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hn111tbym\Desktop\230111【山梨県市町村課：1.27〆】公営企業に係わる経営比較分析表（令和３年度）の分析等について（依頼）\提出\02法非適簡水【経営比較分析表】2021_194433_47_010\"/>
    </mc:Choice>
  </mc:AlternateContent>
  <xr:revisionPtr revIDLastSave="0" documentId="13_ncr:1_{5D0A9F59-1FAB-42B1-AA3D-5A6DB70D478B}" xr6:coauthVersionLast="36" xr6:coauthVersionMax="36" xr10:uidLastSave="{00000000-0000-0000-0000-000000000000}"/>
  <workbookProtection workbookAlgorithmName="SHA-512" workbookHashValue="hdWcvRSCDOjyWH4gZhcNt8lmm9VfIQ36ntl7xLg+ix1kajNzuaANnJB16bU8lifB1f8NDZJ4Z9TfyBCaybIBOA==" workbookSaltValue="PMaCeEJRqAFlI5s8uqYI2w=="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<sst xmlns="http://schemas.openxmlformats.org/spreadsheetml/2006/main" count="233" uniqueCount="117">
  <si>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</si>
  <si>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</si>
  <si>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</si>
  <si>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</si>
  <si>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</si>
  <si>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</si>
  <si>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</si>
  <si>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</si>
  <si>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</si>
  <si>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</si>
  <si>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</si>
  <si>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</si>
  <si>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</si>
  <si>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</si>
  <si>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</si>
  <si>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</si>
  <si>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</si>
  <si>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</si>
  <si>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</si>
  <si>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</si>
  <si>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</si>
  <si>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</si>
  <si>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</si>
  <si>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</si>
  <si>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</si>
  <si>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</si>
  <si>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</si>
  <si>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</si>
  <si>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</si>
  <si>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</si>
  <si>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</si>
  <si>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</si>
  <si>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</si>
  <si>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</si>
  <si>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</si>
  <si>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</si>
  <si>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</si>
  <si>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</si>
  <si>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</si>
  <si>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</si>
  <si>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</si>
  <si>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</si>
  <si>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</si>
  <si>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</si>
  <si>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</si>
  <si>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</si>
  <si>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</si>
  <si>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</si>
  <si>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</si>
  <si>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</si>
  <si>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</si>
  <si>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</si>
  <si>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</si>
  <si>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</si>
  <si>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</si>
  <si>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</si>
  <si>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</si>
  <si>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</si>
  <si>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</si>
  <si>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</si>
  <si>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</si>
  <si>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</si>
  <si>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</si>
  <si>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</si>
  <si>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</si>
  <si>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</si>
  <si>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</si>
  <si>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</si>
  <si>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</si>
  <si>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</si>
  <si>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</si>
  <si>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</si>
  <si>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</si>
  <si>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</si>
  <si>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</si>
  <si>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</si>
  <si>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</si>
  <si>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</si>
  <si>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</si>
  <si>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</si>
  <si>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</si>
  <si>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</si>
  <si>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</si>
  <si>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</si>
  <si>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</si>
  <si>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</si>
  <si>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</si>
  <si>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</si>
  <si>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</si>
  <si>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</si>
  <si>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</si>
  <si>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</si>
  <si>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</si>
  <si>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</si>
  <si>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</si>
  <si>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</si>
  <si>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丹波山村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</si>
  <si>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</si>
  <si>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</si>
  <si>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</si>
  <si>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</si>
  <si>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</si>
  <si>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</si>
  <si>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</si>
  <si>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</si>
  <si>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</si>
  <si>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</si>
  <si>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</si>
  <si>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</si>
  <si>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</si>
  <si>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</si>
  <si>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</si>
  <si>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</si>
  <si>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</si>
  <si>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浄水施設は、平成３０～令和２年度に改修工事を実施したため老朽化対策が実施済みである。
　管路については、古い塩ビ管が多くあり破損が続いている。その都度応急的な修繕を行っているが、根本的な解決にはならないため管路の計画的な更新を行っていく考えである。</t>
    <rPh sb="29" eb="32">
      <t>ロウキュウカ</t>
    </rPh>
    <rPh sb="32" eb="34">
      <t>タイサク</t>
    </rPh>
    <rPh sb="35" eb="37">
      <t>ジッシ</t>
    </rPh>
    <rPh sb="37" eb="38">
      <t>ズ</t>
    </rPh>
    <rPh sb="74" eb="76">
      <t>ツド</t>
    </rPh>
    <rPh sb="76" eb="79">
      <t>オウキュウテキ</t>
    </rPh>
    <rPh sb="80" eb="82">
      <t>シュウゼン</t>
    </rPh>
    <rPh sb="83" eb="84">
      <t>オコナ</t>
    </rPh>
    <rPh sb="90" eb="93">
      <t>コンポンテキ</t>
    </rPh>
    <rPh sb="94" eb="96">
      <t>カイケツ</t>
    </rPh>
    <rPh sb="104" eb="106">
      <t>カンロ</t>
    </rPh>
    <rPh sb="107" eb="110">
      <t>ケイカクテキ</t>
    </rPh>
    <rPh sb="111" eb="113">
      <t>コウシン</t>
    </rPh>
    <rPh sb="114" eb="115">
      <t>オコナ</t>
    </rPh>
    <rPh sb="119" eb="120">
      <t>カンガ</t>
    </rPh>
    <phoneticPr fontId="4"/>
  </si>
  <si>
    <t>　①収益的収支比率は類似団体平均値を上回っているが、➄料金回収率は類似団体を大幅に下回っている。
　①収益的収支比率が高い要因は、一般会計からの繰入金等が大部分を占め、給水収益は非常に低い割合となっており、一般会計からの財政支援がなければ経営が成り立たない非常に厳しい状況にある。
　また、令和2年度までに実施した浄水設備改修工事の起債償還が令和3年度より開始しており今後償還額が大幅に増加するため、今後料金の見直しや経費削減が必須となると考える。</t>
    <rPh sb="2" eb="5">
      <t>シュウエキテキ</t>
    </rPh>
    <rPh sb="5" eb="7">
      <t>シュウシ</t>
    </rPh>
    <rPh sb="7" eb="9">
      <t>ヒリツ</t>
    </rPh>
    <rPh sb="10" eb="12">
      <t>ルイジ</t>
    </rPh>
    <rPh sb="12" eb="14">
      <t>ダンタイ</t>
    </rPh>
    <rPh sb="14" eb="17">
      <t>ヘイキンチ</t>
    </rPh>
    <rPh sb="18" eb="20">
      <t>ウワマワ</t>
    </rPh>
    <rPh sb="27" eb="29">
      <t>リョウキン</t>
    </rPh>
    <rPh sb="29" eb="31">
      <t>カイシュウ</t>
    </rPh>
    <rPh sb="31" eb="32">
      <t>リツ</t>
    </rPh>
    <rPh sb="33" eb="35">
      <t>ルイジ</t>
    </rPh>
    <rPh sb="35" eb="37">
      <t>ダンタイ</t>
    </rPh>
    <rPh sb="38" eb="40">
      <t>オオハバ</t>
    </rPh>
    <rPh sb="41" eb="43">
      <t>シタマワ</t>
    </rPh>
    <rPh sb="51" eb="53">
      <t>シュウエキ</t>
    </rPh>
    <rPh sb="53" eb="54">
      <t>テキ</t>
    </rPh>
    <rPh sb="54" eb="56">
      <t>シュウシ</t>
    </rPh>
    <rPh sb="56" eb="58">
      <t>ヒリツ</t>
    </rPh>
    <rPh sb="59" eb="60">
      <t>タカ</t>
    </rPh>
    <rPh sb="61" eb="63">
      <t>ヨウイン</t>
    </rPh>
    <rPh sb="65" eb="67">
      <t>イッパン</t>
    </rPh>
    <rPh sb="67" eb="69">
      <t>カイケイ</t>
    </rPh>
    <rPh sb="72" eb="74">
      <t>クリイレ</t>
    </rPh>
    <rPh sb="74" eb="75">
      <t>キン</t>
    </rPh>
    <rPh sb="75" eb="76">
      <t>ナド</t>
    </rPh>
    <rPh sb="77" eb="80">
      <t>ダイブブン</t>
    </rPh>
    <rPh sb="81" eb="82">
      <t>シ</t>
    </rPh>
    <rPh sb="84" eb="86">
      <t>キュウスイ</t>
    </rPh>
    <rPh sb="86" eb="88">
      <t>シュウエキ</t>
    </rPh>
    <rPh sb="89" eb="91">
      <t>ヒジョウ</t>
    </rPh>
    <rPh sb="92" eb="93">
      <t>ヒク</t>
    </rPh>
    <rPh sb="94" eb="96">
      <t>ワリアイ</t>
    </rPh>
    <rPh sb="103" eb="107">
      <t>イッパンカイケイ</t>
    </rPh>
    <rPh sb="110" eb="112">
      <t>ザイセイ</t>
    </rPh>
    <rPh sb="112" eb="114">
      <t>シエン</t>
    </rPh>
    <rPh sb="119" eb="121">
      <t>ケイエイ</t>
    </rPh>
    <rPh sb="122" eb="123">
      <t>ナ</t>
    </rPh>
    <rPh sb="124" eb="125">
      <t>タ</t>
    </rPh>
    <rPh sb="128" eb="130">
      <t>ヒジョウ</t>
    </rPh>
    <rPh sb="131" eb="132">
      <t>キビ</t>
    </rPh>
    <rPh sb="134" eb="136">
      <t>ジョウキョウ</t>
    </rPh>
    <rPh sb="145" eb="147">
      <t>レイワ</t>
    </rPh>
    <rPh sb="148" eb="149">
      <t>ネン</t>
    </rPh>
    <rPh sb="149" eb="150">
      <t>ド</t>
    </rPh>
    <rPh sb="153" eb="155">
      <t>ジッシ</t>
    </rPh>
    <rPh sb="157" eb="159">
      <t>ジョウスイ</t>
    </rPh>
    <rPh sb="159" eb="161">
      <t>セツビ</t>
    </rPh>
    <rPh sb="161" eb="163">
      <t>カイシュウ</t>
    </rPh>
    <rPh sb="163" eb="165">
      <t>コウジ</t>
    </rPh>
    <rPh sb="166" eb="168">
      <t>キサイ</t>
    </rPh>
    <rPh sb="168" eb="170">
      <t>ショウカン</t>
    </rPh>
    <rPh sb="171" eb="173">
      <t>レイワ</t>
    </rPh>
    <rPh sb="174" eb="175">
      <t>ネン</t>
    </rPh>
    <rPh sb="175" eb="176">
      <t>ド</t>
    </rPh>
    <rPh sb="178" eb="180">
      <t>カイシ</t>
    </rPh>
    <rPh sb="184" eb="186">
      <t>コンゴ</t>
    </rPh>
    <rPh sb="186" eb="188">
      <t>ショウカン</t>
    </rPh>
    <rPh sb="188" eb="189">
      <t>ガク</t>
    </rPh>
    <rPh sb="190" eb="192">
      <t>オオハバ</t>
    </rPh>
    <rPh sb="193" eb="195">
      <t>ゾウカ</t>
    </rPh>
    <rPh sb="200" eb="202">
      <t>コンゴ</t>
    </rPh>
    <rPh sb="202" eb="204">
      <t>リョウキン</t>
    </rPh>
    <rPh sb="205" eb="207">
      <t>ミナオ</t>
    </rPh>
    <rPh sb="209" eb="211">
      <t>ケイヒ</t>
    </rPh>
    <rPh sb="211" eb="213">
      <t>サクゲン</t>
    </rPh>
    <rPh sb="214" eb="216">
      <t>ヒッス</t>
    </rPh>
    <rPh sb="220" eb="221">
      <t>カンガ</t>
    </rPh>
    <phoneticPr fontId="4"/>
  </si>
  <si>
    <t>　一般会計からの繰入金に依存した経営は今後も続いていくが、料金回収率を少しでも上げていくため料金の見直しが必須となる。
　当村は類似団体に比べても1か月20㎡当たり家庭料金は低い状況にあるため、経営状況などを住民に周知し料金値上げを理解してもらえるよう努める。
　今後起債償還額の大幅な増加が確定しているため経常経費の削減等に注力し、経営状況の改善に努めていく。</t>
    <rPh sb="12" eb="14">
      <t>イゾン</t>
    </rPh>
    <rPh sb="29" eb="31">
      <t>リョウキン</t>
    </rPh>
    <rPh sb="31" eb="33">
      <t>カイシュウ</t>
    </rPh>
    <rPh sb="33" eb="34">
      <t>リツ</t>
    </rPh>
    <rPh sb="35" eb="36">
      <t>スコ</t>
    </rPh>
    <rPh sb="39" eb="40">
      <t>ア</t>
    </rPh>
    <rPh sb="46" eb="48">
      <t>リョウキン</t>
    </rPh>
    <rPh sb="49" eb="51">
      <t>ミナオ</t>
    </rPh>
    <rPh sb="53" eb="55">
      <t>ヒッス</t>
    </rPh>
    <rPh sb="61" eb="63">
      <t>トウソン</t>
    </rPh>
    <rPh sb="64" eb="68">
      <t>ルイジダンタイ</t>
    </rPh>
    <rPh sb="69" eb="70">
      <t>クラ</t>
    </rPh>
    <rPh sb="75" eb="76">
      <t>ゲツ</t>
    </rPh>
    <rPh sb="79" eb="80">
      <t>ア</t>
    </rPh>
    <rPh sb="82" eb="84">
      <t>カテイ</t>
    </rPh>
    <rPh sb="84" eb="86">
      <t>リョウキン</t>
    </rPh>
    <rPh sb="87" eb="88">
      <t>ヒク</t>
    </rPh>
    <rPh sb="89" eb="91">
      <t>ジョウキョウ</t>
    </rPh>
    <rPh sb="97" eb="99">
      <t>ケイエイ</t>
    </rPh>
    <rPh sb="99" eb="101">
      <t>ジョウキョウ</t>
    </rPh>
    <rPh sb="104" eb="106">
      <t>ジュウミン</t>
    </rPh>
    <rPh sb="107" eb="109">
      <t>シュウチ</t>
    </rPh>
    <rPh sb="110" eb="112">
      <t>リョウキン</t>
    </rPh>
    <rPh sb="112" eb="114">
      <t>ネア</t>
    </rPh>
    <rPh sb="116" eb="118">
      <t>リカイ</t>
    </rPh>
    <rPh sb="126" eb="127">
      <t>ツト</t>
    </rPh>
    <rPh sb="132" eb="134">
      <t>コンゴ</t>
    </rPh>
    <rPh sb="134" eb="136">
      <t>キサイ</t>
    </rPh>
    <rPh sb="136" eb="138">
      <t>ショウカン</t>
    </rPh>
    <rPh sb="138" eb="139">
      <t>ガク</t>
    </rPh>
    <rPh sb="140" eb="142">
      <t>オオハバ</t>
    </rPh>
    <rPh sb="143" eb="145">
      <t>ゾウカ</t>
    </rPh>
    <rPh sb="146" eb="148">
      <t>カクテイ</t>
    </rPh>
    <rPh sb="154" eb="156">
      <t>ケイジョウ</t>
    </rPh>
    <rPh sb="156" eb="158">
      <t>ケイヒ</t>
    </rPh>
    <rPh sb="159" eb="161">
      <t>サクゲン</t>
    </rPh>
    <rPh sb="161" eb="162">
      <t>トウ</t>
    </rPh>
    <rPh sb="163" eb="165">
      <t>チュウリョク</t>
    </rPh>
    <rPh sb="167" eb="169">
      <t>ケイエイ</t>
    </rPh>
    <rPh sb="169" eb="171">
      <t>ジョウキョウ</t>
    </rPh>
    <rPh sb="172" eb="174">
      <t>カイゼン</t>
    </rPh>
    <rPh sb="175" eb="17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</si>
</sst>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63-4E1F-B12C-57FB37D7AF3D}"/>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7D63-4E1F-B12C-57FB37D7AF3D}"/>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30.73</c:v>
                </c:pt>
                <c:pt idx="1">
                  <c:v>30.73</c:v>
                </c:pt>
                <c:pt idx="2">
                  <c:v>30.65</c:v>
                </c:pt>
                <c:pt idx="3">
                  <c:v>30.42</c:v>
                </c:pt>
                <c:pt idx="4">
                  <c:v>30.42</c:v>
                </c:pt>
              </c:numCache>
            </c:numRef>
          </c:val>
          <c:extLst>
            <c:ext xmlns:c16="http://schemas.microsoft.com/office/drawing/2014/chart" uri="{C3380CC4-5D6E-409C-BE32-E72D297353CC}">
              <c16:uniqueId val="{00000000-B871-4129-B848-B2FDFD3AE92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B871-4129-B848-B2FDFD3AE92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75.23</c:v>
                </c:pt>
                <c:pt idx="1">
                  <c:v>75.19</c:v>
                </c:pt>
                <c:pt idx="2">
                  <c:v>75.23</c:v>
                </c:pt>
                <c:pt idx="3">
                  <c:v>75.459999999999994</c:v>
                </c:pt>
                <c:pt idx="4">
                  <c:v>75.459999999999994</c:v>
                </c:pt>
              </c:numCache>
            </c:numRef>
          </c:val>
          <c:extLst>
            <c:ext xmlns:c16="http://schemas.microsoft.com/office/drawing/2014/chart" uri="{C3380CC4-5D6E-409C-BE32-E72D297353CC}">
              <c16:uniqueId val="{00000000-9B85-492E-A357-EE2F9693F44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9B85-492E-A357-EE2F9693F44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78.62</c:v>
                </c:pt>
                <c:pt idx="1">
                  <c:v>86.74</c:v>
                </c:pt>
                <c:pt idx="2">
                  <c:v>77.81</c:v>
                </c:pt>
                <c:pt idx="3">
                  <c:v>85.71</c:v>
                </c:pt>
                <c:pt idx="4">
                  <c:v>87.33</c:v>
                </c:pt>
              </c:numCache>
            </c:numRef>
          </c:val>
          <c:extLst>
            <c:ext xmlns:c16="http://schemas.microsoft.com/office/drawing/2014/chart" uri="{C3380CC4-5D6E-409C-BE32-E72D297353CC}">
              <c16:uniqueId val="{00000000-549C-4060-9D47-B8CA21B68F2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549C-4060-9D47-B8CA21B68F2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1B-4D2D-A5EE-7A4E54B6373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1B-4D2D-A5EE-7A4E54B6373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C6-47E3-AB0C-9F33456CF53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C6-47E3-AB0C-9F33456CF53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BB-4185-8EAA-87891DA461B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BB-4185-8EAA-87891DA461B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CE-4A4C-A26F-F6C9A34384A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CE-4A4C-A26F-F6C9A34384A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2572.1999999999998</c:v>
                </c:pt>
                <c:pt idx="1">
                  <c:v>3012.54</c:v>
                </c:pt>
                <c:pt idx="2">
                  <c:v>5157</c:v>
                </c:pt>
                <c:pt idx="3">
                  <c:v>11544.58</c:v>
                </c:pt>
                <c:pt idx="4">
                  <c:v>13015.6</c:v>
                </c:pt>
              </c:numCache>
            </c:numRef>
          </c:val>
          <c:extLst>
            <c:ext xmlns:c16="http://schemas.microsoft.com/office/drawing/2014/chart" uri="{C3380CC4-5D6E-409C-BE32-E72D297353CC}">
              <c16:uniqueId val="{00000000-8025-4121-B408-E8762079380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8025-4121-B408-E8762079380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6.89</c:v>
                </c:pt>
                <c:pt idx="1">
                  <c:v>6.57</c:v>
                </c:pt>
                <c:pt idx="2">
                  <c:v>7.93</c:v>
                </c:pt>
                <c:pt idx="3">
                  <c:v>5.87</c:v>
                </c:pt>
                <c:pt idx="4">
                  <c:v>6.53</c:v>
                </c:pt>
              </c:numCache>
            </c:numRef>
          </c:val>
          <c:extLst>
            <c:ext xmlns:c16="http://schemas.microsoft.com/office/drawing/2014/chart" uri="{C3380CC4-5D6E-409C-BE32-E72D297353CC}">
              <c16:uniqueId val="{00000000-FCD3-487B-924C-646434ED501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FCD3-487B-924C-646434ED501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568.1</c:v>
                </c:pt>
                <c:pt idx="1">
                  <c:v>608.51</c:v>
                </c:pt>
                <c:pt idx="2">
                  <c:v>482.97</c:v>
                </c:pt>
                <c:pt idx="3">
                  <c:v>628.53</c:v>
                </c:pt>
                <c:pt idx="4">
                  <c:v>493.92</c:v>
                </c:pt>
              </c:numCache>
            </c:numRef>
          </c:val>
          <c:extLst>
            <c:ext xmlns:c16="http://schemas.microsoft.com/office/drawing/2014/chart" uri="{C3380CC4-5D6E-409C-BE32-E72D297353CC}">
              <c16:uniqueId val="{00000000-9371-4BA2-8B15-35EEA672619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9371-4BA2-8B15-35EEA672619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X13" zoomScale="90" zoomScaleNormal="90" workbookViewId="0">
      <selection activeCell="BL47" sqref="BL47:BZ63"/>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山梨県　丹波山村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532</v>
      </c>
      <c r="AM8" s="37"/>
      <c r="AN8" s="37"/>
      <c r="AO8" s="37"/>
      <c r="AP8" s="37"/>
      <c r="AQ8" s="37"/>
      <c r="AR8" s="37"/>
      <c r="AS8" s="37"/>
      <c r="AT8" s="38">
        <f>データ!$S$6</f>
        <v>101.3</v>
      </c>
      <c r="AU8" s="38"/>
      <c r="AV8" s="38"/>
      <c r="AW8" s="38"/>
      <c r="AX8" s="38"/>
      <c r="AY8" s="38"/>
      <c r="AZ8" s="38"/>
      <c r="BA8" s="38"/>
      <c r="BB8" s="38">
        <f>データ!$T$6</f>
        <v>5.25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98.52</v>
      </c>
      <c r="Q10" s="38"/>
      <c r="R10" s="38"/>
      <c r="S10" s="38"/>
      <c r="T10" s="38"/>
      <c r="U10" s="38"/>
      <c r="V10" s="38"/>
      <c r="W10" s="37">
        <f>データ!$Q$6</f>
        <v>630</v>
      </c>
      <c r="X10" s="37"/>
      <c r="Y10" s="37"/>
      <c r="Z10" s="37"/>
      <c r="AA10" s="37"/>
      <c r="AB10" s="37"/>
      <c r="AC10" s="37"/>
      <c r="AD10" s="2"/>
      <c r="AE10" s="2"/>
      <c r="AF10" s="2"/>
      <c r="AG10" s="2"/>
      <c r="AH10" s="2"/>
      <c r="AI10" s="2"/>
      <c r="AJ10" s="2"/>
      <c r="AK10" s="2"/>
      <c r="AL10" s="37">
        <f>データ!$U$6</f>
        <v>532</v>
      </c>
      <c r="AM10" s="37"/>
      <c r="AN10" s="37"/>
      <c r="AO10" s="37"/>
      <c r="AP10" s="37"/>
      <c r="AQ10" s="37"/>
      <c r="AR10" s="37"/>
      <c r="AS10" s="37"/>
      <c r="AT10" s="38">
        <f>データ!$V$6</f>
        <v>0.37</v>
      </c>
      <c r="AU10" s="38"/>
      <c r="AV10" s="38"/>
      <c r="AW10" s="38"/>
      <c r="AX10" s="38"/>
      <c r="AY10" s="38"/>
      <c r="AZ10" s="38"/>
      <c r="BA10" s="38"/>
      <c r="BB10" s="38">
        <f>データ!$W$6</f>
        <v>1437.84</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115</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41</v>
      </c>
      <c r="O85" s="13" t="str">
        <f>データ!EN6</f>
        <v>【0.58】</v>
      </c>
    </row>
  </sheetData>
  <sheetProtection algorithmName="SHA-512" hashValue="luLUF3FnCRHY+Ngy5VH9F2DsH+GoTbZmREIRD/HvCy6mGf+xbUg8vcUZKopczirRapCYWQhDNZueRfi+6+8wyA==" saltValue="Wgj0JdQS1u5+D8IvtN1fY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5546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194433</v>
      </c>
      <c r="D6" s="20">
        <f t="shared" si="3"/>
        <v>47</v>
      </c>
      <c r="E6" s="20">
        <f t="shared" si="3"/>
        <v>1</v>
      </c>
      <c r="F6" s="20">
        <f t="shared" si="3"/>
        <v>0</v>
      </c>
      <c r="G6" s="20">
        <f t="shared" si="3"/>
        <v>0</v>
      </c>
      <c r="H6" s="20" t="str">
        <f t="shared" si="3"/>
        <v>山梨県　丹波山村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98.52</v>
      </c>
      <c r="Q6" s="21">
        <f t="shared" si="3"/>
        <v>630</v>
      </c>
      <c r="R6" s="21">
        <f t="shared" si="3"/>
        <v>532</v>
      </c>
      <c r="S6" s="21">
        <f t="shared" si="3"/>
        <v>101.3</v>
      </c>
      <c r="T6" s="21">
        <f t="shared" si="3"/>
        <v>5.25</v>
      </c>
      <c r="U6" s="21">
        <f t="shared" si="3"/>
        <v>532</v>
      </c>
      <c r="V6" s="21">
        <f t="shared" si="3"/>
        <v>0.37</v>
      </c>
      <c r="W6" s="21">
        <f t="shared" si="3"/>
        <v>1437.84</v>
      </c>
      <c r="X6" s="22">
        <f>IF(X7="",NA(),X7)</f>
        <v>78.62</v>
      </c>
      <c r="Y6" s="22">
        <f t="shared" ref="Y6:AG6" si="4">IF(Y7="",NA(),Y7)</f>
        <v>86.74</v>
      </c>
      <c r="Z6" s="22">
        <f t="shared" si="4"/>
        <v>77.81</v>
      </c>
      <c r="AA6" s="22">
        <f t="shared" si="4"/>
        <v>85.71</v>
      </c>
      <c r="AB6" s="22">
        <f t="shared" si="4"/>
        <v>87.33</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2572.1999999999998</v>
      </c>
      <c r="BF6" s="22">
        <f t="shared" ref="BF6:BN6" si="7">IF(BF7="",NA(),BF7)</f>
        <v>3012.54</v>
      </c>
      <c r="BG6" s="22">
        <f t="shared" si="7"/>
        <v>5157</v>
      </c>
      <c r="BH6" s="22">
        <f t="shared" si="7"/>
        <v>11544.58</v>
      </c>
      <c r="BI6" s="22">
        <f t="shared" si="7"/>
        <v>13015.6</v>
      </c>
      <c r="BJ6" s="22">
        <f t="shared" si="7"/>
        <v>1302.33</v>
      </c>
      <c r="BK6" s="22">
        <f t="shared" si="7"/>
        <v>1274.21</v>
      </c>
      <c r="BL6" s="22">
        <f t="shared" si="7"/>
        <v>1183.92</v>
      </c>
      <c r="BM6" s="22">
        <f t="shared" si="7"/>
        <v>1128.72</v>
      </c>
      <c r="BN6" s="22">
        <f t="shared" si="7"/>
        <v>1125.25</v>
      </c>
      <c r="BO6" s="21" t="str">
        <f>IF(BO7="","",IF(BO7="-","【-】","【"&amp;SUBSTITUTE(TEXT(BO7,"#,##0.00"),"-","△")&amp;"】"))</f>
        <v>【940.88】</v>
      </c>
      <c r="BP6" s="22">
        <f>IF(BP7="",NA(),BP7)</f>
        <v>6.89</v>
      </c>
      <c r="BQ6" s="22">
        <f t="shared" ref="BQ6:BY6" si="8">IF(BQ7="",NA(),BQ7)</f>
        <v>6.57</v>
      </c>
      <c r="BR6" s="22">
        <f t="shared" si="8"/>
        <v>7.93</v>
      </c>
      <c r="BS6" s="22">
        <f t="shared" si="8"/>
        <v>5.87</v>
      </c>
      <c r="BT6" s="22">
        <f t="shared" si="8"/>
        <v>6.53</v>
      </c>
      <c r="BU6" s="22">
        <f t="shared" si="8"/>
        <v>40.89</v>
      </c>
      <c r="BV6" s="22">
        <f t="shared" si="8"/>
        <v>41.25</v>
      </c>
      <c r="BW6" s="22">
        <f t="shared" si="8"/>
        <v>42.5</v>
      </c>
      <c r="BX6" s="22">
        <f t="shared" si="8"/>
        <v>41.84</v>
      </c>
      <c r="BY6" s="22">
        <f t="shared" si="8"/>
        <v>41.44</v>
      </c>
      <c r="BZ6" s="21" t="str">
        <f>IF(BZ7="","",IF(BZ7="-","【-】","【"&amp;SUBSTITUTE(TEXT(BZ7,"#,##0.00"),"-","△")&amp;"】"))</f>
        <v>【54.59】</v>
      </c>
      <c r="CA6" s="22">
        <f>IF(CA7="",NA(),CA7)</f>
        <v>568.1</v>
      </c>
      <c r="CB6" s="22">
        <f t="shared" ref="CB6:CJ6" si="9">IF(CB7="",NA(),CB7)</f>
        <v>608.51</v>
      </c>
      <c r="CC6" s="22">
        <f t="shared" si="9"/>
        <v>482.97</v>
      </c>
      <c r="CD6" s="22">
        <f t="shared" si="9"/>
        <v>628.53</v>
      </c>
      <c r="CE6" s="22">
        <f t="shared" si="9"/>
        <v>493.92</v>
      </c>
      <c r="CF6" s="22">
        <f t="shared" si="9"/>
        <v>383.2</v>
      </c>
      <c r="CG6" s="22">
        <f t="shared" si="9"/>
        <v>383.25</v>
      </c>
      <c r="CH6" s="22">
        <f t="shared" si="9"/>
        <v>377.72</v>
      </c>
      <c r="CI6" s="22">
        <f t="shared" si="9"/>
        <v>390.47</v>
      </c>
      <c r="CJ6" s="22">
        <f t="shared" si="9"/>
        <v>403.61</v>
      </c>
      <c r="CK6" s="21" t="str">
        <f>IF(CK7="","",IF(CK7="-","【-】","【"&amp;SUBSTITUTE(TEXT(CK7,"#,##0.00"),"-","△")&amp;"】"))</f>
        <v>【301.20】</v>
      </c>
      <c r="CL6" s="22">
        <f>IF(CL7="",NA(),CL7)</f>
        <v>30.73</v>
      </c>
      <c r="CM6" s="22">
        <f t="shared" ref="CM6:CU6" si="10">IF(CM7="",NA(),CM7)</f>
        <v>30.73</v>
      </c>
      <c r="CN6" s="22">
        <f t="shared" si="10"/>
        <v>30.65</v>
      </c>
      <c r="CO6" s="22">
        <f t="shared" si="10"/>
        <v>30.42</v>
      </c>
      <c r="CP6" s="22">
        <f t="shared" si="10"/>
        <v>30.42</v>
      </c>
      <c r="CQ6" s="22">
        <f t="shared" si="10"/>
        <v>47.95</v>
      </c>
      <c r="CR6" s="22">
        <f t="shared" si="10"/>
        <v>48.26</v>
      </c>
      <c r="CS6" s="22">
        <f t="shared" si="10"/>
        <v>48.01</v>
      </c>
      <c r="CT6" s="22">
        <f t="shared" si="10"/>
        <v>49.08</v>
      </c>
      <c r="CU6" s="22">
        <f t="shared" si="10"/>
        <v>51.46</v>
      </c>
      <c r="CV6" s="21" t="str">
        <f>IF(CV7="","",IF(CV7="-","【-】","【"&amp;SUBSTITUTE(TEXT(CV7,"#,##0.00"),"-","△")&amp;"】"))</f>
        <v>【56.42】</v>
      </c>
      <c r="CW6" s="22">
        <f>IF(CW7="",NA(),CW7)</f>
        <v>75.23</v>
      </c>
      <c r="CX6" s="22">
        <f t="shared" ref="CX6:DF6" si="11">IF(CX7="",NA(),CX7)</f>
        <v>75.19</v>
      </c>
      <c r="CY6" s="22">
        <f t="shared" si="11"/>
        <v>75.23</v>
      </c>
      <c r="CZ6" s="22">
        <f t="shared" si="11"/>
        <v>75.459999999999994</v>
      </c>
      <c r="DA6" s="22">
        <f t="shared" si="11"/>
        <v>75.459999999999994</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194433</v>
      </c>
      <c r="D7" s="24">
        <v>47</v>
      </c>
      <c r="E7" s="24">
        <v>1</v>
      </c>
      <c r="F7" s="24">
        <v>0</v>
      </c>
      <c r="G7" s="24">
        <v>0</v>
      </c>
      <c r="H7" s="24" t="s">
        <v>96</v>
      </c>
      <c r="I7" s="24" t="s">
        <v>97</v>
      </c>
      <c r="J7" s="24" t="s">
        <v>98</v>
      </c>
      <c r="K7" s="24" t="s">
        <v>99</v>
      </c>
      <c r="L7" s="24" t="s">
        <v>100</v>
      </c>
      <c r="M7" s="24" t="s">
        <v>101</v>
      </c>
      <c r="N7" s="25" t="s">
        <v>102</v>
      </c>
      <c r="O7" s="25" t="s">
        <v>103</v>
      </c>
      <c r="P7" s="25">
        <v>98.52</v>
      </c>
      <c r="Q7" s="25">
        <v>630</v>
      </c>
      <c r="R7" s="25">
        <v>532</v>
      </c>
      <c r="S7" s="25">
        <v>101.3</v>
      </c>
      <c r="T7" s="25">
        <v>5.25</v>
      </c>
      <c r="U7" s="25">
        <v>532</v>
      </c>
      <c r="V7" s="25">
        <v>0.37</v>
      </c>
      <c r="W7" s="25">
        <v>1437.84</v>
      </c>
      <c r="X7" s="25">
        <v>78.62</v>
      </c>
      <c r="Y7" s="25">
        <v>86.74</v>
      </c>
      <c r="Z7" s="25">
        <v>77.81</v>
      </c>
      <c r="AA7" s="25">
        <v>85.71</v>
      </c>
      <c r="AB7" s="25">
        <v>87.33</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2572.1999999999998</v>
      </c>
      <c r="BF7" s="25">
        <v>3012.54</v>
      </c>
      <c r="BG7" s="25">
        <v>5157</v>
      </c>
      <c r="BH7" s="25">
        <v>11544.58</v>
      </c>
      <c r="BI7" s="25">
        <v>13015.6</v>
      </c>
      <c r="BJ7" s="25">
        <v>1302.33</v>
      </c>
      <c r="BK7" s="25">
        <v>1274.21</v>
      </c>
      <c r="BL7" s="25">
        <v>1183.92</v>
      </c>
      <c r="BM7" s="25">
        <v>1128.72</v>
      </c>
      <c r="BN7" s="25">
        <v>1125.25</v>
      </c>
      <c r="BO7" s="25">
        <v>940.88</v>
      </c>
      <c r="BP7" s="25">
        <v>6.89</v>
      </c>
      <c r="BQ7" s="25">
        <v>6.57</v>
      </c>
      <c r="BR7" s="25">
        <v>7.93</v>
      </c>
      <c r="BS7" s="25">
        <v>5.87</v>
      </c>
      <c r="BT7" s="25">
        <v>6.53</v>
      </c>
      <c r="BU7" s="25">
        <v>40.89</v>
      </c>
      <c r="BV7" s="25">
        <v>41.25</v>
      </c>
      <c r="BW7" s="25">
        <v>42.5</v>
      </c>
      <c r="BX7" s="25">
        <v>41.84</v>
      </c>
      <c r="BY7" s="25">
        <v>41.44</v>
      </c>
      <c r="BZ7" s="25">
        <v>54.59</v>
      </c>
      <c r="CA7" s="25">
        <v>568.1</v>
      </c>
      <c r="CB7" s="25">
        <v>608.51</v>
      </c>
      <c r="CC7" s="25">
        <v>482.97</v>
      </c>
      <c r="CD7" s="25">
        <v>628.53</v>
      </c>
      <c r="CE7" s="25">
        <v>493.92</v>
      </c>
      <c r="CF7" s="25">
        <v>383.2</v>
      </c>
      <c r="CG7" s="25">
        <v>383.25</v>
      </c>
      <c r="CH7" s="25">
        <v>377.72</v>
      </c>
      <c r="CI7" s="25">
        <v>390.47</v>
      </c>
      <c r="CJ7" s="25">
        <v>403.61</v>
      </c>
      <c r="CK7" s="25">
        <v>301.2</v>
      </c>
      <c r="CL7" s="25">
        <v>30.73</v>
      </c>
      <c r="CM7" s="25">
        <v>30.73</v>
      </c>
      <c r="CN7" s="25">
        <v>30.65</v>
      </c>
      <c r="CO7" s="25">
        <v>30.42</v>
      </c>
      <c r="CP7" s="25">
        <v>30.42</v>
      </c>
      <c r="CQ7" s="25">
        <v>47.95</v>
      </c>
      <c r="CR7" s="25">
        <v>48.26</v>
      </c>
      <c r="CS7" s="25">
        <v>48.01</v>
      </c>
      <c r="CT7" s="25">
        <v>49.08</v>
      </c>
      <c r="CU7" s="25">
        <v>51.46</v>
      </c>
      <c r="CV7" s="25">
        <v>56.42</v>
      </c>
      <c r="CW7" s="25">
        <v>75.23</v>
      </c>
      <c r="CX7" s="25">
        <v>75.19</v>
      </c>
      <c r="CY7" s="25">
        <v>75.23</v>
      </c>
      <c r="CZ7" s="25">
        <v>75.459999999999994</v>
      </c>
      <c r="DA7" s="25">
        <v>75.459999999999994</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2023-01-24T06:57:38Z</cp:lastPrinted>
  <dcterms:created xsi:type="dcterms:W3CDTF">2022-12-01T01:10:04Z</dcterms:created>
  <dcterms:modified xsi:type="dcterms:W3CDTF">2023-01-24T06:59:05Z</dcterms:modified>
  <cp:category/>
</cp:coreProperties>
</file>