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M:\2023年度\4.計画担当\2.下水道事業\00.WIP\1.29〆切）公営企業に係る経営比較分析表（令和４年度）の分析等について（依頼）\"/>
    </mc:Choice>
  </mc:AlternateContent>
  <xr:revisionPtr revIDLastSave="0" documentId="8_{FDD951D7-4687-4E5E-B85F-58B1714B821C}" xr6:coauthVersionLast="47" xr6:coauthVersionMax="47" xr10:uidLastSave="{00000000-0000-0000-0000-000000000000}"/>
  <workbookProtection workbookAlgorithmName="SHA-512" workbookHashValue="3ZP5uR+vPi/ZCjfBdsC0MC6wish2+hDmMWadL5rCmdaTSNGqapy7MaWhbqYAALY75FmJXJDFCDfDqZRcEgSu9w==" workbookSaltValue="yBJ+m+KKroaFYp/eyQjirg==" workbookSpinCount="100000" lockStructure="1"/>
  <bookViews>
    <workbookView xWindow="28680" yWindow="-120" windowWidth="19440" windowHeight="15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AD10" i="4"/>
  <c r="B10" i="4"/>
  <c r="AT8" i="4"/>
  <c r="AD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<sst xmlns="http://schemas.openxmlformats.org/spreadsheetml/2006/main" count="236" uniqueCount="120">
  <si>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</si>
  <si>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</si>
  <si>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</si>
  <si>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</si>
  <si>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</si>
  <si>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</si>
  <si>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</si>
  <si>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</si>
  <si>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</si>
  <si>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</si>
  <si>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</si>
  <si>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</si>
  <si>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</si>
  <si>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</si>
  <si>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</si>
  <si>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</si>
  <si>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</si>
  <si>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</si>
  <si>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</si>
  <si>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</si>
  <si>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</si>
  <si>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</si>
  <si>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</si>
  <si>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</si>
  <si>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</si>
  <si>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</si>
  <si>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</si>
  <si>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</si>
  <si>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</si>
  <si>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</si>
  <si>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</si>
  <si>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</si>
  <si>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</si>
  <si>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</si>
  <si>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</si>
  <si>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</si>
  <si>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</si>
  <si>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</si>
  <si>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</si>
  <si>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</si>
  <si>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</si>
  <si>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</si>
  <si>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</si>
  <si>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</si>
  <si>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</si>
  <si>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</si>
  <si>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</si>
  <si>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</si>
  <si>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</si>
  <si>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</si>
  <si>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</si>
  <si>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</si>
  <si>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</si>
  <si>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</si>
  <si>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</si>
  <si>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</si>
  <si>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</si>
  <si>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</si>
  <si>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</si>
  <si>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</si>
  <si>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</si>
  <si>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</si>
  <si>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</si>
  <si>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</si>
  <si>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</si>
  <si>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</si>
  <si>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</si>
  <si>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</si>
  <si>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</si>
  <si>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</si>
  <si>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</si>
  <si>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</si>
  <si>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</si>
  <si>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</si>
  <si>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</si>
  <si>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</si>
  <si>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</si>
  <si>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</si>
  <si>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</si>
  <si>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</si>
  <si>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</si>
  <si>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</si>
  <si>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</si>
  <si>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</si>
  <si>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</si>
  <si>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</si>
  <si>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</si>
  <si>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</si>
  <si>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</si>
  <si>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</si>
  <si>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</si>
  <si>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</si>
  <si>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</si>
  <si>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</si>
  <si>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</si>
  <si>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</si>
  <si>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</si>
  <si>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</si>
  <si>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</si>
  <si>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南アルプス市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</si>
  <si>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</si>
  <si>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</si>
  <si>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</si>
  <si>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</si>
  <si>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</si>
  <si>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</si>
  <si>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</si>
  <si>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</si>
  <si>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</si>
  <si>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</si>
  <si>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</si>
  <si>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</si>
  <si>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</si>
  <si>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</si>
  <si>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</si>
  <si>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</si>
  <si>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</si>
  <si>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平成8年から供用開始されており、耐用年数を経過した管渠は存在していない状況であるが、処理場やポンプ施設は老朽化による修繕等が必要とされる箇所が出始めてきている。
　今後は最適化整備構想（平成30年度に策定）に基づき、施設の機能維持に積極的に努め、長寿命化を図る必要がある。</t>
    <rPh sb="1" eb="3">
      <t>ヘイセイ</t>
    </rPh>
    <rPh sb="4" eb="5">
      <t>ネン</t>
    </rPh>
    <rPh sb="7" eb="9">
      <t>キョウヨウ</t>
    </rPh>
    <rPh sb="9" eb="11">
      <t>カイシ</t>
    </rPh>
    <rPh sb="53" eb="56">
      <t>ロウキュウカ</t>
    </rPh>
    <rPh sb="59" eb="61">
      <t>シュウゼン</t>
    </rPh>
    <rPh sb="61" eb="62">
      <t>トウ</t>
    </rPh>
    <rPh sb="63" eb="65">
      <t>ヒツヨウ</t>
    </rPh>
    <rPh sb="69" eb="71">
      <t>カショ</t>
    </rPh>
    <rPh sb="72" eb="73">
      <t>デ</t>
    </rPh>
    <rPh sb="73" eb="74">
      <t>ハジ</t>
    </rPh>
    <rPh sb="83" eb="85">
      <t>コンゴ</t>
    </rPh>
    <rPh sb="86" eb="89">
      <t>サイテキカ</t>
    </rPh>
    <rPh sb="89" eb="91">
      <t>セイビ</t>
    </rPh>
    <rPh sb="91" eb="93">
      <t>コウソウ</t>
    </rPh>
    <rPh sb="105" eb="106">
      <t>モト</t>
    </rPh>
    <rPh sb="109" eb="111">
      <t>シセツ</t>
    </rPh>
    <rPh sb="112" eb="114">
      <t>キノウ</t>
    </rPh>
    <rPh sb="114" eb="116">
      <t>イジ</t>
    </rPh>
    <rPh sb="117" eb="120">
      <t>セッキョクテキ</t>
    </rPh>
    <rPh sb="121" eb="122">
      <t>ツト</t>
    </rPh>
    <rPh sb="124" eb="128">
      <t>チョウジュミョウカ</t>
    </rPh>
    <rPh sb="129" eb="130">
      <t>ハカ</t>
    </rPh>
    <rPh sb="131" eb="133">
      <t>ヒツヨウ</t>
    </rPh>
    <phoneticPr fontId="4"/>
  </si>
  <si>
    <t>　農業集落排水事業は、農業用排水の水質汚濁の防止や、地域に住む人の生活環境を快適にし、水環境を保全することを目的とした事業である。
　地形等の問題により、公共下水道の普及が困難な山村地域ではあるが、本市の水源にも当たる重要な地域であることから、一般財源を投入し維持すべき事業であると考える。
　このため、健全経営は困難な状況であるが、公営企業会計への適用を踏まえ、適切な使用料の設定、今後の維持管理や老朽化対策等を検証し、経営改善を図る必要がある。</t>
    <rPh sb="1" eb="3">
      <t>ノウギョウ</t>
    </rPh>
    <rPh sb="3" eb="5">
      <t>シュウラク</t>
    </rPh>
    <rPh sb="5" eb="7">
      <t>ハイスイ</t>
    </rPh>
    <rPh sb="7" eb="9">
      <t>ジギョウ</t>
    </rPh>
    <rPh sb="11" eb="14">
      <t>ノウギョウヨウ</t>
    </rPh>
    <rPh sb="17" eb="19">
      <t>スイシツ</t>
    </rPh>
    <rPh sb="19" eb="21">
      <t>オダク</t>
    </rPh>
    <rPh sb="22" eb="24">
      <t>ボウシ</t>
    </rPh>
    <rPh sb="26" eb="28">
      <t>チイキ</t>
    </rPh>
    <rPh sb="29" eb="30">
      <t>ス</t>
    </rPh>
    <rPh sb="31" eb="32">
      <t>ヒト</t>
    </rPh>
    <rPh sb="33" eb="35">
      <t>セイカツ</t>
    </rPh>
    <rPh sb="35" eb="37">
      <t>カンキョウ</t>
    </rPh>
    <rPh sb="38" eb="40">
      <t>カイテキ</t>
    </rPh>
    <rPh sb="43" eb="44">
      <t>ミズ</t>
    </rPh>
    <rPh sb="44" eb="46">
      <t>カンキョウ</t>
    </rPh>
    <rPh sb="47" eb="49">
      <t>ホゼン</t>
    </rPh>
    <rPh sb="54" eb="56">
      <t>モクテキ</t>
    </rPh>
    <rPh sb="59" eb="61">
      <t>ジギョウ</t>
    </rPh>
    <rPh sb="67" eb="69">
      <t>チケイ</t>
    </rPh>
    <rPh sb="69" eb="70">
      <t>トウ</t>
    </rPh>
    <rPh sb="71" eb="73">
      <t>モンダイ</t>
    </rPh>
    <rPh sb="77" eb="79">
      <t>コウキョウ</t>
    </rPh>
    <rPh sb="79" eb="81">
      <t>ゲスイ</t>
    </rPh>
    <rPh sb="81" eb="82">
      <t>ドウ</t>
    </rPh>
    <rPh sb="83" eb="85">
      <t>フキュウ</t>
    </rPh>
    <rPh sb="86" eb="88">
      <t>コンナン</t>
    </rPh>
    <rPh sb="89" eb="91">
      <t>ヤマムラ</t>
    </rPh>
    <rPh sb="91" eb="93">
      <t>チイキ</t>
    </rPh>
    <rPh sb="99" eb="101">
      <t>ホンシ</t>
    </rPh>
    <rPh sb="102" eb="104">
      <t>スイゲン</t>
    </rPh>
    <rPh sb="106" eb="107">
      <t>ア</t>
    </rPh>
    <rPh sb="109" eb="111">
      <t>ジュウヨウ</t>
    </rPh>
    <rPh sb="112" eb="114">
      <t>チイキ</t>
    </rPh>
    <rPh sb="122" eb="124">
      <t>イッパン</t>
    </rPh>
    <rPh sb="124" eb="126">
      <t>ザイゲン</t>
    </rPh>
    <rPh sb="127" eb="129">
      <t>トウニュウ</t>
    </rPh>
    <rPh sb="130" eb="132">
      <t>イジ</t>
    </rPh>
    <rPh sb="135" eb="137">
      <t>ジギョウ</t>
    </rPh>
    <rPh sb="141" eb="142">
      <t>カンガ</t>
    </rPh>
    <rPh sb="152" eb="154">
      <t>ケンゼン</t>
    </rPh>
    <rPh sb="154" eb="156">
      <t>ケイエイ</t>
    </rPh>
    <rPh sb="157" eb="159">
      <t>コンナン</t>
    </rPh>
    <rPh sb="160" eb="162">
      <t>ジョウキョウ</t>
    </rPh>
    <rPh sb="167" eb="169">
      <t>コウエイ</t>
    </rPh>
    <rPh sb="169" eb="171">
      <t>キギョウ</t>
    </rPh>
    <rPh sb="171" eb="173">
      <t>カイケイ</t>
    </rPh>
    <rPh sb="175" eb="177">
      <t>テキヨウ</t>
    </rPh>
    <rPh sb="178" eb="179">
      <t>フ</t>
    </rPh>
    <rPh sb="182" eb="184">
      <t>テキセツ</t>
    </rPh>
    <rPh sb="185" eb="188">
      <t>シヨウリョウ</t>
    </rPh>
    <rPh sb="189" eb="191">
      <t>セッテイ</t>
    </rPh>
    <rPh sb="192" eb="194">
      <t>コンゴ</t>
    </rPh>
    <rPh sb="195" eb="197">
      <t>イジ</t>
    </rPh>
    <rPh sb="197" eb="199">
      <t>カンリ</t>
    </rPh>
    <rPh sb="200" eb="203">
      <t>ロウキュウカ</t>
    </rPh>
    <rPh sb="203" eb="205">
      <t>タイサク</t>
    </rPh>
    <rPh sb="205" eb="206">
      <t>トウ</t>
    </rPh>
    <rPh sb="207" eb="209">
      <t>ケンショウ</t>
    </rPh>
    <rPh sb="211" eb="213">
      <t>ケイエイ</t>
    </rPh>
    <rPh sb="213" eb="215">
      <t>カイゼン</t>
    </rPh>
    <rPh sb="216" eb="217">
      <t>ハカ</t>
    </rPh>
    <rPh sb="218" eb="220">
      <t>ヒツヨウ</t>
    </rPh>
    <phoneticPr fontId="4"/>
  </si>
  <si>
    <t>①収益的収支比率（収益で費用を賄えている比率）
　公営企業法適用化に向けた費用が計上されたため、前年度から19.63ポイント減少している。
④企業債残高対事業規模比率（使用料収入に対する企業債残高の割合）
　0％となっているのは、企業債償還を一般会計からの繰入金で補填しているためであり、今後は使用料の見直し等経営改善を図る必要がある。
⑤経費回収比率（経費を使用料で賄えているかの指標）
　公営企業法適用化に向けた費用計上により、対前年比で10.25ポイント減少し、類似団体及び全国の平均値を大きく下回っており、汚水処理に係る費用が使用料収入で賄えていない。使用者の激増は望めない地域であるため、使用料収入の確保が今後の課題である。
⑥汚水処理原価（汚水処理に要した費用）
　公営企業法適用化に向けた費用計上により、前年度から239.37円と大幅に増加し、類似団体及び全国平均値を大きく上回っている。有収水量は減少し、汚水処理費用については増加が見込まれるため、歳出削減や使用料改定の検討が必要である。
⑦施設利用率（1日に対応可能な処理能力に対する1日平均処理水量の割合）
　近年変動はなく、97.77％で推移しており、類似団体及び全国平均値を上回っている。
⑧水洗化率（汚水処理している人口の割合）
　汚水処理している人口減少よりも汚水処理していない人口減少数が上回ったことにより、前年度から6.35ポイント増加し、類似団体及び全国平均値を上回っているが、使用料収入の確保や水質保全のため、今後も水洗化率向上に取り組む必要がある。　</t>
    <rPh sb="1" eb="3">
      <t>シュウエキ</t>
    </rPh>
    <rPh sb="3" eb="4">
      <t>テキ</t>
    </rPh>
    <rPh sb="4" eb="6">
      <t>シュウシ</t>
    </rPh>
    <rPh sb="6" eb="8">
      <t>ヒリツ</t>
    </rPh>
    <rPh sb="25" eb="32">
      <t>コウエイキギョウホウテキヨウ</t>
    </rPh>
    <rPh sb="32" eb="33">
      <t>カ</t>
    </rPh>
    <rPh sb="34" eb="35">
      <t>ム</t>
    </rPh>
    <rPh sb="37" eb="39">
      <t>ヒヨウ</t>
    </rPh>
    <rPh sb="40" eb="42">
      <t>ケイジョウ</t>
    </rPh>
    <rPh sb="48" eb="51">
      <t>ゼンネンド</t>
    </rPh>
    <rPh sb="62" eb="64">
      <t>ゲンショウ</t>
    </rPh>
    <rPh sb="71" eb="73">
      <t>キギョウ</t>
    </rPh>
    <rPh sb="73" eb="74">
      <t>サイ</t>
    </rPh>
    <rPh sb="74" eb="76">
      <t>ザンダカ</t>
    </rPh>
    <rPh sb="76" eb="77">
      <t>タイ</t>
    </rPh>
    <rPh sb="77" eb="79">
      <t>ジギョウ</t>
    </rPh>
    <rPh sb="79" eb="81">
      <t>キボ</t>
    </rPh>
    <rPh sb="81" eb="83">
      <t>ヒリツ</t>
    </rPh>
    <rPh sb="115" eb="117">
      <t>キギョウ</t>
    </rPh>
    <rPh sb="117" eb="118">
      <t>サイ</t>
    </rPh>
    <rPh sb="118" eb="120">
      <t>ショウカン</t>
    </rPh>
    <rPh sb="121" eb="123">
      <t>イッパン</t>
    </rPh>
    <rPh sb="123" eb="125">
      <t>カイケイ</t>
    </rPh>
    <rPh sb="128" eb="130">
      <t>クリイレ</t>
    </rPh>
    <rPh sb="130" eb="131">
      <t>キン</t>
    </rPh>
    <rPh sb="132" eb="134">
      <t>ホテン</t>
    </rPh>
    <rPh sb="144" eb="146">
      <t>コンゴ</t>
    </rPh>
    <rPh sb="147" eb="150">
      <t>シヨウリョウ</t>
    </rPh>
    <rPh sb="151" eb="153">
      <t>ミナオ</t>
    </rPh>
    <rPh sb="154" eb="155">
      <t>トウ</t>
    </rPh>
    <rPh sb="155" eb="157">
      <t>ケイエイ</t>
    </rPh>
    <rPh sb="157" eb="159">
      <t>カイゼン</t>
    </rPh>
    <rPh sb="160" eb="161">
      <t>ハカ</t>
    </rPh>
    <rPh sb="162" eb="164">
      <t>ヒツヨウ</t>
    </rPh>
    <rPh sb="170" eb="172">
      <t>ケイヒ</t>
    </rPh>
    <rPh sb="172" eb="174">
      <t>カイシュウ</t>
    </rPh>
    <rPh sb="174" eb="176">
      <t>ヒリツ</t>
    </rPh>
    <rPh sb="230" eb="232">
      <t>ゲンショウ</t>
    </rPh>
    <rPh sb="233" eb="235">
      <t>ルイジ</t>
    </rPh>
    <rPh sb="235" eb="237">
      <t>ダンタイ</t>
    </rPh>
    <rPh sb="237" eb="238">
      <t>オヨ</t>
    </rPh>
    <rPh sb="239" eb="241">
      <t>ゼンコク</t>
    </rPh>
    <rPh sb="242" eb="245">
      <t>ヘイキンチ</t>
    </rPh>
    <rPh sb="246" eb="247">
      <t>オオ</t>
    </rPh>
    <rPh sb="249" eb="251">
      <t>シタマワ</t>
    </rPh>
    <rPh sb="256" eb="258">
      <t>オスイ</t>
    </rPh>
    <rPh sb="258" eb="260">
      <t>ショリ</t>
    </rPh>
    <rPh sb="261" eb="262">
      <t>カカ</t>
    </rPh>
    <rPh sb="263" eb="265">
      <t>ヒヨウ</t>
    </rPh>
    <rPh sb="266" eb="269">
      <t>シヨウリョウ</t>
    </rPh>
    <rPh sb="269" eb="271">
      <t>シュウニュウ</t>
    </rPh>
    <rPh sb="272" eb="273">
      <t>マカナ</t>
    </rPh>
    <rPh sb="279" eb="282">
      <t>シヨウシャ</t>
    </rPh>
    <rPh sb="283" eb="285">
      <t>ゲキゾウ</t>
    </rPh>
    <rPh sb="286" eb="287">
      <t>ノゾ</t>
    </rPh>
    <rPh sb="290" eb="292">
      <t>チイキ</t>
    </rPh>
    <rPh sb="298" eb="301">
      <t>シヨウリョウ</t>
    </rPh>
    <rPh sb="301" eb="303">
      <t>シュウニュウ</t>
    </rPh>
    <rPh sb="304" eb="306">
      <t>カクホ</t>
    </rPh>
    <rPh sb="307" eb="309">
      <t>コンゴ</t>
    </rPh>
    <rPh sb="310" eb="312">
      <t>カダイ</t>
    </rPh>
    <rPh sb="318" eb="320">
      <t>オスイ</t>
    </rPh>
    <rPh sb="320" eb="322">
      <t>ショリ</t>
    </rPh>
    <rPh sb="322" eb="324">
      <t>ゲンカ</t>
    </rPh>
    <rPh sb="359" eb="362">
      <t>ゼンネンド</t>
    </rPh>
    <rPh sb="380" eb="382">
      <t>ダンタイ</t>
    </rPh>
    <rPh sb="382" eb="383">
      <t>オヨ</t>
    </rPh>
    <rPh sb="384" eb="386">
      <t>ゼンコク</t>
    </rPh>
    <rPh sb="386" eb="389">
      <t>ヘイキンチ</t>
    </rPh>
    <rPh sb="391" eb="392">
      <t>オオ</t>
    </rPh>
    <rPh sb="394" eb="396">
      <t>ウワマワ</t>
    </rPh>
    <rPh sb="405" eb="407">
      <t>ゲンショウ</t>
    </rPh>
    <rPh sb="409" eb="411">
      <t>オスイ</t>
    </rPh>
    <rPh sb="411" eb="413">
      <t>ショリ</t>
    </rPh>
    <rPh sb="413" eb="414">
      <t>ヒ</t>
    </rPh>
    <rPh sb="414" eb="415">
      <t>ヨウ</t>
    </rPh>
    <rPh sb="420" eb="422">
      <t>ゾウカ</t>
    </rPh>
    <rPh sb="423" eb="425">
      <t>ミコ</t>
    </rPh>
    <rPh sb="431" eb="433">
      <t>サイシュツ</t>
    </rPh>
    <rPh sb="433" eb="435">
      <t>サクゲン</t>
    </rPh>
    <rPh sb="436" eb="439">
      <t>シヨウリョウ</t>
    </rPh>
    <rPh sb="439" eb="441">
      <t>カイテイ</t>
    </rPh>
    <rPh sb="442" eb="444">
      <t>ケントウ</t>
    </rPh>
    <rPh sb="445" eb="447">
      <t>ヒツヨウ</t>
    </rPh>
    <rPh sb="453" eb="455">
      <t>シセツ</t>
    </rPh>
    <rPh sb="455" eb="457">
      <t>リヨウ</t>
    </rPh>
    <rPh sb="457" eb="458">
      <t>リツ</t>
    </rPh>
    <rPh sb="513" eb="515">
      <t>ダンタイ</t>
    </rPh>
    <rPh sb="515" eb="516">
      <t>オヨ</t>
    </rPh>
    <rPh sb="517" eb="519">
      <t>ゼンコク</t>
    </rPh>
    <rPh sb="519" eb="522">
      <t>ヘイキンチ</t>
    </rPh>
    <rPh sb="523" eb="525">
      <t>ウワマワ</t>
    </rPh>
    <rPh sb="534" eb="535">
      <t>カ</t>
    </rPh>
    <rPh sb="535" eb="536">
      <t>リツ</t>
    </rPh>
    <rPh sb="612" eb="614">
      <t>ダンタイ</t>
    </rPh>
    <rPh sb="614" eb="615">
      <t>オヨ</t>
    </rPh>
    <rPh sb="616" eb="618">
      <t>ゼンコク</t>
    </rPh>
    <rPh sb="618" eb="621">
      <t>ヘイキンチ</t>
    </rPh>
    <rPh sb="622" eb="624">
      <t>ウワマワ</t>
    </rPh>
    <rPh sb="630" eb="633">
      <t>シヨウリョウ</t>
    </rPh>
    <rPh sb="633" eb="635">
      <t>シュウニュウ</t>
    </rPh>
    <rPh sb="636" eb="638">
      <t>カクホ</t>
    </rPh>
    <rPh sb="639" eb="641">
      <t>スイシツ</t>
    </rPh>
    <rPh sb="641" eb="643">
      <t>ホゼン</t>
    </rPh>
    <rPh sb="647" eb="649">
      <t>コンゴ</t>
    </rPh>
    <rPh sb="650" eb="653">
      <t>スイセンカ</t>
    </rPh>
    <rPh sb="653" eb="654">
      <t>リツ</t>
    </rPh>
    <rPh sb="654" eb="656">
      <t>コウジョウ</t>
    </rPh>
    <rPh sb="657" eb="658">
      <t>ト</t>
    </rPh>
    <rPh sb="659" eb="660">
      <t>ク</t>
    </rPh>
    <rPh sb="661" eb="6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</si>
</sst>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84-403D-942E-09FC53D30C4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5D84-403D-942E-09FC53D30C4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97.77</c:v>
                </c:pt>
                <c:pt idx="1">
                  <c:v>97.77</c:v>
                </c:pt>
                <c:pt idx="2">
                  <c:v>97.77</c:v>
                </c:pt>
                <c:pt idx="3">
                  <c:v>97.77</c:v>
                </c:pt>
                <c:pt idx="4">
                  <c:v>97.77</c:v>
                </c:pt>
              </c:numCache>
            </c:numRef>
          </c:val>
          <c:extLst>
            <c:ext xmlns:c16="http://schemas.microsoft.com/office/drawing/2014/chart" uri="{C3380CC4-5D6E-409C-BE32-E72D297353CC}">
              <c16:uniqueId val="{00000000-9CAD-4485-9C09-66D1062DB90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9CAD-4485-9C09-66D1062DB90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87.3</c:v>
                </c:pt>
                <c:pt idx="1">
                  <c:v>88.74</c:v>
                </c:pt>
                <c:pt idx="2">
                  <c:v>89.04</c:v>
                </c:pt>
                <c:pt idx="3">
                  <c:v>88.94</c:v>
                </c:pt>
                <c:pt idx="4">
                  <c:v>95.29</c:v>
                </c:pt>
              </c:numCache>
            </c:numRef>
          </c:val>
          <c:extLst>
            <c:ext xmlns:c16="http://schemas.microsoft.com/office/drawing/2014/chart" uri="{C3380CC4-5D6E-409C-BE32-E72D297353CC}">
              <c16:uniqueId val="{00000000-0FA1-45A8-A4C1-DD5223F29BC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0FA1-45A8-A4C1-DD5223F29BC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63.66</c:v>
                </c:pt>
                <c:pt idx="1">
                  <c:v>65.400000000000006</c:v>
                </c:pt>
                <c:pt idx="2">
                  <c:v>69.53</c:v>
                </c:pt>
                <c:pt idx="3">
                  <c:v>67.94</c:v>
                </c:pt>
                <c:pt idx="4">
                  <c:v>48.31</c:v>
                </c:pt>
              </c:numCache>
            </c:numRef>
          </c:val>
          <c:extLst>
            <c:ext xmlns:c16="http://schemas.microsoft.com/office/drawing/2014/chart" uri="{C3380CC4-5D6E-409C-BE32-E72D297353CC}">
              <c16:uniqueId val="{00000000-898C-45D3-9B33-958EAD77F0D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8C-45D3-9B33-958EAD77F0D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BF-4589-A219-5855AAB85EC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BF-4589-A219-5855AAB85EC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95-4058-B2EA-9D09404B311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95-4058-B2EA-9D09404B311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6F-4A4C-8620-1AD9A9B7AD7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6F-4A4C-8620-1AD9A9B7AD7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0B-4D78-A7DA-96AC102CDA7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0B-4D78-A7DA-96AC102CDA7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193.57</c:v>
                </c:pt>
                <c:pt idx="1">
                  <c:v>0</c:v>
                </c:pt>
                <c:pt idx="2">
                  <c:v>0</c:v>
                </c:pt>
                <c:pt idx="3">
                  <c:v>0</c:v>
                </c:pt>
                <c:pt idx="4">
                  <c:v>0</c:v>
                </c:pt>
              </c:numCache>
            </c:numRef>
          </c:val>
          <c:extLst>
            <c:ext xmlns:c16="http://schemas.microsoft.com/office/drawing/2014/chart" uri="{C3380CC4-5D6E-409C-BE32-E72D297353CC}">
              <c16:uniqueId val="{00000000-E991-4723-8564-900827C1742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E991-4723-8564-900827C1742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26.95</c:v>
                </c:pt>
                <c:pt idx="1">
                  <c:v>26.09</c:v>
                </c:pt>
                <c:pt idx="2">
                  <c:v>17.61</c:v>
                </c:pt>
                <c:pt idx="3">
                  <c:v>25.32</c:v>
                </c:pt>
                <c:pt idx="4">
                  <c:v>15.07</c:v>
                </c:pt>
              </c:numCache>
            </c:numRef>
          </c:val>
          <c:extLst>
            <c:ext xmlns:c16="http://schemas.microsoft.com/office/drawing/2014/chart" uri="{C3380CC4-5D6E-409C-BE32-E72D297353CC}">
              <c16:uniqueId val="{00000000-F122-49EC-BD17-58830B036D0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F122-49EC-BD17-58830B036D0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186.22</c:v>
                </c:pt>
                <c:pt idx="1">
                  <c:v>194.61</c:v>
                </c:pt>
                <c:pt idx="2">
                  <c:v>297.20999999999998</c:v>
                </c:pt>
                <c:pt idx="3">
                  <c:v>207.75</c:v>
                </c:pt>
                <c:pt idx="4">
                  <c:v>447.12</c:v>
                </c:pt>
              </c:numCache>
            </c:numRef>
          </c:val>
          <c:extLst>
            <c:ext xmlns:c16="http://schemas.microsoft.com/office/drawing/2014/chart" uri="{C3380CC4-5D6E-409C-BE32-E72D297353CC}">
              <c16:uniqueId val="{00000000-78FE-4BC6-8D2A-DABB08E3173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78FE-4BC6-8D2A-DABB08E3173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山梨県　南アルプス市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5">
        <f>データ!S6</f>
        <v>71631</v>
      </c>
      <c r="AM8" s="45"/>
      <c r="AN8" s="45"/>
      <c r="AO8" s="45"/>
      <c r="AP8" s="45"/>
      <c r="AQ8" s="45"/>
      <c r="AR8" s="45"/>
      <c r="AS8" s="45"/>
      <c r="AT8" s="46">
        <f>データ!T6</f>
        <v>264.14</v>
      </c>
      <c r="AU8" s="46"/>
      <c r="AV8" s="46"/>
      <c r="AW8" s="46"/>
      <c r="AX8" s="46"/>
      <c r="AY8" s="46"/>
      <c r="AZ8" s="46"/>
      <c r="BA8" s="46"/>
      <c r="BB8" s="46">
        <f>データ!U6</f>
        <v>271.19</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0.27</v>
      </c>
      <c r="Q10" s="46"/>
      <c r="R10" s="46"/>
      <c r="S10" s="46"/>
      <c r="T10" s="46"/>
      <c r="U10" s="46"/>
      <c r="V10" s="46"/>
      <c r="W10" s="46">
        <f>データ!Q6</f>
        <v>100</v>
      </c>
      <c r="X10" s="46"/>
      <c r="Y10" s="46"/>
      <c r="Z10" s="46"/>
      <c r="AA10" s="46"/>
      <c r="AB10" s="46"/>
      <c r="AC10" s="46"/>
      <c r="AD10" s="45">
        <f>データ!R6</f>
        <v>2750</v>
      </c>
      <c r="AE10" s="45"/>
      <c r="AF10" s="45"/>
      <c r="AG10" s="45"/>
      <c r="AH10" s="45"/>
      <c r="AI10" s="45"/>
      <c r="AJ10" s="45"/>
      <c r="AK10" s="2"/>
      <c r="AL10" s="45">
        <f>データ!V6</f>
        <v>191</v>
      </c>
      <c r="AM10" s="45"/>
      <c r="AN10" s="45"/>
      <c r="AO10" s="45"/>
      <c r="AP10" s="45"/>
      <c r="AQ10" s="45"/>
      <c r="AR10" s="45"/>
      <c r="AS10" s="45"/>
      <c r="AT10" s="46">
        <f>データ!W6</f>
        <v>0.14000000000000001</v>
      </c>
      <c r="AU10" s="46"/>
      <c r="AV10" s="46"/>
      <c r="AW10" s="46"/>
      <c r="AX10" s="46"/>
      <c r="AY10" s="46"/>
      <c r="AZ10" s="46"/>
      <c r="BA10" s="46"/>
      <c r="BB10" s="46">
        <f>データ!X6</f>
        <v>1364.29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43</v>
      </c>
      <c r="N86" s="12" t="s">
        <v>45</v>
      </c>
      <c r="O86" s="12" t="str">
        <f>データ!EO6</f>
        <v>【0.02】</v>
      </c>
    </row>
  </sheetData>
  <sheetProtection algorithmName="SHA-512" hashValue="aZ3u6r56WkNizFO+/W5MDjffMY2nnei+ZZPHwLibcwyJe7ApangUDDgVH7FnNv6f+Huwe1LBJZdI9XyNIvsVWg==" saltValue="a/4QMvUIR/fQ4IQUQw1yO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9" t="s">
        <v>55</v>
      </c>
      <c r="I3" s="80"/>
      <c r="J3" s="80"/>
      <c r="K3" s="80"/>
      <c r="L3" s="80"/>
      <c r="M3" s="80"/>
      <c r="N3" s="80"/>
      <c r="O3" s="80"/>
      <c r="P3" s="80"/>
      <c r="Q3" s="80"/>
      <c r="R3" s="80"/>
      <c r="S3" s="80"/>
      <c r="T3" s="80"/>
      <c r="U3" s="80"/>
      <c r="V3" s="80"/>
      <c r="W3" s="80"/>
      <c r="X3" s="81"/>
      <c r="Y3" s="85" t="s">
        <v>56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58</v>
      </c>
      <c r="B4" s="16"/>
      <c r="C4" s="16"/>
      <c r="D4" s="16"/>
      <c r="E4" s="16"/>
      <c r="F4" s="16"/>
      <c r="G4" s="16"/>
      <c r="H4" s="82"/>
      <c r="I4" s="83"/>
      <c r="J4" s="83"/>
      <c r="K4" s="83"/>
      <c r="L4" s="83"/>
      <c r="M4" s="83"/>
      <c r="N4" s="83"/>
      <c r="O4" s="83"/>
      <c r="P4" s="83"/>
      <c r="Q4" s="83"/>
      <c r="R4" s="83"/>
      <c r="S4" s="83"/>
      <c r="T4" s="83"/>
      <c r="U4" s="83"/>
      <c r="V4" s="83"/>
      <c r="W4" s="83"/>
      <c r="X4" s="84"/>
      <c r="Y4" s="78" t="s">
        <v>59</v>
      </c>
      <c r="Z4" s="78"/>
      <c r="AA4" s="78"/>
      <c r="AB4" s="78"/>
      <c r="AC4" s="78"/>
      <c r="AD4" s="78"/>
      <c r="AE4" s="78"/>
      <c r="AF4" s="78"/>
      <c r="AG4" s="78"/>
      <c r="AH4" s="78"/>
      <c r="AI4" s="78"/>
      <c r="AJ4" s="78" t="s">
        <v>60</v>
      </c>
      <c r="AK4" s="78"/>
      <c r="AL4" s="78"/>
      <c r="AM4" s="78"/>
      <c r="AN4" s="78"/>
      <c r="AO4" s="78"/>
      <c r="AP4" s="78"/>
      <c r="AQ4" s="78"/>
      <c r="AR4" s="78"/>
      <c r="AS4" s="78"/>
      <c r="AT4" s="78"/>
      <c r="AU4" s="78" t="s">
        <v>61</v>
      </c>
      <c r="AV4" s="78"/>
      <c r="AW4" s="78"/>
      <c r="AX4" s="78"/>
      <c r="AY4" s="78"/>
      <c r="AZ4" s="78"/>
      <c r="BA4" s="78"/>
      <c r="BB4" s="78"/>
      <c r="BC4" s="78"/>
      <c r="BD4" s="78"/>
      <c r="BE4" s="78"/>
      <c r="BF4" s="78" t="s">
        <v>62</v>
      </c>
      <c r="BG4" s="78"/>
      <c r="BH4" s="78"/>
      <c r="BI4" s="78"/>
      <c r="BJ4" s="78"/>
      <c r="BK4" s="78"/>
      <c r="BL4" s="78"/>
      <c r="BM4" s="78"/>
      <c r="BN4" s="78"/>
      <c r="BO4" s="78"/>
      <c r="BP4" s="78"/>
      <c r="BQ4" s="78" t="s">
        <v>63</v>
      </c>
      <c r="BR4" s="78"/>
      <c r="BS4" s="78"/>
      <c r="BT4" s="78"/>
      <c r="BU4" s="78"/>
      <c r="BV4" s="78"/>
      <c r="BW4" s="78"/>
      <c r="BX4" s="78"/>
      <c r="BY4" s="78"/>
      <c r="BZ4" s="78"/>
      <c r="CA4" s="78"/>
      <c r="CB4" s="78" t="s">
        <v>64</v>
      </c>
      <c r="CC4" s="78"/>
      <c r="CD4" s="78"/>
      <c r="CE4" s="78"/>
      <c r="CF4" s="78"/>
      <c r="CG4" s="78"/>
      <c r="CH4" s="78"/>
      <c r="CI4" s="78"/>
      <c r="CJ4" s="78"/>
      <c r="CK4" s="78"/>
      <c r="CL4" s="78"/>
      <c r="CM4" s="78" t="s">
        <v>65</v>
      </c>
      <c r="CN4" s="78"/>
      <c r="CO4" s="78"/>
      <c r="CP4" s="78"/>
      <c r="CQ4" s="78"/>
      <c r="CR4" s="78"/>
      <c r="CS4" s="78"/>
      <c r="CT4" s="78"/>
      <c r="CU4" s="78"/>
      <c r="CV4" s="78"/>
      <c r="CW4" s="78"/>
      <c r="CX4" s="78" t="s">
        <v>66</v>
      </c>
      <c r="CY4" s="78"/>
      <c r="CZ4" s="78"/>
      <c r="DA4" s="78"/>
      <c r="DB4" s="78"/>
      <c r="DC4" s="78"/>
      <c r="DD4" s="78"/>
      <c r="DE4" s="78"/>
      <c r="DF4" s="78"/>
      <c r="DG4" s="78"/>
      <c r="DH4" s="78"/>
      <c r="DI4" s="78" t="s">
        <v>67</v>
      </c>
      <c r="DJ4" s="78"/>
      <c r="DK4" s="78"/>
      <c r="DL4" s="78"/>
      <c r="DM4" s="78"/>
      <c r="DN4" s="78"/>
      <c r="DO4" s="78"/>
      <c r="DP4" s="78"/>
      <c r="DQ4" s="78"/>
      <c r="DR4" s="78"/>
      <c r="DS4" s="78"/>
      <c r="DT4" s="78" t="s">
        <v>68</v>
      </c>
      <c r="DU4" s="78"/>
      <c r="DV4" s="78"/>
      <c r="DW4" s="78"/>
      <c r="DX4" s="78"/>
      <c r="DY4" s="78"/>
      <c r="DZ4" s="78"/>
      <c r="EA4" s="78"/>
      <c r="EB4" s="78"/>
      <c r="EC4" s="78"/>
      <c r="ED4" s="78"/>
      <c r="EE4" s="78" t="s">
        <v>69</v>
      </c>
      <c r="EF4" s="78"/>
      <c r="EG4" s="78"/>
      <c r="EH4" s="78"/>
      <c r="EI4" s="78"/>
      <c r="EJ4" s="78"/>
      <c r="EK4" s="78"/>
      <c r="EL4" s="78"/>
      <c r="EM4" s="78"/>
      <c r="EN4" s="78"/>
      <c r="EO4" s="78"/>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2022</v>
      </c>
      <c r="C6" s="19">
        <f t="shared" ref="C6:X6" si="3">C7</f>
        <v>192082</v>
      </c>
      <c r="D6" s="19">
        <f t="shared" si="3"/>
        <v>47</v>
      </c>
      <c r="E6" s="19">
        <f t="shared" si="3"/>
        <v>17</v>
      </c>
      <c r="F6" s="19">
        <f t="shared" si="3"/>
        <v>5</v>
      </c>
      <c r="G6" s="19">
        <f t="shared" si="3"/>
        <v>0</v>
      </c>
      <c r="H6" s="19" t="str">
        <f t="shared" si="3"/>
        <v>山梨県　南アルプス市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0.27</v>
      </c>
      <c r="Q6" s="20">
        <f t="shared" si="3"/>
        <v>100</v>
      </c>
      <c r="R6" s="20">
        <f t="shared" si="3"/>
        <v>2750</v>
      </c>
      <c r="S6" s="20">
        <f t="shared" si="3"/>
        <v>71631</v>
      </c>
      <c r="T6" s="20">
        <f t="shared" si="3"/>
        <v>264.14</v>
      </c>
      <c r="U6" s="20">
        <f t="shared" si="3"/>
        <v>271.19</v>
      </c>
      <c r="V6" s="20">
        <f t="shared" si="3"/>
        <v>191</v>
      </c>
      <c r="W6" s="20">
        <f t="shared" si="3"/>
        <v>0.14000000000000001</v>
      </c>
      <c r="X6" s="20">
        <f t="shared" si="3"/>
        <v>1364.29</v>
      </c>
      <c r="Y6" s="21">
        <f>IF(Y7="",NA(),Y7)</f>
        <v>63.66</v>
      </c>
      <c r="Z6" s="21">
        <f t="shared" ref="Z6:AH6" si="4">IF(Z7="",NA(),Z7)</f>
        <v>65.400000000000006</v>
      </c>
      <c r="AA6" s="21">
        <f t="shared" si="4"/>
        <v>69.53</v>
      </c>
      <c r="AB6" s="21">
        <f t="shared" si="4"/>
        <v>67.94</v>
      </c>
      <c r="AC6" s="21">
        <f t="shared" si="4"/>
        <v>48.31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193.57</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26.95</v>
      </c>
      <c r="BR6" s="21">
        <f t="shared" ref="BR6:BZ6" si="8">IF(BR7="",NA(),BR7)</f>
        <v>26.09</v>
      </c>
      <c r="BS6" s="21">
        <f t="shared" si="8"/>
        <v>17.61</v>
      </c>
      <c r="BT6" s="21">
        <f t="shared" si="8"/>
        <v>25.32</v>
      </c>
      <c r="BU6" s="21">
        <f t="shared" si="8"/>
        <v>15.07</v>
      </c>
      <c r="BV6" s="21">
        <f t="shared" si="8"/>
        <v>57.77</v>
      </c>
      <c r="BW6" s="21">
        <f t="shared" si="8"/>
        <v>57.31</v>
      </c>
      <c r="BX6" s="21">
        <f t="shared" si="8"/>
        <v>57.08</v>
      </c>
      <c r="BY6" s="21">
        <f t="shared" si="8"/>
        <v>56.26</v>
      </c>
      <c r="BZ6" s="21">
        <f t="shared" si="8"/>
        <v>52.94</v>
      </c>
      <c r="CA6" s="20" t="str">
        <f>IF(CA7="","",IF(CA7="-","【-】","【"&amp;SUBSTITUTE(TEXT(CA7,"#,##0.00"),"-","△")&amp;"】"))</f>
        <v>【57.02】</v>
      </c>
      <c r="CB6" s="21">
        <f>IF(CB7="",NA(),CB7)</f>
        <v>186.22</v>
      </c>
      <c r="CC6" s="21">
        <f t="shared" ref="CC6:CK6" si="9">IF(CC7="",NA(),CC7)</f>
        <v>194.61</v>
      </c>
      <c r="CD6" s="21">
        <f t="shared" si="9"/>
        <v>297.20999999999998</v>
      </c>
      <c r="CE6" s="21">
        <f t="shared" si="9"/>
        <v>207.75</v>
      </c>
      <c r="CF6" s="21">
        <f t="shared" si="9"/>
        <v>447.12</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97.77</v>
      </c>
      <c r="CN6" s="21">
        <f t="shared" ref="CN6:CV6" si="10">IF(CN7="",NA(),CN7)</f>
        <v>97.77</v>
      </c>
      <c r="CO6" s="21">
        <f t="shared" si="10"/>
        <v>97.77</v>
      </c>
      <c r="CP6" s="21">
        <f t="shared" si="10"/>
        <v>97.77</v>
      </c>
      <c r="CQ6" s="21">
        <f t="shared" si="10"/>
        <v>97.77</v>
      </c>
      <c r="CR6" s="21">
        <f t="shared" si="10"/>
        <v>50.68</v>
      </c>
      <c r="CS6" s="21">
        <f t="shared" si="10"/>
        <v>50.14</v>
      </c>
      <c r="CT6" s="21">
        <f t="shared" si="10"/>
        <v>54.83</v>
      </c>
      <c r="CU6" s="21">
        <f t="shared" si="10"/>
        <v>66.53</v>
      </c>
      <c r="CV6" s="21">
        <f t="shared" si="10"/>
        <v>52.35</v>
      </c>
      <c r="CW6" s="20" t="str">
        <f>IF(CW7="","",IF(CW7="-","【-】","【"&amp;SUBSTITUTE(TEXT(CW7,"#,##0.00"),"-","△")&amp;"】"))</f>
        <v>【52.55】</v>
      </c>
      <c r="CX6" s="21">
        <f>IF(CX7="",NA(),CX7)</f>
        <v>87.3</v>
      </c>
      <c r="CY6" s="21">
        <f t="shared" ref="CY6:DG6" si="11">IF(CY7="",NA(),CY7)</f>
        <v>88.74</v>
      </c>
      <c r="CZ6" s="21">
        <f t="shared" si="11"/>
        <v>89.04</v>
      </c>
      <c r="DA6" s="21">
        <f t="shared" si="11"/>
        <v>88.94</v>
      </c>
      <c r="DB6" s="21">
        <f t="shared" si="11"/>
        <v>95.29</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192082</v>
      </c>
      <c r="D7" s="23">
        <v>47</v>
      </c>
      <c r="E7" s="23">
        <v>17</v>
      </c>
      <c r="F7" s="23">
        <v>5</v>
      </c>
      <c r="G7" s="23">
        <v>0</v>
      </c>
      <c r="H7" s="23" t="s">
        <v>99</v>
      </c>
      <c r="I7" s="23" t="s">
        <v>100</v>
      </c>
      <c r="J7" s="23" t="s">
        <v>101</v>
      </c>
      <c r="K7" s="23" t="s">
        <v>102</v>
      </c>
      <c r="L7" s="23" t="s">
        <v>103</v>
      </c>
      <c r="M7" s="23" t="s">
        <v>104</v>
      </c>
      <c r="N7" s="24" t="s">
        <v>105</v>
      </c>
      <c r="O7" s="24" t="s">
        <v>106</v>
      </c>
      <c r="P7" s="24">
        <v>0.27</v>
      </c>
      <c r="Q7" s="24">
        <v>100</v>
      </c>
      <c r="R7" s="24">
        <v>2750</v>
      </c>
      <c r="S7" s="24">
        <v>71631</v>
      </c>
      <c r="T7" s="24">
        <v>264.14</v>
      </c>
      <c r="U7" s="24">
        <v>271.19</v>
      </c>
      <c r="V7" s="24">
        <v>191</v>
      </c>
      <c r="W7" s="24">
        <v>0.14000000000000001</v>
      </c>
      <c r="X7" s="24">
        <v>1364.29</v>
      </c>
      <c r="Y7" s="24">
        <v>63.66</v>
      </c>
      <c r="Z7" s="24">
        <v>65.400000000000006</v>
      </c>
      <c r="AA7" s="24">
        <v>69.53</v>
      </c>
      <c r="AB7" s="24">
        <v>67.94</v>
      </c>
      <c r="AC7" s="24">
        <v>48.31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193.57</v>
      </c>
      <c r="BG7" s="24">
        <v>0</v>
      </c>
      <c r="BH7" s="24">
        <v>0</v>
      </c>
      <c r="BI7" s="24">
        <v>0</v>
      </c>
      <c r="BJ7" s="24">
        <v>0</v>
      </c>
      <c r="BK7" s="24">
        <v>789.46</v>
      </c>
      <c r="BL7" s="24">
        <v>826.83</v>
      </c>
      <c r="BM7" s="24">
        <v>867.83</v>
      </c>
      <c r="BN7" s="24">
        <v>791.76</v>
      </c>
      <c r="BO7" s="24">
        <v>900.82</v>
      </c>
      <c r="BP7" s="24">
        <v>809.19</v>
      </c>
      <c r="BQ7" s="24">
        <v>26.95</v>
      </c>
      <c r="BR7" s="24">
        <v>26.09</v>
      </c>
      <c r="BS7" s="24">
        <v>17.61</v>
      </c>
      <c r="BT7" s="24">
        <v>25.32</v>
      </c>
      <c r="BU7" s="24">
        <v>15.07</v>
      </c>
      <c r="BV7" s="24">
        <v>57.77</v>
      </c>
      <c r="BW7" s="24">
        <v>57.31</v>
      </c>
      <c r="BX7" s="24">
        <v>57.08</v>
      </c>
      <c r="BY7" s="24">
        <v>56.26</v>
      </c>
      <c r="BZ7" s="24">
        <v>52.94</v>
      </c>
      <c r="CA7" s="24">
        <v>57.02</v>
      </c>
      <c r="CB7" s="24">
        <v>186.22</v>
      </c>
      <c r="CC7" s="24">
        <v>194.61</v>
      </c>
      <c r="CD7" s="24">
        <v>297.20999999999998</v>
      </c>
      <c r="CE7" s="24">
        <v>207.75</v>
      </c>
      <c r="CF7" s="24">
        <v>447.12</v>
      </c>
      <c r="CG7" s="24">
        <v>274.35000000000002</v>
      </c>
      <c r="CH7" s="24">
        <v>273.52</v>
      </c>
      <c r="CI7" s="24">
        <v>274.99</v>
      </c>
      <c r="CJ7" s="24">
        <v>282.08999999999997</v>
      </c>
      <c r="CK7" s="24">
        <v>303.27999999999997</v>
      </c>
      <c r="CL7" s="24">
        <v>273.68</v>
      </c>
      <c r="CM7" s="24">
        <v>97.77</v>
      </c>
      <c r="CN7" s="24">
        <v>97.77</v>
      </c>
      <c r="CO7" s="24">
        <v>97.77</v>
      </c>
      <c r="CP7" s="24">
        <v>97.77</v>
      </c>
      <c r="CQ7" s="24">
        <v>97.77</v>
      </c>
      <c r="CR7" s="24">
        <v>50.68</v>
      </c>
      <c r="CS7" s="24">
        <v>50.14</v>
      </c>
      <c r="CT7" s="24">
        <v>54.83</v>
      </c>
      <c r="CU7" s="24">
        <v>66.53</v>
      </c>
      <c r="CV7" s="24">
        <v>52.35</v>
      </c>
      <c r="CW7" s="24">
        <v>52.55</v>
      </c>
      <c r="CX7" s="24">
        <v>87.3</v>
      </c>
      <c r="CY7" s="24">
        <v>88.74</v>
      </c>
      <c r="CZ7" s="24">
        <v>89.04</v>
      </c>
      <c r="DA7" s="24">
        <v>88.94</v>
      </c>
      <c r="DB7" s="24">
        <v>95.29</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112</v>
      </c>
    </row>
    <row r="12" spans="1:145" x14ac:dyDescent="0.2">
      <c r="B12">
        <v>1</v>
      </c>
      <c r="C12">
        <v>1</v>
      </c>
      <c r="D12">
        <v>2</v>
      </c>
      <c r="E12">
        <v>3</v>
      </c>
      <c r="F12">
        <v>4</v>
      </c>
      <c r="G12" t="s">
        <v>113</v>
      </c>
    </row>
    <row r="13" spans="1:145" x14ac:dyDescent="0.2">
      <c r="B13" t="s">
        <v>114</v>
      </c>
      <c r="C13" t="s">
        <v>115</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2024-01-27T07:32:19Z</cp:lastPrinted>
  <dcterms:created xsi:type="dcterms:W3CDTF">2023-12-12T02:54:01Z</dcterms:created>
  <dcterms:modified xsi:type="dcterms:W3CDTF">2024-01-30T11:31:04Z</dcterms:modified>
  <cp:category/>
</cp:coreProperties>
</file>