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C:\Users\user\Downloads\"/>
    </mc:Choice>
  </mc:AlternateContent>
  <xr:revisionPtr revIDLastSave="0" documentId="8_{3C457AD6-B5F3-4D21-AD10-0130954809C9}" xr6:coauthVersionLast="47" xr6:coauthVersionMax="47" xr10:uidLastSave="{00000000-0000-0000-0000-000000000000}"/>
  <bookViews>
    <workbookView xWindow="-110" yWindow="-110" windowWidth="19420" windowHeight="11500" tabRatio="851" xr2:uid="{68C3BEAF-F2D3-49ED-9EF5-134362AC9499}"/>
  </bookViews>
  <sheets>
    <sheet name="シート説明" sheetId="71" r:id="rId1"/>
    <sheet name="データ入力" sheetId="68" r:id="rId2"/>
    <sheet name="表紙 " sheetId="35" r:id="rId3"/>
    <sheet name="総括 " sheetId="36" r:id="rId4"/>
    <sheet name="省エネ提案一覧" sheetId="37" r:id="rId5"/>
    <sheet name="提案詳細" sheetId="56" r:id="rId6"/>
    <sheet name="エネルギー使用状況" sheetId="69" r:id="rId7"/>
    <sheet name="1" sheetId="72" r:id="rId8"/>
    <sheet name="2" sheetId="73" r:id="rId9"/>
    <sheet name="3" sheetId="74" r:id="rId10"/>
    <sheet name="4" sheetId="75" r:id="rId11"/>
    <sheet name="5" sheetId="76" r:id="rId12"/>
    <sheet name="6" sheetId="77" r:id="rId13"/>
    <sheet name="7" sheetId="78" r:id="rId14"/>
    <sheet name="8" sheetId="79" r:id="rId15"/>
    <sheet name="9" sheetId="80" r:id="rId16"/>
    <sheet name="10" sheetId="81" r:id="rId17"/>
    <sheet name="11" sheetId="82" r:id="rId18"/>
    <sheet name="12" sheetId="83" r:id="rId19"/>
    <sheet name="集計用（本シート以降非表示）" sheetId="66" state="hidden" r:id="rId20"/>
    <sheet name="設備種別一覧" sheetId="64" state="hidden" r:id="rId21"/>
    <sheet name="提案内容一覧" sheetId="65" state="hidden" r:id="rId22"/>
    <sheet name="【新】電力会社一覧" sheetId="84" state="hidden" r:id="rId23"/>
    <sheet name="【新】プルダウンリスト" sheetId="85" state="hidden" r:id="rId24"/>
    <sheet name="業者分類" sheetId="67" state="hidden" r:id="rId25"/>
  </sheets>
  <externalReferences>
    <externalReference r:id="rId26"/>
    <externalReference r:id="rId27"/>
    <externalReference r:id="rId28"/>
    <externalReference r:id="rId29"/>
  </externalReferences>
  <definedNames>
    <definedName name="_1表月計Q">#REF!</definedName>
    <definedName name="_3表Ｐ月計q">#REF!</definedName>
    <definedName name="_3表一月計q">#REF!</definedName>
    <definedName name="_3表共月計q">#REF!</definedName>
    <definedName name="_4自家発月計q">#REF!</definedName>
    <definedName name="_5大口合計Q">#REF!</definedName>
    <definedName name="_8自家発出力">#REF!</definedName>
    <definedName name="_9下ﾃﾞｰﾀ">#REF!</definedName>
    <definedName name="_Fill" hidden="1">[1]昨年!$B$2:$J$2</definedName>
    <definedName name="_xlnm._FilterDatabase" localSheetId="23" hidden="1">【新】プルダウンリスト!$A$1:$C$1313</definedName>
    <definedName name="HTML_CodePage" hidden="1">932</definedName>
    <definedName name="HTML_Control" localSheetId="23"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karui">#REF!</definedName>
    <definedName name="pps推移" localSheetId="23" hidden="1">{"'第２表'!$W$27:$AA$68"}</definedName>
    <definedName name="pps推移" hidden="1">{"'第２表'!$W$27:$AA$68"}</definedName>
    <definedName name="_xlnm.Print_Area" localSheetId="7">'1'!$A$1:$AB$63</definedName>
    <definedName name="_xlnm.Print_Area" localSheetId="16">'10'!$A$1:$AB$63</definedName>
    <definedName name="_xlnm.Print_Area" localSheetId="17">'11'!$A$1:$AB$63</definedName>
    <definedName name="_xlnm.Print_Area" localSheetId="18">'12'!$A$1:$AB$63</definedName>
    <definedName name="_xlnm.Print_Area" localSheetId="8">'2'!$A$1:$AB$63</definedName>
    <definedName name="_xlnm.Print_Area" localSheetId="9">'3'!$A$1:$AB$63</definedName>
    <definedName name="_xlnm.Print_Area" localSheetId="10">'4'!$A$1:$AB$63</definedName>
    <definedName name="_xlnm.Print_Area" localSheetId="11">'5'!$A$1:$AB$63</definedName>
    <definedName name="_xlnm.Print_Area" localSheetId="12">'6'!$A$1:$AB$63</definedName>
    <definedName name="_xlnm.Print_Area" localSheetId="13">'7'!$A$1:$AB$63</definedName>
    <definedName name="_xlnm.Print_Area" localSheetId="14">'8'!$A$1:$AB$63</definedName>
    <definedName name="_xlnm.Print_Area" localSheetId="15">'9'!$A$1:$AB$63</definedName>
    <definedName name="_xlnm.Print_Area" localSheetId="6">エネルギー使用状況!$A$1:$Z$53</definedName>
    <definedName name="_xlnm.Print_Area" localSheetId="0">シート説明!$A$1:$G$7</definedName>
    <definedName name="_xlnm.Print_Area" localSheetId="1">データ入力!$C$1:$AB$40</definedName>
    <definedName name="_xlnm.Print_Area" localSheetId="4">省エネ提案一覧!$A$1:$N$18</definedName>
    <definedName name="_xlnm.Print_Area" localSheetId="3">'総括 '!$A$1:$AA$60</definedName>
    <definedName name="_xlnm.Print_Area" localSheetId="5">提案詳細!$A$1:$N$110</definedName>
    <definedName name="_xlnm.Print_Area" localSheetId="2">'表紙 '!$A$1:$Z$44</definedName>
    <definedName name="_xlnm.Print_Area">#REF!</definedName>
    <definedName name="PRINT_AREA_MI">#REF!</definedName>
    <definedName name="ああああ">[2]発電設備!$A$1:$G$93</definedName>
    <definedName name="コンプレッサ">提案内容一覧!$A$44:$A$61</definedName>
    <definedName name="サービス業_他に分類されないもの">業者分類!$D$48:$D$56</definedName>
    <definedName name="その他">提案内容一覧!$A$185:$A$192</definedName>
    <definedName name="デマンド">提案内容一覧!$A$165:$A$170</definedName>
    <definedName name="プリント">#REF!</definedName>
    <definedName name="ボイラ・給湯器">提案内容一覧!$A$64:$A$87</definedName>
    <definedName name="医療・福祉">業者分類!$B$48:$B$51</definedName>
    <definedName name="運輸業・郵便業">業者分類!$D$28:$D$36</definedName>
    <definedName name="卸売業・小売業">業者分類!$E$28:$E$40</definedName>
    <definedName name="学術研究・専門・技術サービス業">業者分類!$C$42:$C$46</definedName>
    <definedName name="給排水・排水処理">提案内容一覧!$A$104:$A$114</definedName>
    <definedName name="漁業">業者分類!$C$2:$C$4</definedName>
    <definedName name="教育・学習支援業">業者分類!$F$42:$F$44</definedName>
    <definedName name="金融業・保険業">業者分類!$F$28:$F$34</definedName>
    <definedName name="空調設備">提案内容一覧!$A$3:$A$29</definedName>
    <definedName name="建設業">業者分類!$E$2:$E$5</definedName>
    <definedName name="公務_他に分類されるものを除く">業者分類!$E$48:$E$51</definedName>
    <definedName name="工業炉">提案内容一覧!$A$133:$A$147</definedName>
    <definedName name="鉱業・採石業・砂利採取業">業者分類!$D$2:$D$3</definedName>
    <definedName name="再エネ">提案内容一覧!$A$173:$A$182</definedName>
    <definedName name="受変電設備">提案内容一覧!$A$117:$A$130</definedName>
    <definedName name="宿泊業・飲食サービス業">業者分類!$D$42:$D$46</definedName>
    <definedName name="照明設備">提案内容一覧!$A$32:$A$41</definedName>
    <definedName name="省エネお助け隊">[3]プルダウン!$I$24</definedName>
    <definedName name="情報通信業">業者分類!$C$28:$C$33</definedName>
    <definedName name="生活関連サービス業・娯楽業">業者分類!$E$42:$E$44</definedName>
    <definedName name="生産設備">提案内容一覧!$A$150:$A$162</definedName>
    <definedName name="製造業">業者分類!$F$2:$F$26</definedName>
    <definedName name="電気・ガス・熱供給・水道業">業者分類!$B$28:$B$32</definedName>
    <definedName name="都道府県">[4]節電診断申込書!$AA$1:$AA$47</definedName>
    <definedName name="農業・林業">業者分類!$B$2:$B$4</definedName>
    <definedName name="不動産業・物品賃貸業">業者分類!$B$42:$B$45</definedName>
    <definedName name="複合サービス事業">業者分類!$C$48:$C$51</definedName>
    <definedName name="分類不能の産業">業者分類!$F$48:$F$49</definedName>
    <definedName name="冷凍冷蔵設備">提案内容一覧!$A$90:$A$101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9" i="56" l="1"/>
  <c r="C6" i="56"/>
  <c r="U6" i="68"/>
  <c r="U7" i="68"/>
  <c r="U8" i="68"/>
  <c r="U9" i="68"/>
  <c r="U10" i="68"/>
  <c r="U11" i="68"/>
  <c r="U12" i="68"/>
  <c r="U13" i="68"/>
  <c r="U14" i="68"/>
  <c r="U15" i="68"/>
  <c r="U16" i="68"/>
  <c r="U5" i="68"/>
  <c r="S6" i="68"/>
  <c r="S7" i="68"/>
  <c r="S8" i="68"/>
  <c r="S9" i="68"/>
  <c r="S10" i="68"/>
  <c r="S11" i="68"/>
  <c r="S12" i="68"/>
  <c r="S13" i="68"/>
  <c r="S14" i="68"/>
  <c r="S15" i="68"/>
  <c r="S16" i="68"/>
  <c r="S5" i="68"/>
  <c r="C3" i="56"/>
  <c r="D35" i="36" l="1"/>
  <c r="D36" i="36"/>
  <c r="BF6" i="68"/>
  <c r="G57" i="83" l="1"/>
  <c r="W57" i="83" s="1"/>
  <c r="Q56" i="83"/>
  <c r="M56" i="83"/>
  <c r="G56" i="83"/>
  <c r="M55" i="83"/>
  <c r="G55" i="83"/>
  <c r="Z54" i="83"/>
  <c r="J55" i="83" s="1"/>
  <c r="G51" i="83"/>
  <c r="W51" i="83" s="1"/>
  <c r="U60" i="83" s="1"/>
  <c r="U62" i="83" s="1"/>
  <c r="Q50" i="83"/>
  <c r="M50" i="83"/>
  <c r="G50" i="83"/>
  <c r="M49" i="83"/>
  <c r="G49" i="83"/>
  <c r="Z48" i="83"/>
  <c r="J50" i="83" s="1"/>
  <c r="F7" i="37"/>
  <c r="F8" i="37"/>
  <c r="F9" i="37"/>
  <c r="F10" i="37"/>
  <c r="F11" i="37"/>
  <c r="F12" i="37"/>
  <c r="F13" i="37"/>
  <c r="F14" i="37"/>
  <c r="F15" i="37"/>
  <c r="F16" i="37"/>
  <c r="F17" i="37"/>
  <c r="AO21" i="68"/>
  <c r="BH49" i="68"/>
  <c r="S21" i="68"/>
  <c r="AI3" i="68"/>
  <c r="AD3" i="68"/>
  <c r="AE3" i="68"/>
  <c r="AF3" i="68"/>
  <c r="AG3" i="68"/>
  <c r="AH3" i="68"/>
  <c r="AC3" i="68"/>
  <c r="G57" i="72"/>
  <c r="W57" i="72" s="1"/>
  <c r="M56" i="72"/>
  <c r="G56" i="72"/>
  <c r="M55" i="72"/>
  <c r="G55" i="72"/>
  <c r="Z54" i="72"/>
  <c r="J56" i="72" s="1"/>
  <c r="Q56" i="72" s="1"/>
  <c r="G51" i="72"/>
  <c r="W51" i="72" s="1"/>
  <c r="U60" i="72" s="1"/>
  <c r="U62" i="72" s="1"/>
  <c r="M50" i="72"/>
  <c r="G50" i="72"/>
  <c r="M49" i="72"/>
  <c r="G49" i="72"/>
  <c r="Z48" i="72"/>
  <c r="J50" i="72" s="1"/>
  <c r="Q50" i="72" s="1"/>
  <c r="G57" i="73"/>
  <c r="W57" i="73" s="1"/>
  <c r="Q56" i="73"/>
  <c r="M56" i="73"/>
  <c r="G56" i="73"/>
  <c r="M55" i="73"/>
  <c r="W55" i="73" s="1"/>
  <c r="G55" i="73"/>
  <c r="Z54" i="73"/>
  <c r="J56" i="73" s="1"/>
  <c r="J51" i="73"/>
  <c r="G51" i="73"/>
  <c r="W51" i="73" s="1"/>
  <c r="U60" i="73" s="1"/>
  <c r="U62" i="73" s="1"/>
  <c r="Q50" i="73"/>
  <c r="M50" i="73"/>
  <c r="G50" i="73"/>
  <c r="M49" i="73"/>
  <c r="W49" i="73" s="1"/>
  <c r="G49" i="73"/>
  <c r="Z48" i="73"/>
  <c r="J50" i="73" s="1"/>
  <c r="G57" i="74"/>
  <c r="W57" i="74" s="1"/>
  <c r="Q56" i="74"/>
  <c r="M56" i="74"/>
  <c r="G56" i="74"/>
  <c r="M55" i="74"/>
  <c r="W55" i="74" s="1"/>
  <c r="G55" i="74"/>
  <c r="Z54" i="74"/>
  <c r="J56" i="74" s="1"/>
  <c r="G51" i="74"/>
  <c r="W51" i="74" s="1"/>
  <c r="Q50" i="74"/>
  <c r="M50" i="74"/>
  <c r="G50" i="74"/>
  <c r="M49" i="74"/>
  <c r="W49" i="74" s="1"/>
  <c r="G49" i="74"/>
  <c r="Z48" i="74"/>
  <c r="J50" i="74" s="1"/>
  <c r="J57" i="75"/>
  <c r="G57" i="75"/>
  <c r="W57" i="75" s="1"/>
  <c r="Q56" i="75"/>
  <c r="M56" i="75"/>
  <c r="G56" i="75"/>
  <c r="M55" i="75"/>
  <c r="W55" i="75" s="1"/>
  <c r="G55" i="75"/>
  <c r="Z54" i="75"/>
  <c r="J56" i="75" s="1"/>
  <c r="G51" i="75"/>
  <c r="W51" i="75" s="1"/>
  <c r="U60" i="75" s="1"/>
  <c r="U62" i="75" s="1"/>
  <c r="Q50" i="75"/>
  <c r="M50" i="75"/>
  <c r="G50" i="75"/>
  <c r="M49" i="75"/>
  <c r="W49" i="75" s="1"/>
  <c r="G49" i="75"/>
  <c r="Z48" i="75"/>
  <c r="J50" i="75" s="1"/>
  <c r="G57" i="76"/>
  <c r="W57" i="76" s="1"/>
  <c r="Q56" i="76"/>
  <c r="M56" i="76"/>
  <c r="G56" i="76"/>
  <c r="M55" i="76"/>
  <c r="G55" i="76"/>
  <c r="Z54" i="76"/>
  <c r="J55" i="76" s="1"/>
  <c r="G51" i="76"/>
  <c r="W51" i="76" s="1"/>
  <c r="U60" i="76" s="1"/>
  <c r="U62" i="76" s="1"/>
  <c r="Q50" i="76"/>
  <c r="M50" i="76"/>
  <c r="G50" i="76"/>
  <c r="M49" i="76"/>
  <c r="G49" i="76"/>
  <c r="Z48" i="76"/>
  <c r="J50" i="76" s="1"/>
  <c r="G57" i="77"/>
  <c r="W57" i="77" s="1"/>
  <c r="Q56" i="77"/>
  <c r="M56" i="77"/>
  <c r="G56" i="77"/>
  <c r="M55" i="77"/>
  <c r="G55" i="77"/>
  <c r="Z54" i="77"/>
  <c r="J55" i="77" s="1"/>
  <c r="G51" i="77"/>
  <c r="W51" i="77" s="1"/>
  <c r="U60" i="77" s="1"/>
  <c r="U62" i="77" s="1"/>
  <c r="Q50" i="77"/>
  <c r="M50" i="77"/>
  <c r="G50" i="77"/>
  <c r="M49" i="77"/>
  <c r="W49" i="77" s="1"/>
  <c r="G49" i="77"/>
  <c r="Z48" i="77"/>
  <c r="J50" i="77" s="1"/>
  <c r="G57" i="78"/>
  <c r="W57" i="78" s="1"/>
  <c r="Q56" i="78"/>
  <c r="M56" i="78"/>
  <c r="G56" i="78"/>
  <c r="M55" i="78"/>
  <c r="G55" i="78"/>
  <c r="Z54" i="78"/>
  <c r="J56" i="78" s="1"/>
  <c r="G51" i="78"/>
  <c r="W51" i="78" s="1"/>
  <c r="U60" i="78" s="1"/>
  <c r="U62" i="78" s="1"/>
  <c r="Q50" i="78"/>
  <c r="M50" i="78"/>
  <c r="G50" i="78"/>
  <c r="M49" i="78"/>
  <c r="G49" i="78"/>
  <c r="Z48" i="78"/>
  <c r="J50" i="78" s="1"/>
  <c r="G57" i="79"/>
  <c r="W57" i="79" s="1"/>
  <c r="Q56" i="79"/>
  <c r="M56" i="79"/>
  <c r="G56" i="79"/>
  <c r="M55" i="79"/>
  <c r="G55" i="79"/>
  <c r="Z54" i="79"/>
  <c r="J56" i="79" s="1"/>
  <c r="G51" i="79"/>
  <c r="W51" i="79" s="1"/>
  <c r="U60" i="79" s="1"/>
  <c r="U62" i="79" s="1"/>
  <c r="Q50" i="79"/>
  <c r="M50" i="79"/>
  <c r="G50" i="79"/>
  <c r="M49" i="79"/>
  <c r="G49" i="79"/>
  <c r="Z48" i="79"/>
  <c r="J50" i="79" s="1"/>
  <c r="G57" i="80"/>
  <c r="W57" i="80" s="1"/>
  <c r="Q56" i="80"/>
  <c r="M56" i="80"/>
  <c r="G56" i="80"/>
  <c r="M55" i="80"/>
  <c r="G55" i="80"/>
  <c r="Z54" i="80"/>
  <c r="J56" i="80" s="1"/>
  <c r="G51" i="80"/>
  <c r="W51" i="80" s="1"/>
  <c r="U60" i="80" s="1"/>
  <c r="U62" i="80" s="1"/>
  <c r="Q50" i="80"/>
  <c r="M50" i="80"/>
  <c r="G50" i="80"/>
  <c r="M49" i="80"/>
  <c r="G49" i="80"/>
  <c r="Z48" i="80"/>
  <c r="J50" i="80" s="1"/>
  <c r="G57" i="81"/>
  <c r="W57" i="81" s="1"/>
  <c r="Q56" i="81"/>
  <c r="M56" i="81"/>
  <c r="G56" i="81"/>
  <c r="M55" i="81"/>
  <c r="G55" i="81"/>
  <c r="Z54" i="81"/>
  <c r="J56" i="81" s="1"/>
  <c r="G51" i="81"/>
  <c r="W51" i="81" s="1"/>
  <c r="U60" i="81" s="1"/>
  <c r="U62" i="81" s="1"/>
  <c r="Q50" i="81"/>
  <c r="M50" i="81"/>
  <c r="G50" i="81"/>
  <c r="M49" i="81"/>
  <c r="G49" i="81"/>
  <c r="Z48" i="81"/>
  <c r="J50" i="81" s="1"/>
  <c r="M56" i="82"/>
  <c r="G57" i="82"/>
  <c r="W57" i="82" s="1"/>
  <c r="Q56" i="82"/>
  <c r="G56" i="82"/>
  <c r="M55" i="82"/>
  <c r="G55" i="82"/>
  <c r="Z54" i="82"/>
  <c r="J56" i="82" s="1"/>
  <c r="G51" i="82"/>
  <c r="W51" i="82" s="1"/>
  <c r="U60" i="82" s="1"/>
  <c r="U62" i="82" s="1"/>
  <c r="M50" i="82"/>
  <c r="G50" i="82"/>
  <c r="M49" i="82"/>
  <c r="G49" i="82"/>
  <c r="Z48" i="82"/>
  <c r="J51" i="82" s="1"/>
  <c r="BF12" i="68"/>
  <c r="C102" i="56"/>
  <c r="C93" i="56"/>
  <c r="C84" i="56"/>
  <c r="C75" i="56"/>
  <c r="C66" i="56"/>
  <c r="C57" i="56"/>
  <c r="C48" i="56"/>
  <c r="C39" i="56"/>
  <c r="C30" i="56"/>
  <c r="W49" i="83" l="1"/>
  <c r="W55" i="83"/>
  <c r="J56" i="83"/>
  <c r="J51" i="83"/>
  <c r="J57" i="83"/>
  <c r="W50" i="83"/>
  <c r="W56" i="83"/>
  <c r="G61" i="83"/>
  <c r="J49" i="83"/>
  <c r="G60" i="83"/>
  <c r="L60" i="83"/>
  <c r="W55" i="72"/>
  <c r="W49" i="72"/>
  <c r="J57" i="72"/>
  <c r="W55" i="82"/>
  <c r="J51" i="76"/>
  <c r="J57" i="78"/>
  <c r="W49" i="82"/>
  <c r="J56" i="77"/>
  <c r="J51" i="79"/>
  <c r="J57" i="81"/>
  <c r="J57" i="73"/>
  <c r="W49" i="76"/>
  <c r="W49" i="81"/>
  <c r="W55" i="80"/>
  <c r="W49" i="78"/>
  <c r="W55" i="77"/>
  <c r="G61" i="77" s="1"/>
  <c r="J57" i="76"/>
  <c r="J51" i="74"/>
  <c r="J57" i="77"/>
  <c r="J56" i="76"/>
  <c r="W56" i="76" s="1"/>
  <c r="J51" i="75"/>
  <c r="J57" i="74"/>
  <c r="W50" i="73"/>
  <c r="J51" i="81"/>
  <c r="J51" i="78"/>
  <c r="L60" i="82"/>
  <c r="G61" i="74"/>
  <c r="J57" i="82"/>
  <c r="L60" i="73"/>
  <c r="J51" i="72"/>
  <c r="J57" i="80"/>
  <c r="J51" i="80"/>
  <c r="J57" i="79"/>
  <c r="J51" i="77"/>
  <c r="W56" i="77"/>
  <c r="W49" i="80"/>
  <c r="W55" i="79"/>
  <c r="W55" i="76"/>
  <c r="W55" i="81"/>
  <c r="W49" i="79"/>
  <c r="W55" i="78"/>
  <c r="AC4" i="68"/>
  <c r="AC2" i="68"/>
  <c r="W50" i="75"/>
  <c r="W50" i="80"/>
  <c r="W56" i="79"/>
  <c r="W50" i="77"/>
  <c r="W56" i="72"/>
  <c r="W56" i="74"/>
  <c r="W56" i="81"/>
  <c r="W50" i="79"/>
  <c r="W56" i="78"/>
  <c r="W50" i="74"/>
  <c r="W50" i="72"/>
  <c r="W50" i="76"/>
  <c r="W50" i="81"/>
  <c r="W56" i="80"/>
  <c r="W50" i="78"/>
  <c r="W56" i="75"/>
  <c r="W56" i="73"/>
  <c r="J49" i="72"/>
  <c r="G60" i="72"/>
  <c r="J55" i="72"/>
  <c r="L60" i="72"/>
  <c r="G61" i="73"/>
  <c r="J49" i="73"/>
  <c r="G60" i="73"/>
  <c r="J55" i="73"/>
  <c r="U60" i="74"/>
  <c r="U62" i="74" s="1"/>
  <c r="J49" i="74"/>
  <c r="G60" i="74"/>
  <c r="J55" i="74"/>
  <c r="L60" i="74"/>
  <c r="G61" i="75"/>
  <c r="J49" i="75"/>
  <c r="G60" i="75"/>
  <c r="J55" i="75"/>
  <c r="L60" i="75"/>
  <c r="J49" i="76"/>
  <c r="G60" i="76"/>
  <c r="L60" i="76"/>
  <c r="J49" i="77"/>
  <c r="G60" i="77"/>
  <c r="L60" i="77"/>
  <c r="J49" i="78"/>
  <c r="G60" i="78"/>
  <c r="J55" i="78"/>
  <c r="L60" i="78"/>
  <c r="J49" i="79"/>
  <c r="G60" i="79"/>
  <c r="J55" i="79"/>
  <c r="L60" i="79"/>
  <c r="J49" i="80"/>
  <c r="G60" i="80"/>
  <c r="J55" i="80"/>
  <c r="L60" i="80"/>
  <c r="J49" i="81"/>
  <c r="G60" i="81"/>
  <c r="J55" i="81"/>
  <c r="L60" i="81"/>
  <c r="W56" i="82"/>
  <c r="J55" i="82"/>
  <c r="J50" i="82"/>
  <c r="J49" i="82"/>
  <c r="G60" i="82"/>
  <c r="C21" i="56"/>
  <c r="C12" i="56"/>
  <c r="D3" i="68"/>
  <c r="AX5" i="68"/>
  <c r="BF5" i="68" s="1"/>
  <c r="J7" i="37" a="1"/>
  <c r="G61" i="76" l="1"/>
  <c r="G62" i="83"/>
  <c r="W50" i="82"/>
  <c r="G62" i="82" s="1"/>
  <c r="Q50" i="82"/>
  <c r="G61" i="72"/>
  <c r="G61" i="82"/>
  <c r="G62" i="74"/>
  <c r="G61" i="78"/>
  <c r="G61" i="81"/>
  <c r="G61" i="80"/>
  <c r="G61" i="79"/>
  <c r="G62" i="73"/>
  <c r="G62" i="77"/>
  <c r="G62" i="80"/>
  <c r="G62" i="75"/>
  <c r="G62" i="72"/>
  <c r="G62" i="79"/>
  <c r="AC1" i="68"/>
  <c r="AC5" i="68" s="1"/>
  <c r="AM5" i="68" s="1"/>
  <c r="G62" i="81"/>
  <c r="G62" i="78"/>
  <c r="G62" i="76"/>
  <c r="J7" i="37"/>
  <c r="BF4" i="68"/>
  <c r="BF3" i="68"/>
  <c r="E1" i="72"/>
  <c r="C2" i="66"/>
  <c r="D2" i="66" s="1"/>
  <c r="C3" i="66"/>
  <c r="D3" i="66" s="1"/>
  <c r="C4" i="66"/>
  <c r="D4" i="66" s="1"/>
  <c r="C5" i="66"/>
  <c r="D5" i="66" s="1"/>
  <c r="C6" i="66"/>
  <c r="D6" i="66" s="1"/>
  <c r="C7" i="66"/>
  <c r="D7" i="66" s="1"/>
  <c r="C8" i="66"/>
  <c r="D8" i="66" s="1"/>
  <c r="C9" i="66"/>
  <c r="D9" i="66" s="1"/>
  <c r="C10" i="66"/>
  <c r="D10" i="66" s="1"/>
  <c r="C11" i="66"/>
  <c r="D11" i="66" s="1"/>
  <c r="C12" i="66"/>
  <c r="D12" i="66" s="1"/>
  <c r="C13" i="66"/>
  <c r="D13" i="66" s="1"/>
  <c r="B3" i="66"/>
  <c r="B4" i="66"/>
  <c r="B5" i="66"/>
  <c r="B6" i="66"/>
  <c r="B7" i="66"/>
  <c r="B8" i="66"/>
  <c r="B9" i="66"/>
  <c r="B10" i="66"/>
  <c r="B11" i="66"/>
  <c r="B12" i="66"/>
  <c r="B13" i="66"/>
  <c r="B2" i="66"/>
  <c r="J6" i="37" a="1"/>
  <c r="J6" i="37" l="1"/>
  <c r="L51" i="36" s="1"/>
  <c r="I6" i="37"/>
  <c r="D37" i="36"/>
  <c r="D38" i="36"/>
  <c r="D39" i="36"/>
  <c r="D40" i="36"/>
  <c r="D41" i="36"/>
  <c r="T3" i="68"/>
  <c r="E1" i="83" l="1"/>
  <c r="X1" i="83" s="1"/>
  <c r="E1" i="82"/>
  <c r="E1" i="81"/>
  <c r="X1" i="81" s="1"/>
  <c r="E1" i="80"/>
  <c r="X1" i="80" s="1"/>
  <c r="E1" i="79"/>
  <c r="X1" i="79" s="1"/>
  <c r="E1" i="78"/>
  <c r="X1" i="78" s="1"/>
  <c r="E1" i="77"/>
  <c r="X1" i="77" s="1"/>
  <c r="E1" i="76"/>
  <c r="X1" i="76" s="1"/>
  <c r="E1" i="75"/>
  <c r="X1" i="75" s="1"/>
  <c r="E1" i="74"/>
  <c r="X1" i="74" s="1"/>
  <c r="E1" i="73"/>
  <c r="X1" i="73" s="1"/>
  <c r="X1" i="82"/>
  <c r="M11" i="37" a="1"/>
  <c r="M12" i="37" a="1"/>
  <c r="M6" i="37" a="1"/>
  <c r="M8" i="37" a="1"/>
  <c r="M7" i="37" a="1"/>
  <c r="M10" i="37" a="1"/>
  <c r="M14" i="37" a="1"/>
  <c r="M15" i="37" a="1"/>
  <c r="M16" i="37" a="1"/>
  <c r="M13" i="37" a="1"/>
  <c r="M9" i="37" a="1"/>
  <c r="M17" i="37" a="1"/>
  <c r="M15" i="37" l="1"/>
  <c r="H11" i="66" s="1"/>
  <c r="M6" i="37"/>
  <c r="H2" i="66" s="1"/>
  <c r="M17" i="37"/>
  <c r="H13" i="66" s="1"/>
  <c r="M13" i="37"/>
  <c r="H9" i="66" s="1"/>
  <c r="M11" i="37"/>
  <c r="H7" i="66" s="1"/>
  <c r="M16" i="37"/>
  <c r="H12" i="66" s="1"/>
  <c r="M7" i="37"/>
  <c r="H3" i="66" s="1"/>
  <c r="M9" i="37"/>
  <c r="H5" i="66" s="1"/>
  <c r="M12" i="37"/>
  <c r="H8" i="66" s="1"/>
  <c r="M14" i="37"/>
  <c r="H10" i="66" s="1"/>
  <c r="M10" i="37"/>
  <c r="H6" i="66" s="1"/>
  <c r="M8" i="37"/>
  <c r="H4" i="66" s="1"/>
  <c r="L9" i="37" a="1"/>
  <c r="H17" i="37" a="1"/>
  <c r="H14" i="37" a="1"/>
  <c r="H16" i="37" a="1"/>
  <c r="H9" i="37" a="1"/>
  <c r="H12" i="37" a="1"/>
  <c r="J14" i="37" a="1"/>
  <c r="H11" i="37" a="1"/>
  <c r="H13" i="37" a="1"/>
  <c r="L11" i="37" a="1"/>
  <c r="L7" i="37" a="1"/>
  <c r="J16" i="37" a="1"/>
  <c r="L10" i="37" a="1"/>
  <c r="L14" i="37" a="1"/>
  <c r="H10" i="37" a="1"/>
  <c r="J10" i="37" a="1"/>
  <c r="H8" i="37" a="1"/>
  <c r="L8" i="37" a="1"/>
  <c r="J11" i="37" a="1"/>
  <c r="L17" i="37" a="1"/>
  <c r="L12" i="37" a="1"/>
  <c r="J15" i="37" a="1"/>
  <c r="H7" i="37" a="1"/>
  <c r="L13" i="37" a="1"/>
  <c r="J12" i="37" a="1"/>
  <c r="L16" i="37" a="1"/>
  <c r="L15" i="37" a="1"/>
  <c r="H15" i="37" a="1"/>
  <c r="L17" i="37" l="1"/>
  <c r="G13" i="66" s="1"/>
  <c r="L16" i="37"/>
  <c r="G12" i="66" s="1"/>
  <c r="L15" i="37"/>
  <c r="G11" i="66" s="1"/>
  <c r="L14" i="37"/>
  <c r="G10" i="66" s="1"/>
  <c r="L13" i="37"/>
  <c r="G9" i="66" s="1"/>
  <c r="L12" i="37"/>
  <c r="G8" i="66" s="1"/>
  <c r="L11" i="37"/>
  <c r="G7" i="66" s="1"/>
  <c r="L10" i="37"/>
  <c r="G6" i="66" s="1"/>
  <c r="L9" i="37"/>
  <c r="G5" i="66" s="1"/>
  <c r="L8" i="37"/>
  <c r="G4" i="66" s="1"/>
  <c r="L7" i="37"/>
  <c r="G3" i="66" s="1"/>
  <c r="J12" i="37"/>
  <c r="E8" i="66" s="1"/>
  <c r="J14" i="37"/>
  <c r="E10" i="66" s="1"/>
  <c r="H14" i="37"/>
  <c r="H13" i="37"/>
  <c r="H16" i="37"/>
  <c r="H12" i="37"/>
  <c r="J10" i="37"/>
  <c r="E6" i="66" s="1"/>
  <c r="J11" i="37"/>
  <c r="E7" i="66" s="1"/>
  <c r="H7" i="37"/>
  <c r="H11" i="37"/>
  <c r="H10" i="37"/>
  <c r="H9" i="37"/>
  <c r="H8" i="37"/>
  <c r="H15" i="37"/>
  <c r="H17" i="37"/>
  <c r="J15" i="37"/>
  <c r="E11" i="66" s="1"/>
  <c r="J16" i="37"/>
  <c r="E12" i="66" s="1"/>
  <c r="M54" i="56"/>
  <c r="K11" i="37" a="1"/>
  <c r="K10" i="37" a="1"/>
  <c r="K16" i="37" a="1"/>
  <c r="K12" i="37" a="1"/>
  <c r="J8" i="37" a="1"/>
  <c r="K15" i="37" a="1"/>
  <c r="K9" i="37" a="1"/>
  <c r="K8" i="37" a="1"/>
  <c r="K13" i="37" a="1"/>
  <c r="J13" i="37" a="1"/>
  <c r="J9" i="37" a="1"/>
  <c r="K14" i="37" a="1"/>
  <c r="J17" i="37" a="1"/>
  <c r="K17" i="37" a="1"/>
  <c r="J17" i="37" l="1"/>
  <c r="E13" i="66" s="1"/>
  <c r="J9" i="37"/>
  <c r="E5" i="66" s="1"/>
  <c r="K8" i="37"/>
  <c r="F4" i="66" s="1"/>
  <c r="J8" i="37"/>
  <c r="E4" i="66" s="1"/>
  <c r="K11" i="37"/>
  <c r="F7" i="66" s="1"/>
  <c r="K17" i="37"/>
  <c r="F13" i="66" s="1"/>
  <c r="E3" i="66"/>
  <c r="K16" i="37"/>
  <c r="F12" i="66" s="1"/>
  <c r="K10" i="37"/>
  <c r="F6" i="66" s="1"/>
  <c r="K14" i="37"/>
  <c r="F10" i="66" s="1"/>
  <c r="K13" i="37"/>
  <c r="F9" i="66" s="1"/>
  <c r="K9" i="37"/>
  <c r="F5" i="66" s="1"/>
  <c r="J13" i="37"/>
  <c r="E9" i="66" s="1"/>
  <c r="K12" i="37"/>
  <c r="F8" i="66" s="1"/>
  <c r="K15" i="37"/>
  <c r="F11" i="66" s="1"/>
  <c r="X1" i="72" l="1"/>
  <c r="L6" i="37" a="1"/>
  <c r="H6" i="37" a="1"/>
  <c r="L6" i="37" l="1"/>
  <c r="G2" i="66" s="1"/>
  <c r="H6" i="37"/>
  <c r="I8" i="37"/>
  <c r="M108" i="56"/>
  <c r="M99" i="56"/>
  <c r="M90" i="56"/>
  <c r="M81" i="56"/>
  <c r="M72" i="56"/>
  <c r="M63" i="56"/>
  <c r="M45" i="56"/>
  <c r="M9" i="56"/>
  <c r="U17" i="68" l="1"/>
  <c r="I7" i="37" l="1"/>
  <c r="I9" i="37"/>
  <c r="I10" i="37"/>
  <c r="I11" i="37"/>
  <c r="I12" i="37"/>
  <c r="I13" i="37"/>
  <c r="I14" i="37"/>
  <c r="I15" i="37"/>
  <c r="I16" i="37"/>
  <c r="I17" i="37"/>
  <c r="AA39" i="69" l="1"/>
  <c r="Y39" i="69"/>
  <c r="W39" i="69"/>
  <c r="U39" i="69"/>
  <c r="S39" i="69"/>
  <c r="Q39" i="69"/>
  <c r="O39" i="69"/>
  <c r="BH52" i="68" l="1"/>
  <c r="AV52" i="68"/>
  <c r="BH51" i="68"/>
  <c r="AV51" i="68"/>
  <c r="BH50" i="68"/>
  <c r="AV50" i="68"/>
  <c r="AV49" i="68"/>
  <c r="BF43" i="68"/>
  <c r="BE43" i="68"/>
  <c r="BF42" i="68"/>
  <c r="BE42" i="68"/>
  <c r="BF41" i="68"/>
  <c r="BE41" i="68"/>
  <c r="BH41" i="68" s="1"/>
  <c r="BF40" i="68"/>
  <c r="BE40" i="68"/>
  <c r="BH40" i="68" s="1"/>
  <c r="BF39" i="68"/>
  <c r="BE39" i="68"/>
  <c r="BF38" i="68"/>
  <c r="BE38" i="68"/>
  <c r="BF37" i="68"/>
  <c r="BE37" i="68"/>
  <c r="BH37" i="68" s="1"/>
  <c r="Y35" i="68"/>
  <c r="Y36" i="68" s="1"/>
  <c r="O36" i="68" s="1"/>
  <c r="AS36" i="68" s="1"/>
  <c r="X35" i="68"/>
  <c r="X36" i="68" s="1"/>
  <c r="N36" i="68" s="1"/>
  <c r="AR36" i="68" s="1"/>
  <c r="W35" i="68"/>
  <c r="W36" i="68" s="1"/>
  <c r="M36" i="68" s="1"/>
  <c r="AQ36" i="68" s="1"/>
  <c r="V35" i="68"/>
  <c r="V36" i="68" s="1"/>
  <c r="L36" i="68" s="1"/>
  <c r="AP36" i="68" s="1"/>
  <c r="U35" i="68"/>
  <c r="U36" i="68" s="1"/>
  <c r="K36" i="68" s="1"/>
  <c r="AO36" i="68" s="1"/>
  <c r="T35" i="68"/>
  <c r="T36" i="68" s="1"/>
  <c r="J36" i="68" s="1"/>
  <c r="AN36" i="68" s="1"/>
  <c r="S35" i="68"/>
  <c r="S36" i="68" s="1"/>
  <c r="I36" i="68" s="1"/>
  <c r="AM36" i="68" s="1"/>
  <c r="O35" i="68"/>
  <c r="N35" i="68"/>
  <c r="M35" i="68"/>
  <c r="L35" i="68"/>
  <c r="K35" i="68"/>
  <c r="J35" i="68"/>
  <c r="I35" i="68"/>
  <c r="AL34" i="68"/>
  <c r="AK34" i="68"/>
  <c r="AB34" i="68"/>
  <c r="AA34" i="68"/>
  <c r="R34" i="68"/>
  <c r="Q34" i="68"/>
  <c r="AL33" i="68"/>
  <c r="AK33" i="68"/>
  <c r="AB33" i="68"/>
  <c r="AA33" i="68"/>
  <c r="R33" i="68"/>
  <c r="Q33" i="68"/>
  <c r="AL32" i="68"/>
  <c r="AK32" i="68"/>
  <c r="AB32" i="68"/>
  <c r="AA32" i="68"/>
  <c r="R32" i="68"/>
  <c r="Q32" i="68"/>
  <c r="AL31" i="68"/>
  <c r="AK31" i="68"/>
  <c r="AB31" i="68"/>
  <c r="AA31" i="68"/>
  <c r="R31" i="68"/>
  <c r="Q31" i="68"/>
  <c r="AL30" i="68"/>
  <c r="AK30" i="68"/>
  <c r="AB30" i="68"/>
  <c r="AA30" i="68"/>
  <c r="R30" i="68"/>
  <c r="Q30" i="68"/>
  <c r="BF29" i="68"/>
  <c r="AX29" i="68"/>
  <c r="AV29" i="68"/>
  <c r="AL29" i="68"/>
  <c r="AK29" i="68"/>
  <c r="AB29" i="68"/>
  <c r="AA29" i="68"/>
  <c r="R29" i="68"/>
  <c r="Q29" i="68"/>
  <c r="BF28" i="68"/>
  <c r="BE28" i="68"/>
  <c r="AL28" i="68"/>
  <c r="AK28" i="68"/>
  <c r="AB28" i="68"/>
  <c r="AA28" i="68"/>
  <c r="R28" i="68"/>
  <c r="Q28" i="68"/>
  <c r="BF27" i="68"/>
  <c r="BE27" i="68"/>
  <c r="AL27" i="68"/>
  <c r="AK27" i="68"/>
  <c r="AB27" i="68"/>
  <c r="AA27" i="68"/>
  <c r="R27" i="68"/>
  <c r="Q27" i="68"/>
  <c r="BF26" i="68"/>
  <c r="BE26" i="68"/>
  <c r="AL26" i="68"/>
  <c r="AK26" i="68"/>
  <c r="AB26" i="68"/>
  <c r="AA26" i="68"/>
  <c r="R26" i="68"/>
  <c r="Q26" i="68"/>
  <c r="BF25" i="68"/>
  <c r="BE25" i="68"/>
  <c r="AL25" i="68"/>
  <c r="AK25" i="68"/>
  <c r="AB25" i="68"/>
  <c r="AA25" i="68"/>
  <c r="R25" i="68"/>
  <c r="Q25" i="68"/>
  <c r="BF24" i="68"/>
  <c r="BE24" i="68"/>
  <c r="AL24" i="68"/>
  <c r="AK24" i="68"/>
  <c r="AB24" i="68"/>
  <c r="AA24" i="68"/>
  <c r="R24" i="68"/>
  <c r="Q24" i="68"/>
  <c r="BF23" i="68"/>
  <c r="BE23" i="68"/>
  <c r="AL23" i="68"/>
  <c r="AK23" i="68"/>
  <c r="AB23" i="68"/>
  <c r="AA23" i="68"/>
  <c r="R23" i="68"/>
  <c r="Q23" i="68"/>
  <c r="BF22" i="68"/>
  <c r="O22" i="68"/>
  <c r="N22" i="68"/>
  <c r="M22" i="68"/>
  <c r="L22" i="68"/>
  <c r="K22" i="68"/>
  <c r="J22" i="68"/>
  <c r="I22" i="68"/>
  <c r="BF21" i="68"/>
  <c r="BE21" i="68"/>
  <c r="AS21" i="68"/>
  <c r="AI21" i="68"/>
  <c r="AI22" i="68" s="1"/>
  <c r="AH21" i="68"/>
  <c r="AR21" i="68" s="1"/>
  <c r="AG21" i="68"/>
  <c r="AG22" i="68" s="1"/>
  <c r="AF21" i="68"/>
  <c r="AF22" i="68" s="1"/>
  <c r="AE21" i="68"/>
  <c r="AD21" i="68"/>
  <c r="AC21" i="68"/>
  <c r="AC22" i="68" s="1"/>
  <c r="Y21" i="68"/>
  <c r="X21" i="68"/>
  <c r="W21" i="68"/>
  <c r="V21" i="68"/>
  <c r="U21" i="68"/>
  <c r="T21" i="68"/>
  <c r="BF20" i="68"/>
  <c r="BF19" i="68"/>
  <c r="BE19" i="68"/>
  <c r="BF18" i="68"/>
  <c r="BE18" i="68"/>
  <c r="BF17" i="68"/>
  <c r="BE17" i="68"/>
  <c r="Y17" i="68"/>
  <c r="Y18" i="68" s="1"/>
  <c r="O18" i="68" s="1"/>
  <c r="O19" i="68" s="1"/>
  <c r="AA49" i="69" s="1"/>
  <c r="X17" i="68"/>
  <c r="W17" i="68"/>
  <c r="W18" i="68" s="1"/>
  <c r="AG18" i="68" s="1"/>
  <c r="V17" i="68"/>
  <c r="V18" i="68" s="1"/>
  <c r="AF18" i="68" s="1"/>
  <c r="U18" i="68"/>
  <c r="T17" i="68"/>
  <c r="S17" i="68"/>
  <c r="S18" i="68" s="1"/>
  <c r="O17" i="68"/>
  <c r="N17" i="68"/>
  <c r="M17" i="68"/>
  <c r="L17" i="68"/>
  <c r="K38" i="36" s="1"/>
  <c r="K17" i="68"/>
  <c r="K37" i="36" s="1"/>
  <c r="J17" i="68"/>
  <c r="I17" i="68"/>
  <c r="BF16" i="68"/>
  <c r="BE16" i="68"/>
  <c r="AL16" i="68"/>
  <c r="AK16" i="68"/>
  <c r="AB16" i="68"/>
  <c r="AA16" i="68"/>
  <c r="R16" i="68"/>
  <c r="Q16" i="68"/>
  <c r="BF15" i="68"/>
  <c r="BE15" i="68"/>
  <c r="AL15" i="68"/>
  <c r="AK15" i="68"/>
  <c r="AB15" i="68"/>
  <c r="AA15" i="68"/>
  <c r="R15" i="68"/>
  <c r="Q15" i="68"/>
  <c r="BF14" i="68"/>
  <c r="BE14" i="68"/>
  <c r="BH14" i="68" s="1"/>
  <c r="AL14" i="68"/>
  <c r="AK14" i="68"/>
  <c r="AB14" i="68"/>
  <c r="AA14" i="68"/>
  <c r="R14" i="68"/>
  <c r="Q14" i="68"/>
  <c r="BF13" i="68"/>
  <c r="BE13" i="68"/>
  <c r="AL13" i="68"/>
  <c r="AK13" i="68"/>
  <c r="AB13" i="68"/>
  <c r="AA13" i="68"/>
  <c r="R13" i="68"/>
  <c r="Q13" i="68"/>
  <c r="BE12" i="68"/>
  <c r="AL12" i="68"/>
  <c r="AK12" i="68"/>
  <c r="AB12" i="68"/>
  <c r="AA12" i="68"/>
  <c r="R12" i="68"/>
  <c r="Q12" i="68"/>
  <c r="BF11" i="68"/>
  <c r="BE11" i="68"/>
  <c r="BH11" i="68" s="1"/>
  <c r="AL11" i="68"/>
  <c r="AK11" i="68"/>
  <c r="AB11" i="68"/>
  <c r="AA11" i="68"/>
  <c r="R11" i="68"/>
  <c r="Q11" i="68"/>
  <c r="BF10" i="68"/>
  <c r="BE10" i="68"/>
  <c r="AL10" i="68"/>
  <c r="AK10" i="68"/>
  <c r="AB10" i="68"/>
  <c r="AA10" i="68"/>
  <c r="R10" i="68"/>
  <c r="Q10" i="68"/>
  <c r="BF9" i="68"/>
  <c r="AL9" i="68"/>
  <c r="AK9" i="68"/>
  <c r="AB9" i="68"/>
  <c r="AA9" i="68"/>
  <c r="R9" i="68"/>
  <c r="Q9" i="68"/>
  <c r="BF8" i="68"/>
  <c r="AL8" i="68"/>
  <c r="AK8" i="68"/>
  <c r="AB8" i="68"/>
  <c r="AA8" i="68"/>
  <c r="R8" i="68"/>
  <c r="Q8" i="68"/>
  <c r="BF7" i="68"/>
  <c r="AL7" i="68"/>
  <c r="AK7" i="68"/>
  <c r="AB7" i="68"/>
  <c r="AA7" i="68"/>
  <c r="R7" i="68"/>
  <c r="Q7" i="68"/>
  <c r="AL6" i="68"/>
  <c r="AK6" i="68"/>
  <c r="AB6" i="68"/>
  <c r="AA6" i="68"/>
  <c r="R6" i="68"/>
  <c r="Q6" i="68"/>
  <c r="AL5" i="68"/>
  <c r="AK5" i="68"/>
  <c r="AB5" i="68"/>
  <c r="AA5" i="68"/>
  <c r="R5" i="68"/>
  <c r="Q5" i="68"/>
  <c r="O4" i="68"/>
  <c r="N4" i="68"/>
  <c r="M4" i="68"/>
  <c r="L4" i="68"/>
  <c r="K4" i="68"/>
  <c r="J4" i="68"/>
  <c r="I4" i="68"/>
  <c r="AS3" i="68"/>
  <c r="AS4" i="68" s="1"/>
  <c r="AS22" i="68" s="1"/>
  <c r="AR3" i="68"/>
  <c r="AR4" i="68" s="1"/>
  <c r="AR22" i="68" s="1"/>
  <c r="AQ3" i="68"/>
  <c r="AQ4" i="68" s="1"/>
  <c r="AQ22" i="68" s="1"/>
  <c r="AP3" i="68"/>
  <c r="AP4" i="68" s="1"/>
  <c r="AP22" i="68" s="1"/>
  <c r="AO3" i="68"/>
  <c r="AO4" i="68" s="1"/>
  <c r="AO22" i="68" s="1"/>
  <c r="AN3" i="68"/>
  <c r="AM3" i="68"/>
  <c r="AM4" i="68" s="1"/>
  <c r="AM22" i="68" s="1"/>
  <c r="AI4" i="68"/>
  <c r="AH1" i="68"/>
  <c r="AF4" i="68"/>
  <c r="AE4" i="68"/>
  <c r="AD4" i="68"/>
  <c r="Y3" i="68"/>
  <c r="X3" i="68"/>
  <c r="W3" i="68"/>
  <c r="V3" i="68"/>
  <c r="U3" i="68"/>
  <c r="S3" i="68"/>
  <c r="AC27" i="68"/>
  <c r="AM27" i="68" s="1"/>
  <c r="K7" i="37" a="1"/>
  <c r="P38" i="36" l="1"/>
  <c r="P41" i="36"/>
  <c r="P37" i="36"/>
  <c r="P40" i="36"/>
  <c r="P39" i="36"/>
  <c r="U39" i="36"/>
  <c r="U37" i="36"/>
  <c r="U40" i="36"/>
  <c r="U38" i="36"/>
  <c r="U41" i="36"/>
  <c r="BE9" i="68"/>
  <c r="BH9" i="68" s="1"/>
  <c r="AE22" i="68"/>
  <c r="AD22" i="68"/>
  <c r="AN21" i="68"/>
  <c r="BH21" i="68"/>
  <c r="AN4" i="68"/>
  <c r="AN22" i="68" s="1"/>
  <c r="BH24" i="68"/>
  <c r="BH25" i="68"/>
  <c r="BH19" i="68"/>
  <c r="BH27" i="68"/>
  <c r="M35" i="36"/>
  <c r="M38" i="36"/>
  <c r="M39" i="36"/>
  <c r="M36" i="36"/>
  <c r="M41" i="36"/>
  <c r="M40" i="36"/>
  <c r="M37" i="36"/>
  <c r="BH16" i="68"/>
  <c r="BH17" i="68"/>
  <c r="K7" i="37"/>
  <c r="F3" i="66" s="1"/>
  <c r="BE29" i="68"/>
  <c r="BH29" i="68" s="1"/>
  <c r="O43" i="69"/>
  <c r="S43" i="69"/>
  <c r="U43" i="69"/>
  <c r="W43" i="69"/>
  <c r="BE6" i="68"/>
  <c r="BH6" i="68" s="1"/>
  <c r="Y41" i="69"/>
  <c r="K40" i="36"/>
  <c r="BE7" i="68"/>
  <c r="BH7" i="68" s="1"/>
  <c r="K35" i="36"/>
  <c r="P35" i="36" s="1"/>
  <c r="O41" i="69"/>
  <c r="BE8" i="68"/>
  <c r="BH8" i="68" s="1"/>
  <c r="K39" i="36"/>
  <c r="Q41" i="69"/>
  <c r="K36" i="36"/>
  <c r="P36" i="36" s="1"/>
  <c r="Y43" i="69"/>
  <c r="AA41" i="69"/>
  <c r="K41" i="36"/>
  <c r="AA43" i="69"/>
  <c r="Q43" i="69"/>
  <c r="J37" i="68"/>
  <c r="K37" i="68"/>
  <c r="L37" i="68"/>
  <c r="M37" i="68"/>
  <c r="N37" i="68"/>
  <c r="O37" i="68"/>
  <c r="I37" i="68"/>
  <c r="K18" i="68"/>
  <c r="AO18" i="68" s="1"/>
  <c r="U19" i="68"/>
  <c r="AS18" i="68"/>
  <c r="AA45" i="69"/>
  <c r="X18" i="68"/>
  <c r="AH18" i="68" s="1"/>
  <c r="V19" i="68"/>
  <c r="L18" i="68"/>
  <c r="L19" i="68" s="1"/>
  <c r="U49" i="69" s="1"/>
  <c r="AE18" i="68"/>
  <c r="BE4" i="68"/>
  <c r="BH4" i="68" s="1"/>
  <c r="BE5" i="68"/>
  <c r="BH5" i="68" s="1"/>
  <c r="AP21" i="68"/>
  <c r="AQ21" i="68"/>
  <c r="K19" i="68"/>
  <c r="S49" i="69" s="1"/>
  <c r="S41" i="69"/>
  <c r="U41" i="69"/>
  <c r="W41" i="69"/>
  <c r="BE3" i="68"/>
  <c r="BH3" i="68" s="1"/>
  <c r="AE2" i="68"/>
  <c r="AH2" i="68"/>
  <c r="AH15" i="68" s="1"/>
  <c r="AR15" i="68" s="1"/>
  <c r="BE20" i="68"/>
  <c r="BH20" i="68" s="1"/>
  <c r="BE22" i="68"/>
  <c r="BH22" i="68" s="1"/>
  <c r="AI2" i="68"/>
  <c r="AI1" i="68"/>
  <c r="AE1" i="68"/>
  <c r="T18" i="68"/>
  <c r="AD2" i="68"/>
  <c r="AD1" i="68"/>
  <c r="BH10" i="68"/>
  <c r="BH23" i="68"/>
  <c r="BH26" i="68"/>
  <c r="BH28" i="68"/>
  <c r="BH12" i="68"/>
  <c r="BH39" i="68"/>
  <c r="BH43" i="68"/>
  <c r="BH13" i="68"/>
  <c r="AC11" i="68"/>
  <c r="AM11" i="68" s="1"/>
  <c r="AC18" i="68"/>
  <c r="I18" i="68"/>
  <c r="M18" i="68"/>
  <c r="M19" i="68" s="1"/>
  <c r="W49" i="69" s="1"/>
  <c r="BH42" i="68"/>
  <c r="BH18" i="68"/>
  <c r="AC33" i="68"/>
  <c r="AM33" i="68" s="1"/>
  <c r="AC30" i="68"/>
  <c r="AM30" i="68" s="1"/>
  <c r="AC28" i="68"/>
  <c r="AM28" i="68" s="1"/>
  <c r="AC12" i="68"/>
  <c r="AM12" i="68" s="1"/>
  <c r="AC29" i="68"/>
  <c r="AM29" i="68" s="1"/>
  <c r="AC13" i="68"/>
  <c r="AM13" i="68" s="1"/>
  <c r="AC14" i="68"/>
  <c r="AM14" i="68" s="1"/>
  <c r="AC15" i="68"/>
  <c r="AM15" i="68" s="1"/>
  <c r="AC34" i="68"/>
  <c r="AM34" i="68" s="1"/>
  <c r="AC31" i="68"/>
  <c r="AM31" i="68" s="1"/>
  <c r="AC16" i="68"/>
  <c r="AM16" i="68" s="1"/>
  <c r="AC6" i="68"/>
  <c r="AM6" i="68" s="1"/>
  <c r="AC7" i="68"/>
  <c r="AM7" i="68" s="1"/>
  <c r="AC24" i="68"/>
  <c r="AM24" i="68" s="1"/>
  <c r="AC23" i="68"/>
  <c r="AC8" i="68"/>
  <c r="AM8" i="68" s="1"/>
  <c r="AC9" i="68"/>
  <c r="AM9" i="68" s="1"/>
  <c r="AC32" i="68"/>
  <c r="AM32" i="68" s="1"/>
  <c r="AC25" i="68"/>
  <c r="AM25" i="68" s="1"/>
  <c r="AH22" i="68"/>
  <c r="AC10" i="68"/>
  <c r="AM10" i="68" s="1"/>
  <c r="W19" i="68"/>
  <c r="AC26" i="68"/>
  <c r="AM26" i="68" s="1"/>
  <c r="AG2" i="68"/>
  <c r="AG1" i="68"/>
  <c r="AG4" i="68"/>
  <c r="BH38" i="68"/>
  <c r="AH4" i="68"/>
  <c r="BH15" i="68"/>
  <c r="AM21" i="68"/>
  <c r="AF1" i="68"/>
  <c r="Y19" i="68"/>
  <c r="AF2" i="68"/>
  <c r="U36" i="36" l="1"/>
  <c r="U35" i="36"/>
  <c r="E2" i="66"/>
  <c r="I51" i="36"/>
  <c r="O51" i="36" s="1"/>
  <c r="S45" i="69"/>
  <c r="AH29" i="68"/>
  <c r="AR29" i="68" s="1"/>
  <c r="N18" i="68"/>
  <c r="N19" i="68" s="1"/>
  <c r="Y49" i="69" s="1"/>
  <c r="X19" i="68"/>
  <c r="AQ18" i="68"/>
  <c r="W45" i="69"/>
  <c r="AP18" i="68"/>
  <c r="U45" i="69"/>
  <c r="AE10" i="68"/>
  <c r="AO10" i="68" s="1"/>
  <c r="AI28" i="68"/>
  <c r="AS28" i="68" s="1"/>
  <c r="AE11" i="68"/>
  <c r="AO11" i="68" s="1"/>
  <c r="AH10" i="68"/>
  <c r="AR10" i="68" s="1"/>
  <c r="AH28" i="68"/>
  <c r="AR28" i="68" s="1"/>
  <c r="AH5" i="68"/>
  <c r="AR5" i="68" s="1"/>
  <c r="AH6" i="68"/>
  <c r="AR6" i="68" s="1"/>
  <c r="AH33" i="68"/>
  <c r="AR33" i="68" s="1"/>
  <c r="AH30" i="68"/>
  <c r="AR30" i="68" s="1"/>
  <c r="AE15" i="68"/>
  <c r="AO15" i="68" s="1"/>
  <c r="AE32" i="68"/>
  <c r="AO32" i="68" s="1"/>
  <c r="AH25" i="68"/>
  <c r="AR25" i="68" s="1"/>
  <c r="AH24" i="68"/>
  <c r="AR24" i="68" s="1"/>
  <c r="AH31" i="68"/>
  <c r="AR31" i="68" s="1"/>
  <c r="AH13" i="68"/>
  <c r="AR13" i="68" s="1"/>
  <c r="AH11" i="68"/>
  <c r="AR11" i="68" s="1"/>
  <c r="AE24" i="68"/>
  <c r="AO24" i="68" s="1"/>
  <c r="AH8" i="68"/>
  <c r="AR8" i="68" s="1"/>
  <c r="AH34" i="68"/>
  <c r="AR34" i="68" s="1"/>
  <c r="AH32" i="68"/>
  <c r="AR32" i="68" s="1"/>
  <c r="AH14" i="68"/>
  <c r="AR14" i="68" s="1"/>
  <c r="AH23" i="68"/>
  <c r="AH12" i="68"/>
  <c r="AR12" i="68" s="1"/>
  <c r="AH7" i="68"/>
  <c r="AR7" i="68" s="1"/>
  <c r="AM18" i="68"/>
  <c r="O45" i="69"/>
  <c r="AD27" i="68"/>
  <c r="AN27" i="68" s="1"/>
  <c r="AI10" i="68"/>
  <c r="AS10" i="68" s="1"/>
  <c r="AH16" i="68"/>
  <c r="AR16" i="68" s="1"/>
  <c r="AH27" i="68"/>
  <c r="AR27" i="68" s="1"/>
  <c r="AH26" i="68"/>
  <c r="AR26" i="68" s="1"/>
  <c r="AE7" i="68"/>
  <c r="AO7" i="68" s="1"/>
  <c r="AH9" i="68"/>
  <c r="AR9" i="68" s="1"/>
  <c r="AI11" i="68"/>
  <c r="AS11" i="68" s="1"/>
  <c r="AI29" i="68"/>
  <c r="AS29" i="68" s="1"/>
  <c r="AI9" i="68"/>
  <c r="AS9" i="68" s="1"/>
  <c r="AI13" i="68"/>
  <c r="AS13" i="68" s="1"/>
  <c r="AI27" i="68"/>
  <c r="AS27" i="68" s="1"/>
  <c r="AI8" i="68"/>
  <c r="AS8" i="68" s="1"/>
  <c r="AI14" i="68"/>
  <c r="AS14" i="68" s="1"/>
  <c r="AI25" i="68"/>
  <c r="AS25" i="68" s="1"/>
  <c r="AI6" i="68"/>
  <c r="AS6" i="68" s="1"/>
  <c r="AI26" i="68"/>
  <c r="AS26" i="68" s="1"/>
  <c r="AI5" i="68"/>
  <c r="AS5" i="68" s="1"/>
  <c r="AI33" i="68"/>
  <c r="AS33" i="68" s="1"/>
  <c r="AI23" i="68"/>
  <c r="AS23" i="68" s="1"/>
  <c r="AD34" i="68"/>
  <c r="AN34" i="68" s="1"/>
  <c r="AI16" i="68"/>
  <c r="AS16" i="68" s="1"/>
  <c r="AI15" i="68"/>
  <c r="AS15" i="68" s="1"/>
  <c r="AI12" i="68"/>
  <c r="AS12" i="68" s="1"/>
  <c r="AI24" i="68"/>
  <c r="AS24" i="68" s="1"/>
  <c r="AI7" i="68"/>
  <c r="AS7" i="68" s="1"/>
  <c r="AI30" i="68"/>
  <c r="AS30" i="68" s="1"/>
  <c r="AI31" i="68"/>
  <c r="AS31" i="68" s="1"/>
  <c r="AI34" i="68"/>
  <c r="AS34" i="68" s="1"/>
  <c r="AI32" i="68"/>
  <c r="AS32" i="68" s="1"/>
  <c r="AE30" i="68"/>
  <c r="AO30" i="68" s="1"/>
  <c r="AE8" i="68"/>
  <c r="AO8" i="68" s="1"/>
  <c r="AE27" i="68"/>
  <c r="AO27" i="68" s="1"/>
  <c r="AE26" i="68"/>
  <c r="AO26" i="68" s="1"/>
  <c r="AE28" i="68"/>
  <c r="AO28" i="68" s="1"/>
  <c r="AE13" i="68"/>
  <c r="AO13" i="68" s="1"/>
  <c r="AE9" i="68"/>
  <c r="AO9" i="68" s="1"/>
  <c r="AE34" i="68"/>
  <c r="AO34" i="68" s="1"/>
  <c r="AE33" i="68"/>
  <c r="AO33" i="68" s="1"/>
  <c r="AE16" i="68"/>
  <c r="AO16" i="68" s="1"/>
  <c r="AE23" i="68"/>
  <c r="AO23" i="68" s="1"/>
  <c r="AE12" i="68"/>
  <c r="AO12" i="68" s="1"/>
  <c r="AE6" i="68"/>
  <c r="AO6" i="68" s="1"/>
  <c r="AE5" i="68"/>
  <c r="AO5" i="68" s="1"/>
  <c r="AE31" i="68"/>
  <c r="AO31" i="68" s="1"/>
  <c r="AE25" i="68"/>
  <c r="AO25" i="68" s="1"/>
  <c r="AE14" i="68"/>
  <c r="AO14" i="68" s="1"/>
  <c r="AE29" i="68"/>
  <c r="AO29" i="68" s="1"/>
  <c r="AD26" i="68"/>
  <c r="AN26" i="68" s="1"/>
  <c r="AD10" i="68"/>
  <c r="AN10" i="68" s="1"/>
  <c r="AD33" i="68"/>
  <c r="AN33" i="68" s="1"/>
  <c r="AD31" i="68"/>
  <c r="AN31" i="68" s="1"/>
  <c r="AD6" i="68"/>
  <c r="AN6" i="68" s="1"/>
  <c r="AD5" i="68"/>
  <c r="AN5" i="68" s="1"/>
  <c r="J18" i="68"/>
  <c r="Q45" i="69" s="1"/>
  <c r="AD18" i="68"/>
  <c r="T19" i="68"/>
  <c r="I19" i="68"/>
  <c r="O49" i="69" s="1"/>
  <c r="AD15" i="68"/>
  <c r="AN15" i="68" s="1"/>
  <c r="AD9" i="68"/>
  <c r="AN9" i="68" s="1"/>
  <c r="AD12" i="68"/>
  <c r="AN12" i="68" s="1"/>
  <c r="AD24" i="68"/>
  <c r="AN24" i="68" s="1"/>
  <c r="AD14" i="68"/>
  <c r="AN14" i="68" s="1"/>
  <c r="AD11" i="68"/>
  <c r="AN11" i="68" s="1"/>
  <c r="AD32" i="68"/>
  <c r="AN32" i="68" s="1"/>
  <c r="AD13" i="68"/>
  <c r="AN13" i="68" s="1"/>
  <c r="AD25" i="68"/>
  <c r="AN25" i="68" s="1"/>
  <c r="AD29" i="68"/>
  <c r="AN29" i="68" s="1"/>
  <c r="AD8" i="68"/>
  <c r="AN8" i="68" s="1"/>
  <c r="AD28" i="68"/>
  <c r="AN28" i="68" s="1"/>
  <c r="AD7" i="68"/>
  <c r="AN7" i="68" s="1"/>
  <c r="AD23" i="68"/>
  <c r="AN23" i="68" s="1"/>
  <c r="AD30" i="68"/>
  <c r="AN30" i="68" s="1"/>
  <c r="AD16" i="68"/>
  <c r="AN16" i="68" s="1"/>
  <c r="AC35" i="68"/>
  <c r="AC37" i="68" s="1"/>
  <c r="AM23" i="68"/>
  <c r="AM35" i="68" s="1"/>
  <c r="AM37" i="68" s="1"/>
  <c r="AF15" i="68"/>
  <c r="AP15" i="68" s="1"/>
  <c r="AF34" i="68"/>
  <c r="AP34" i="68" s="1"/>
  <c r="AF31" i="68"/>
  <c r="AP31" i="68" s="1"/>
  <c r="AF16" i="68"/>
  <c r="AP16" i="68" s="1"/>
  <c r="AF8" i="68"/>
  <c r="AP8" i="68" s="1"/>
  <c r="AF6" i="68"/>
  <c r="AP6" i="68" s="1"/>
  <c r="AF5" i="68"/>
  <c r="AF23" i="68"/>
  <c r="AF7" i="68"/>
  <c r="AP7" i="68" s="1"/>
  <c r="AF32" i="68"/>
  <c r="AP32" i="68" s="1"/>
  <c r="AF24" i="68"/>
  <c r="AP24" i="68" s="1"/>
  <c r="AF25" i="68"/>
  <c r="AP25" i="68" s="1"/>
  <c r="AF9" i="68"/>
  <c r="AP9" i="68" s="1"/>
  <c r="AF10" i="68"/>
  <c r="AP10" i="68" s="1"/>
  <c r="AF27" i="68"/>
  <c r="AP27" i="68" s="1"/>
  <c r="AF26" i="68"/>
  <c r="AP26" i="68" s="1"/>
  <c r="AF11" i="68"/>
  <c r="AP11" i="68" s="1"/>
  <c r="AF12" i="68"/>
  <c r="AP12" i="68" s="1"/>
  <c r="AF33" i="68"/>
  <c r="AP33" i="68" s="1"/>
  <c r="AF30" i="68"/>
  <c r="AP30" i="68" s="1"/>
  <c r="AF28" i="68"/>
  <c r="AP28" i="68" s="1"/>
  <c r="AF13" i="68"/>
  <c r="AP13" i="68" s="1"/>
  <c r="AF29" i="68"/>
  <c r="AP29" i="68" s="1"/>
  <c r="AF14" i="68"/>
  <c r="AP14" i="68" s="1"/>
  <c r="AG34" i="68"/>
  <c r="AQ34" i="68" s="1"/>
  <c r="AG31" i="68"/>
  <c r="AQ31" i="68" s="1"/>
  <c r="AG16" i="68"/>
  <c r="AQ16" i="68" s="1"/>
  <c r="AG6" i="68"/>
  <c r="AQ6" i="68" s="1"/>
  <c r="AG5" i="68"/>
  <c r="AG23" i="68"/>
  <c r="AG7" i="68"/>
  <c r="AQ7" i="68" s="1"/>
  <c r="AG32" i="68"/>
  <c r="AQ32" i="68" s="1"/>
  <c r="AG24" i="68"/>
  <c r="AQ24" i="68" s="1"/>
  <c r="AG8" i="68"/>
  <c r="AQ8" i="68" s="1"/>
  <c r="AG25" i="68"/>
  <c r="AQ25" i="68" s="1"/>
  <c r="AG9" i="68"/>
  <c r="AQ9" i="68" s="1"/>
  <c r="AG26" i="68"/>
  <c r="AQ26" i="68" s="1"/>
  <c r="AG10" i="68"/>
  <c r="AQ10" i="68" s="1"/>
  <c r="AG11" i="68"/>
  <c r="AQ11" i="68" s="1"/>
  <c r="AG33" i="68"/>
  <c r="AQ33" i="68" s="1"/>
  <c r="AG28" i="68"/>
  <c r="AQ28" i="68" s="1"/>
  <c r="AG27" i="68"/>
  <c r="AQ27" i="68" s="1"/>
  <c r="AG12" i="68"/>
  <c r="AQ12" i="68" s="1"/>
  <c r="AG13" i="68"/>
  <c r="AQ13" i="68" s="1"/>
  <c r="AG30" i="68"/>
  <c r="AQ30" i="68" s="1"/>
  <c r="AG29" i="68"/>
  <c r="AQ29" i="68" s="1"/>
  <c r="AG14" i="68"/>
  <c r="AQ14" i="68" s="1"/>
  <c r="AG15" i="68"/>
  <c r="AQ15" i="68" s="1"/>
  <c r="AC17" i="68"/>
  <c r="AC19" i="68" s="1"/>
  <c r="AM17" i="68"/>
  <c r="K6" i="37" a="1"/>
  <c r="U42" i="36" l="1"/>
  <c r="AR18" i="68"/>
  <c r="K6" i="37"/>
  <c r="L57" i="36" s="1"/>
  <c r="Y45" i="69"/>
  <c r="AS17" i="68"/>
  <c r="AH35" i="68"/>
  <c r="AH37" i="68" s="1"/>
  <c r="AR17" i="68"/>
  <c r="AH17" i="68"/>
  <c r="AH19" i="68" s="1"/>
  <c r="AO35" i="68"/>
  <c r="AO37" i="68" s="1"/>
  <c r="AR23" i="68"/>
  <c r="AR35" i="68" s="1"/>
  <c r="AR37" i="68" s="1"/>
  <c r="AM19" i="68"/>
  <c r="AE35" i="68"/>
  <c r="AE37" i="68" s="1"/>
  <c r="AS35" i="68"/>
  <c r="AS37" i="68" s="1"/>
  <c r="AN35" i="68"/>
  <c r="AN37" i="68" s="1"/>
  <c r="AI35" i="68"/>
  <c r="AI37" i="68" s="1"/>
  <c r="AI17" i="68"/>
  <c r="AI19" i="68" s="1"/>
  <c r="AO17" i="68"/>
  <c r="AE17" i="68"/>
  <c r="AE19" i="68" s="1"/>
  <c r="AN18" i="68"/>
  <c r="J19" i="68"/>
  <c r="Q49" i="69" s="1"/>
  <c r="AD35" i="68"/>
  <c r="AD37" i="68" s="1"/>
  <c r="AD17" i="68"/>
  <c r="AD19" i="68" s="1"/>
  <c r="AN17" i="68"/>
  <c r="AF35" i="68"/>
  <c r="AF37" i="68" s="1"/>
  <c r="AP23" i="68"/>
  <c r="AP35" i="68" s="1"/>
  <c r="AP37" i="68" s="1"/>
  <c r="AG17" i="68"/>
  <c r="AG19" i="68" s="1"/>
  <c r="AQ5" i="68"/>
  <c r="AQ17" i="68" s="1"/>
  <c r="AF17" i="68"/>
  <c r="AF19" i="68" s="1"/>
  <c r="AP5" i="68"/>
  <c r="AP17" i="68" s="1"/>
  <c r="AG35" i="68"/>
  <c r="AG37" i="68" s="1"/>
  <c r="AQ23" i="68"/>
  <c r="AQ35" i="68" s="1"/>
  <c r="AQ37" i="68" s="1"/>
  <c r="F2" i="66" l="1"/>
  <c r="I57" i="36"/>
  <c r="O57" i="36" s="1"/>
  <c r="AQ19" i="68"/>
  <c r="AR19" i="68"/>
  <c r="AP19" i="68"/>
  <c r="AO19" i="68"/>
  <c r="AS19" i="68"/>
  <c r="AN19" i="68"/>
  <c r="C105" i="56"/>
  <c r="C103" i="56"/>
  <c r="C96" i="56"/>
  <c r="C94" i="56"/>
  <c r="C87" i="56"/>
  <c r="C85" i="56"/>
  <c r="L85" i="56" s="1"/>
  <c r="C78" i="56"/>
  <c r="C76" i="56"/>
  <c r="L76" i="56" s="1"/>
  <c r="C69" i="56"/>
  <c r="C67" i="56"/>
  <c r="L67" i="56" s="1"/>
  <c r="C60" i="56"/>
  <c r="C58" i="56"/>
  <c r="L58" i="56" s="1"/>
  <c r="C51" i="56"/>
  <c r="C49" i="56"/>
  <c r="L49" i="56" s="1"/>
  <c r="C42" i="56"/>
  <c r="C40" i="56"/>
  <c r="L40" i="56" s="1"/>
  <c r="C24" i="56"/>
  <c r="C15" i="56"/>
  <c r="C33" i="56"/>
  <c r="C31" i="56"/>
  <c r="L31" i="56" s="1"/>
  <c r="C22" i="56"/>
  <c r="L22" i="56" s="1"/>
  <c r="I7" i="66"/>
  <c r="I11" i="66"/>
  <c r="I12" i="66"/>
  <c r="I13" i="66"/>
  <c r="C13" i="56"/>
  <c r="C4" i="56"/>
  <c r="L4" i="56" s="1"/>
  <c r="P42" i="36" l="1"/>
  <c r="C51" i="36" s="1"/>
  <c r="V51" i="36" s="1"/>
  <c r="L94" i="56"/>
  <c r="M36" i="56"/>
  <c r="I5" i="66" s="1"/>
  <c r="I10" i="66"/>
  <c r="L103" i="56"/>
  <c r="I6" i="66"/>
  <c r="I9" i="66"/>
  <c r="I8" i="66"/>
  <c r="C44" i="56"/>
  <c r="C53" i="56"/>
  <c r="C62" i="56"/>
  <c r="C71" i="56"/>
  <c r="C80" i="56"/>
  <c r="C89" i="56"/>
  <c r="C98" i="56"/>
  <c r="C107" i="56"/>
  <c r="C17" i="56"/>
  <c r="C26" i="56"/>
  <c r="C35" i="56"/>
  <c r="C8" i="56"/>
  <c r="L13" i="56" l="1"/>
  <c r="C57" i="36" l="1"/>
  <c r="V57" i="36" s="1"/>
  <c r="I2" i="66" l="1"/>
  <c r="M18" i="56" l="1"/>
  <c r="I3" i="66" s="1"/>
  <c r="M27" i="56"/>
  <c r="I4" i="6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<sst xmlns="http://schemas.openxmlformats.org/spreadsheetml/2006/main" count="8098" uniqueCount="2959">
  <si>
    <t>御中</t>
    <rPh sb="0" eb="2">
      <t>オンチュウ</t>
    </rPh>
    <phoneticPr fontId="1"/>
  </si>
  <si>
    <t>１．総括</t>
    <rPh sb="2" eb="4">
      <t>ソウカツ</t>
    </rPh>
    <phoneticPr fontId="1"/>
  </si>
  <si>
    <t>合同会社北上新電力</t>
  </si>
  <si>
    <t>公益財団法人東京都環境公社</t>
  </si>
  <si>
    <t>生活協同組合コープみらい</t>
  </si>
  <si>
    <t>生活協同組合コープぐんま</t>
  </si>
  <si>
    <t>とちぎコープ生活協同組合</t>
  </si>
  <si>
    <t>いばらきコープ生活協同組合</t>
  </si>
  <si>
    <t>フィンテックラボ協同組合</t>
  </si>
  <si>
    <t>生活協同組合コープながの</t>
  </si>
  <si>
    <t>京セラ関電エナジー合同会社</t>
  </si>
  <si>
    <t>サントラベラーズサービス有限会社</t>
  </si>
  <si>
    <t>報告会実施日</t>
    <rPh sb="0" eb="3">
      <t>ホウコクカイ</t>
    </rPh>
    <rPh sb="3" eb="5">
      <t>ジッシ</t>
    </rPh>
    <rPh sb="5" eb="6">
      <t>ビ</t>
    </rPh>
    <phoneticPr fontId="2"/>
  </si>
  <si>
    <t>専門家</t>
    <rPh sb="0" eb="3">
      <t>センモンカ</t>
    </rPh>
    <phoneticPr fontId="1"/>
  </si>
  <si>
    <t>詳細</t>
    <rPh sb="0" eb="2">
      <t>ショウサイ</t>
    </rPh>
    <phoneticPr fontId="1"/>
  </si>
  <si>
    <t>kWh</t>
    <phoneticPr fontId="1"/>
  </si>
  <si>
    <t>＜原油換算＞</t>
    <rPh sb="1" eb="5">
      <t>ゲンユカンサン</t>
    </rPh>
    <phoneticPr fontId="1"/>
  </si>
  <si>
    <t>合計</t>
    <rPh sb="0" eb="2">
      <t>ゴウケイ</t>
    </rPh>
    <phoneticPr fontId="1"/>
  </si>
  <si>
    <t>①　工場・ビル等における全体のエネルギー使用量</t>
    <rPh sb="2" eb="4">
      <t>コウジョウ</t>
    </rPh>
    <rPh sb="7" eb="8">
      <t>トウ</t>
    </rPh>
    <rPh sb="12" eb="14">
      <t>ゼンタイ</t>
    </rPh>
    <rPh sb="20" eb="23">
      <t>シヨウリョウ</t>
    </rPh>
    <phoneticPr fontId="1"/>
  </si>
  <si>
    <t>現状の
原油換算値</t>
    <rPh sb="0" eb="2">
      <t>ゲンジョウ</t>
    </rPh>
    <rPh sb="4" eb="6">
      <t>ゲンユ</t>
    </rPh>
    <rPh sb="6" eb="9">
      <t>カンサンチ</t>
    </rPh>
    <phoneticPr fontId="1"/>
  </si>
  <si>
    <t>運用改善</t>
    <rPh sb="0" eb="4">
      <t>ウンヨウカイゼン</t>
    </rPh>
    <phoneticPr fontId="1"/>
  </si>
  <si>
    <t>改善後の
原油換算値</t>
    <rPh sb="0" eb="3">
      <t>カイゼンゴ</t>
    </rPh>
    <rPh sb="5" eb="7">
      <t>ゲンユ</t>
    </rPh>
    <rPh sb="7" eb="10">
      <t>カンサンチ</t>
    </rPh>
    <phoneticPr fontId="1"/>
  </si>
  <si>
    <t>診断総括</t>
    <rPh sb="0" eb="2">
      <t>シンダン</t>
    </rPh>
    <rPh sb="2" eb="4">
      <t>ソウカツ</t>
    </rPh>
    <phoneticPr fontId="1"/>
  </si>
  <si>
    <t>診断詳細</t>
    <rPh sb="0" eb="2">
      <t>シンダン</t>
    </rPh>
    <rPh sb="2" eb="4">
      <t>ショウサイ</t>
    </rPh>
    <phoneticPr fontId="1"/>
  </si>
  <si>
    <t>準専門家</t>
    <rPh sb="0" eb="4">
      <t>ジュンセンモンカ</t>
    </rPh>
    <phoneticPr fontId="1"/>
  </si>
  <si>
    <t>支援活動
実施者</t>
    <rPh sb="0" eb="2">
      <t>シエン</t>
    </rPh>
    <rPh sb="2" eb="3">
      <t>カツ</t>
    </rPh>
    <rPh sb="3" eb="4">
      <t>ドウ</t>
    </rPh>
    <rPh sb="5" eb="8">
      <t>ジッシシャ</t>
    </rPh>
    <rPh sb="7" eb="8">
      <t>シャ</t>
    </rPh>
    <phoneticPr fontId="2"/>
  </si>
  <si>
    <t>原油削減量</t>
    <rPh sb="0" eb="2">
      <t>ゲンユ</t>
    </rPh>
    <rPh sb="2" eb="5">
      <t>サクゲンリョウ</t>
    </rPh>
    <phoneticPr fontId="1"/>
  </si>
  <si>
    <t>診断計画No.：</t>
    <rPh sb="0" eb="4">
      <t>シンダンケイカク</t>
    </rPh>
    <phoneticPr fontId="1"/>
  </si>
  <si>
    <t>t-CO2</t>
  </si>
  <si>
    <t>＜エネルギー種別＞</t>
  </si>
  <si>
    <t>＜使用量＞</t>
  </si>
  <si>
    <t>現状の
CO2排出量</t>
    <rPh sb="0" eb="2">
      <t>ゲンジョウ</t>
    </rPh>
    <rPh sb="7" eb="9">
      <t>ハイシュツ</t>
    </rPh>
    <rPh sb="9" eb="10">
      <t>リョウ</t>
    </rPh>
    <phoneticPr fontId="1"/>
  </si>
  <si>
    <t>改善後の
CO2排出量</t>
    <rPh sb="0" eb="3">
      <t>カイゼンゴ</t>
    </rPh>
    <rPh sb="8" eb="10">
      <t>ハイシュツ</t>
    </rPh>
    <rPh sb="10" eb="11">
      <t>リョウ</t>
    </rPh>
    <phoneticPr fontId="1"/>
  </si>
  <si>
    <t>t-CO2</t>
    <phoneticPr fontId="1"/>
  </si>
  <si>
    <t>CO2削減量</t>
    <rPh sb="3" eb="5">
      <t>サクゲン</t>
    </rPh>
    <rPh sb="5" eb="6">
      <t>リョウ</t>
    </rPh>
    <phoneticPr fontId="1"/>
  </si>
  <si>
    <t>＜CO２換算＞</t>
    <rPh sb="4" eb="6">
      <t>カンサン</t>
    </rPh>
    <phoneticPr fontId="1"/>
  </si>
  <si>
    <t>No</t>
    <phoneticPr fontId="1"/>
  </si>
  <si>
    <t>CO2削減量
[t-CO2]</t>
    <rPh sb="3" eb="6">
      <t>サクゲンリョウ</t>
    </rPh>
    <phoneticPr fontId="1"/>
  </si>
  <si>
    <t>投資額
[千円]</t>
    <rPh sb="0" eb="3">
      <t>トウシガク</t>
    </rPh>
    <rPh sb="5" eb="7">
      <t>センエン</t>
    </rPh>
    <phoneticPr fontId="1"/>
  </si>
  <si>
    <t>費用削減額
[千円/年]</t>
    <rPh sb="0" eb="2">
      <t>ヒヨウ</t>
    </rPh>
    <rPh sb="2" eb="5">
      <t>サクゲンガク</t>
    </rPh>
    <rPh sb="7" eb="9">
      <t>センエン</t>
    </rPh>
    <rPh sb="10" eb="11">
      <t>ネン</t>
    </rPh>
    <phoneticPr fontId="1"/>
  </si>
  <si>
    <t>提案内容</t>
    <rPh sb="0" eb="2">
      <t>テイアン</t>
    </rPh>
    <rPh sb="2" eb="4">
      <t>ナイヨウ</t>
    </rPh>
    <phoneticPr fontId="1"/>
  </si>
  <si>
    <t>t-CO2</t>
    <phoneticPr fontId="1"/>
  </si>
  <si>
    <t>kl</t>
  </si>
  <si>
    <t>原油削減量
[kl]</t>
    <rPh sb="0" eb="2">
      <t>ゲンユ</t>
    </rPh>
    <rPh sb="2" eb="5">
      <t>サクゲンリョウ</t>
    </rPh>
    <phoneticPr fontId="1"/>
  </si>
  <si>
    <t>診断内容</t>
    <rPh sb="0" eb="4">
      <t>シンダンナイヨウ</t>
    </rPh>
    <phoneticPr fontId="1"/>
  </si>
  <si>
    <t>使用エネルギー</t>
    <rPh sb="0" eb="1">
      <t>シ</t>
    </rPh>
    <phoneticPr fontId="1"/>
  </si>
  <si>
    <t>費用削減額
［千円/年］</t>
    <rPh sb="0" eb="5">
      <t>ヒヨウサクゲンガク</t>
    </rPh>
    <rPh sb="7" eb="9">
      <t>センエン</t>
    </rPh>
    <rPh sb="10" eb="11">
      <t>ネン</t>
    </rPh>
    <phoneticPr fontId="1"/>
  </si>
  <si>
    <t>投資額</t>
    <rPh sb="0" eb="3">
      <t>トウシガク</t>
    </rPh>
    <phoneticPr fontId="1"/>
  </si>
  <si>
    <t>回収年</t>
    <rPh sb="0" eb="2">
      <t>カイシュウ</t>
    </rPh>
    <rPh sb="2" eb="3">
      <t>ドシ</t>
    </rPh>
    <phoneticPr fontId="1"/>
  </si>
  <si>
    <t>［千円］</t>
    <phoneticPr fontId="1"/>
  </si>
  <si>
    <t>［年］</t>
    <phoneticPr fontId="1"/>
  </si>
  <si>
    <t>原油削減量
［kl］</t>
    <rPh sb="0" eb="5">
      <t>ゲンユサクゲンリョウ</t>
    </rPh>
    <phoneticPr fontId="1"/>
  </si>
  <si>
    <t>kℓ</t>
  </si>
  <si>
    <t>GJ/kℓ</t>
  </si>
  <si>
    <t>t-CO2/kℓ</t>
  </si>
  <si>
    <t>原油</t>
  </si>
  <si>
    <t>コンデンセート</t>
  </si>
  <si>
    <t>揮発油（ガソリン）</t>
  </si>
  <si>
    <t>ナフサ</t>
  </si>
  <si>
    <t>Ｂ・Ｃ重油</t>
  </si>
  <si>
    <t>石油アスファルト</t>
  </si>
  <si>
    <t>石油コークス</t>
  </si>
  <si>
    <t>石油系ガス</t>
  </si>
  <si>
    <t>原料炭</t>
  </si>
  <si>
    <t>一般炭</t>
  </si>
  <si>
    <t>無煙炭</t>
  </si>
  <si>
    <t>石炭コークス</t>
  </si>
  <si>
    <t>コールタール</t>
  </si>
  <si>
    <t>コークス炉ガス</t>
  </si>
  <si>
    <t>高炉ガス</t>
  </si>
  <si>
    <t>転炉ガス</t>
  </si>
  <si>
    <t>t-CO2/GJ</t>
  </si>
  <si>
    <t>㎥</t>
  </si>
  <si>
    <t>kg</t>
  </si>
  <si>
    <t>GJ/t</t>
  </si>
  <si>
    <t>ℓ</t>
  </si>
  <si>
    <t>GJ/千㎥</t>
  </si>
  <si>
    <t>①電力会社を選んでください</t>
    <rPh sb="1" eb="5">
      <t>デンリョクカイシャ</t>
    </rPh>
    <rPh sb="6" eb="7">
      <t>エラ</t>
    </rPh>
    <phoneticPr fontId="1"/>
  </si>
  <si>
    <t>企業の頭文字（A～Z、あ～わ）を入力し</t>
    <rPh sb="0" eb="2">
      <t>キギョウ</t>
    </rPh>
    <rPh sb="3" eb="6">
      <t>カシラモジ</t>
    </rPh>
    <rPh sb="16" eb="18">
      <t>ニュウリョク</t>
    </rPh>
    <phoneticPr fontId="1"/>
  </si>
  <si>
    <t>　　を選択してください。</t>
    <rPh sb="3" eb="5">
      <t>センタク</t>
    </rPh>
    <phoneticPr fontId="1"/>
  </si>
  <si>
    <t>候補企業がプルダウンで表示されます。</t>
    <rPh sb="0" eb="4">
      <t>コウホキギョウ</t>
    </rPh>
    <rPh sb="11" eb="13">
      <t>ヒョウジ</t>
    </rPh>
    <phoneticPr fontId="1"/>
  </si>
  <si>
    <t>（（株）は除く）</t>
    <rPh sb="2" eb="3">
      <t>カブ</t>
    </rPh>
    <rPh sb="5" eb="6">
      <t>ノゾ</t>
    </rPh>
    <phoneticPr fontId="1"/>
  </si>
  <si>
    <t>産業用蒸気</t>
    <rPh sb="0" eb="5">
      <t>サンギョウヨウジョウキ</t>
    </rPh>
    <phoneticPr fontId="1"/>
  </si>
  <si>
    <t>温水</t>
    <rPh sb="0" eb="2">
      <t>オンスイ</t>
    </rPh>
    <phoneticPr fontId="1"/>
  </si>
  <si>
    <t>冷水</t>
    <rPh sb="0" eb="2">
      <t>レイスイ</t>
    </rPh>
    <phoneticPr fontId="1"/>
  </si>
  <si>
    <t>GJ</t>
    <phoneticPr fontId="1"/>
  </si>
  <si>
    <t>産業用以外の蒸気</t>
    <phoneticPr fontId="1"/>
  </si>
  <si>
    <t>黒液</t>
  </si>
  <si>
    <t>木材</t>
  </si>
  <si>
    <t>木質廃材</t>
  </si>
  <si>
    <t>バイオエタノール</t>
  </si>
  <si>
    <t>バイオディーゼル</t>
  </si>
  <si>
    <t>バイオガス</t>
  </si>
  <si>
    <t>その他バイオマス</t>
  </si>
  <si>
    <t>ＲＤＦ</t>
  </si>
  <si>
    <t>ＲＰＦ</t>
  </si>
  <si>
    <t>廃タイヤ</t>
  </si>
  <si>
    <t>廃油</t>
  </si>
  <si>
    <t>混合廃材</t>
  </si>
  <si>
    <t>水素</t>
  </si>
  <si>
    <t>アンモニア</t>
  </si>
  <si>
    <t>コンプレッサ</t>
  </si>
  <si>
    <t>生産設備</t>
  </si>
  <si>
    <t>デマンド</t>
  </si>
  <si>
    <t>提案区分</t>
    <rPh sb="0" eb="2">
      <t>テイアン</t>
    </rPh>
    <rPh sb="2" eb="4">
      <t>クブン</t>
    </rPh>
    <phoneticPr fontId="1"/>
  </si>
  <si>
    <t>設備区分</t>
    <rPh sb="0" eb="4">
      <t>セツビクブン</t>
    </rPh>
    <phoneticPr fontId="1"/>
  </si>
  <si>
    <t>提案内容</t>
    <rPh sb="0" eb="4">
      <t>テイアンナイヨウ</t>
    </rPh>
    <phoneticPr fontId="1"/>
  </si>
  <si>
    <t>個別スイッチ設置</t>
  </si>
  <si>
    <t>運転台数の削減</t>
  </si>
  <si>
    <t>設定温度範囲の適正化</t>
  </si>
  <si>
    <t>吸気温度の低減</t>
  </si>
  <si>
    <t>対象設備</t>
    <phoneticPr fontId="1"/>
  </si>
  <si>
    <t>原油削減量</t>
    <rPh sb="0" eb="5">
      <t>ゲンユサクゲンリョウ</t>
    </rPh>
    <phoneticPr fontId="1"/>
  </si>
  <si>
    <t>CO2削減量</t>
    <phoneticPr fontId="1"/>
  </si>
  <si>
    <t>投資額</t>
    <phoneticPr fontId="1"/>
  </si>
  <si>
    <t>回収年</t>
    <phoneticPr fontId="1"/>
  </si>
  <si>
    <t>費用削減額</t>
    <phoneticPr fontId="1"/>
  </si>
  <si>
    <t>診断機関区分</t>
    <rPh sb="0" eb="6">
      <t>シンダンキカンクブン</t>
    </rPh>
    <phoneticPr fontId="1"/>
  </si>
  <si>
    <t>診断機関名</t>
    <rPh sb="0" eb="2">
      <t>シンダン</t>
    </rPh>
    <rPh sb="2" eb="4">
      <t>キカン</t>
    </rPh>
    <rPh sb="4" eb="5">
      <t>メイ</t>
    </rPh>
    <phoneticPr fontId="1"/>
  </si>
  <si>
    <t>支援活動区分</t>
    <rPh sb="0" eb="2">
      <t>シエン</t>
    </rPh>
    <rPh sb="2" eb="6">
      <t>カツドウクブン</t>
    </rPh>
    <phoneticPr fontId="1"/>
  </si>
  <si>
    <t>報告書</t>
    <rPh sb="0" eb="3">
      <t>ホウコクショ</t>
    </rPh>
    <phoneticPr fontId="1"/>
  </si>
  <si>
    <t>（地域エネルギー利用最適化・省エネルギー診断拡充事業）</t>
    <phoneticPr fontId="1"/>
  </si>
  <si>
    <t>令和６年度補正 中小企業等エネルギー利用最適化推進事業費</t>
    <phoneticPr fontId="1"/>
  </si>
  <si>
    <t>２．事業所概要</t>
    <rPh sb="1" eb="2">
      <t>ショウ</t>
    </rPh>
    <rPh sb="2" eb="7">
      <t>ジギョウショガイヨウ</t>
    </rPh>
    <phoneticPr fontId="1"/>
  </si>
  <si>
    <t>３．エネルギー使用状況・省エネポテンシャル</t>
    <rPh sb="1" eb="2">
      <t>ショウ</t>
    </rPh>
    <rPh sb="7" eb="9">
      <t>シヨウ</t>
    </rPh>
    <rPh sb="9" eb="11">
      <t>ジョウキョウ</t>
    </rPh>
    <rPh sb="12" eb="13">
      <t>ショウ</t>
    </rPh>
    <phoneticPr fontId="1"/>
  </si>
  <si>
    <t>②　省エネポテンシャル　※原油換算値、CO2排出量での比較　(任意)</t>
    <rPh sb="2" eb="3">
      <t>ショウ</t>
    </rPh>
    <rPh sb="13" eb="17">
      <t>ゲンユカンサン</t>
    </rPh>
    <rPh sb="17" eb="18">
      <t>チ</t>
    </rPh>
    <rPh sb="22" eb="25">
      <t>ハイシュツリョウ</t>
    </rPh>
    <rPh sb="27" eb="29">
      <t>ヒカク</t>
    </rPh>
    <rPh sb="31" eb="33">
      <t>ニンイ</t>
    </rPh>
    <phoneticPr fontId="1"/>
  </si>
  <si>
    <t>資本金</t>
    <rPh sb="0" eb="3">
      <t>シホンキン</t>
    </rPh>
    <phoneticPr fontId="1"/>
  </si>
  <si>
    <t>建物用途</t>
    <rPh sb="0" eb="4">
      <t>タテモノヨウト</t>
    </rPh>
    <phoneticPr fontId="1"/>
  </si>
  <si>
    <t>業種大分類</t>
    <rPh sb="0" eb="5">
      <t>ギョウシュダイブンルイ</t>
    </rPh>
    <phoneticPr fontId="1"/>
  </si>
  <si>
    <t>従業員数</t>
    <rPh sb="0" eb="4">
      <t>ジュウギョウインスウ</t>
    </rPh>
    <phoneticPr fontId="1"/>
  </si>
  <si>
    <t>円</t>
    <rPh sb="0" eb="1">
      <t>エン</t>
    </rPh>
    <phoneticPr fontId="1"/>
  </si>
  <si>
    <t>名</t>
    <rPh sb="0" eb="1">
      <t>メイ</t>
    </rPh>
    <phoneticPr fontId="1"/>
  </si>
  <si>
    <t>階</t>
    <rPh sb="0" eb="1">
      <t>カイ</t>
    </rPh>
    <phoneticPr fontId="1"/>
  </si>
  <si>
    <t>業種中分類</t>
    <rPh sb="0" eb="2">
      <t>ギョウシュ</t>
    </rPh>
    <rPh sb="2" eb="5">
      <t>チュウブンルイ</t>
    </rPh>
    <phoneticPr fontId="1"/>
  </si>
  <si>
    <t>農業・林業</t>
  </si>
  <si>
    <t>漁業</t>
  </si>
  <si>
    <t>鉱業・採石業・砂利採取業</t>
  </si>
  <si>
    <t>建設業</t>
  </si>
  <si>
    <t>製造業</t>
  </si>
  <si>
    <t>農業</t>
  </si>
  <si>
    <t>漁業（水産養殖業を除く）</t>
  </si>
  <si>
    <t>総合工事業</t>
  </si>
  <si>
    <t>食料品製造業</t>
  </si>
  <si>
    <t>林業</t>
  </si>
  <si>
    <t>水産養殖業</t>
  </si>
  <si>
    <t>職別工事業（設備工事業を除く）</t>
  </si>
  <si>
    <t>飲料・たばこ・飼料製造業</t>
  </si>
  <si>
    <t>設備工事業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</si>
  <si>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</si>
  <si>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</si>
  <si>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</si>
  <si>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</si>
  <si>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</si>
  <si>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</si>
  <si>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</si>
  <si>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</si>
  <si>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</si>
  <si>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</si>
  <si>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</si>
  <si>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</si>
  <si>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</si>
  <si>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</si>
  <si>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</si>
  <si>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</si>
  <si>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</si>
  <si>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</si>
  <si>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</si>
  <si>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</si>
  <si>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</si>
  <si>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</si>
  <si>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電気・ガス・熱供給・水道業</t>
  </si>
  <si>
    <t>情報通信業</t>
  </si>
  <si>
    <t>運輸業・郵便業</t>
  </si>
  <si>
    <t>卸売業・小売業</t>
  </si>
  <si>
    <t>金融業・保険業</t>
  </si>
  <si>
    <t>電気業</t>
  </si>
  <si>
    <t>通信業</t>
  </si>
  <si>
    <t>鉄道業</t>
  </si>
  <si>
    <t>各種商品卸売業</t>
  </si>
  <si>
    <t>銀行業</t>
  </si>
  <si>
    <t>ガス業</t>
  </si>
  <si>
    <t>放送業</t>
  </si>
  <si>
    <t>道路旅客運送業</t>
  </si>
  <si>
    <t>繊維・衣服等卸売業</t>
  </si>
  <si>
    <t>協同組織金融業</t>
  </si>
  <si>
    <t>熱供給業</t>
  </si>
  <si>
    <t>情報サービス業</t>
  </si>
  <si>
    <t>道路貨物運送業</t>
  </si>
  <si>
    <t>飲食料品卸売業</t>
  </si>
  <si>
    <t>貸金業・クレジットカード業等非預金信用機関</t>
  </si>
  <si>
    <t>水道業</t>
  </si>
  <si>
    <t>インターネット附随サービス業</t>
  </si>
  <si>
    <t>水運業</t>
  </si>
  <si>
    <t>建築材料・鉱物・金属材料等卸売業</t>
  </si>
  <si>
    <t>金融商品取引業・商品先物取引業</t>
  </si>
  <si>
    <t>映像・音声・文字情報制作業</t>
  </si>
  <si>
    <t>航空運輸業</t>
  </si>
  <si>
    <t>機械器具卸売業</t>
  </si>
  <si>
    <t>補助的金融業等</t>
  </si>
  <si>
    <t>倉庫業</t>
  </si>
  <si>
    <t>その他の卸売業</t>
  </si>
  <si>
    <t>保険業（保険媒介代理業/保険サービス業を含む）</t>
  </si>
  <si>
    <t>運輸に附帯するサービス業</t>
  </si>
  <si>
    <t>各種商品小売業</t>
  </si>
  <si>
    <t>郵便業（信書便事業を含む）</t>
  </si>
  <si>
    <t>織物・衣服・身の回り品小売業</t>
  </si>
  <si>
    <t>飲食料品小売業</t>
  </si>
  <si>
    <t>機械器具小売業</t>
  </si>
  <si>
    <t>その他の小売業</t>
  </si>
  <si>
    <t>無店舗小売業</t>
  </si>
  <si>
    <t>不動産業・物品賃貸業</t>
  </si>
  <si>
    <t>学術研究・専門・技術サービス業</t>
  </si>
  <si>
    <t>宿泊業・飲食サービス業</t>
  </si>
  <si>
    <t>生活関連サービス業・娯楽業</t>
  </si>
  <si>
    <t>教育・学習支援業</t>
  </si>
  <si>
    <t>不動産取引業</t>
  </si>
  <si>
    <t>学術・開発研究機関</t>
  </si>
  <si>
    <t>宿泊業</t>
  </si>
  <si>
    <t>洗濯・理容・美容・浴場業</t>
  </si>
  <si>
    <t>学校教育</t>
  </si>
  <si>
    <t>不動産賃貸業・管理業</t>
  </si>
  <si>
    <t>専門サービス業（他に分類されないもの）</t>
  </si>
  <si>
    <t>飲食店</t>
  </si>
  <si>
    <t>その他の生活関連サービス業</t>
  </si>
  <si>
    <t>その他の教育・学習支援業</t>
  </si>
  <si>
    <t>物品賃貸業</t>
  </si>
  <si>
    <t>広告業</t>
  </si>
  <si>
    <t>持ち帰り・配達飲食サービス業</t>
  </si>
  <si>
    <t>娯楽業</t>
  </si>
  <si>
    <t>技術サービス業（他に分類されないもの）</t>
  </si>
  <si>
    <t>医療・福祉</t>
  </si>
  <si>
    <t>複合サービス事業</t>
  </si>
  <si>
    <t>サービス業（他に分類されないもの）</t>
  </si>
  <si>
    <t>公務（他に分類されるものを除く）</t>
  </si>
  <si>
    <t>分類不能の産業</t>
  </si>
  <si>
    <t>医療業</t>
  </si>
  <si>
    <t>郵便局</t>
  </si>
  <si>
    <t>廃棄物処理業</t>
  </si>
  <si>
    <t>外国公務</t>
  </si>
  <si>
    <t>保健衛生</t>
  </si>
  <si>
    <t>協同組合（他に分類されないもの）</t>
  </si>
  <si>
    <t>自動車整備業</t>
  </si>
  <si>
    <t>国家公務</t>
  </si>
  <si>
    <t>社会保険・社会福祉・介護事業</t>
  </si>
  <si>
    <t>機械等修理業（別掲を除く）</t>
  </si>
  <si>
    <t>地方公務</t>
  </si>
  <si>
    <t>職業紹介・労働者派遣業</t>
  </si>
  <si>
    <t>その他の事業サービス業</t>
  </si>
  <si>
    <t>政治・経済・文化団体</t>
  </si>
  <si>
    <t>宗教</t>
  </si>
  <si>
    <t>その他のサービス業</t>
  </si>
  <si>
    <t>CODE</t>
  </si>
  <si>
    <t>建物用途区分</t>
    <rPh sb="0" eb="6">
      <t>タテモノヨウトクブン</t>
    </rPh>
    <phoneticPr fontId="1"/>
  </si>
  <si>
    <t>工場及び作業場</t>
  </si>
  <si>
    <t>倉庫</t>
  </si>
  <si>
    <t>設備等</t>
    <rPh sb="0" eb="2">
      <t>セツビ</t>
    </rPh>
    <rPh sb="2" eb="3">
      <t>トウ</t>
    </rPh>
    <phoneticPr fontId="1"/>
  </si>
  <si>
    <t>使用エネルギ―</t>
    <rPh sb="0" eb="2">
      <t>シヨウ</t>
    </rPh>
    <phoneticPr fontId="1"/>
  </si>
  <si>
    <t>エネルギー削減量</t>
    <rPh sb="5" eb="8">
      <t>サクゲンリョウ</t>
    </rPh>
    <phoneticPr fontId="1"/>
  </si>
  <si>
    <t>〈対象設備等〉</t>
    <rPh sb="1" eb="3">
      <t>タイショウ</t>
    </rPh>
    <rPh sb="3" eb="5">
      <t>セツビ</t>
    </rPh>
    <rPh sb="5" eb="6">
      <t>トウ</t>
    </rPh>
    <phoneticPr fontId="1"/>
  </si>
  <si>
    <t>エネルギーの種類</t>
    <rPh sb="6" eb="8">
      <t>シュルイ</t>
    </rPh>
    <phoneticPr fontId="1"/>
  </si>
  <si>
    <t>単位</t>
    <rPh sb="0" eb="2">
      <t>タンイ</t>
    </rPh>
    <phoneticPr fontId="1"/>
  </si>
  <si>
    <t>単位発熱量</t>
    <rPh sb="0" eb="5">
      <t>タンイハツネツリョウ</t>
    </rPh>
    <phoneticPr fontId="1"/>
  </si>
  <si>
    <t>GJ/単位</t>
    <rPh sb="3" eb="5">
      <t>タンイ</t>
    </rPh>
    <phoneticPr fontId="1"/>
  </si>
  <si>
    <t>排出係数</t>
    <rPh sb="0" eb="2">
      <t>ハイシュツ</t>
    </rPh>
    <rPh sb="2" eb="4">
      <t>ケイスウ</t>
    </rPh>
    <phoneticPr fontId="3"/>
  </si>
  <si>
    <t>電力</t>
    <rPh sb="0" eb="2">
      <t>デンリョク</t>
    </rPh>
    <phoneticPr fontId="1"/>
  </si>
  <si>
    <t>GJ/千kWh</t>
    <rPh sb="3" eb="4">
      <t>セン</t>
    </rPh>
    <phoneticPr fontId="1"/>
  </si>
  <si>
    <t>電力②</t>
    <rPh sb="0" eb="2">
      <t>デンリョク</t>
    </rPh>
    <phoneticPr fontId="1"/>
  </si>
  <si>
    <t>都市ガス</t>
    <rPh sb="0" eb="2">
      <t>トシ</t>
    </rPh>
    <phoneticPr fontId="1"/>
  </si>
  <si>
    <t>GJ/千㎥</t>
    <rPh sb="3" eb="4">
      <t>セン</t>
    </rPh>
    <phoneticPr fontId="1"/>
  </si>
  <si>
    <t>A重油</t>
    <rPh sb="1" eb="3">
      <t>ジュウユ</t>
    </rPh>
    <phoneticPr fontId="1"/>
  </si>
  <si>
    <t>灯油</t>
    <rPh sb="0" eb="2">
      <t>トウユ</t>
    </rPh>
    <phoneticPr fontId="1"/>
  </si>
  <si>
    <t>軽油</t>
    <rPh sb="0" eb="2">
      <t>ケイユ</t>
    </rPh>
    <phoneticPr fontId="1"/>
  </si>
  <si>
    <t>ジェット燃料油</t>
    <rPh sb="4" eb="7">
      <t>ネンリョウユ</t>
    </rPh>
    <phoneticPr fontId="2"/>
  </si>
  <si>
    <t>その他の天然ガス</t>
    <rPh sb="2" eb="3">
      <t>タ</t>
    </rPh>
    <phoneticPr fontId="2"/>
  </si>
  <si>
    <t>廃プラスチック（一般廃棄物）</t>
    <rPh sb="8" eb="13">
      <t>イッパンハイキブツ</t>
    </rPh>
    <phoneticPr fontId="1"/>
  </si>
  <si>
    <t>廃プラスチック（産業廃棄物）</t>
    <rPh sb="8" eb="10">
      <t>サンギョウ</t>
    </rPh>
    <rPh sb="10" eb="13">
      <t>ハイキブツ</t>
    </rPh>
    <phoneticPr fontId="1"/>
  </si>
  <si>
    <t>GJ/kl</t>
  </si>
  <si>
    <t>CO2排出量</t>
    <rPh sb="3" eb="6">
      <t>ハイシュツリョウ</t>
    </rPh>
    <phoneticPr fontId="1"/>
  </si>
  <si>
    <t>t-CO2/年</t>
    <rPh sb="6" eb="7">
      <t>ネン</t>
    </rPh>
    <phoneticPr fontId="1"/>
  </si>
  <si>
    <t>あんしん電力合同会社</t>
  </si>
  <si>
    <t>建物階数及び建屋の情報</t>
    <rPh sb="0" eb="2">
      <t>タテモノ</t>
    </rPh>
    <rPh sb="2" eb="4">
      <t>カイスウ</t>
    </rPh>
    <rPh sb="4" eb="5">
      <t>オヨ</t>
    </rPh>
    <rPh sb="6" eb="8">
      <t>タテヤ</t>
    </rPh>
    <rPh sb="9" eb="11">
      <t>ジョウホウ</t>
    </rPh>
    <phoneticPr fontId="1"/>
  </si>
  <si>
    <t>棟</t>
    <rPh sb="0" eb="1">
      <t>トウ</t>
    </rPh>
    <phoneticPr fontId="1"/>
  </si>
  <si>
    <t>建屋</t>
    <rPh sb="0" eb="2">
      <t>タテヤ</t>
    </rPh>
    <phoneticPr fontId="1"/>
  </si>
  <si>
    <t>㎡</t>
    <phoneticPr fontId="1"/>
  </si>
  <si>
    <t>延床面積</t>
    <rPh sb="0" eb="1">
      <t>ノ</t>
    </rPh>
    <rPh sb="1" eb="4">
      <t>ユカメンセキ</t>
    </rPh>
    <phoneticPr fontId="1"/>
  </si>
  <si>
    <t>空調設備</t>
  </si>
  <si>
    <t>照明設備</t>
  </si>
  <si>
    <t>ボイラ・給湯器</t>
  </si>
  <si>
    <t>工業炉</t>
  </si>
  <si>
    <t>受変電設備</t>
  </si>
  <si>
    <t>冷凍冷蔵設備</t>
  </si>
  <si>
    <t>給排水・排水処理</t>
  </si>
  <si>
    <t>体制（工場・事業所全体プラン）</t>
    <rPh sb="3" eb="5">
      <t>コウジョウ</t>
    </rPh>
    <rPh sb="6" eb="9">
      <t>ジギョウショ</t>
    </rPh>
    <rPh sb="9" eb="11">
      <t>ゼンタイ</t>
    </rPh>
    <phoneticPr fontId="1"/>
  </si>
  <si>
    <t>計測・記録・保守（工場・事業所全体プラン）</t>
    <rPh sb="9" eb="11">
      <t>コウジョウ</t>
    </rPh>
    <rPh sb="12" eb="15">
      <t>ジギョウショ</t>
    </rPh>
    <rPh sb="15" eb="17">
      <t>ゼンタイ</t>
    </rPh>
    <phoneticPr fontId="1"/>
  </si>
  <si>
    <t>エネルギー管理・原単位管理（工場・事業所全体プラン）</t>
    <phoneticPr fontId="1"/>
  </si>
  <si>
    <t>設備等種別</t>
    <rPh sb="0" eb="2">
      <t>セツビ</t>
    </rPh>
    <rPh sb="2" eb="3">
      <t>トウ</t>
    </rPh>
    <rPh sb="3" eb="5">
      <t>シュベツ</t>
    </rPh>
    <phoneticPr fontId="1"/>
  </si>
  <si>
    <t>空調設備</t>
    <rPh sb="0" eb="4">
      <t>クウチョウセツビ</t>
    </rPh>
    <phoneticPr fontId="1"/>
  </si>
  <si>
    <t>高効率設備への更新</t>
    <rPh sb="3" eb="5">
      <t>セツビ</t>
    </rPh>
    <phoneticPr fontId="2"/>
  </si>
  <si>
    <t>遮熱フィルム、ブラインド、カーテンの取付</t>
  </si>
  <si>
    <t>窓の断熱強化</t>
    <rPh sb="0" eb="1">
      <t>マド</t>
    </rPh>
    <rPh sb="2" eb="4">
      <t>ダンネツ</t>
    </rPh>
    <rPh sb="4" eb="6">
      <t>キョウカ</t>
    </rPh>
    <phoneticPr fontId="2"/>
  </si>
  <si>
    <t>エアカーテンの導入</t>
    <rPh sb="7" eb="9">
      <t>ドウニュウ</t>
    </rPh>
    <phoneticPr fontId="2"/>
  </si>
  <si>
    <t>全熱交換機の導入</t>
    <rPh sb="0" eb="1">
      <t>ゼン</t>
    </rPh>
    <rPh sb="1" eb="2">
      <t>ネツ</t>
    </rPh>
    <rPh sb="2" eb="5">
      <t>コウカンキ</t>
    </rPh>
    <rPh sb="6" eb="8">
      <t>ドウニュウ</t>
    </rPh>
    <phoneticPr fontId="2"/>
  </si>
  <si>
    <t>ダンパ制御機器の導入</t>
  </si>
  <si>
    <t>CO2計、温度・湿度計の設置</t>
  </si>
  <si>
    <t>室外機の設置位置の検討</t>
    <rPh sb="0" eb="3">
      <t>シツガイキ</t>
    </rPh>
    <rPh sb="4" eb="8">
      <t>セッチイチ</t>
    </rPh>
    <rPh sb="9" eb="11">
      <t>ケントウ</t>
    </rPh>
    <phoneticPr fontId="2"/>
  </si>
  <si>
    <t>配管等の断熱補修・漏れ防止</t>
    <rPh sb="0" eb="2">
      <t>ハイカン</t>
    </rPh>
    <rPh sb="2" eb="3">
      <t>トウ</t>
    </rPh>
    <rPh sb="4" eb="6">
      <t>ダンネツ</t>
    </rPh>
    <rPh sb="6" eb="8">
      <t>ホシュウ</t>
    </rPh>
    <rPh sb="9" eb="10">
      <t>モ</t>
    </rPh>
    <rPh sb="11" eb="13">
      <t>ボウシ</t>
    </rPh>
    <phoneticPr fontId="2"/>
  </si>
  <si>
    <t>蓄熱システムの導入</t>
    <rPh sb="0" eb="2">
      <t>チクネツ</t>
    </rPh>
    <rPh sb="7" eb="9">
      <t>ドウニュウ</t>
    </rPh>
    <phoneticPr fontId="2"/>
  </si>
  <si>
    <t>省エネベルトへの交換</t>
  </si>
  <si>
    <t>照明設備</t>
    <rPh sb="0" eb="4">
      <t>ショウメイセツビ</t>
    </rPh>
    <phoneticPr fontId="1"/>
  </si>
  <si>
    <t>高効率設備への更新</t>
    <rPh sb="0" eb="3">
      <t>コウコウリツ</t>
    </rPh>
    <rPh sb="3" eb="5">
      <t>セツビ</t>
    </rPh>
    <phoneticPr fontId="2"/>
  </si>
  <si>
    <t>人感・照度センサーの導入</t>
    <rPh sb="0" eb="2">
      <t>ジンカン</t>
    </rPh>
    <rPh sb="3" eb="5">
      <t>ショウド</t>
    </rPh>
    <rPh sb="10" eb="12">
      <t>ドウニュウ</t>
    </rPh>
    <phoneticPr fontId="2"/>
  </si>
  <si>
    <t>タスクアンビエント照明の導入</t>
    <rPh sb="9" eb="11">
      <t>ショウメイ</t>
    </rPh>
    <rPh sb="12" eb="14">
      <t>ドウニュウ</t>
    </rPh>
    <phoneticPr fontId="2"/>
  </si>
  <si>
    <t>非常灯の蓄光タイプへの更新</t>
  </si>
  <si>
    <t>自然光の導入</t>
    <rPh sb="0" eb="3">
      <t>シゼンコウ</t>
    </rPh>
    <rPh sb="4" eb="6">
      <t>ドウニュウ</t>
    </rPh>
    <phoneticPr fontId="2"/>
  </si>
  <si>
    <t>空気系統の効率化</t>
    <rPh sb="0" eb="4">
      <t>クウキケイトウ</t>
    </rPh>
    <rPh sb="5" eb="8">
      <t>コウリツカ</t>
    </rPh>
    <phoneticPr fontId="2"/>
  </si>
  <si>
    <t>レシーバタンクの設置</t>
    <rPh sb="8" eb="10">
      <t>セッチ</t>
    </rPh>
    <phoneticPr fontId="2"/>
  </si>
  <si>
    <t>遮断弁の設置</t>
    <rPh sb="0" eb="3">
      <t>シャダンベン</t>
    </rPh>
    <rPh sb="4" eb="6">
      <t>セッチ</t>
    </rPh>
    <phoneticPr fontId="2"/>
  </si>
  <si>
    <t>エアブローのパルス化</t>
    <rPh sb="9" eb="10">
      <t>カ</t>
    </rPh>
    <phoneticPr fontId="2"/>
  </si>
  <si>
    <t>圧縮空気利用機器の電気化</t>
    <rPh sb="0" eb="4">
      <t>アッシュククウキ</t>
    </rPh>
    <rPh sb="4" eb="8">
      <t>リヨウキキ</t>
    </rPh>
    <rPh sb="9" eb="12">
      <t>デンキカ</t>
    </rPh>
    <phoneticPr fontId="2"/>
  </si>
  <si>
    <t>インバータの導入</t>
  </si>
  <si>
    <t>ボイラ・
給湯器</t>
    <rPh sb="5" eb="8">
      <t>キュウトウキ</t>
    </rPh>
    <phoneticPr fontId="1"/>
  </si>
  <si>
    <t>減圧弁の設置による供給蒸気圧の低減</t>
    <rPh sb="0" eb="3">
      <t>ゲンアツベン</t>
    </rPh>
    <rPh sb="4" eb="6">
      <t>セッチ</t>
    </rPh>
    <rPh sb="9" eb="11">
      <t>キョウキュウ</t>
    </rPh>
    <rPh sb="11" eb="14">
      <t>ジョウキアツ</t>
    </rPh>
    <rPh sb="15" eb="17">
      <t>テイゲン</t>
    </rPh>
    <phoneticPr fontId="2"/>
  </si>
  <si>
    <t>排熱利用</t>
    <rPh sb="0" eb="4">
      <t>ハイネツリヨウ</t>
    </rPh>
    <phoneticPr fontId="2"/>
  </si>
  <si>
    <t>フラッシュ蒸気の回収</t>
    <rPh sb="5" eb="7">
      <t>ジョウキ</t>
    </rPh>
    <rPh sb="8" eb="10">
      <t>カイシュウ</t>
    </rPh>
    <phoneticPr fontId="2"/>
  </si>
  <si>
    <t>保温・断熱対策の実施</t>
    <rPh sb="3" eb="5">
      <t>ダンネツ</t>
    </rPh>
    <phoneticPr fontId="2"/>
  </si>
  <si>
    <t>蒸気配管系統の効率化</t>
    <rPh sb="0" eb="6">
      <t>ジョウキハイカンケイトウ</t>
    </rPh>
    <rPh sb="7" eb="10">
      <t>コウリツカ</t>
    </rPh>
    <phoneticPr fontId="2"/>
  </si>
  <si>
    <t>アキュムレータの設置</t>
    <rPh sb="8" eb="10">
      <t>セッチ</t>
    </rPh>
    <phoneticPr fontId="2"/>
  </si>
  <si>
    <t>温水貯槽の導入</t>
    <rPh sb="0" eb="2">
      <t>オンスイ</t>
    </rPh>
    <rPh sb="2" eb="4">
      <t>チョソウ</t>
    </rPh>
    <rPh sb="5" eb="7">
      <t>ドウニュウ</t>
    </rPh>
    <phoneticPr fontId="2"/>
  </si>
  <si>
    <t>シャワーヘッドの更新</t>
    <rPh sb="8" eb="10">
      <t>コウシン</t>
    </rPh>
    <phoneticPr fontId="2"/>
  </si>
  <si>
    <t>バーナー燃焼装置の適正化</t>
    <rPh sb="4" eb="8">
      <t>ネンショウソウチ</t>
    </rPh>
    <rPh sb="9" eb="12">
      <t>テキセイカ</t>
    </rPh>
    <phoneticPr fontId="2"/>
  </si>
  <si>
    <t>燃料の変更</t>
    <rPh sb="0" eb="2">
      <t>ネンリョウ</t>
    </rPh>
    <rPh sb="3" eb="5">
      <t>ヘンコウ</t>
    </rPh>
    <phoneticPr fontId="2"/>
  </si>
  <si>
    <t>冷凍冷蔵設備</t>
    <rPh sb="0" eb="6">
      <t>レイトウレイゾウセツビ</t>
    </rPh>
    <phoneticPr fontId="1"/>
  </si>
  <si>
    <t>高効率設備への更新</t>
  </si>
  <si>
    <t>ナイトカバー等の設置</t>
    <rPh sb="6" eb="7">
      <t>ナド</t>
    </rPh>
    <rPh sb="8" eb="10">
      <t>セッチ</t>
    </rPh>
    <phoneticPr fontId="2"/>
  </si>
  <si>
    <t>庫内照明の発熱低減</t>
    <rPh sb="0" eb="2">
      <t>コナイ</t>
    </rPh>
    <rPh sb="2" eb="4">
      <t>ショウメイ</t>
    </rPh>
    <rPh sb="5" eb="9">
      <t>ハツネツテイゲン</t>
    </rPh>
    <phoneticPr fontId="2"/>
  </si>
  <si>
    <t>給排水・
排水処理</t>
    <rPh sb="0" eb="3">
      <t>キュウハイスイ</t>
    </rPh>
    <rPh sb="5" eb="9">
      <t>ハイスイショリ</t>
    </rPh>
    <phoneticPr fontId="1"/>
  </si>
  <si>
    <t>台数制御のためのシステム導入</t>
    <rPh sb="0" eb="4">
      <t>ダイスウセイギョ</t>
    </rPh>
    <rPh sb="12" eb="14">
      <t>ドウニュウ</t>
    </rPh>
    <phoneticPr fontId="2"/>
  </si>
  <si>
    <t>配管ルートの適正化</t>
    <rPh sb="0" eb="2">
      <t>ハイカン</t>
    </rPh>
    <rPh sb="6" eb="9">
      <t>テキセイカ</t>
    </rPh>
    <phoneticPr fontId="2"/>
  </si>
  <si>
    <t>ポンプ系統の改善</t>
    <rPh sb="3" eb="5">
      <t>ケイトウ</t>
    </rPh>
    <rPh sb="6" eb="8">
      <t>カイゼン</t>
    </rPh>
    <phoneticPr fontId="2"/>
  </si>
  <si>
    <t>ポンプへのインバータ導入</t>
  </si>
  <si>
    <t>変風量や変流量システムの導入</t>
    <rPh sb="0" eb="1">
      <t>ヘン</t>
    </rPh>
    <rPh sb="1" eb="3">
      <t>フウリョウ</t>
    </rPh>
    <rPh sb="4" eb="5">
      <t>ヘン</t>
    </rPh>
    <rPh sb="5" eb="7">
      <t>リュウリョウ</t>
    </rPh>
    <rPh sb="12" eb="14">
      <t>ドウニュウ</t>
    </rPh>
    <phoneticPr fontId="2"/>
  </si>
  <si>
    <t>インペラカット</t>
  </si>
  <si>
    <t>受変電設備</t>
    <rPh sb="0" eb="5">
      <t>ジュヘンデンセツビ</t>
    </rPh>
    <phoneticPr fontId="1"/>
  </si>
  <si>
    <t>変圧器の統廃合</t>
    <rPh sb="0" eb="3">
      <t>ヘンアツキ</t>
    </rPh>
    <rPh sb="4" eb="7">
      <t>トウハイゴウ</t>
    </rPh>
    <phoneticPr fontId="2"/>
  </si>
  <si>
    <t>変圧器の小型化</t>
  </si>
  <si>
    <t>力率の改善</t>
    <rPh sb="0" eb="2">
      <t>リキリツ</t>
    </rPh>
    <rPh sb="3" eb="5">
      <t>カイゼン</t>
    </rPh>
    <phoneticPr fontId="2"/>
  </si>
  <si>
    <t>自動力率調整装置の導入</t>
    <rPh sb="0" eb="4">
      <t>ジドウリキリツ</t>
    </rPh>
    <rPh sb="4" eb="8">
      <t>チョウセイソウチ</t>
    </rPh>
    <rPh sb="9" eb="11">
      <t>ドウニュウ</t>
    </rPh>
    <phoneticPr fontId="2"/>
  </si>
  <si>
    <t>配置の適正化と配電方式の変更によるロスの低減</t>
    <rPh sb="0" eb="2">
      <t>ハイチ</t>
    </rPh>
    <rPh sb="3" eb="6">
      <t>テキセイカ</t>
    </rPh>
    <rPh sb="7" eb="9">
      <t>ハイデン</t>
    </rPh>
    <rPh sb="9" eb="11">
      <t>ホウシキ</t>
    </rPh>
    <rPh sb="12" eb="14">
      <t>ヘンコウ</t>
    </rPh>
    <rPh sb="20" eb="22">
      <t>テイゲン</t>
    </rPh>
    <phoneticPr fontId="2"/>
  </si>
  <si>
    <t>工業炉</t>
    <rPh sb="0" eb="3">
      <t>コウギョウロ</t>
    </rPh>
    <phoneticPr fontId="1"/>
  </si>
  <si>
    <t>排熱の回収・利用</t>
    <rPh sb="0" eb="2">
      <t>ハイネツ</t>
    </rPh>
    <rPh sb="3" eb="5">
      <t>カイシュウ</t>
    </rPh>
    <rPh sb="6" eb="8">
      <t>リヨウ</t>
    </rPh>
    <phoneticPr fontId="2"/>
  </si>
  <si>
    <t>生産設備</t>
    <rPh sb="0" eb="4">
      <t>セイサンセツビ</t>
    </rPh>
    <phoneticPr fontId="1"/>
  </si>
  <si>
    <t>ポンプ、ファン、ブロワー等へのインバータ導入</t>
  </si>
  <si>
    <t>保温対策の実施</t>
  </si>
  <si>
    <t>排熱の回収</t>
  </si>
  <si>
    <t>装置停止時の供給エア・冷却水の遮断</t>
    <rPh sb="0" eb="2">
      <t>ソウチ</t>
    </rPh>
    <rPh sb="2" eb="4">
      <t>テイシ</t>
    </rPh>
    <rPh sb="4" eb="5">
      <t>ジ</t>
    </rPh>
    <rPh sb="6" eb="8">
      <t>キョウキュウ</t>
    </rPh>
    <rPh sb="11" eb="14">
      <t>レイキャクスイ</t>
    </rPh>
    <rPh sb="15" eb="17">
      <t>シャダン</t>
    </rPh>
    <phoneticPr fontId="2"/>
  </si>
  <si>
    <t>生産ラインの改修</t>
    <rPh sb="0" eb="2">
      <t>セイサン</t>
    </rPh>
    <rPh sb="6" eb="8">
      <t>カイシュウ</t>
    </rPh>
    <phoneticPr fontId="2"/>
  </si>
  <si>
    <t>デマンド監視制御装置・BEMS・FEMSの導入</t>
  </si>
  <si>
    <t>再エネ</t>
    <rPh sb="0" eb="1">
      <t>サイ</t>
    </rPh>
    <phoneticPr fontId="1"/>
  </si>
  <si>
    <t>太陽光発電の導入・検討</t>
    <rPh sb="0" eb="5">
      <t>タイヨウコウハツデン</t>
    </rPh>
    <rPh sb="6" eb="8">
      <t>ドウニュウ</t>
    </rPh>
    <rPh sb="9" eb="11">
      <t>ケントウ</t>
    </rPh>
    <phoneticPr fontId="2"/>
  </si>
  <si>
    <t>バイオマス発電の導入・検討</t>
    <rPh sb="5" eb="7">
      <t>ハツデン</t>
    </rPh>
    <rPh sb="8" eb="10">
      <t>ドウニュウ</t>
    </rPh>
    <rPh sb="11" eb="13">
      <t>ケントウ</t>
    </rPh>
    <phoneticPr fontId="2"/>
  </si>
  <si>
    <t>水力発電の導入・検討</t>
    <rPh sb="0" eb="2">
      <t>スイリョク</t>
    </rPh>
    <rPh sb="2" eb="4">
      <t>ハツデン</t>
    </rPh>
    <rPh sb="5" eb="7">
      <t>ドウニュウ</t>
    </rPh>
    <rPh sb="8" eb="10">
      <t>ケントウ</t>
    </rPh>
    <phoneticPr fontId="2"/>
  </si>
  <si>
    <t>風力発電の導入・検討</t>
    <rPh sb="0" eb="2">
      <t>フウリョク</t>
    </rPh>
    <rPh sb="2" eb="4">
      <t>ハツデン</t>
    </rPh>
    <rPh sb="5" eb="7">
      <t>ドウニュウ</t>
    </rPh>
    <rPh sb="8" eb="10">
      <t>ケントウ</t>
    </rPh>
    <phoneticPr fontId="2"/>
  </si>
  <si>
    <t>地熱発電の導入・検討</t>
  </si>
  <si>
    <t>太陽熱利用の導入・検討</t>
    <rPh sb="0" eb="3">
      <t>タイヨウネツ</t>
    </rPh>
    <rPh sb="3" eb="5">
      <t>リヨウ</t>
    </rPh>
    <rPh sb="6" eb="8">
      <t>ドウニュウ</t>
    </rPh>
    <rPh sb="9" eb="11">
      <t>ケントウ</t>
    </rPh>
    <phoneticPr fontId="2"/>
  </si>
  <si>
    <t>地中熱利用の導入・検討</t>
    <rPh sb="0" eb="2">
      <t>チチュウ</t>
    </rPh>
    <rPh sb="2" eb="3">
      <t>ネツ</t>
    </rPh>
    <rPh sb="3" eb="5">
      <t>リヨウ</t>
    </rPh>
    <rPh sb="6" eb="8">
      <t>ドウニュウ</t>
    </rPh>
    <rPh sb="9" eb="11">
      <t>ケントウ</t>
    </rPh>
    <phoneticPr fontId="2"/>
  </si>
  <si>
    <t>バイオマス熱利用の導入・検討</t>
  </si>
  <si>
    <t>温度差熱利用の導入・検討</t>
  </si>
  <si>
    <t>雪氷熱利用の導入・検討</t>
  </si>
  <si>
    <t>設定温度・湿度の適正化</t>
    <rPh sb="5" eb="7">
      <t>シツド</t>
    </rPh>
    <phoneticPr fontId="2"/>
  </si>
  <si>
    <t>外気取入量の適正化</t>
    <rPh sb="0" eb="2">
      <t>ガイキ</t>
    </rPh>
    <rPh sb="2" eb="3">
      <t>ト</t>
    </rPh>
    <rPh sb="3" eb="4">
      <t>イ</t>
    </rPh>
    <rPh sb="4" eb="5">
      <t>リョウ</t>
    </rPh>
    <rPh sb="6" eb="9">
      <t>テキセイカ</t>
    </rPh>
    <phoneticPr fontId="2"/>
  </si>
  <si>
    <t>全熱交換器の適正運用</t>
    <rPh sb="0" eb="5">
      <t>ゼンネツコウカンキ</t>
    </rPh>
    <rPh sb="6" eb="10">
      <t>テキセイウンヨウ</t>
    </rPh>
    <phoneticPr fontId="2"/>
  </si>
  <si>
    <t>換気ダクトのダンパの調整</t>
    <rPh sb="0" eb="2">
      <t>カンキ</t>
    </rPh>
    <phoneticPr fontId="2"/>
  </si>
  <si>
    <t>外気冷房活用</t>
  </si>
  <si>
    <t>サーキュレーターの活用</t>
    <rPh sb="9" eb="11">
      <t>カツヨウ</t>
    </rPh>
    <phoneticPr fontId="2"/>
  </si>
  <si>
    <t>運転時間の見直し</t>
    <rPh sb="0" eb="4">
      <t>ウンテンジカン</t>
    </rPh>
    <rPh sb="5" eb="7">
      <t>ミナオ</t>
    </rPh>
    <phoneticPr fontId="2"/>
  </si>
  <si>
    <t>間欠運転、交互運転</t>
  </si>
  <si>
    <t>不要空調エリアの空調削減・空調エリアの管理</t>
    <rPh sb="0" eb="2">
      <t>フヨウ</t>
    </rPh>
    <rPh sb="2" eb="4">
      <t>クウチョウ</t>
    </rPh>
    <rPh sb="8" eb="10">
      <t>クウチョウ</t>
    </rPh>
    <rPh sb="10" eb="12">
      <t>サクゲン</t>
    </rPh>
    <rPh sb="13" eb="15">
      <t>クウチョウ</t>
    </rPh>
    <rPh sb="19" eb="21">
      <t>カンリ</t>
    </rPh>
    <phoneticPr fontId="2"/>
  </si>
  <si>
    <t>フィルター等の清掃（室外機フィン清掃含む）</t>
  </si>
  <si>
    <t>室外機への散水、日射対策</t>
  </si>
  <si>
    <t>室外機クランクケースヒータの不要時停止</t>
    <rPh sb="0" eb="1">
      <t>シツ</t>
    </rPh>
    <phoneticPr fontId="2"/>
  </si>
  <si>
    <t>冷水・温水温度の適正化</t>
    <rPh sb="0" eb="2">
      <t>レイスイ</t>
    </rPh>
    <rPh sb="3" eb="5">
      <t>オンスイ</t>
    </rPh>
    <rPh sb="5" eb="7">
      <t>オンド</t>
    </rPh>
    <rPh sb="8" eb="11">
      <t>テキセイカ</t>
    </rPh>
    <phoneticPr fontId="2"/>
  </si>
  <si>
    <t>冷却水温度の適正化</t>
    <rPh sb="0" eb="3">
      <t>レイキャクスイ</t>
    </rPh>
    <rPh sb="3" eb="5">
      <t>オンド</t>
    </rPh>
    <rPh sb="6" eb="9">
      <t>テキセイカ</t>
    </rPh>
    <phoneticPr fontId="2"/>
  </si>
  <si>
    <t>管理標準の整備</t>
    <rPh sb="0" eb="4">
      <t>カンリヒョウジュン</t>
    </rPh>
    <rPh sb="5" eb="7">
      <t>セイビ</t>
    </rPh>
    <phoneticPr fontId="2"/>
  </si>
  <si>
    <t>不要照明の消灯・間引き、点灯時間の短縮</t>
    <rPh sb="8" eb="10">
      <t>マビ</t>
    </rPh>
    <rPh sb="12" eb="16">
      <t>テントウジカン</t>
    </rPh>
    <rPh sb="17" eb="19">
      <t>タンシュク</t>
    </rPh>
    <phoneticPr fontId="2"/>
  </si>
  <si>
    <t>点灯区分の細分化</t>
  </si>
  <si>
    <t>エリアごとの照度適正化</t>
    <rPh sb="6" eb="8">
      <t>ショウド</t>
    </rPh>
    <rPh sb="8" eb="10">
      <t>テキセイ</t>
    </rPh>
    <rPh sb="10" eb="11">
      <t>カ</t>
    </rPh>
    <phoneticPr fontId="2"/>
  </si>
  <si>
    <t>吐出圧力の適正化</t>
    <rPh sb="5" eb="8">
      <t>テキセイカ</t>
    </rPh>
    <phoneticPr fontId="2"/>
  </si>
  <si>
    <t>エア漏れ対策</t>
  </si>
  <si>
    <t>不要時、休日における運転停止</t>
  </si>
  <si>
    <t>エアブロー風量等の低減</t>
    <rPh sb="5" eb="7">
      <t>フウリョウ</t>
    </rPh>
    <rPh sb="7" eb="8">
      <t>ナド</t>
    </rPh>
    <rPh sb="9" eb="11">
      <t>テイゲン</t>
    </rPh>
    <phoneticPr fontId="2"/>
  </si>
  <si>
    <t>エア源の変更</t>
  </si>
  <si>
    <t>フィルターの清掃</t>
    <rPh sb="6" eb="8">
      <t>セイソウ</t>
    </rPh>
    <phoneticPr fontId="2"/>
  </si>
  <si>
    <t>稼働台数の適正化、台数制御</t>
    <rPh sb="0" eb="4">
      <t>カドウダイスウ</t>
    </rPh>
    <rPh sb="5" eb="8">
      <t>テキセイカ</t>
    </rPh>
    <phoneticPr fontId="2"/>
  </si>
  <si>
    <t>コンプレッサの統合</t>
  </si>
  <si>
    <t>蒸気圧力の適正化</t>
  </si>
  <si>
    <t>設定温度の適正化</t>
    <rPh sb="0" eb="2">
      <t>セッテイ</t>
    </rPh>
    <rPh sb="2" eb="4">
      <t>オンド</t>
    </rPh>
    <rPh sb="5" eb="8">
      <t>テキセイカ</t>
    </rPh>
    <phoneticPr fontId="2"/>
  </si>
  <si>
    <t>蒸気ドレンの回収</t>
  </si>
  <si>
    <t>蒸気配管漏れの対策</t>
  </si>
  <si>
    <t>スチームトラップの点検・交換の実施</t>
    <rPh sb="9" eb="11">
      <t>テンケン</t>
    </rPh>
    <rPh sb="12" eb="14">
      <t>コウカン</t>
    </rPh>
    <rPh sb="15" eb="17">
      <t>ジッシ</t>
    </rPh>
    <phoneticPr fontId="2"/>
  </si>
  <si>
    <t>ストップ弁や減圧弁の削減</t>
    <rPh sb="4" eb="5">
      <t>ベン</t>
    </rPh>
    <rPh sb="6" eb="8">
      <t>ゲンアツ</t>
    </rPh>
    <rPh sb="8" eb="9">
      <t>ベン</t>
    </rPh>
    <rPh sb="10" eb="12">
      <t>サクゲン</t>
    </rPh>
    <phoneticPr fontId="2"/>
  </si>
  <si>
    <t>空気比の適正化</t>
  </si>
  <si>
    <t>運転時間の短縮</t>
  </si>
  <si>
    <t>バーナーの保守・点検の実施</t>
    <rPh sb="5" eb="7">
      <t>ホシュ</t>
    </rPh>
    <rPh sb="8" eb="10">
      <t>テンケン</t>
    </rPh>
    <rPh sb="11" eb="13">
      <t>ジッシ</t>
    </rPh>
    <phoneticPr fontId="2"/>
  </si>
  <si>
    <t>水質改善とブローダウン低減</t>
    <rPh sb="0" eb="2">
      <t>スイシツ</t>
    </rPh>
    <rPh sb="2" eb="4">
      <t>カイゼン</t>
    </rPh>
    <rPh sb="11" eb="13">
      <t>テイゲン</t>
    </rPh>
    <phoneticPr fontId="2"/>
  </si>
  <si>
    <t>庫内温度の適正化</t>
    <rPh sb="0" eb="2">
      <t>コナイ</t>
    </rPh>
    <phoneticPr fontId="2"/>
  </si>
  <si>
    <t>庫内の保管量適正化</t>
    <rPh sb="0" eb="1">
      <t>コ</t>
    </rPh>
    <rPh sb="1" eb="2">
      <t>ナイ</t>
    </rPh>
    <rPh sb="3" eb="5">
      <t>ホカン</t>
    </rPh>
    <rPh sb="5" eb="6">
      <t>リョウ</t>
    </rPh>
    <rPh sb="6" eb="8">
      <t>テキセイ</t>
    </rPh>
    <rPh sb="8" eb="9">
      <t>カ</t>
    </rPh>
    <phoneticPr fontId="2"/>
  </si>
  <si>
    <t>扉の開閉回数・開放時間の低減</t>
    <rPh sb="0" eb="1">
      <t>トビラ</t>
    </rPh>
    <rPh sb="2" eb="4">
      <t>カイヘイ</t>
    </rPh>
    <rPh sb="4" eb="5">
      <t>カイ</t>
    </rPh>
    <rPh sb="5" eb="6">
      <t>カズ</t>
    </rPh>
    <rPh sb="7" eb="9">
      <t>カイホウ</t>
    </rPh>
    <rPh sb="9" eb="11">
      <t>ジカン</t>
    </rPh>
    <rPh sb="12" eb="14">
      <t>テイゲン</t>
    </rPh>
    <phoneticPr fontId="2"/>
  </si>
  <si>
    <t>冷凍冷蔵ショーケース消灯</t>
  </si>
  <si>
    <t>デフロスト回数の削減</t>
  </si>
  <si>
    <t>稼働台数削減、運転停止</t>
  </si>
  <si>
    <t>設定流量・圧力の適正化</t>
    <rPh sb="0" eb="4">
      <t>セッテイリュウリョウ</t>
    </rPh>
    <rPh sb="5" eb="7">
      <t>アツリョク</t>
    </rPh>
    <rPh sb="8" eb="11">
      <t>テキセイカ</t>
    </rPh>
    <phoneticPr fontId="2"/>
  </si>
  <si>
    <t>間欠運転・台数制御</t>
  </si>
  <si>
    <t>インバータ周波数の適正化</t>
    <rPh sb="5" eb="8">
      <t>シュウハスウ</t>
    </rPh>
    <rPh sb="9" eb="12">
      <t>テキセイカ</t>
    </rPh>
    <phoneticPr fontId="2"/>
  </si>
  <si>
    <t>変圧器の統廃合</t>
    <rPh sb="5" eb="6">
      <t>スタ</t>
    </rPh>
    <phoneticPr fontId="2"/>
  </si>
  <si>
    <t>低負荷時の変圧器の停止(台数制御)</t>
    <rPh sb="0" eb="3">
      <t>テイフカ</t>
    </rPh>
    <rPh sb="3" eb="4">
      <t>ジ</t>
    </rPh>
    <rPh sb="5" eb="8">
      <t>ヘンアツキ</t>
    </rPh>
    <rPh sb="9" eb="11">
      <t>テイシ</t>
    </rPh>
    <rPh sb="12" eb="14">
      <t>ダイスウ</t>
    </rPh>
    <rPh sb="14" eb="16">
      <t>セイギョ</t>
    </rPh>
    <phoneticPr fontId="2"/>
  </si>
  <si>
    <t>不使用時の変圧器の電源遮断</t>
    <rPh sb="0" eb="4">
      <t>フシヨウジ</t>
    </rPh>
    <rPh sb="9" eb="13">
      <t>デンゲンシャダン</t>
    </rPh>
    <phoneticPr fontId="2"/>
  </si>
  <si>
    <t>三相負荷の平準化(三相電源の不平衡化改善)</t>
    <rPh sb="0" eb="2">
      <t>サンソウ</t>
    </rPh>
    <rPh sb="2" eb="4">
      <t>フカ</t>
    </rPh>
    <rPh sb="5" eb="8">
      <t>ヘイジュンカ</t>
    </rPh>
    <rPh sb="9" eb="11">
      <t>サンソウ</t>
    </rPh>
    <rPh sb="11" eb="13">
      <t>デンゲン</t>
    </rPh>
    <rPh sb="14" eb="17">
      <t>フヘイコウ</t>
    </rPh>
    <rPh sb="17" eb="18">
      <t>カ</t>
    </rPh>
    <rPh sb="18" eb="20">
      <t>カイゼン</t>
    </rPh>
    <phoneticPr fontId="2"/>
  </si>
  <si>
    <t>負荷の供給電圧見直し（供給電圧を上げる）</t>
    <rPh sb="0" eb="2">
      <t>フカ</t>
    </rPh>
    <rPh sb="3" eb="7">
      <t>キョウキュウデンアツ</t>
    </rPh>
    <rPh sb="7" eb="9">
      <t>ミナオ</t>
    </rPh>
    <rPh sb="11" eb="15">
      <t>キョウキュウデンアツ</t>
    </rPh>
    <rPh sb="16" eb="17">
      <t>ア</t>
    </rPh>
    <phoneticPr fontId="2"/>
  </si>
  <si>
    <t>電圧変動率の改善</t>
    <rPh sb="0" eb="2">
      <t>デンアツ</t>
    </rPh>
    <rPh sb="2" eb="4">
      <t>ヘンドウ</t>
    </rPh>
    <rPh sb="4" eb="5">
      <t>リツ</t>
    </rPh>
    <rPh sb="6" eb="8">
      <t>カイゼン</t>
    </rPh>
    <phoneticPr fontId="2"/>
  </si>
  <si>
    <t>配線系統の調査・適正化</t>
    <rPh sb="0" eb="4">
      <t>ハイセンケイトウ</t>
    </rPh>
    <rPh sb="5" eb="7">
      <t>チョウサ</t>
    </rPh>
    <rPh sb="8" eb="11">
      <t>テキセイカ</t>
    </rPh>
    <phoneticPr fontId="2"/>
  </si>
  <si>
    <t>炉内圧力の適正化</t>
  </si>
  <si>
    <t>ヒートパターンの改善</t>
    <rPh sb="8" eb="10">
      <t>カイゼン</t>
    </rPh>
    <phoneticPr fontId="2"/>
  </si>
  <si>
    <t>予熱時間の短縮</t>
  </si>
  <si>
    <t>反復工程における待ち時間の短縮</t>
    <rPh sb="0" eb="2">
      <t>ハンプク</t>
    </rPh>
    <rPh sb="2" eb="4">
      <t>コウテイ</t>
    </rPh>
    <rPh sb="8" eb="9">
      <t>マ</t>
    </rPh>
    <rPh sb="10" eb="12">
      <t>ジカン</t>
    </rPh>
    <rPh sb="13" eb="15">
      <t>タンシュク</t>
    </rPh>
    <phoneticPr fontId="2"/>
  </si>
  <si>
    <t>被冷却物・被加熱物の適正な配置</t>
    <rPh sb="0" eb="1">
      <t>ヒ</t>
    </rPh>
    <rPh sb="1" eb="3">
      <t>レイキャク</t>
    </rPh>
    <rPh sb="3" eb="4">
      <t>ブツ</t>
    </rPh>
    <rPh sb="5" eb="6">
      <t>ヒ</t>
    </rPh>
    <rPh sb="6" eb="8">
      <t>カネツ</t>
    </rPh>
    <rPh sb="8" eb="9">
      <t>ブツ</t>
    </rPh>
    <rPh sb="10" eb="12">
      <t>テキセイ</t>
    </rPh>
    <rPh sb="13" eb="15">
      <t>ハイチ</t>
    </rPh>
    <phoneticPr fontId="2"/>
  </si>
  <si>
    <t>熱交換機の保守管理</t>
    <rPh sb="0" eb="3">
      <t>ネツコウカン</t>
    </rPh>
    <rPh sb="3" eb="4">
      <t>キ</t>
    </rPh>
    <rPh sb="5" eb="7">
      <t>ホシュ</t>
    </rPh>
    <rPh sb="7" eb="9">
      <t>カンリ</t>
    </rPh>
    <phoneticPr fontId="2"/>
  </si>
  <si>
    <t>待機電力の削減</t>
  </si>
  <si>
    <t>運転時間の短縮（アイドル時間削減等）</t>
  </si>
  <si>
    <t>付帯設備の不要時停止</t>
  </si>
  <si>
    <t>ファンの風量絞込み</t>
  </si>
  <si>
    <t>室内への熱排気対策</t>
  </si>
  <si>
    <t>生産工程の改善</t>
    <rPh sb="0" eb="2">
      <t>セイサン</t>
    </rPh>
    <rPh sb="2" eb="4">
      <t>コウテイ</t>
    </rPh>
    <phoneticPr fontId="2"/>
  </si>
  <si>
    <t>デマンド監視制御装置・BEMS・FEMSの活用</t>
  </si>
  <si>
    <t>負荷の同時起動の改善</t>
    <rPh sb="0" eb="2">
      <t>フカ</t>
    </rPh>
    <rPh sb="3" eb="5">
      <t>ドウジ</t>
    </rPh>
    <rPh sb="5" eb="7">
      <t>キドウ</t>
    </rPh>
    <rPh sb="8" eb="10">
      <t>カイゼン</t>
    </rPh>
    <phoneticPr fontId="2"/>
  </si>
  <si>
    <t>計測計量計画の作成支援</t>
    <rPh sb="0" eb="4">
      <t>ケイソクケイリョウ</t>
    </rPh>
    <rPh sb="4" eb="6">
      <t>ケイカク</t>
    </rPh>
    <rPh sb="7" eb="11">
      <t>サクセイシエン</t>
    </rPh>
    <phoneticPr fontId="2"/>
  </si>
  <si>
    <t>計測点の追加（運用改善のため）</t>
    <rPh sb="0" eb="2">
      <t>ケイソク</t>
    </rPh>
    <rPh sb="2" eb="3">
      <t>テン</t>
    </rPh>
    <rPh sb="4" eb="6">
      <t>ツイカ</t>
    </rPh>
    <rPh sb="7" eb="11">
      <t>ウンヨウカイゼン</t>
    </rPh>
    <phoneticPr fontId="2"/>
  </si>
  <si>
    <t>高効率設備への更新</t>
    <rPh sb="0" eb="9">
      <t>ココ</t>
    </rPh>
    <phoneticPr fontId="3"/>
  </si>
  <si>
    <t>設定温度・湿度の適正化</t>
    <rPh sb="5" eb="7">
      <t>シツド</t>
    </rPh>
    <phoneticPr fontId="3"/>
  </si>
  <si>
    <t>外気取入量の適正化</t>
  </si>
  <si>
    <t>冷水・温水温度の適正化</t>
  </si>
  <si>
    <t>高効率設備への更新</t>
    <rPh sb="0" eb="3">
      <t>コウコウリツ</t>
    </rPh>
    <rPh sb="3" eb="5">
      <t>セツビ</t>
    </rPh>
    <rPh sb="7" eb="9">
      <t>コウシン</t>
    </rPh>
    <phoneticPr fontId="1"/>
  </si>
  <si>
    <t>不要照明の消灯・間引き、点灯時間の短縮</t>
  </si>
  <si>
    <t>人感・照度センサーの導入</t>
    <rPh sb="0" eb="2">
      <t>ジンカン</t>
    </rPh>
    <rPh sb="3" eb="5">
      <t>ショウド</t>
    </rPh>
    <rPh sb="10" eb="12">
      <t>ドウニュウ</t>
    </rPh>
    <phoneticPr fontId="1"/>
  </si>
  <si>
    <t>個別スイッチ設置</t>
    <rPh sb="0" eb="2">
      <t>コベツ</t>
    </rPh>
    <rPh sb="6" eb="8">
      <t>セッチ</t>
    </rPh>
    <phoneticPr fontId="1"/>
  </si>
  <si>
    <t>蒸気圧力の適正化</t>
    <rPh sb="0" eb="2">
      <t>ジョウキ</t>
    </rPh>
    <rPh sb="2" eb="4">
      <t>アツリョク</t>
    </rPh>
    <rPh sb="5" eb="8">
      <t>テキセイカ</t>
    </rPh>
    <phoneticPr fontId="2"/>
  </si>
  <si>
    <t>設定温度の適正化</t>
    <rPh sb="0" eb="4">
      <t>セッテイオンド</t>
    </rPh>
    <rPh sb="5" eb="8">
      <t>テキセイカ</t>
    </rPh>
    <phoneticPr fontId="2"/>
  </si>
  <si>
    <t>減圧弁の設置による供給蒸気圧の低減</t>
  </si>
  <si>
    <t>空気比の適正化</t>
    <rPh sb="0" eb="3">
      <t>クウキヒ</t>
    </rPh>
    <rPh sb="4" eb="7">
      <t>テキセイカ</t>
    </rPh>
    <phoneticPr fontId="2"/>
  </si>
  <si>
    <t>排熱利用</t>
  </si>
  <si>
    <t>保温・断熱対策の実施</t>
  </si>
  <si>
    <t>吐出圧力の適正化</t>
    <rPh sb="0" eb="2">
      <t>ハキダ</t>
    </rPh>
    <rPh sb="2" eb="4">
      <t>アツリョク</t>
    </rPh>
    <rPh sb="5" eb="8">
      <t>テキセイカ</t>
    </rPh>
    <phoneticPr fontId="2"/>
  </si>
  <si>
    <t>空気系統の効率化</t>
  </si>
  <si>
    <t>吸気温度の低減</t>
    <rPh sb="0" eb="2">
      <t>キュウキ</t>
    </rPh>
    <rPh sb="2" eb="4">
      <t>オンド</t>
    </rPh>
    <rPh sb="5" eb="7">
      <t>テイゲン</t>
    </rPh>
    <phoneticPr fontId="1"/>
  </si>
  <si>
    <t>庫内の保管量適正化</t>
  </si>
  <si>
    <t>庫内温度の適正化</t>
    <rPh sb="0" eb="2">
      <t>コナイ</t>
    </rPh>
    <rPh sb="2" eb="4">
      <t>オンド</t>
    </rPh>
    <rPh sb="5" eb="8">
      <t>テキセイカ</t>
    </rPh>
    <phoneticPr fontId="1"/>
  </si>
  <si>
    <t>ナイトカバー等の設置</t>
    <rPh sb="6" eb="7">
      <t>トウ</t>
    </rPh>
    <rPh sb="8" eb="10">
      <t>セッチ</t>
    </rPh>
    <phoneticPr fontId="1"/>
  </si>
  <si>
    <t>冷凍冷蔵ショーケース消灯</t>
    <rPh sb="0" eb="2">
      <t>レイトウ</t>
    </rPh>
    <rPh sb="2" eb="4">
      <t>レイゾウ</t>
    </rPh>
    <rPh sb="10" eb="12">
      <t>ショウトウ</t>
    </rPh>
    <phoneticPr fontId="2"/>
  </si>
  <si>
    <t>ポンプへのインバータ導入</t>
    <rPh sb="10" eb="12">
      <t>ドウニュウ</t>
    </rPh>
    <phoneticPr fontId="1"/>
  </si>
  <si>
    <t>設定流量・圧力の適正化</t>
    <rPh sb="0" eb="2">
      <t>セッテイ</t>
    </rPh>
    <rPh sb="2" eb="4">
      <t>リュウリョウ</t>
    </rPh>
    <rPh sb="5" eb="7">
      <t>アツリョク</t>
    </rPh>
    <rPh sb="8" eb="11">
      <t>テキセイカ</t>
    </rPh>
    <phoneticPr fontId="3"/>
  </si>
  <si>
    <t>間欠運転・台数制御</t>
    <rPh sb="0" eb="2">
      <t>カンケツ</t>
    </rPh>
    <rPh sb="2" eb="4">
      <t>ウンテン</t>
    </rPh>
    <rPh sb="5" eb="9">
      <t>ダイス</t>
    </rPh>
    <phoneticPr fontId="1"/>
  </si>
  <si>
    <t>高効率設備への更新</t>
    <rPh sb="0" eb="9">
      <t>ココ</t>
    </rPh>
    <phoneticPr fontId="1"/>
  </si>
  <si>
    <t>変圧器の統廃合</t>
  </si>
  <si>
    <t>力率の改善</t>
  </si>
  <si>
    <t>排熱回収・利用</t>
    <rPh sb="0" eb="2">
      <t>ハイネツ</t>
    </rPh>
    <rPh sb="2" eb="4">
      <t>カイシュウ</t>
    </rPh>
    <rPh sb="5" eb="7">
      <t>リヨウ</t>
    </rPh>
    <phoneticPr fontId="1"/>
  </si>
  <si>
    <t>炉内圧力の適正化</t>
    <rPh sb="0" eb="1">
      <t>ロ</t>
    </rPh>
    <rPh sb="1" eb="2">
      <t>ナイ</t>
    </rPh>
    <rPh sb="2" eb="4">
      <t>アツリョク</t>
    </rPh>
    <rPh sb="5" eb="8">
      <t>テキセイカ</t>
    </rPh>
    <phoneticPr fontId="1"/>
  </si>
  <si>
    <t>待機電力の削減</t>
    <rPh sb="0" eb="4">
      <t>タイキデンリョク</t>
    </rPh>
    <rPh sb="5" eb="7">
      <t>サクゲン</t>
    </rPh>
    <phoneticPr fontId="1"/>
  </si>
  <si>
    <t>ポンプ、ファンブロワー等へのインバータ導入</t>
    <rPh sb="11" eb="12">
      <t>ナド</t>
    </rPh>
    <rPh sb="19" eb="21">
      <t>ドウニュウ</t>
    </rPh>
    <phoneticPr fontId="1"/>
  </si>
  <si>
    <t>運転時間の短縮(アイドル時間削減等)</t>
    <rPh sb="0" eb="4">
      <t>ウンテンジカン</t>
    </rPh>
    <rPh sb="5" eb="7">
      <t>タンシュク</t>
    </rPh>
    <rPh sb="12" eb="14">
      <t>ジカン</t>
    </rPh>
    <rPh sb="14" eb="16">
      <t>サクゲン</t>
    </rPh>
    <rPh sb="16" eb="17">
      <t>トウ</t>
    </rPh>
    <phoneticPr fontId="1"/>
  </si>
  <si>
    <t>付帯設備の不要時停止</t>
    <rPh sb="0" eb="2">
      <t>フタイ</t>
    </rPh>
    <rPh sb="2" eb="4">
      <t>セツビ</t>
    </rPh>
    <rPh sb="5" eb="7">
      <t>フヨウ</t>
    </rPh>
    <rPh sb="7" eb="8">
      <t>ジ</t>
    </rPh>
    <rPh sb="8" eb="10">
      <t>テイシ</t>
    </rPh>
    <phoneticPr fontId="1"/>
  </si>
  <si>
    <t>その他</t>
    <rPh sb="2" eb="3">
      <t>タ</t>
    </rPh>
    <phoneticPr fontId="1"/>
  </si>
  <si>
    <t>省エネ管理体制の構築</t>
    <rPh sb="0" eb="1">
      <t>ショウ</t>
    </rPh>
    <rPh sb="3" eb="7">
      <t>カンリタイセイ</t>
    </rPh>
    <rPh sb="8" eb="10">
      <t>コウチク</t>
    </rPh>
    <phoneticPr fontId="1"/>
  </si>
  <si>
    <t>社内研修等での省エネ意識の向上等</t>
    <rPh sb="0" eb="5">
      <t>シャナイケンシュウトウ</t>
    </rPh>
    <rPh sb="7" eb="8">
      <t>ショウ</t>
    </rPh>
    <rPh sb="10" eb="12">
      <t>イシキ</t>
    </rPh>
    <rPh sb="13" eb="15">
      <t>コウジョウ</t>
    </rPh>
    <rPh sb="15" eb="16">
      <t>ナド</t>
    </rPh>
    <phoneticPr fontId="1"/>
  </si>
  <si>
    <t>設備メンテナンス標準の作成・運用等</t>
    <rPh sb="0" eb="2">
      <t>セツビ</t>
    </rPh>
    <rPh sb="8" eb="10">
      <t>ヒョウジュン</t>
    </rPh>
    <rPh sb="11" eb="13">
      <t>サクセイ</t>
    </rPh>
    <rPh sb="14" eb="16">
      <t>ウンヨウ</t>
    </rPh>
    <rPh sb="16" eb="17">
      <t>トウ</t>
    </rPh>
    <phoneticPr fontId="1"/>
  </si>
  <si>
    <t>設備のエネルギー使用量の管理標準等の作成・運用等</t>
    <rPh sb="0" eb="2">
      <t>セツビ</t>
    </rPh>
    <rPh sb="8" eb="11">
      <t>シヨウリョウ</t>
    </rPh>
    <rPh sb="12" eb="14">
      <t>カンリ</t>
    </rPh>
    <rPh sb="14" eb="16">
      <t>ヒョウジュン</t>
    </rPh>
    <rPh sb="16" eb="17">
      <t>トウ</t>
    </rPh>
    <rPh sb="18" eb="20">
      <t>サクセイ</t>
    </rPh>
    <rPh sb="21" eb="23">
      <t>ウンヨウ</t>
    </rPh>
    <phoneticPr fontId="1"/>
  </si>
  <si>
    <t>設備管理台帳等の作成による保有設備の把握等</t>
    <rPh sb="0" eb="7">
      <t>セツビカンリダイチョウトウ</t>
    </rPh>
    <rPh sb="8" eb="10">
      <t>サクセイ</t>
    </rPh>
    <rPh sb="13" eb="17">
      <t>ホユウセツビ</t>
    </rPh>
    <rPh sb="18" eb="20">
      <t>ハアク</t>
    </rPh>
    <rPh sb="20" eb="21">
      <t>トウ</t>
    </rPh>
    <phoneticPr fontId="1"/>
  </si>
  <si>
    <t>設備・製造ライン等毎のエネルギー使用量の管理</t>
    <rPh sb="0" eb="2">
      <t>セツビ</t>
    </rPh>
    <rPh sb="3" eb="5">
      <t>セイゾウ</t>
    </rPh>
    <rPh sb="8" eb="9">
      <t>トウ</t>
    </rPh>
    <rPh sb="9" eb="10">
      <t>ゴト</t>
    </rPh>
    <rPh sb="16" eb="19">
      <t>シヨウリョウ</t>
    </rPh>
    <rPh sb="20" eb="22">
      <t>カンリ</t>
    </rPh>
    <phoneticPr fontId="1"/>
  </si>
  <si>
    <t>生産量等に係わるエネルギー使用量の分析と原単位管理</t>
    <rPh sb="0" eb="3">
      <t>セイサンリョウ</t>
    </rPh>
    <rPh sb="3" eb="4">
      <t>トウ</t>
    </rPh>
    <rPh sb="5" eb="6">
      <t>カカ</t>
    </rPh>
    <rPh sb="13" eb="16">
      <t>シヨウリョウ</t>
    </rPh>
    <rPh sb="17" eb="19">
      <t>ブンセキ</t>
    </rPh>
    <rPh sb="20" eb="25">
      <t>ゲンタンイカンリ</t>
    </rPh>
    <phoneticPr fontId="1"/>
  </si>
  <si>
    <t>EMSの設置による設備・事業所・原単位等のエネルギー使用量の見える化</t>
    <rPh sb="4" eb="6">
      <t>セッチ</t>
    </rPh>
    <rPh sb="9" eb="11">
      <t>セツビ</t>
    </rPh>
    <rPh sb="12" eb="15">
      <t>ジギョウショ</t>
    </rPh>
    <rPh sb="16" eb="19">
      <t>ゲンタンイ</t>
    </rPh>
    <rPh sb="19" eb="20">
      <t>トウ</t>
    </rPh>
    <rPh sb="26" eb="29">
      <t>シヨウリョウ</t>
    </rPh>
    <rPh sb="30" eb="31">
      <t>ミ</t>
    </rPh>
    <rPh sb="33" eb="34">
      <t>カ</t>
    </rPh>
    <phoneticPr fontId="1"/>
  </si>
  <si>
    <t>設備投資</t>
    <rPh sb="0" eb="4">
      <t>セツビトウシ</t>
    </rPh>
    <phoneticPr fontId="1"/>
  </si>
  <si>
    <t>高効率設備への更新</t>
    <phoneticPr fontId="1"/>
  </si>
  <si>
    <t>運用改善</t>
    <rPh sb="0" eb="4">
      <t>ウンヨウカイゼン</t>
    </rPh>
    <phoneticPr fontId="1"/>
  </si>
  <si>
    <t>設備投資</t>
    <rPh sb="0" eb="4">
      <t>セツビトウシ</t>
    </rPh>
    <phoneticPr fontId="1"/>
  </si>
  <si>
    <t>最大電力を入力してください</t>
    <rPh sb="0" eb="4">
      <t>サイダイデンリョク</t>
    </rPh>
    <rPh sb="5" eb="7">
      <t>ニュウリョク</t>
    </rPh>
    <phoneticPr fontId="1"/>
  </si>
  <si>
    <t>エネルギーの種類を選択してください（プルダウン）</t>
    <rPh sb="6" eb="8">
      <t>シュルイ</t>
    </rPh>
    <rPh sb="9" eb="11">
      <t>センタク</t>
    </rPh>
    <phoneticPr fontId="1"/>
  </si>
  <si>
    <t>CO2</t>
    <phoneticPr fontId="1"/>
  </si>
  <si>
    <t>C</t>
    <phoneticPr fontId="1"/>
  </si>
  <si>
    <t>CO2排出係数</t>
    <rPh sb="3" eb="7">
      <t>ハイシュツケイスウ</t>
    </rPh>
    <phoneticPr fontId="1"/>
  </si>
  <si>
    <t>年</t>
    <rPh sb="0" eb="1">
      <t>ネン</t>
    </rPh>
    <phoneticPr fontId="2"/>
  </si>
  <si>
    <t>月</t>
    <rPh sb="0" eb="1">
      <t>ツキ</t>
    </rPh>
    <phoneticPr fontId="2"/>
  </si>
  <si>
    <t>最大電力</t>
    <rPh sb="0" eb="2">
      <t>サイダイ</t>
    </rPh>
    <rPh sb="2" eb="4">
      <t>デンリョク</t>
    </rPh>
    <phoneticPr fontId="2"/>
  </si>
  <si>
    <t>t-CO2/kWh</t>
    <phoneticPr fontId="1"/>
  </si>
  <si>
    <t>ｋW</t>
    <phoneticPr fontId="23"/>
  </si>
  <si>
    <t>㎥</t>
    <phoneticPr fontId="2"/>
  </si>
  <si>
    <t>t-CO2/千㎥</t>
    <rPh sb="6" eb="7">
      <t>セン</t>
    </rPh>
    <phoneticPr fontId="1"/>
  </si>
  <si>
    <t>LPG</t>
    <phoneticPr fontId="1"/>
  </si>
  <si>
    <t>kg</t>
    <phoneticPr fontId="23"/>
  </si>
  <si>
    <t>GJ/t</t>
    <phoneticPr fontId="1"/>
  </si>
  <si>
    <t>t-CO2/t</t>
    <phoneticPr fontId="1"/>
  </si>
  <si>
    <t>ℓ</t>
    <phoneticPr fontId="23"/>
  </si>
  <si>
    <t>LNG</t>
    <phoneticPr fontId="1"/>
  </si>
  <si>
    <t>②都市ガスの単位発熱量（GJ/千㎥）が45.0以外の場合は以下から変更してください</t>
    <rPh sb="1" eb="3">
      <t>トシ</t>
    </rPh>
    <rPh sb="6" eb="11">
      <t>タンイハツネツリョウ</t>
    </rPh>
    <rPh sb="23" eb="25">
      <t>イガイ</t>
    </rPh>
    <rPh sb="26" eb="28">
      <t>バアイ</t>
    </rPh>
    <rPh sb="29" eb="31">
      <t>イカ</t>
    </rPh>
    <rPh sb="33" eb="35">
      <t>ヘンコウ</t>
    </rPh>
    <phoneticPr fontId="1"/>
  </si>
  <si>
    <t>③熱の利用がある場合は以下に入力してください</t>
    <rPh sb="1" eb="2">
      <t>ネツ</t>
    </rPh>
    <rPh sb="3" eb="5">
      <t>リヨウ</t>
    </rPh>
    <rPh sb="8" eb="10">
      <t>バアイ</t>
    </rPh>
    <rPh sb="11" eb="13">
      <t>イカ</t>
    </rPh>
    <rPh sb="14" eb="16">
      <t>ニュウリョク</t>
    </rPh>
    <phoneticPr fontId="1"/>
  </si>
  <si>
    <t>年合計</t>
    <rPh sb="0" eb="1">
      <t>ネン</t>
    </rPh>
    <rPh sb="1" eb="3">
      <t>ゴウケイ</t>
    </rPh>
    <phoneticPr fontId="2"/>
  </si>
  <si>
    <t>年合計（千円）</t>
    <rPh sb="0" eb="1">
      <t>ネン</t>
    </rPh>
    <rPh sb="1" eb="3">
      <t>ゴウケイ</t>
    </rPh>
    <rPh sb="4" eb="6">
      <t>センエン</t>
    </rPh>
    <phoneticPr fontId="2"/>
  </si>
  <si>
    <t>年間経費（千円）</t>
    <rPh sb="0" eb="2">
      <t>ネンカン</t>
    </rPh>
    <rPh sb="2" eb="4">
      <t>ケイヒ</t>
    </rPh>
    <rPh sb="5" eb="7">
      <t>センエン</t>
    </rPh>
    <phoneticPr fontId="2"/>
  </si>
  <si>
    <t>平均単価</t>
    <rPh sb="0" eb="2">
      <t>ヘイキン</t>
    </rPh>
    <rPh sb="2" eb="4">
      <t>タンカ</t>
    </rPh>
    <phoneticPr fontId="2"/>
  </si>
  <si>
    <t>2年分のデータがある場合入力してください</t>
    <rPh sb="1" eb="3">
      <t>ネンブン</t>
    </rPh>
    <rPh sb="10" eb="12">
      <t>バアイ</t>
    </rPh>
    <rPh sb="12" eb="14">
      <t>ニュウリョク</t>
    </rPh>
    <phoneticPr fontId="1"/>
  </si>
  <si>
    <t>④ 非化石エネルギー等（電力）</t>
    <rPh sb="2" eb="5">
      <t>ヒカセキ</t>
    </rPh>
    <phoneticPr fontId="1"/>
  </si>
  <si>
    <t>エネルギーの名称</t>
    <rPh sb="6" eb="8">
      <t>メイショウ</t>
    </rPh>
    <phoneticPr fontId="1"/>
  </si>
  <si>
    <t>エネルギー種類</t>
    <rPh sb="5" eb="7">
      <t>シュルイ</t>
    </rPh>
    <phoneticPr fontId="1"/>
  </si>
  <si>
    <t>非化石</t>
    <rPh sb="0" eb="3">
      <t>ヒカセキ</t>
    </rPh>
    <phoneticPr fontId="1"/>
  </si>
  <si>
    <t>tCO2/t</t>
  </si>
  <si>
    <t>tCO2/kl</t>
  </si>
  <si>
    <t>廃プラスチック類から製造された燃料炭化水素油</t>
    <phoneticPr fontId="1"/>
  </si>
  <si>
    <t>tCO2/kl</t>
    <phoneticPr fontId="1"/>
  </si>
  <si>
    <t>廃棄物ガス</t>
    <phoneticPr fontId="1"/>
  </si>
  <si>
    <t>エネルギー使用状況</t>
    <phoneticPr fontId="1"/>
  </si>
  <si>
    <t>エネルギー単価（年合計）</t>
    <rPh sb="5" eb="7">
      <t>タンカ</t>
    </rPh>
    <rPh sb="8" eb="11">
      <t>ネンゴウケイ</t>
    </rPh>
    <phoneticPr fontId="1"/>
  </si>
  <si>
    <t>使用量</t>
    <rPh sb="0" eb="3">
      <t>シヨウリョウ</t>
    </rPh>
    <phoneticPr fontId="1"/>
  </si>
  <si>
    <t>千円</t>
    <rPh sb="0" eb="2">
      <t>センエン</t>
    </rPh>
    <phoneticPr fontId="1"/>
  </si>
  <si>
    <t>単価</t>
    <rPh sb="0" eb="2">
      <t>タンカ</t>
    </rPh>
    <phoneticPr fontId="1"/>
  </si>
  <si>
    <t>提案１</t>
    <rPh sb="0" eb="2">
      <t>テイアン</t>
    </rPh>
    <phoneticPr fontId="1"/>
  </si>
  <si>
    <t>提案種別</t>
    <rPh sb="0" eb="4">
      <t>テイアンシュベツ</t>
    </rPh>
    <phoneticPr fontId="1"/>
  </si>
  <si>
    <t>■　提案概要</t>
    <rPh sb="2" eb="6">
      <t>テイアンガイヨウ</t>
    </rPh>
    <phoneticPr fontId="1"/>
  </si>
  <si>
    <t>■　試算条件</t>
    <rPh sb="2" eb="4">
      <t>シサン</t>
    </rPh>
    <rPh sb="4" eb="6">
      <t>ジョウケン</t>
    </rPh>
    <phoneticPr fontId="1"/>
  </si>
  <si>
    <t>■　削減効果（省エネ計算）</t>
    <rPh sb="2" eb="6">
      <t>サクゲンコウカ</t>
    </rPh>
    <rPh sb="7" eb="8">
      <t>ショウ</t>
    </rPh>
    <rPh sb="10" eb="12">
      <t>ケイサン</t>
    </rPh>
    <phoneticPr fontId="1"/>
  </si>
  <si>
    <t>■　改善前</t>
    <rPh sb="2" eb="5">
      <t>カイゼンマエ</t>
    </rPh>
    <phoneticPr fontId="1"/>
  </si>
  <si>
    <t>■　改善後</t>
    <rPh sb="2" eb="4">
      <t>カイゼン</t>
    </rPh>
    <rPh sb="4" eb="5">
      <t>ゴ</t>
    </rPh>
    <phoneticPr fontId="1"/>
  </si>
  <si>
    <t>エネルギー種別</t>
    <rPh sb="5" eb="7">
      <t>シュベツ</t>
    </rPh>
    <phoneticPr fontId="1"/>
  </si>
  <si>
    <t>エネルギー使用量</t>
    <rPh sb="5" eb="8">
      <t>シヨウリョウ</t>
    </rPh>
    <phoneticPr fontId="1"/>
  </si>
  <si>
    <t>原油換算値</t>
    <rPh sb="0" eb="5">
      <t>ゲンユカンサンチ</t>
    </rPh>
    <phoneticPr fontId="1"/>
  </si>
  <si>
    <t>×</t>
    <phoneticPr fontId="1"/>
  </si>
  <si>
    <t>× 0.0258÷1,000 ＝</t>
    <phoneticPr fontId="1"/>
  </si>
  <si>
    <t>kℓ</t>
    <phoneticPr fontId="1"/>
  </si>
  <si>
    <t>エネルギーコスト</t>
    <phoneticPr fontId="1"/>
  </si>
  <si>
    <t xml:space="preserve"> × </t>
    <phoneticPr fontId="1"/>
  </si>
  <si>
    <t>円 ÷ 1,000＝</t>
    <rPh sb="0" eb="1">
      <t>エン</t>
    </rPh>
    <phoneticPr fontId="1"/>
  </si>
  <si>
    <t>■　削減効果</t>
    <rPh sb="2" eb="6">
      <t>サクゲンコウカ</t>
    </rPh>
    <phoneticPr fontId="1"/>
  </si>
  <si>
    <t>コスト削減額</t>
    <rPh sb="3" eb="6">
      <t>サクゲンガク</t>
    </rPh>
    <phoneticPr fontId="1"/>
  </si>
  <si>
    <t>原油換算削減量</t>
    <rPh sb="0" eb="2">
      <t>ゲンユ</t>
    </rPh>
    <rPh sb="2" eb="4">
      <t>カンサン</t>
    </rPh>
    <rPh sb="4" eb="6">
      <t>サクゲン</t>
    </rPh>
    <rPh sb="6" eb="7">
      <t>リョウ</t>
    </rPh>
    <phoneticPr fontId="1"/>
  </si>
  <si>
    <t>投資額</t>
    <rPh sb="0" eb="2">
      <t>トウシ</t>
    </rPh>
    <rPh sb="2" eb="3">
      <t>ガク</t>
    </rPh>
    <phoneticPr fontId="1"/>
  </si>
  <si>
    <t>CO2排出削減量</t>
    <rPh sb="3" eb="5">
      <t>ハイシュツ</t>
    </rPh>
    <rPh sb="5" eb="7">
      <t>サクゲン</t>
    </rPh>
    <rPh sb="7" eb="8">
      <t>リョウ</t>
    </rPh>
    <phoneticPr fontId="1"/>
  </si>
  <si>
    <t>投資回収年数</t>
    <rPh sb="0" eb="6">
      <t>トウシカイシュウネンスウ</t>
    </rPh>
    <phoneticPr fontId="1"/>
  </si>
  <si>
    <t>年</t>
    <rPh sb="0" eb="1">
      <t>ネン</t>
    </rPh>
    <phoneticPr fontId="1"/>
  </si>
  <si>
    <t>年度</t>
    <rPh sb="0" eb="2">
      <t>ネンド</t>
    </rPh>
    <phoneticPr fontId="1"/>
  </si>
  <si>
    <t>年度</t>
    <rPh sb="0" eb="1">
      <t>ネン</t>
    </rPh>
    <rPh sb="1" eb="2">
      <t>ド</t>
    </rPh>
    <phoneticPr fontId="1"/>
  </si>
  <si>
    <t>４．提案内容一覧</t>
    <rPh sb="2" eb="4">
      <t>テイアン</t>
    </rPh>
    <rPh sb="4" eb="6">
      <t>ナイヨウ</t>
    </rPh>
    <rPh sb="6" eb="8">
      <t>イチラン</t>
    </rPh>
    <phoneticPr fontId="1"/>
  </si>
  <si>
    <t>５．省エネ診断メニュー</t>
    <rPh sb="2" eb="3">
      <t>ショウ</t>
    </rPh>
    <rPh sb="5" eb="7">
      <t>シンダン</t>
    </rPh>
    <phoneticPr fontId="1"/>
  </si>
  <si>
    <t>CO2削減量
［t-CO2］</t>
    <rPh sb="3" eb="6">
      <t>サクゲンリョウ</t>
    </rPh>
    <phoneticPr fontId="1"/>
  </si>
  <si>
    <t>設備投資</t>
    <rPh sb="0" eb="2">
      <t>セツビ</t>
    </rPh>
    <rPh sb="2" eb="4">
      <t>トウシ</t>
    </rPh>
    <phoneticPr fontId="1"/>
  </si>
  <si>
    <t>ふりがな</t>
  </si>
  <si>
    <t>Ａ</t>
  </si>
  <si>
    <t>Ｃ</t>
  </si>
  <si>
    <t>Ｅ</t>
  </si>
  <si>
    <t>Ｆ</t>
  </si>
  <si>
    <t>Ｈ</t>
  </si>
  <si>
    <t>Ｉ</t>
  </si>
  <si>
    <t>Ｊ</t>
  </si>
  <si>
    <t>Ｋ</t>
  </si>
  <si>
    <t>Ｌ</t>
  </si>
  <si>
    <t>Ｍ</t>
  </si>
  <si>
    <t>Ｎ</t>
  </si>
  <si>
    <t>Ｏ</t>
  </si>
  <si>
    <t>Ｐ</t>
  </si>
  <si>
    <t>Ｑ</t>
  </si>
  <si>
    <t>Ｒ</t>
  </si>
  <si>
    <t>Ｓ</t>
  </si>
  <si>
    <t>Ｔ</t>
  </si>
  <si>
    <t>Ｕ</t>
  </si>
  <si>
    <t>Ｖ</t>
  </si>
  <si>
    <t>Ｗ</t>
  </si>
  <si>
    <t>Ｙ</t>
  </si>
  <si>
    <t>あ</t>
  </si>
  <si>
    <t>い</t>
  </si>
  <si>
    <t>う</t>
  </si>
  <si>
    <t>え</t>
  </si>
  <si>
    <t>お</t>
  </si>
  <si>
    <t>か</t>
  </si>
  <si>
    <t>き</t>
  </si>
  <si>
    <t>く</t>
  </si>
  <si>
    <t>け</t>
  </si>
  <si>
    <t>こ</t>
  </si>
  <si>
    <t>さ</t>
  </si>
  <si>
    <t>し</t>
  </si>
  <si>
    <t>す</t>
  </si>
  <si>
    <t>せ</t>
  </si>
  <si>
    <t>そ</t>
  </si>
  <si>
    <t>た</t>
  </si>
  <si>
    <t>ち</t>
  </si>
  <si>
    <t>つ</t>
  </si>
  <si>
    <t>て</t>
  </si>
  <si>
    <t>と</t>
  </si>
  <si>
    <t>な</t>
  </si>
  <si>
    <t>に</t>
  </si>
  <si>
    <t>ね</t>
  </si>
  <si>
    <t>の</t>
  </si>
  <si>
    <t>は</t>
  </si>
  <si>
    <t>ひ</t>
  </si>
  <si>
    <t>ふ</t>
  </si>
  <si>
    <t>ほ</t>
  </si>
  <si>
    <t>ま</t>
  </si>
  <si>
    <t>み</t>
  </si>
  <si>
    <t>む</t>
  </si>
  <si>
    <t>め</t>
  </si>
  <si>
    <t>も</t>
  </si>
  <si>
    <t>や</t>
  </si>
  <si>
    <t>ゆ</t>
  </si>
  <si>
    <t>よ</t>
  </si>
  <si>
    <t>ら</t>
  </si>
  <si>
    <t>り</t>
  </si>
  <si>
    <t>る</t>
  </si>
  <si>
    <t>れ</t>
  </si>
  <si>
    <t>ろ</t>
  </si>
  <si>
    <t>わ</t>
  </si>
  <si>
    <t>シート名</t>
    <rPh sb="3" eb="4">
      <t>メイ</t>
    </rPh>
    <phoneticPr fontId="1"/>
  </si>
  <si>
    <t>設備単位</t>
    <rPh sb="0" eb="4">
      <t>セツビタンイ</t>
    </rPh>
    <phoneticPr fontId="1"/>
  </si>
  <si>
    <t>IT診断</t>
    <rPh sb="2" eb="4">
      <t>シンダン</t>
    </rPh>
    <phoneticPr fontId="1"/>
  </si>
  <si>
    <t>伴走支援</t>
    <rPh sb="0" eb="4">
      <t>バンソウシエン</t>
    </rPh>
    <phoneticPr fontId="1"/>
  </si>
  <si>
    <t>ウォークスルー診断</t>
    <rPh sb="7" eb="9">
      <t>シンダン</t>
    </rPh>
    <phoneticPr fontId="1"/>
  </si>
  <si>
    <t>工場・事業所全体</t>
    <rPh sb="0" eb="2">
      <t>コウジョウ</t>
    </rPh>
    <rPh sb="3" eb="6">
      <t>ジギョウショ</t>
    </rPh>
    <rPh sb="6" eb="8">
      <t>ゼンタイ</t>
    </rPh>
    <phoneticPr fontId="1"/>
  </si>
  <si>
    <t>内容</t>
    <rPh sb="0" eb="2">
      <t>ナイヨウ</t>
    </rPh>
    <phoneticPr fontId="1"/>
  </si>
  <si>
    <t>◎</t>
    <phoneticPr fontId="1"/>
  </si>
  <si>
    <t>○</t>
    <phoneticPr fontId="1"/>
  </si>
  <si>
    <t>ウォークスルー診断（設備単位）の診断結果を記載するシートです。
それ以外の支援活動の場合は次シート以降を活用ください。</t>
    <rPh sb="7" eb="9">
      <t>シンダン</t>
    </rPh>
    <rPh sb="10" eb="14">
      <t>セツビタンイ</t>
    </rPh>
    <rPh sb="16" eb="20">
      <t>シンダンケッカ</t>
    </rPh>
    <rPh sb="21" eb="23">
      <t>キサイ</t>
    </rPh>
    <rPh sb="34" eb="36">
      <t>イガイ</t>
    </rPh>
    <rPh sb="37" eb="39">
      <t>シエン</t>
    </rPh>
    <rPh sb="39" eb="41">
      <t>カツドウ</t>
    </rPh>
    <rPh sb="42" eb="44">
      <t>バアイ</t>
    </rPh>
    <rPh sb="45" eb="46">
      <t>ジ</t>
    </rPh>
    <rPh sb="49" eb="51">
      <t>イコウ</t>
    </rPh>
    <rPh sb="52" eb="54">
      <t>カツヨウ</t>
    </rPh>
    <phoneticPr fontId="1"/>
  </si>
  <si>
    <t>支援結果の詳細を記載ください。必要に応じて独自のフォーマットで代用することも可能です。</t>
    <rPh sb="0" eb="2">
      <t>シエン</t>
    </rPh>
    <rPh sb="2" eb="4">
      <t>ケッカ</t>
    </rPh>
    <rPh sb="5" eb="7">
      <t>ショウサイ</t>
    </rPh>
    <rPh sb="8" eb="10">
      <t>キサイ</t>
    </rPh>
    <rPh sb="15" eb="17">
      <t>ヒツヨウ</t>
    </rPh>
    <rPh sb="18" eb="19">
      <t>オウ</t>
    </rPh>
    <rPh sb="21" eb="23">
      <t>ドクジ</t>
    </rPh>
    <rPh sb="31" eb="33">
      <t>ダイヨウ</t>
    </rPh>
    <rPh sb="38" eb="40">
      <t>カノウ</t>
    </rPh>
    <phoneticPr fontId="1"/>
  </si>
  <si>
    <t>◎：入力必須、○：入力可能、△：任意入力</t>
    <rPh sb="2" eb="4">
      <t>ニュウリョク</t>
    </rPh>
    <rPh sb="4" eb="6">
      <t>ヒッス</t>
    </rPh>
    <rPh sb="9" eb="13">
      <t>ニュウリョクカノウ</t>
    </rPh>
    <rPh sb="16" eb="18">
      <t>ニンイ</t>
    </rPh>
    <rPh sb="18" eb="20">
      <t>ニュウリョク</t>
    </rPh>
    <phoneticPr fontId="1"/>
  </si>
  <si>
    <t>△</t>
    <phoneticPr fontId="1"/>
  </si>
  <si>
    <t>作成日：</t>
    <rPh sb="0" eb="3">
      <t>サクセイビ</t>
    </rPh>
    <phoneticPr fontId="1"/>
  </si>
  <si>
    <t>配管圧損の低減</t>
  </si>
  <si>
    <t>提案２</t>
    <rPh sb="0" eb="2">
      <t>テイアン</t>
    </rPh>
    <phoneticPr fontId="1"/>
  </si>
  <si>
    <t>提案３</t>
    <rPh sb="0" eb="2">
      <t>テイアン</t>
    </rPh>
    <phoneticPr fontId="1"/>
  </si>
  <si>
    <t>提案４</t>
    <rPh sb="0" eb="2">
      <t>テイアン</t>
    </rPh>
    <phoneticPr fontId="1"/>
  </si>
  <si>
    <t>提案５</t>
    <rPh sb="0" eb="2">
      <t>テイアン</t>
    </rPh>
    <phoneticPr fontId="1"/>
  </si>
  <si>
    <t>提案６</t>
    <rPh sb="0" eb="2">
      <t>テイアン</t>
    </rPh>
    <phoneticPr fontId="1"/>
  </si>
  <si>
    <t>提案７</t>
    <rPh sb="0" eb="2">
      <t>テイアン</t>
    </rPh>
    <phoneticPr fontId="1"/>
  </si>
  <si>
    <t>提案８</t>
    <rPh sb="0" eb="2">
      <t>テイアン</t>
    </rPh>
    <phoneticPr fontId="1"/>
  </si>
  <si>
    <t>提案９</t>
    <rPh sb="0" eb="2">
      <t>テイアン</t>
    </rPh>
    <phoneticPr fontId="1"/>
  </si>
  <si>
    <t>提案１０</t>
    <rPh sb="0" eb="2">
      <t>テイアン</t>
    </rPh>
    <phoneticPr fontId="1"/>
  </si>
  <si>
    <t>提案１１</t>
    <rPh sb="0" eb="2">
      <t>テイアン</t>
    </rPh>
    <phoneticPr fontId="1"/>
  </si>
  <si>
    <t>提案１２</t>
    <rPh sb="0" eb="2">
      <t>テイアン</t>
    </rPh>
    <phoneticPr fontId="1"/>
  </si>
  <si>
    <t>事務所・ビル</t>
  </si>
  <si>
    <t>病院・福祉施設</t>
    <rPh sb="3" eb="7">
      <t>フクシシセツ</t>
    </rPh>
    <phoneticPr fontId="1"/>
  </si>
  <si>
    <t>卸・小売</t>
  </si>
  <si>
    <t>デパート</t>
  </si>
  <si>
    <t>ホテル・旅館</t>
    <rPh sb="4" eb="6">
      <t>リョカン</t>
    </rPh>
    <phoneticPr fontId="2"/>
  </si>
  <si>
    <t>劇場・娯楽場</t>
    <rPh sb="0" eb="2">
      <t>ゲキジョウ</t>
    </rPh>
    <phoneticPr fontId="2"/>
  </si>
  <si>
    <t>学校</t>
  </si>
  <si>
    <t>その他サービス</t>
  </si>
  <si>
    <t>支援対象者</t>
    <rPh sb="0" eb="5">
      <t>シエンタイショウシャ</t>
    </rPh>
    <phoneticPr fontId="2"/>
  </si>
  <si>
    <t>支援実施日</t>
    <rPh sb="0" eb="2">
      <t>シエン</t>
    </rPh>
    <rPh sb="2" eb="4">
      <t>ジッシ</t>
    </rPh>
    <rPh sb="4" eb="5">
      <t>ビ</t>
    </rPh>
    <phoneticPr fontId="2"/>
  </si>
  <si>
    <t>全ての支援活動において入力必須となるシートです。
支援活動に係る情報を入力ください。</t>
    <rPh sb="0" eb="1">
      <t>スベ</t>
    </rPh>
    <rPh sb="3" eb="7">
      <t>シエンカツドウ</t>
    </rPh>
    <rPh sb="11" eb="13">
      <t>ニュウリョク</t>
    </rPh>
    <rPh sb="13" eb="15">
      <t>ヒッス</t>
    </rPh>
    <rPh sb="25" eb="29">
      <t>シエンカツドウ</t>
    </rPh>
    <rPh sb="30" eb="31">
      <t>カカ</t>
    </rPh>
    <rPh sb="32" eb="34">
      <t>ジョウホウ</t>
    </rPh>
    <rPh sb="35" eb="37">
      <t>ニュウリョク</t>
    </rPh>
    <phoneticPr fontId="1"/>
  </si>
  <si>
    <t>・エネルギー使用状況
・１～１２</t>
    <rPh sb="6" eb="10">
      <t>シヨウジョウキョウ</t>
    </rPh>
    <phoneticPr fontId="1"/>
  </si>
  <si>
    <t>・データ入力</t>
    <rPh sb="4" eb="6">
      <t>ニュウリョク</t>
    </rPh>
    <phoneticPr fontId="1"/>
  </si>
  <si>
    <t>始めにご入力ください。電力会社は入力が必須の項目となります。
こちらのシートを入力することで、それ以降、計測したエネルギー使用量を入力すれば原油換算値等が自動計算されます。
※設備単位プランは電力会社の選択のみ必須となります。</t>
    <rPh sb="0" eb="1">
      <t>ハジ</t>
    </rPh>
    <rPh sb="4" eb="6">
      <t>ニュウリョク</t>
    </rPh>
    <rPh sb="11" eb="15">
      <t>デンリョクガイシャ</t>
    </rPh>
    <rPh sb="16" eb="18">
      <t>ニュウリョク</t>
    </rPh>
    <phoneticPr fontId="1"/>
  </si>
  <si>
    <t>事業所名</t>
    <rPh sb="0" eb="4">
      <t>ジギョウショメイ</t>
    </rPh>
    <phoneticPr fontId="2"/>
  </si>
  <si>
    <t>電気事業者名</t>
    <rPh sb="0" eb="2">
      <t>デンキ</t>
    </rPh>
    <rPh sb="2" eb="5">
      <t>ジギョウシャ</t>
    </rPh>
    <rPh sb="5" eb="6">
      <t>メイ</t>
    </rPh>
    <phoneticPr fontId="1"/>
  </si>
  <si>
    <t>登録番号</t>
    <rPh sb="0" eb="2">
      <t>トウロク</t>
    </rPh>
    <rPh sb="2" eb="4">
      <t>バンゴウ</t>
    </rPh>
    <phoneticPr fontId="1"/>
  </si>
  <si>
    <t>ぼ</t>
  </si>
  <si>
    <t>ぶ</t>
  </si>
  <si>
    <t>び</t>
  </si>
  <si>
    <t>ぱ</t>
  </si>
  <si>
    <t>バンプーパワートレーディング合同会社　メニューC</t>
  </si>
  <si>
    <t>バンプーパワートレーディング合同会社　メニューB</t>
  </si>
  <si>
    <t>バンプーパワートレーディング合同会社　メニューA</t>
  </si>
  <si>
    <t>ば</t>
  </si>
  <si>
    <t>ど</t>
  </si>
  <si>
    <t>で</t>
  </si>
  <si>
    <t>ティーダッシュ合同会社　メニューA</t>
  </si>
  <si>
    <t>だ</t>
  </si>
  <si>
    <t>そうまIグリッド合同会社</t>
  </si>
  <si>
    <t>ぜ</t>
  </si>
  <si>
    <t>生活協同組合ひろしま　メニューA</t>
  </si>
  <si>
    <t>生活協同組合コープしが　メニューA</t>
  </si>
  <si>
    <t>生活協同組合コープこうべ　メニューB</t>
  </si>
  <si>
    <t>生活協同組合コープこうべ　メニューA</t>
  </si>
  <si>
    <t>じ</t>
  </si>
  <si>
    <t>ご</t>
  </si>
  <si>
    <t>げ</t>
  </si>
  <si>
    <t>ぐ</t>
  </si>
  <si>
    <t>ぎ</t>
  </si>
  <si>
    <t>京都生活協同組合　メニューA</t>
  </si>
  <si>
    <t>大阪いずみ市民生活協同組合　メニューA</t>
  </si>
  <si>
    <t>ヴ</t>
  </si>
  <si>
    <t>一般社団法人グリーンコープでんき　メニューA</t>
  </si>
  <si>
    <t>一般社団法人東松島みらいとし機構　メニューA</t>
  </si>
  <si>
    <t>Castleton Commodities Japan合同会社</t>
  </si>
  <si>
    <t>見出し</t>
    <rPh sb="0" eb="2">
      <t>ミダ</t>
    </rPh>
    <phoneticPr fontId="1"/>
  </si>
  <si>
    <t>表示名</t>
    <rPh sb="0" eb="2">
      <t>ヒョウジ</t>
    </rPh>
    <rPh sb="2" eb="3">
      <t>メイ</t>
    </rPh>
    <phoneticPr fontId="1"/>
  </si>
  <si>
    <t>省エネポテンシャル等
※必須項目</t>
    <rPh sb="12" eb="14">
      <t>ヒッス</t>
    </rPh>
    <rPh sb="14" eb="16">
      <t>コウモク</t>
    </rPh>
    <phoneticPr fontId="1"/>
  </si>
  <si>
    <t>調整後排出係数</t>
    <rPh sb="0" eb="3">
      <t>チョウセイゴ</t>
    </rPh>
    <rPh sb="3" eb="5">
      <t>ハイシュツ</t>
    </rPh>
    <rPh sb="5" eb="7">
      <t>ケイスウ</t>
    </rPh>
    <phoneticPr fontId="1"/>
  </si>
  <si>
    <t>調整後排出係数</t>
  </si>
  <si>
    <t>A0002</t>
  </si>
  <si>
    <t xml:space="preserve">イーレックス(株)　 </t>
  </si>
  <si>
    <t>A0003</t>
  </si>
  <si>
    <t>リエスパワー(株)</t>
  </si>
  <si>
    <t>A0004</t>
  </si>
  <si>
    <t>エバーグリーン・リテイリング(株)　メニューA</t>
  </si>
  <si>
    <t>エバーグリーン・リテイリング(株)　メニューB(残差)</t>
  </si>
  <si>
    <t>エバーグリーン・リテイリング(株)　(参考値)事業者全体</t>
  </si>
  <si>
    <t>A0006</t>
  </si>
  <si>
    <t>エバーグリーン・マーケティング(株)　メニューA</t>
  </si>
  <si>
    <t>エバーグリーン・マーケティング(株)　メニューB(残差)</t>
  </si>
  <si>
    <t>エバーグリーン・マーケティング(株)　(参考値)事業者全体</t>
  </si>
  <si>
    <t>A0007</t>
  </si>
  <si>
    <t>(株)SEウイングズ</t>
  </si>
  <si>
    <t>A0008</t>
  </si>
  <si>
    <t>(株)イーセル</t>
  </si>
  <si>
    <t>A0009</t>
  </si>
  <si>
    <t>(株)エネット　メニューA</t>
  </si>
  <si>
    <t>(株)エネット　メニューB</t>
  </si>
  <si>
    <t>(株)エネット　メニューC</t>
  </si>
  <si>
    <t>(株)エネット　メニューD</t>
  </si>
  <si>
    <t>(株)エネット　メニューE</t>
  </si>
  <si>
    <t>(株)エネット　メニューF(残差)</t>
  </si>
  <si>
    <t>(株)エネット　(参考値)事業者全体</t>
  </si>
  <si>
    <t>A0011</t>
  </si>
  <si>
    <t>須賀川瓦斯(株)　メニューA</t>
  </si>
  <si>
    <t>須賀川瓦斯(株)　メニューB(残差)</t>
  </si>
  <si>
    <t>須賀川瓦斯(株)　(参考値)事業者全体</t>
  </si>
  <si>
    <t>A0012</t>
  </si>
  <si>
    <t>出光興産(株)　メニューA</t>
  </si>
  <si>
    <t>出光興産(株)　メニューB</t>
  </si>
  <si>
    <t>出光興産(株)　メニューC</t>
  </si>
  <si>
    <t>出光興産(株)　メニューD(残差)</t>
  </si>
  <si>
    <t>出光興産(株)　(参考値)事業者全体</t>
  </si>
  <si>
    <t>A0013</t>
  </si>
  <si>
    <t>(株)オプテージ　メニューA</t>
  </si>
  <si>
    <t>(株)オプテージ　メニューB(残差)</t>
  </si>
  <si>
    <t>(株)オプテージ　(参考値)事業者全体</t>
  </si>
  <si>
    <t>A0014</t>
  </si>
  <si>
    <t>エネサーブ(株)　メニューA</t>
  </si>
  <si>
    <t>エネサーブ(株)　メニューB(残差)</t>
  </si>
  <si>
    <t>エネサーブ(株)　(参考値)事業者全体</t>
  </si>
  <si>
    <t>A0015</t>
  </si>
  <si>
    <t>(株)エネワンでんき(旧:(株)坊っちゃん電力、格安電力(株))　メニューA</t>
  </si>
  <si>
    <t>(株)エネワンでんき(旧:(株)坊っちゃん電力、格安電力(株))　メニューB(残差)</t>
  </si>
  <si>
    <t>(株)エネワンでんき(旧:(株)坊っちゃん電力、格安電力(株))　(参考値)事業者全体</t>
  </si>
  <si>
    <t>A0016</t>
  </si>
  <si>
    <t>ミツウロコグリーンエネルギー(株)　メニューA</t>
  </si>
  <si>
    <t>ミツウロコグリーンエネルギー(株)　メニューB</t>
  </si>
  <si>
    <t>ミツウロコグリーンエネルギー(株)　メニューC</t>
  </si>
  <si>
    <t>ミツウロコグリーンエネルギー(株)　メニューD</t>
  </si>
  <si>
    <t>ミツウロコグリーンエネルギー(株)　メニューE</t>
  </si>
  <si>
    <t>ミツウロコグリーンエネルギー(株)　メニューF</t>
  </si>
  <si>
    <t>ミツウロコグリーンエネルギー(株)　メニューG</t>
  </si>
  <si>
    <t>ミツウロコグリーンエネルギー(株)　メニューH</t>
  </si>
  <si>
    <t>ミツウロコグリーンエネルギー(株)　メニューI</t>
  </si>
  <si>
    <t>ミツウロコグリーンエネルギー(株)　メニューJ</t>
  </si>
  <si>
    <t>ミツウロコグリーンエネルギー(株)　メニューK(残差)</t>
  </si>
  <si>
    <t>ミツウロコグリーンエネルギー(株)　(参考値)事業者全体</t>
  </si>
  <si>
    <t>A0017</t>
  </si>
  <si>
    <t>(株)リエネ 　メニューA</t>
  </si>
  <si>
    <t>(株)リエネ 　メニューB(残差)</t>
  </si>
  <si>
    <t>(株)リエネ 　(参考値)事業者全体</t>
  </si>
  <si>
    <t>A0018</t>
  </si>
  <si>
    <t>ネクストパワーやまと(株)　メニューA</t>
  </si>
  <si>
    <t>ネクストパワーやまと(株)　メニューB</t>
  </si>
  <si>
    <t>ネクストパワーやまと(株)　メニューC(残差)</t>
  </si>
  <si>
    <t>ネクストパワーやまと(株)　(参考値)事業者全体</t>
  </si>
  <si>
    <t>A0019</t>
  </si>
  <si>
    <t>日本テクノ(株)　メニューA</t>
  </si>
  <si>
    <t>日本テクノ(株)　メニューB(残差)</t>
  </si>
  <si>
    <t>日本テクノ(株)　(参考値)事業者全体</t>
  </si>
  <si>
    <t>A0020</t>
  </si>
  <si>
    <t>中央電力エナジー(株)　メニューA</t>
  </si>
  <si>
    <t>中央電力エナジー(株)　メニューB</t>
  </si>
  <si>
    <t>中央電力エナジー(株)　メニューC</t>
  </si>
  <si>
    <t>中央電力エナジー(株)　メニューD(残差)</t>
  </si>
  <si>
    <t>中央電力エナジー(株)　(参考値)事業者全体</t>
  </si>
  <si>
    <t>A0021</t>
  </si>
  <si>
    <t>(株)Looop　メニューA</t>
  </si>
  <si>
    <t>(株)Looop　メニューB</t>
  </si>
  <si>
    <t>(株)Looop　メニューC</t>
  </si>
  <si>
    <t>(株)Looop　メニューD</t>
  </si>
  <si>
    <t>(株)Looop　メニューE(残差)</t>
  </si>
  <si>
    <t>(株)Looop　(参考値)事業者全体</t>
  </si>
  <si>
    <t>A0024</t>
  </si>
  <si>
    <t>静岡ガス＆パワー(株)　メニューA</t>
  </si>
  <si>
    <t>静岡ガス＆パワー(株)　メニューB</t>
  </si>
  <si>
    <t>静岡ガス＆パワー(株)　メニューC</t>
  </si>
  <si>
    <t>静岡ガス＆パワー(株)　メニューD</t>
  </si>
  <si>
    <t>静岡ガス＆パワー(株)　メニューE(残差)</t>
  </si>
  <si>
    <t>静岡ガス＆パワー(株)　(参考値)事業者全体</t>
  </si>
  <si>
    <t>A0025</t>
  </si>
  <si>
    <t>荏原環境プラント(株)　メニューA</t>
  </si>
  <si>
    <t>荏原環境プラント(株)　メニューB</t>
  </si>
  <si>
    <t>荏原環境プラント(株)　メニューC</t>
  </si>
  <si>
    <t>荏原環境プラント(株)　メニューD</t>
  </si>
  <si>
    <t>荏原環境プラント(株)　メニューE</t>
  </si>
  <si>
    <t>荏原環境プラント(株)　メニューF</t>
  </si>
  <si>
    <t>荏原環境プラント(株)　メニューG</t>
  </si>
  <si>
    <t>荏原環境プラント(株)　メニューH</t>
  </si>
  <si>
    <t>荏原環境プラント(株)　メニューI</t>
  </si>
  <si>
    <t>荏原環境プラント(株)　メニューJ</t>
  </si>
  <si>
    <t>荏原環境プラント(株)　メニューK</t>
  </si>
  <si>
    <t>荏原環境プラント(株)　メニューL</t>
  </si>
  <si>
    <t>荏原環境プラント(株)　メニューM</t>
  </si>
  <si>
    <t>荏原環境プラント(株)　メニューN</t>
  </si>
  <si>
    <t>荏原環境プラント(株)　メニューO</t>
  </si>
  <si>
    <t>荏原環境プラント(株)　メニューP</t>
  </si>
  <si>
    <t>荏原環境プラント(株)　メニューQ</t>
  </si>
  <si>
    <t>荏原環境プラント(株)　メニューR(残差)</t>
  </si>
  <si>
    <t>荏原環境プラント(株)　(参考値)事業者全体</t>
  </si>
  <si>
    <t>A0026</t>
  </si>
  <si>
    <t>東京エコサービス(株)　メニューA</t>
  </si>
  <si>
    <t>東京エコサービス(株)　メニューB</t>
  </si>
  <si>
    <t>東京エコサービス(株)　メニューC</t>
  </si>
  <si>
    <t>東京エコサービス(株)　メニューD(残差)</t>
  </si>
  <si>
    <t>東京エコサービス(株)　(参考値)事業者全体</t>
  </si>
  <si>
    <t>A0027</t>
  </si>
  <si>
    <t>ダイヤモンドパワー(株)　メニューA</t>
  </si>
  <si>
    <t>ダイヤモンドパワー(株)　メニューB</t>
  </si>
  <si>
    <t>ダイヤモンドパワー(株)　メニューC</t>
  </si>
  <si>
    <t>ダイヤモンドパワー(株)　(参考値)事業者全体</t>
  </si>
  <si>
    <t>A0028</t>
  </si>
  <si>
    <t>出光グリーンパワー(株)　メニューA</t>
  </si>
  <si>
    <t>出光グリーンパワー(株)　メニューB</t>
  </si>
  <si>
    <t>出光グリーンパワー(株)　メニューC</t>
  </si>
  <si>
    <t>出光グリーンパワー(株)　メニューD(残差)</t>
  </si>
  <si>
    <t>出光グリーンパワー(株)　(参考値)事業者全体</t>
  </si>
  <si>
    <t>A0031</t>
  </si>
  <si>
    <t>(株)新出光　メニューA</t>
  </si>
  <si>
    <t>(株)新出光　メニューB</t>
  </si>
  <si>
    <t>(株)新出光　メニューC</t>
  </si>
  <si>
    <t>(株)新出光　メニューD</t>
  </si>
  <si>
    <t>(株)新出光　メニューE</t>
  </si>
  <si>
    <t>(株)新出光　メニューF</t>
  </si>
  <si>
    <t>(株)新出光　メニューG</t>
  </si>
  <si>
    <t>(株)新出光　メニューH</t>
  </si>
  <si>
    <t>(株)新出光　メニューI</t>
  </si>
  <si>
    <t>(株)新出光　メニューJ</t>
  </si>
  <si>
    <t>(株)新出光　メニューK</t>
  </si>
  <si>
    <t>(株)新出光　メニューL(残差)</t>
  </si>
  <si>
    <t>(株)新出光　(参考値)事業者全体</t>
  </si>
  <si>
    <t>A0032</t>
  </si>
  <si>
    <t>セントラル石油瓦斯(株)</t>
  </si>
  <si>
    <t>A0034</t>
  </si>
  <si>
    <t>一般財団法人泉佐野電力　　</t>
  </si>
  <si>
    <t>A0035</t>
  </si>
  <si>
    <t>コスモエネルギーソリューションズ(株)　メニューA</t>
  </si>
  <si>
    <t>コスモエネルギーソリューションズ(株)　メニューB</t>
  </si>
  <si>
    <t>コスモエネルギーソリューションズ(株)　メニューC</t>
  </si>
  <si>
    <t>コスモエネルギーソリューションズ(株)　メニューD</t>
  </si>
  <si>
    <t>コスモエネルギーソリューションズ(株)　メニューE(残差)</t>
  </si>
  <si>
    <t>コスモエネルギーソリューションズ(株)　(参考値)事業者全体</t>
  </si>
  <si>
    <t>A0036</t>
  </si>
  <si>
    <t>(株)グリーンサークル</t>
  </si>
  <si>
    <t>A0039</t>
  </si>
  <si>
    <t>北海道瓦斯(株)　メニューA</t>
  </si>
  <si>
    <t>北海道瓦斯(株)　メニューB(残差)</t>
  </si>
  <si>
    <t>北海道瓦斯(株)　(参考値)事業者全体</t>
  </si>
  <si>
    <t>A0040</t>
  </si>
  <si>
    <t>アルカナエナジー(株)</t>
  </si>
  <si>
    <t>A0042</t>
  </si>
  <si>
    <t>新エネルギー開発(株)　メニューA</t>
  </si>
  <si>
    <t>新エネルギー開発(株)　メニューB</t>
  </si>
  <si>
    <t>新エネルギー開発(株)　(参考値)事業者全体</t>
  </si>
  <si>
    <t>A0043</t>
  </si>
  <si>
    <t>伊藤忠エネクス(株)　メニューA</t>
  </si>
  <si>
    <t>伊藤忠エネクス(株)　メニューB(残差)</t>
  </si>
  <si>
    <t>伊藤忠エネクス(株)　(参考値)事業者全体</t>
  </si>
  <si>
    <t>A0045</t>
  </si>
  <si>
    <t>(株)V-Power　メニューA</t>
  </si>
  <si>
    <t>(株)V-Power　メニューB</t>
  </si>
  <si>
    <t>(株)V-Power　メニューC(残差)</t>
  </si>
  <si>
    <t>(株)V-Power　(参考値)事業者全体</t>
  </si>
  <si>
    <t>A0046</t>
  </si>
  <si>
    <t>大和エネルギー(株)</t>
  </si>
  <si>
    <t>A0048</t>
  </si>
  <si>
    <t>大阪瓦斯(株)　メニューA</t>
  </si>
  <si>
    <t>大阪瓦斯(株)　メニューB</t>
  </si>
  <si>
    <t>大阪瓦斯(株)　メニューC</t>
  </si>
  <si>
    <t>大阪瓦斯(株)　メニューD(残差)</t>
  </si>
  <si>
    <t>大阪瓦斯(株)　(参考値)事業者全体</t>
  </si>
  <si>
    <t>A0049</t>
  </si>
  <si>
    <t>エフビットコミュニケーションズ(株)　　メニューA</t>
  </si>
  <si>
    <t>エフビットコミュニケーションズ(株)　　メニューB</t>
  </si>
  <si>
    <t>エフビットコミュニケーションズ(株)　　メニューC(残差)</t>
  </si>
  <si>
    <t>エフビットコミュニケーションズ(株)　　(参考値)事業者全体</t>
  </si>
  <si>
    <t>A0050</t>
  </si>
  <si>
    <t>ENEOS(株)　メニューA</t>
  </si>
  <si>
    <t>ENEOS(株)　メニューB</t>
  </si>
  <si>
    <t>ENEOS(株)　メニューC</t>
  </si>
  <si>
    <t>ENEOS(株)　メニューD</t>
  </si>
  <si>
    <t>ENEOS(株)　メニューE(残差)</t>
  </si>
  <si>
    <t>ENEOS(株)　(参考値)事業者全体</t>
  </si>
  <si>
    <t>A0051</t>
  </si>
  <si>
    <t>真庭バイオエネルギー(株)</t>
  </si>
  <si>
    <t>A0052</t>
  </si>
  <si>
    <t>三井物産(株)　メニューA</t>
  </si>
  <si>
    <t>三井物産(株)　メニューB</t>
  </si>
  <si>
    <t>三井物産(株)　メニューC(残差)</t>
  </si>
  <si>
    <t>三井物産(株)　(参考値)事業者全体</t>
  </si>
  <si>
    <t>A0053</t>
  </si>
  <si>
    <t>オリックス(株)　メニューA</t>
  </si>
  <si>
    <t>オリックス(株)　メニューB</t>
  </si>
  <si>
    <t>オリックス(株)　メニューC</t>
  </si>
  <si>
    <t>オリックス(株)　メニューD</t>
  </si>
  <si>
    <t>オリックス(株)　メニューE</t>
  </si>
  <si>
    <t>オリックス(株)　メニューF</t>
  </si>
  <si>
    <t>オリックス(株)　メニューG</t>
  </si>
  <si>
    <t>オリックス(株)　メニューH(残差)</t>
  </si>
  <si>
    <t>オリックス(株)　(参考値)事業者全体</t>
  </si>
  <si>
    <t>A0054</t>
  </si>
  <si>
    <t>(株)エネサンス関東</t>
  </si>
  <si>
    <t>A0055</t>
  </si>
  <si>
    <t>(株)UPDATER　メニューA</t>
  </si>
  <si>
    <t>(株)UPDATER　メニューB(残差)</t>
  </si>
  <si>
    <t>(株)UPDATER　(参考値)事業者全体</t>
  </si>
  <si>
    <t>A0056</t>
  </si>
  <si>
    <t>シン・エナジー(株)　メニューA</t>
  </si>
  <si>
    <t>シン・エナジー(株)　メニューB</t>
  </si>
  <si>
    <t>シン・エナジー(株)　メニューC</t>
  </si>
  <si>
    <t>シン・エナジー(株)　メニューD(残差)</t>
  </si>
  <si>
    <t>シン・エナジー(株)　(参考値)事業者全体</t>
  </si>
  <si>
    <t>A0057</t>
  </si>
  <si>
    <t>(株)サニックス　メニューA</t>
  </si>
  <si>
    <t>(株)サニックス　メニューB</t>
  </si>
  <si>
    <t>(株)サニックス　メニューC</t>
  </si>
  <si>
    <t>(株)サニックス　メニューD(残差)</t>
  </si>
  <si>
    <t>(株)サニックス　(参考値)事業者全体</t>
  </si>
  <si>
    <t>A0058</t>
  </si>
  <si>
    <t>(株)コンシェルジュ　メニューA</t>
  </si>
  <si>
    <t>(株)コンシェルジュ　メニューB(残差)</t>
  </si>
  <si>
    <t>(株)コンシェルジュ　(参考値)事業者全体</t>
  </si>
  <si>
    <t>A0060</t>
  </si>
  <si>
    <t>(株)アイ・グリッド・ソリューションズ　メニューA</t>
  </si>
  <si>
    <t>(株)アイ・グリッド・ソリューションズ　メニューB(残差)</t>
  </si>
  <si>
    <t>(株)アイ・グリッド・ソリューションズ　(参考値)事業者全体</t>
  </si>
  <si>
    <t>A0061</t>
  </si>
  <si>
    <t>サミットエナジー(株)　メニューA</t>
  </si>
  <si>
    <t>サミットエナジー(株)　メニューB(残差)</t>
  </si>
  <si>
    <t>サミットエナジー(株)　(参考値)事業者全体</t>
  </si>
  <si>
    <t>A0062</t>
  </si>
  <si>
    <t>リコージャパン(株)　メニューA</t>
  </si>
  <si>
    <t>リコージャパン(株)　メニューB</t>
  </si>
  <si>
    <t>リコージャパン(株)　メニューC</t>
  </si>
  <si>
    <t>リコージャパン(株)　メニューD</t>
  </si>
  <si>
    <t>リコージャパン(株)　メニューE</t>
  </si>
  <si>
    <t>リコージャパン(株)　メニューF(残差)</t>
  </si>
  <si>
    <t>リコージャパン(株)　(参考値)事業者全体</t>
  </si>
  <si>
    <t>A0063</t>
  </si>
  <si>
    <t>(株)エネルギア・ソリューション・アンド・サービス　メニューA</t>
  </si>
  <si>
    <t>(株)エネルギア・ソリューション・アンド・サービス　メニューB(残差)</t>
  </si>
  <si>
    <t>(株)エネルギア・ソリューション・アンド・サービス　(参考値)事業者全体</t>
  </si>
  <si>
    <t>A0064</t>
  </si>
  <si>
    <t>東京ガス(株)　メニューA</t>
  </si>
  <si>
    <t>東京ガス(株)　メニューB</t>
  </si>
  <si>
    <t>東京ガス(株)　メニューC</t>
  </si>
  <si>
    <t>東京ガス(株)　メニューD</t>
  </si>
  <si>
    <t>東京ガス(株)　メニューE(残差)</t>
  </si>
  <si>
    <t>東京ガス(株)　(参考値)事業者全体</t>
  </si>
  <si>
    <t>A0065</t>
  </si>
  <si>
    <t>テス・エンジニアリング(株)　メニューA</t>
  </si>
  <si>
    <t>テス・エンジニアリング(株)　メニューB</t>
  </si>
  <si>
    <t>テス・エンジニアリング(株)　メニューC(残差)</t>
  </si>
  <si>
    <t>テス・エンジニアリング(株)　(参考値)事業者全体</t>
  </si>
  <si>
    <t>A0066</t>
  </si>
  <si>
    <t>青梅ガス(株)　メニューA</t>
  </si>
  <si>
    <t>青梅ガス(株)　メニューB(残差)</t>
  </si>
  <si>
    <t>青梅ガス(株)　(参考値)事業者全体</t>
  </si>
  <si>
    <t>A0067</t>
  </si>
  <si>
    <t>(株)イーネットワークシステムズ　メニューA</t>
  </si>
  <si>
    <t>(株)イーネットワークシステムズ　メニューB</t>
  </si>
  <si>
    <t>(株)イーネットワークシステムズ　メニューC</t>
  </si>
  <si>
    <t>(株)イーネットワークシステムズ　メニューD</t>
  </si>
  <si>
    <t>(株)イーネットワークシステムズ　メニューE(残差)</t>
  </si>
  <si>
    <t>(株)イーネットワークシステムズ　(参考値)事業者全体</t>
  </si>
  <si>
    <t>A0068</t>
  </si>
  <si>
    <t>(株)エネアーク関東</t>
  </si>
  <si>
    <t>A0069</t>
  </si>
  <si>
    <t>(株)東急パワーサプライ　メニューA</t>
  </si>
  <si>
    <t>(株)東急パワーサプライ　メニューB</t>
  </si>
  <si>
    <t>(株)東急パワーサプライ　メニューC</t>
  </si>
  <si>
    <t>(株)東急パワーサプライ　メニューD</t>
  </si>
  <si>
    <t>(株)東急パワーサプライ　メニューE</t>
  </si>
  <si>
    <t>(株)東急パワーサプライ　メニューF</t>
  </si>
  <si>
    <t>(株)東急パワーサプライ　メニューG(残差)</t>
  </si>
  <si>
    <t>(株)東急パワーサプライ　(参考値)事業者全体</t>
  </si>
  <si>
    <t>A0070</t>
  </si>
  <si>
    <t>王子・伊藤忠エネクス電力販売(株)　メニューA</t>
  </si>
  <si>
    <t>王子・伊藤忠エネクス電力販売(株)　メニューB</t>
  </si>
  <si>
    <t>王子・伊藤忠エネクス電力販売(株)　メニューC(残差)</t>
  </si>
  <si>
    <t>王子・伊藤忠エネクス電力販売(株)　(参考値)事業者全体</t>
  </si>
  <si>
    <t>A0071</t>
  </si>
  <si>
    <t>伊藤忠商事(株)　メニューA</t>
  </si>
  <si>
    <t>伊藤忠商事(株)　メニューB</t>
  </si>
  <si>
    <t>伊藤忠商事(株)　メニューC(残差)</t>
  </si>
  <si>
    <t>伊藤忠商事(株)　(参考値)事業者全体</t>
  </si>
  <si>
    <t>A0072</t>
  </si>
  <si>
    <t>(株)エコスタイル　メニューA</t>
  </si>
  <si>
    <t>(株)エコスタイル　メニューB</t>
  </si>
  <si>
    <t>(株)エコスタイル　メニューC(残差)</t>
  </si>
  <si>
    <t>(株)エコスタイル　(参考値)事業者全体</t>
  </si>
  <si>
    <t>A0073</t>
  </si>
  <si>
    <t>入間ガス(株)</t>
  </si>
  <si>
    <t>A0074</t>
  </si>
  <si>
    <t>テプコカスタマーサービス(株)</t>
  </si>
  <si>
    <t>A0075</t>
  </si>
  <si>
    <t>(株)とんでんホールディングス</t>
  </si>
  <si>
    <t>A0076</t>
  </si>
  <si>
    <t>日鉄エンジニアリング(株)　メニューA</t>
  </si>
  <si>
    <t>日鉄エンジニアリング(株)　メニューB</t>
  </si>
  <si>
    <t>日鉄エンジニアリング(株)　メニューC</t>
  </si>
  <si>
    <t>日鉄エンジニアリング(株)　メニューD</t>
  </si>
  <si>
    <t>日鉄エンジニアリング(株)　メニューE(残差)</t>
  </si>
  <si>
    <t>日鉄エンジニアリング(株)　(参考値)事業者全体</t>
  </si>
  <si>
    <t>A0077</t>
  </si>
  <si>
    <t>auエネルギー＆ライフ(株)　メニューA</t>
  </si>
  <si>
    <t>auエネルギー＆ライフ(株)　メニューB</t>
  </si>
  <si>
    <t>auエネルギー＆ライフ(株)　メニューC(残差)</t>
  </si>
  <si>
    <t>auエネルギー＆ライフ(株)　(参考値)事業者全体</t>
  </si>
  <si>
    <t>A0079</t>
  </si>
  <si>
    <t>イワタニ関東(株)</t>
  </si>
  <si>
    <t>A0080</t>
  </si>
  <si>
    <t>イワタニ首都圏(株)</t>
  </si>
  <si>
    <t>A0081</t>
  </si>
  <si>
    <t>サーラeエナジー(株)　メニューA</t>
  </si>
  <si>
    <t>サーラeエナジー(株)　メニューB</t>
  </si>
  <si>
    <t>サーラeエナジー(株)　メニューC(残差)</t>
  </si>
  <si>
    <t>サーラeエナジー(株)　(参考値)事業者全体</t>
  </si>
  <si>
    <t>A0082</t>
  </si>
  <si>
    <t>(株)地球クラブ　メニューA</t>
  </si>
  <si>
    <t>(株)地球クラブ　メニューB</t>
  </si>
  <si>
    <t>(株)地球クラブ　メニューC(残差)</t>
  </si>
  <si>
    <t>(株)地球クラブ　(参考値)事業者全体</t>
  </si>
  <si>
    <t>A0084</t>
  </si>
  <si>
    <t>西部瓦斯(株)</t>
  </si>
  <si>
    <t>A0085</t>
  </si>
  <si>
    <t>東邦ガス(株)　メニューA</t>
  </si>
  <si>
    <t>東邦ガス(株)　メニューB</t>
  </si>
  <si>
    <t>東邦ガス(株)　メニューC(残差)</t>
  </si>
  <si>
    <t>東邦ガス(株)　(参考値)事業者全体</t>
  </si>
  <si>
    <t>A0086</t>
  </si>
  <si>
    <t>シナネン(株)　メニューA</t>
  </si>
  <si>
    <t>シナネン(株)　メニューB</t>
  </si>
  <si>
    <t>シナネン(株)　メニューC</t>
  </si>
  <si>
    <t>シナネン(株)　メニューD</t>
  </si>
  <si>
    <t>シナネン(株)　メニューE</t>
  </si>
  <si>
    <t>シナネン(株)　メニューF</t>
  </si>
  <si>
    <t>シナネン(株)　メニューG</t>
  </si>
  <si>
    <t>シナネン(株)　メニューH</t>
  </si>
  <si>
    <t>シナネン(株)　メニューI(残差)</t>
  </si>
  <si>
    <t>シナネン(株)　(参考値)事業者全体</t>
  </si>
  <si>
    <t>A0088</t>
  </si>
  <si>
    <t>カワサキグリーンエナジー(株)　メニューA</t>
  </si>
  <si>
    <t>カワサキグリーンエナジー(株)　メニューB</t>
  </si>
  <si>
    <t>カワサキグリーンエナジー(株)　メニューC</t>
  </si>
  <si>
    <t>カワサキグリーンエナジー(株)　メニューD(残差)</t>
  </si>
  <si>
    <t>カワサキグリーンエナジー(株)　(参考値)事業者全体</t>
  </si>
  <si>
    <t>A0089</t>
  </si>
  <si>
    <t>大一ガス(株)</t>
  </si>
  <si>
    <t>A0090</t>
  </si>
  <si>
    <t>(株)リミックスポイント　メニューA</t>
  </si>
  <si>
    <t>(株)リミックスポイント　メニューB</t>
  </si>
  <si>
    <t>(株)リミックスポイント　メニューC</t>
  </si>
  <si>
    <t>(株)リミックスポイント　メニューD(残差)</t>
  </si>
  <si>
    <t>(株)リミックスポイント　(参考値)事業者全体</t>
  </si>
  <si>
    <t>A0091</t>
  </si>
  <si>
    <t>大阪いずみ市民生活協同組合　メニューB(残差)</t>
  </si>
  <si>
    <t>大阪いずみ市民生活協同組合　(参考値)事業者全体</t>
  </si>
  <si>
    <t>A0092</t>
  </si>
  <si>
    <t>(株)中海テレビ放送</t>
  </si>
  <si>
    <t>A0093</t>
  </si>
  <si>
    <t>パシフィックパワー(株)　メニューA</t>
  </si>
  <si>
    <t>パシフィックパワー(株)　メニューB</t>
  </si>
  <si>
    <t>パシフィックパワー(株)　メニューC(残差)</t>
  </si>
  <si>
    <t>パシフィックパワー(株)　(参考値)事業者全体</t>
  </si>
  <si>
    <t>A0098</t>
  </si>
  <si>
    <t>(株)ジェイコムウエスト　メニューA</t>
  </si>
  <si>
    <t>(株)ジェイコムウエスト　メニューB(残差)</t>
  </si>
  <si>
    <t>(株)ジェイコムウエスト　(参考値)事業者全体</t>
  </si>
  <si>
    <t>A0103</t>
  </si>
  <si>
    <t>(株)ジェイコム埼玉・東日本　メニューA</t>
  </si>
  <si>
    <t>(株)ジェイコム埼玉・東日本　メニューB(残差)</t>
  </si>
  <si>
    <t>(株)ジェイコム埼玉・東日本　(参考値)事業者全体</t>
  </si>
  <si>
    <t>A0104</t>
  </si>
  <si>
    <t>(株)ジェイコム札幌　メニューA</t>
  </si>
  <si>
    <t>(株)ジェイコム札幌　メニューB(残差)</t>
  </si>
  <si>
    <t>(株)ジェイコム札幌　(参考値)事業者全体</t>
  </si>
  <si>
    <t>A0105</t>
  </si>
  <si>
    <t>(株)ジェイコム湘南・神奈川　メニューA</t>
  </si>
  <si>
    <t>(株)ジェイコム湘南・神奈川　メニューB(残差)</t>
  </si>
  <si>
    <t>(株)ジェイコム湘南・神奈川　(参考値)事業者全体</t>
  </si>
  <si>
    <t>A0107</t>
  </si>
  <si>
    <t>(株)ジェイコム千葉　メニューA</t>
  </si>
  <si>
    <t>(株)ジェイコム千葉　メニューB(残差)</t>
  </si>
  <si>
    <t>(株)ジェイコム千葉　(参考値)事業者全体</t>
  </si>
  <si>
    <t>A0110</t>
  </si>
  <si>
    <t>(株)ジェイコム東京　メニューA</t>
  </si>
  <si>
    <t>(株)ジェイコム東京　メニューB(残差)</t>
  </si>
  <si>
    <t>(株)ジェイコム東京　(参考値)事業者全体</t>
  </si>
  <si>
    <t>A0119</t>
  </si>
  <si>
    <t>土浦ケーブルテレビ(株)　メニューA</t>
  </si>
  <si>
    <t>土浦ケーブルテレビ(株)　メニューB(残差)</t>
  </si>
  <si>
    <t>土浦ケーブルテレビ(株)　(参考値)事業者全体</t>
  </si>
  <si>
    <t>A0120</t>
  </si>
  <si>
    <t>鹿児島電力(株)</t>
  </si>
  <si>
    <t>A0121</t>
  </si>
  <si>
    <t>太陽ガス(株)</t>
  </si>
  <si>
    <t>A0122</t>
  </si>
  <si>
    <t>アーバンエナジー(株)　メニューA</t>
  </si>
  <si>
    <t>アーバンエナジー(株)　メニューB</t>
  </si>
  <si>
    <t>アーバンエナジー(株)　メニューC</t>
  </si>
  <si>
    <t>アーバンエナジー(株)　メニューD</t>
  </si>
  <si>
    <t>アーバンエナジー(株)　メニューE</t>
  </si>
  <si>
    <t>アーバンエナジー(株)　メニューF</t>
  </si>
  <si>
    <t>アーバンエナジー(株)　メニューG(残差)</t>
  </si>
  <si>
    <t>アーバンエナジー(株)　(参考値)事業者全体</t>
  </si>
  <si>
    <t>A0123</t>
  </si>
  <si>
    <t>パワーネクスト(株)</t>
  </si>
  <si>
    <t>A0124</t>
  </si>
  <si>
    <t>A0126</t>
  </si>
  <si>
    <t>(株)タクマエナジー　メニューA</t>
  </si>
  <si>
    <t>(株)タクマエナジー　メニューB</t>
  </si>
  <si>
    <t>(株)タクマエナジー　メニューC</t>
  </si>
  <si>
    <t>(株)タクマエナジー　メニューD</t>
  </si>
  <si>
    <t>(株)タクマエナジー　メニューE</t>
  </si>
  <si>
    <t>(株)タクマエナジー　メニューF</t>
  </si>
  <si>
    <t>(株)タクマエナジー　メニューG</t>
  </si>
  <si>
    <t>(株)タクマエナジー　メニューH(残差)</t>
  </si>
  <si>
    <t>(株)タクマエナジー　(参考値)事業者全体</t>
  </si>
  <si>
    <t>A0127</t>
  </si>
  <si>
    <t>(株)スマートテック</t>
  </si>
  <si>
    <t>A0128</t>
  </si>
  <si>
    <t>水戸電力(株)</t>
  </si>
  <si>
    <t>A0130</t>
  </si>
  <si>
    <t>丸紅新電力(株)　メニューA</t>
  </si>
  <si>
    <t>丸紅新電力(株)　メニューB</t>
  </si>
  <si>
    <t>丸紅新電力(株)　メニューC</t>
  </si>
  <si>
    <t>丸紅新電力(株)　メニューD</t>
  </si>
  <si>
    <t>丸紅新電力(株)　メニューE</t>
  </si>
  <si>
    <t>丸紅新電力(株)　メニューF</t>
  </si>
  <si>
    <t>丸紅新電力(株)　メニューG</t>
  </si>
  <si>
    <t>丸紅新電力(株)　メニューH</t>
  </si>
  <si>
    <t>丸紅新電力(株)　メニューI</t>
  </si>
  <si>
    <t>丸紅新電力(株)　メニューJ</t>
  </si>
  <si>
    <t>丸紅新電力(株)　メニューK(残差)</t>
  </si>
  <si>
    <t>丸紅新電力(株)　(参考値)事業者全体</t>
  </si>
  <si>
    <t>A0133</t>
  </si>
  <si>
    <t>奈良電力(株)</t>
  </si>
  <si>
    <t>A0134</t>
  </si>
  <si>
    <t>日立造船(株)　メニューA</t>
  </si>
  <si>
    <t>日立造船(株)　メニューB</t>
  </si>
  <si>
    <t>日立造船(株)　メニューC(残差)</t>
  </si>
  <si>
    <t>日立造船(株)　(参考値)事業者全体</t>
  </si>
  <si>
    <t>A0135</t>
  </si>
  <si>
    <t>大東ガス(株)　メニューA</t>
  </si>
  <si>
    <t>大東ガス(株)　メニューB(残差)</t>
  </si>
  <si>
    <t>大東ガス(株)　(参考値)事業者全体</t>
  </si>
  <si>
    <t>A0136</t>
  </si>
  <si>
    <t>パナソニックオペレーショナルエクセレンス(株)　メニューA</t>
  </si>
  <si>
    <t>パナソニックオペレーショナルエクセレンス(株)　メニューB</t>
  </si>
  <si>
    <t>パナソニックオペレーショナルエクセレンス(株)　メニューC(残差)</t>
  </si>
  <si>
    <t>パナソニックオペレーショナルエクセレンス(株)　(参考値)事業者全体</t>
  </si>
  <si>
    <t>A0137</t>
  </si>
  <si>
    <t>アストモスエネルギー(株)</t>
  </si>
  <si>
    <t>A0138</t>
  </si>
  <si>
    <t>(株)関電エネルギーソリューション　メニューA</t>
  </si>
  <si>
    <t>(株)関電エネルギーソリューション　メニューB(残差)</t>
  </si>
  <si>
    <t>(株)関電エネルギーソリューション　(参考値)事業者全体</t>
  </si>
  <si>
    <t>A0140</t>
  </si>
  <si>
    <t>MCリテールエナジー(株)　メニューA</t>
  </si>
  <si>
    <t>MCリテールエナジー(株)　メニューB</t>
  </si>
  <si>
    <t>MCリテールエナジー(株)　メニューC(残差)</t>
  </si>
  <si>
    <t>MCリテールエナジー(株)　(参考値)事業者全体</t>
  </si>
  <si>
    <t>A0141</t>
  </si>
  <si>
    <t>(株)北九州パワー　メニューA</t>
  </si>
  <si>
    <t>(株)北九州パワー　メニューB</t>
  </si>
  <si>
    <t>(株)北九州パワー　メニューC(残差)</t>
  </si>
  <si>
    <t>(株)北九州パワー　(参考値)事業者全体</t>
  </si>
  <si>
    <t>A0142</t>
  </si>
  <si>
    <t>武州瓦斯(株)　メニューA</t>
  </si>
  <si>
    <t>武州瓦斯(株)　メニューB(残差)</t>
  </si>
  <si>
    <t>武州瓦斯(株)　(参考値)事業者全体</t>
  </si>
  <si>
    <t>A0143</t>
  </si>
  <si>
    <t>リニューアブル・ジャパン(株)　メニューA</t>
  </si>
  <si>
    <t>リニューアブル・ジャパン(株)　メニューB(残差)</t>
  </si>
  <si>
    <t>リニューアブル・ジャパン(株)　(参考値)事業者全体</t>
  </si>
  <si>
    <t>A0144</t>
  </si>
  <si>
    <t>大垣ガス(株)</t>
  </si>
  <si>
    <t>A0145</t>
  </si>
  <si>
    <t>(株)藤田商店　メニューA</t>
  </si>
  <si>
    <t>(株)藤田商店　メニューB</t>
  </si>
  <si>
    <t>(株)藤田商店　メニューC(残差)</t>
  </si>
  <si>
    <t>(株)藤田商店　(参考値)事業者全体</t>
  </si>
  <si>
    <t>A0146</t>
  </si>
  <si>
    <t>(株)ケーブルネット下関　メニューA</t>
  </si>
  <si>
    <t>(株)ケーブルネット下関　メニューB(残差)</t>
  </si>
  <si>
    <t>(株)ケーブルネット下関　(参考値)事業者全体</t>
  </si>
  <si>
    <t>A0147</t>
  </si>
  <si>
    <t>(株)ジェイコム九州　メニューA</t>
  </si>
  <si>
    <t>(株)ジェイコム九州　メニューB(残差)</t>
  </si>
  <si>
    <t>(株)ジェイコム九州　(参考値)事業者全体</t>
  </si>
  <si>
    <t>A0149</t>
  </si>
  <si>
    <t>(株)グローバルエンジニアリング　メニューA</t>
  </si>
  <si>
    <t>(株)グローバルエンジニアリング　メニューB</t>
  </si>
  <si>
    <t>(株)グローバルエンジニアリング　メニューC(残差)</t>
  </si>
  <si>
    <t>(株)グローバルエンジニアリング　(参考値)事業者全体</t>
  </si>
  <si>
    <t>A0150</t>
  </si>
  <si>
    <t>九州エナジー(株)　メニューA</t>
  </si>
  <si>
    <t>九州エナジー(株)　メニューB(残差)</t>
  </si>
  <si>
    <t>九州エナジー(株)　(参考値)事業者全体</t>
  </si>
  <si>
    <t>A0151</t>
  </si>
  <si>
    <t>(株)トヨタエナジーソリューションズ　メニューA</t>
  </si>
  <si>
    <t>(株)トヨタエナジーソリューションズ　メニューB(残差)</t>
  </si>
  <si>
    <t>(株)トヨタエナジーソリューションズ　(参考値)事業者全体</t>
  </si>
  <si>
    <t>A0153</t>
  </si>
  <si>
    <t>(株)エナリス・パワー・マーケティング　メニューA</t>
  </si>
  <si>
    <t>(株)エナリス・パワー・マーケティング　メニューB</t>
  </si>
  <si>
    <t>(株)エナリス・パワー・マーケティング　メニューC</t>
  </si>
  <si>
    <t>(株)エナリス・パワー・マーケティング　メニューD</t>
  </si>
  <si>
    <t>(株)エナリス・パワー・マーケティング　メニューE</t>
  </si>
  <si>
    <t>(株)エナリス・パワー・マーケティング　メニューF</t>
  </si>
  <si>
    <t>(株)エナリス・パワー・マーケティング　メニューG</t>
  </si>
  <si>
    <t>(株)エナリス・パワー・マーケティング　メニューH</t>
  </si>
  <si>
    <t>(株)エナリス・パワー・マーケティング　メニューI</t>
  </si>
  <si>
    <t>(株)エナリス・パワー・マーケティング　メニューJ</t>
  </si>
  <si>
    <t>(株)エナリス・パワー・マーケティング　メニューK(残差)</t>
  </si>
  <si>
    <t>(株)エナリス・パワー・マーケティング　(参考値)事業者全体</t>
  </si>
  <si>
    <t>A0154</t>
  </si>
  <si>
    <t>歌舞伎エナジー(株)</t>
  </si>
  <si>
    <t>A0155</t>
  </si>
  <si>
    <t>みやまスマートエネルギー(株)　メニューA</t>
  </si>
  <si>
    <t>みやまスマートエネルギー(株)　メニューB(残差)</t>
  </si>
  <si>
    <t>みやまスマートエネルギー(株)　(参考値)事業者全体</t>
  </si>
  <si>
    <t>A0156</t>
  </si>
  <si>
    <t>エフィシエント(株)</t>
  </si>
  <si>
    <t>A0157</t>
  </si>
  <si>
    <t>(株)生活クラブエナジー　メニューA</t>
  </si>
  <si>
    <t>(株)生活クラブエナジー　メニューB</t>
  </si>
  <si>
    <t>(株)生活クラブエナジー　メニューC(残差)</t>
  </si>
  <si>
    <t>(株)生活クラブエナジー　(参考値)事業者全体</t>
  </si>
  <si>
    <t>A0158</t>
  </si>
  <si>
    <t>生活協同組合コープこうべ　メニューC(残差)</t>
  </si>
  <si>
    <t>生活協同組合コープこうべ　(参考値)事業者全体</t>
  </si>
  <si>
    <t>A0159</t>
  </si>
  <si>
    <t>(株)シーエナジー</t>
  </si>
  <si>
    <t>A0160</t>
  </si>
  <si>
    <t>角栄ガス(株)</t>
  </si>
  <si>
    <t>A0161</t>
  </si>
  <si>
    <t>京葉瓦斯(株)　メニューA</t>
  </si>
  <si>
    <t>京葉瓦斯(株)　メニューB(残差)</t>
  </si>
  <si>
    <t>京葉瓦斯(株)　(参考値)事業者全体</t>
  </si>
  <si>
    <t>A0162</t>
  </si>
  <si>
    <t>TOPPANホールディングス(株)（旧:凸版印刷(株)）　メニューA</t>
  </si>
  <si>
    <t>TOPPANホールディングス(株)（旧:凸版印刷(株)）　メニューB</t>
  </si>
  <si>
    <t>TOPPANホールディングス(株)（旧:凸版印刷(株)）　メニューC</t>
  </si>
  <si>
    <t>TOPPANホールディングス(株)（旧:凸版印刷(株)）　メニューD(残差)</t>
  </si>
  <si>
    <t>TOPPANホールディングス(株)（旧:凸版印刷(株)）　(参考値)事業者全体</t>
  </si>
  <si>
    <t>A0163</t>
  </si>
  <si>
    <t>伊勢崎ガス(株)　メニューA</t>
  </si>
  <si>
    <t>伊勢崎ガス(株)　メニューB(残差)</t>
  </si>
  <si>
    <t>伊勢崎ガス(株)　(参考値)事業者全体</t>
  </si>
  <si>
    <t>A0164</t>
  </si>
  <si>
    <t>キヤノンマーケティングジャパン(株)</t>
  </si>
  <si>
    <t>A0165</t>
  </si>
  <si>
    <t>(株)とっとり市民電力　メニューA</t>
  </si>
  <si>
    <t>(株)とっとり市民電力　メニューB(残差)</t>
  </si>
  <si>
    <t>(株)とっとり市民電力　(参考値)事業者全体</t>
  </si>
  <si>
    <t>A0166</t>
  </si>
  <si>
    <t>(株)イーエムアイ</t>
  </si>
  <si>
    <t>A0167</t>
  </si>
  <si>
    <t>佐野瓦斯(株)　メニューA</t>
  </si>
  <si>
    <t>佐野瓦斯(株)　メニューB(残差)</t>
  </si>
  <si>
    <t>佐野瓦斯(株)　(参考値)事業者全体</t>
  </si>
  <si>
    <t>A0168</t>
  </si>
  <si>
    <t>桐生瓦斯(株)</t>
  </si>
  <si>
    <t>A0169</t>
  </si>
  <si>
    <t>森の電力(株)　メニューA</t>
  </si>
  <si>
    <t>森の電力(株)　メニューB(残差)</t>
  </si>
  <si>
    <t>森の電力(株)　(参考値)事業者全体</t>
  </si>
  <si>
    <t>A0170</t>
  </si>
  <si>
    <t>大和ハウス工業(株)　　メニューA</t>
  </si>
  <si>
    <t>大和ハウス工業(株)　　メニューB</t>
  </si>
  <si>
    <t>大和ハウス工業(株)　　メニューC</t>
  </si>
  <si>
    <t>大和ハウス工業(株)　　メニューD</t>
  </si>
  <si>
    <t>大和ハウス工業(株)　　メニューE</t>
  </si>
  <si>
    <t>大和ハウス工業(株)　　メニューF(残差)</t>
  </si>
  <si>
    <t>大和ハウス工業(株)　　(参考値)事業者全体</t>
  </si>
  <si>
    <t>A0172</t>
  </si>
  <si>
    <t>HTBエナジー(株)　メニューA</t>
  </si>
  <si>
    <t>HTBエナジー(株)　メニューB(残差)</t>
  </si>
  <si>
    <t>HTBエナジー(株)　(参考値)事業者全体</t>
  </si>
  <si>
    <t>A0173</t>
  </si>
  <si>
    <t>(株)アシストワンエナジー</t>
  </si>
  <si>
    <t>A0175</t>
  </si>
  <si>
    <t>(株)フソウ・エナジー</t>
  </si>
  <si>
    <t>A0177</t>
  </si>
  <si>
    <t>湘南電力(株)　メニューA</t>
  </si>
  <si>
    <t>湘南電力(株)　メニューB(残差)</t>
  </si>
  <si>
    <t>湘南電力(株)　(参考値)事業者全体</t>
  </si>
  <si>
    <t>A0178</t>
  </si>
  <si>
    <t>大東建託パートナーズ(株)</t>
  </si>
  <si>
    <t>A0179</t>
  </si>
  <si>
    <t>Japan電力(株)　メニューA</t>
  </si>
  <si>
    <t>Japan電力(株)　メニューB(残差)</t>
  </si>
  <si>
    <t>Japan電力(株)　(参考値)事業者全体</t>
  </si>
  <si>
    <t>A0180</t>
  </si>
  <si>
    <t>電源開発(株)　メニューA</t>
  </si>
  <si>
    <t>電源開発(株)　(参考値)事業者全体</t>
  </si>
  <si>
    <t>A0181</t>
  </si>
  <si>
    <t>鈴与商事(株)　メニューA</t>
  </si>
  <si>
    <t>鈴与商事(株)　メニューB</t>
  </si>
  <si>
    <t>鈴与商事(株)　メニューC</t>
  </si>
  <si>
    <t>鈴与商事(株)　メニューD</t>
  </si>
  <si>
    <t>鈴与商事(株)　メニューE</t>
  </si>
  <si>
    <t>鈴与商事(株)　メニューF</t>
  </si>
  <si>
    <t>鈴与商事(株)　メニューG(残差)</t>
  </si>
  <si>
    <t>鈴与商事(株)　(参考値)事業者全体</t>
  </si>
  <si>
    <t>A0184</t>
  </si>
  <si>
    <t>ワタミエナジー(株)　メニューA</t>
  </si>
  <si>
    <t>ワタミエナジー(株)　メニューB(残差)</t>
  </si>
  <si>
    <t>ワタミエナジー(株)　(参考値)事業者全体</t>
  </si>
  <si>
    <t>A0185</t>
  </si>
  <si>
    <t>(株)パルシステム電力</t>
  </si>
  <si>
    <t>A0186</t>
  </si>
  <si>
    <t>SBパワー(株)　メニューA</t>
  </si>
  <si>
    <t>SBパワー(株)　メニューB</t>
  </si>
  <si>
    <t>SBパワー(株)　メニューC</t>
  </si>
  <si>
    <t>SBパワー(株)　メニューD(残差)</t>
  </si>
  <si>
    <t>SBパワー(株)　(参考値)事業者全体</t>
  </si>
  <si>
    <t>A0187</t>
  </si>
  <si>
    <t>NFパワーサービス(株)　メニューA</t>
  </si>
  <si>
    <t>NFパワーサービス(株)　メニューB(残差)</t>
  </si>
  <si>
    <t>NFパワーサービス(株)　(参考値)事業者全体</t>
  </si>
  <si>
    <t>A0188</t>
  </si>
  <si>
    <t>ひおき地域エネルギー(株)　メニューA</t>
  </si>
  <si>
    <t>ひおき地域エネルギー(株)　メニューB</t>
  </si>
  <si>
    <t>ひおき地域エネルギー(株)　メニューC</t>
  </si>
  <si>
    <t>ひおき地域エネルギー(株)　メニューD(残差)</t>
  </si>
  <si>
    <t>ひおき地域エネルギー(株)　(参考値)事業者全体</t>
  </si>
  <si>
    <t>A0189</t>
  </si>
  <si>
    <t>和歌山電力(株)</t>
  </si>
  <si>
    <t>A0190</t>
  </si>
  <si>
    <t>日本瓦斯(株)(日本ガス(株))</t>
  </si>
  <si>
    <t>A0191</t>
  </si>
  <si>
    <t>(株)トドック電力　メニューA</t>
  </si>
  <si>
    <t>(株)トドック電力　メニューB(残差)</t>
  </si>
  <si>
    <t>(株)トドック電力　(参考値)事業者全体</t>
  </si>
  <si>
    <t>A0193</t>
  </si>
  <si>
    <t>九電みらいエナジー(株)　メニューA</t>
  </si>
  <si>
    <t>九電みらいエナジー(株)　メニューB(残差)</t>
  </si>
  <si>
    <t>九電みらいエナジー(株)　(参考値)事業者全体</t>
  </si>
  <si>
    <t>A0194</t>
  </si>
  <si>
    <t>(株)ミツウロコヴェッセル</t>
  </si>
  <si>
    <t>A0195</t>
  </si>
  <si>
    <t>(株)フォレストパワー</t>
  </si>
  <si>
    <t>A0196</t>
  </si>
  <si>
    <t>日高都市ガス(株)</t>
  </si>
  <si>
    <t>A0197</t>
  </si>
  <si>
    <t>(株)アドバンテック　メニューA</t>
  </si>
  <si>
    <t>(株)アドバンテック　メニューB</t>
  </si>
  <si>
    <t>(株)アドバンテック　(参考値)事業者全体</t>
  </si>
  <si>
    <t>A0199</t>
  </si>
  <si>
    <t>ローカルエナジー(株)　メニューA</t>
  </si>
  <si>
    <t>ローカルエナジー(株)　メニューB(残差)</t>
  </si>
  <si>
    <t>ローカルエナジー(株)　(参考値)事業者全体</t>
  </si>
  <si>
    <t>A0200</t>
  </si>
  <si>
    <t>エネックス(株)　メニューA</t>
  </si>
  <si>
    <t>エネックス(株)　メニューB(残差)</t>
  </si>
  <si>
    <t>エネックス(株)　(参考値)事業者全体</t>
  </si>
  <si>
    <t>A0203</t>
  </si>
  <si>
    <t>(株)レクスポート</t>
  </si>
  <si>
    <t>A0204</t>
  </si>
  <si>
    <t>なでしこ電力(株)</t>
  </si>
  <si>
    <t>A0206</t>
  </si>
  <si>
    <t>日田グリーン電力(株)　メニューA</t>
  </si>
  <si>
    <t>日田グリーン電力(株)　メニューB(残差)</t>
  </si>
  <si>
    <t>日田グリーン電力(株)　(参考値)事業者全体</t>
  </si>
  <si>
    <t>A0209</t>
  </si>
  <si>
    <t>埼玉ガス(株)</t>
  </si>
  <si>
    <t>A0210</t>
  </si>
  <si>
    <t>宮崎パワーライン(株)</t>
  </si>
  <si>
    <t>A0211</t>
  </si>
  <si>
    <t>(株)パワー・オプティマイザー</t>
  </si>
  <si>
    <t>A0213</t>
  </si>
  <si>
    <t>(株)U-POWER　メニューA</t>
  </si>
  <si>
    <t>(株)U-POWER　メニューB</t>
  </si>
  <si>
    <t>(株)U-POWER　メニューC</t>
  </si>
  <si>
    <t>(株)U-POWER　メニューD(残差)</t>
  </si>
  <si>
    <t>(株)U-POWER　(参考値)事業者全体</t>
  </si>
  <si>
    <t>A0214</t>
  </si>
  <si>
    <t>(株)TTSパワー</t>
  </si>
  <si>
    <t>A0216</t>
  </si>
  <si>
    <t>(株)岩手ウッドパワー</t>
  </si>
  <si>
    <t>A0217</t>
  </si>
  <si>
    <t>里山パワーワークス(株)</t>
  </si>
  <si>
    <t>A0218</t>
  </si>
  <si>
    <t>(株)中之条パワー　メニューA</t>
  </si>
  <si>
    <t>(株)中之条パワー　メニューB(残差)</t>
  </si>
  <si>
    <t>(株)中之条パワー　(参考値)事業者全体</t>
  </si>
  <si>
    <t>A0220</t>
  </si>
  <si>
    <t>日産トレーデイング(株)　メニューA</t>
  </si>
  <si>
    <t>日産トレーデイング(株)　メニューB(残差)</t>
  </si>
  <si>
    <t>日産トレーデイング(株)　(参考値)事業者全体</t>
  </si>
  <si>
    <t>A0221</t>
  </si>
  <si>
    <t>(株)エネウィル　メニューA</t>
  </si>
  <si>
    <t>(株)エネウィル　メニューB(残差)</t>
  </si>
  <si>
    <t>(株)エネウィル　(参考値)事業者全体</t>
  </si>
  <si>
    <t>A0222</t>
  </si>
  <si>
    <t>Next Power(株)</t>
  </si>
  <si>
    <t>A0227</t>
  </si>
  <si>
    <t>はりま電力(株)</t>
  </si>
  <si>
    <t>A0228</t>
  </si>
  <si>
    <t>(株)浜松新電力　メニューA</t>
  </si>
  <si>
    <t>(株)浜松新電力　メニューB(残差)</t>
  </si>
  <si>
    <t>(株)浜松新電力　(参考値)事業者全体</t>
  </si>
  <si>
    <t>A0229</t>
  </si>
  <si>
    <t>ゼロワットパワー(株)　メニューA</t>
  </si>
  <si>
    <t>ゼロワットパワー(株)　メニューB</t>
  </si>
  <si>
    <t>ゼロワットパワー(株)　メニューC</t>
  </si>
  <si>
    <t>ゼロワットパワー(株)　メニューD</t>
  </si>
  <si>
    <t>ゼロワットパワー(株)　メニューE</t>
  </si>
  <si>
    <t>ゼロワットパワー(株)　メニューF</t>
  </si>
  <si>
    <t>ゼロワットパワー(株)　メニューG</t>
  </si>
  <si>
    <t>ゼロワットパワー(株)　メニューH</t>
  </si>
  <si>
    <t>ゼロワットパワー(株)　メニューI(残差)</t>
  </si>
  <si>
    <t>ゼロワットパワー(株)　(参考値)事業者全体</t>
  </si>
  <si>
    <t>A0230</t>
  </si>
  <si>
    <t>アストマックス(株)　メニューA</t>
  </si>
  <si>
    <t>アストマックス(株)　メニューB(残差)</t>
  </si>
  <si>
    <t>アストマックス(株)　(参考値)事業者全体</t>
  </si>
  <si>
    <t>A0231</t>
  </si>
  <si>
    <t>(株)やまがた新電力　メニューA</t>
  </si>
  <si>
    <t>(株)やまがた新電力　メニューB</t>
  </si>
  <si>
    <t>(株)やまがた新電力　メニューC</t>
  </si>
  <si>
    <t>(株)やまがた新電力　メニューD(残差)</t>
  </si>
  <si>
    <t>(株)やまがた新電力　(参考値)事業者全体</t>
  </si>
  <si>
    <t>A0232</t>
  </si>
  <si>
    <t>一般社団法人東松島みらいとし機構　メニューB(残差)</t>
  </si>
  <si>
    <t>一般社団法人東松島みらいとし機構　(参考値)事業者全体</t>
  </si>
  <si>
    <t>A0234</t>
  </si>
  <si>
    <t>(株)グリーンパワー大東　メニューA</t>
  </si>
  <si>
    <t>(株)グリーンパワー大東　メニューB(残差)</t>
  </si>
  <si>
    <t>(株)グリーンパワー大東　(参考値)事業者全体</t>
  </si>
  <si>
    <t>A0236</t>
  </si>
  <si>
    <t>(株)シーラソーラー(旧：(株)シーラパワー)　メニューA</t>
  </si>
  <si>
    <t>(株)シーラソーラー(旧：(株)シーラパワー)　メニューB(残差)</t>
  </si>
  <si>
    <t>(株)シーラソーラー(旧：(株)シーラパワー)　(参考値)事業者全体</t>
  </si>
  <si>
    <t>A0237</t>
  </si>
  <si>
    <t>御所野縄文電力(株)</t>
  </si>
  <si>
    <t>A0238</t>
  </si>
  <si>
    <t>(株)カーボンニュートラル</t>
  </si>
  <si>
    <t>A0239</t>
  </si>
  <si>
    <t>宮古新電力(株)</t>
  </si>
  <si>
    <t>A0240</t>
  </si>
  <si>
    <t>長崎地域電力(株)</t>
  </si>
  <si>
    <t>A0241</t>
  </si>
  <si>
    <t>(株)エネアーク関西</t>
  </si>
  <si>
    <t>A0243</t>
  </si>
  <si>
    <t>近畿電力(株)</t>
  </si>
  <si>
    <t>A0245</t>
  </si>
  <si>
    <t>新電力おおいた(株)　メニューA</t>
  </si>
  <si>
    <t>新電力おおいた(株)　メニューB(残差)</t>
  </si>
  <si>
    <t>新電力おおいた(株)　(参考値)事業者全体</t>
  </si>
  <si>
    <t>A0246</t>
  </si>
  <si>
    <t>(株)日本セレモニー</t>
  </si>
  <si>
    <t>A0248</t>
  </si>
  <si>
    <t>(株)池見石油店</t>
  </si>
  <si>
    <t>A0250</t>
  </si>
  <si>
    <t>芝浦電力(株)　メニューA</t>
  </si>
  <si>
    <t>芝浦電力(株)　メニューB(残差)</t>
  </si>
  <si>
    <t>芝浦電力(株)　(参考値)事業者全体</t>
  </si>
  <si>
    <t>A0253</t>
  </si>
  <si>
    <t>(株)地域創生ホールディングス</t>
  </si>
  <si>
    <t>A0254</t>
  </si>
  <si>
    <t>スズカ電工(株)</t>
  </si>
  <si>
    <t>A0256</t>
  </si>
  <si>
    <t>(株)エーコープサービス</t>
  </si>
  <si>
    <t>A0257</t>
  </si>
  <si>
    <t>サンリン(株)　メニューA</t>
  </si>
  <si>
    <t>サンリン(株)　メニューB(残差)</t>
  </si>
  <si>
    <t>サンリン(株)　(参考値)事業者全体</t>
  </si>
  <si>
    <t>A0258</t>
  </si>
  <si>
    <t>(株)宮崎ガスリビング</t>
  </si>
  <si>
    <t>A0259</t>
  </si>
  <si>
    <t>山陰エレキ・アライアンス(株)</t>
  </si>
  <si>
    <t>A0260</t>
  </si>
  <si>
    <t>(株)ジョヴィ</t>
  </si>
  <si>
    <t>A0261</t>
  </si>
  <si>
    <t>ミライフ東日本(株)</t>
  </si>
  <si>
    <t>A0264</t>
  </si>
  <si>
    <t>山陰酸素工業(株)</t>
  </si>
  <si>
    <t>A0265</t>
  </si>
  <si>
    <t>武陽ガス(株)　メニューA</t>
  </si>
  <si>
    <t>武陽ガス(株)　メニューB</t>
  </si>
  <si>
    <t>武陽ガス(株)　メニューC(残差)</t>
  </si>
  <si>
    <t>武陽ガス(株)　(参考値)事業者全体</t>
  </si>
  <si>
    <t>A0267</t>
  </si>
  <si>
    <t>北海道電力(株)(旧：北海道電力コクリエーション(株))　メニューA</t>
  </si>
  <si>
    <t>北海道電力(株)(旧：北海道電力コクリエーション(株))　メニューB</t>
  </si>
  <si>
    <t>北海道電力(株)(旧：北海道電力コクリエーション(株))　メニューC</t>
  </si>
  <si>
    <t>北海道電力(株)(旧：北海道電力コクリエーション(株))　メニューD</t>
  </si>
  <si>
    <t>北海道電力(株)(旧：北海道電力コクリエーション(株))　メニューE(残差)</t>
  </si>
  <si>
    <t>北海道電力(株)(旧：北海道電力コクリエーション(株))　(参考値)事業者全体</t>
  </si>
  <si>
    <t>A0268</t>
  </si>
  <si>
    <t>東北電力(株)　メニューA</t>
  </si>
  <si>
    <t>東北電力(株)　メニューB</t>
  </si>
  <si>
    <t>東北電力(株)　メニューC</t>
  </si>
  <si>
    <t>東北電力(株)　メニューD(残差)</t>
  </si>
  <si>
    <t>東北電力(株)　(参考値)事業者全体</t>
  </si>
  <si>
    <t>A0269</t>
  </si>
  <si>
    <t>東京電力エナジーパートナー(株)　メニューA</t>
  </si>
  <si>
    <t>東京電力エナジーパートナー(株)　メニューB</t>
  </si>
  <si>
    <t>東京電力エナジーパートナー(株)　メニューC</t>
  </si>
  <si>
    <t>東京電力エナジーパートナー(株)　メニューD</t>
  </si>
  <si>
    <t>東京電力エナジーパートナー(株)　メニューE</t>
  </si>
  <si>
    <t>東京電力エナジーパートナー(株)　メニューF</t>
  </si>
  <si>
    <t>東京電力エナジーパートナー(株)　メニューG</t>
  </si>
  <si>
    <t>東京電力エナジーパートナー(株)　メニューH</t>
  </si>
  <si>
    <t>東京電力エナジーパートナー(株)　メニューI</t>
  </si>
  <si>
    <t>東京電力エナジーパートナー(株)　メニューJ</t>
  </si>
  <si>
    <t>東京電力エナジーパートナー(株)　メニューK</t>
  </si>
  <si>
    <t>東京電力エナジーパートナー(株)　メニューL</t>
  </si>
  <si>
    <t>東京電力エナジーパートナー(株)　メニューM</t>
  </si>
  <si>
    <t>東京電力エナジーパートナー(株)　メニューN(残差)</t>
  </si>
  <si>
    <t>東京電力エナジーパートナー(株)　(参考値)事業者全体</t>
  </si>
  <si>
    <t>A0270</t>
  </si>
  <si>
    <t>中部電力ミライズ(株)　メニューA</t>
  </si>
  <si>
    <t>中部電力ミライズ(株)　メニューB(残差)</t>
  </si>
  <si>
    <t>中部電力ミライズ(株)　(参考値)事業者全体</t>
  </si>
  <si>
    <t>A0271</t>
  </si>
  <si>
    <t>北陸電力(株)　メニューA</t>
  </si>
  <si>
    <t>北陸電力(株)　メニューB(残差)</t>
  </si>
  <si>
    <t>北陸電力(株)　(参考値)事業者全体</t>
  </si>
  <si>
    <t>A0272</t>
  </si>
  <si>
    <t>関西電力(株) 　メニューA</t>
  </si>
  <si>
    <t>関西電力(株) 　メニューB</t>
  </si>
  <si>
    <t>関西電力(株) 　メニューC</t>
  </si>
  <si>
    <t>関西電力(株) 　メニューD</t>
  </si>
  <si>
    <t>関西電力(株) 　メニューE</t>
  </si>
  <si>
    <t>関西電力(株) 　メニューF</t>
  </si>
  <si>
    <t>関西電力(株) 　メニューG</t>
  </si>
  <si>
    <t>関西電力(株) 　メニューH</t>
  </si>
  <si>
    <t>関西電力(株) 　メニューI</t>
  </si>
  <si>
    <t>関西電力(株) 　メニューJ(残差)</t>
  </si>
  <si>
    <t>関西電力(株) 　(参考値)事業者全体</t>
  </si>
  <si>
    <t>A0273</t>
  </si>
  <si>
    <t>中国電力(株)　メニューA</t>
  </si>
  <si>
    <t>中国電力(株)　メニューB</t>
  </si>
  <si>
    <t>中国電力(株)　メニューC</t>
  </si>
  <si>
    <t>中国電力(株)　メニューD</t>
  </si>
  <si>
    <t>中国電力(株)　メニューE</t>
  </si>
  <si>
    <t>中国電力(株)　メニューF</t>
  </si>
  <si>
    <t>中国電力(株)　メニューG</t>
  </si>
  <si>
    <t>中国電力(株)　メニューH(残差)</t>
  </si>
  <si>
    <t>中国電力(株)　(参考値)事業者全体</t>
  </si>
  <si>
    <t>A0274</t>
  </si>
  <si>
    <t>四国電力(株)　メニューA</t>
  </si>
  <si>
    <t>四国電力(株)　メニューB</t>
  </si>
  <si>
    <t>四国電力(株)　メニューC(残差)</t>
  </si>
  <si>
    <t>四国電力(株)　(参考値)事業者全体</t>
  </si>
  <si>
    <t>A0275</t>
  </si>
  <si>
    <t>九州電力(株)　メニューA</t>
  </si>
  <si>
    <t>九州電力(株)　メニューB(残差)</t>
  </si>
  <si>
    <t>九州電力(株)　(参考値)事業者全体</t>
  </si>
  <si>
    <t>A0276</t>
  </si>
  <si>
    <t>沖縄電力(株)　メニューA</t>
  </si>
  <si>
    <t>沖縄電力(株)　メニューB(残差)</t>
  </si>
  <si>
    <t>沖縄電力(株)　(参考値)事業者全体</t>
  </si>
  <si>
    <t>A0277</t>
  </si>
  <si>
    <t>北日本石油(株)</t>
  </si>
  <si>
    <t>A0278</t>
  </si>
  <si>
    <t>千葉電力(株)</t>
  </si>
  <si>
    <t>A0280</t>
  </si>
  <si>
    <t>やめエネルギー(株)</t>
  </si>
  <si>
    <t>A0281</t>
  </si>
  <si>
    <t>(株)アースインフィニティ</t>
  </si>
  <si>
    <t>A0283</t>
  </si>
  <si>
    <t>足利ガス(株)</t>
  </si>
  <si>
    <t>A0284</t>
  </si>
  <si>
    <t>(株)Misumi</t>
  </si>
  <si>
    <t>A0285</t>
  </si>
  <si>
    <t>米子瓦斯(株)</t>
  </si>
  <si>
    <t>A0286</t>
  </si>
  <si>
    <t>(株)エルピオ</t>
  </si>
  <si>
    <t>A0287</t>
  </si>
  <si>
    <t>浜田ガス(株)</t>
  </si>
  <si>
    <t>A0288</t>
  </si>
  <si>
    <t>(株)アメニティ電力　メニューA</t>
  </si>
  <si>
    <t>(株)アメニティ電力　メニューB(残差)</t>
  </si>
  <si>
    <t>(株)アメニティ電力　(参考値)事業者全体</t>
  </si>
  <si>
    <t>A0292</t>
  </si>
  <si>
    <t>岡田建設(株)</t>
  </si>
  <si>
    <t>A0293</t>
  </si>
  <si>
    <t>出雲ガス(株)</t>
  </si>
  <si>
    <t>A0295</t>
  </si>
  <si>
    <t>一般社団法人グリーンコープでんき　メニューB(残差)</t>
  </si>
  <si>
    <t>一般社団法人グリーンコープでんき　(参考値)事業者全体</t>
  </si>
  <si>
    <t>A0296</t>
  </si>
  <si>
    <t>A0298</t>
  </si>
  <si>
    <t>イオンディライト(株)</t>
  </si>
  <si>
    <t>A0300</t>
  </si>
  <si>
    <t>(株)ファミリーネット・ジャパン　メニューA</t>
  </si>
  <si>
    <t>(株)ファミリーネット・ジャパン　メニューB</t>
  </si>
  <si>
    <t>(株)ファミリーネット・ジャパン　メニューC</t>
  </si>
  <si>
    <t>(株)ファミリーネット・ジャパン　メニューD</t>
  </si>
  <si>
    <t>(株)ファミリーネット・ジャパン　メニューE(残差)</t>
  </si>
  <si>
    <t>(株)ファミリーネット・ジャパン　(参考値)事業者全体</t>
  </si>
  <si>
    <t>A0303</t>
  </si>
  <si>
    <t>MKステーションズ(株)</t>
  </si>
  <si>
    <t>A0305</t>
  </si>
  <si>
    <t>フラワーペイメント(株)</t>
  </si>
  <si>
    <t>A0306</t>
  </si>
  <si>
    <t>(株)JTBコミュニケーションデザイン</t>
  </si>
  <si>
    <t>A0308</t>
  </si>
  <si>
    <t>積水化学工業(株)　メニューA</t>
  </si>
  <si>
    <t>積水化学工業(株)　メニューB(残差)</t>
  </si>
  <si>
    <t>積水化学工業(株)　(参考値)事業者全体</t>
  </si>
  <si>
    <t>A0310</t>
  </si>
  <si>
    <t>全農エネルギー(株)　メニューA</t>
  </si>
  <si>
    <t>全農エネルギー(株)　メニューB(残差)</t>
  </si>
  <si>
    <t>全農エネルギー(株)　(参考値)事業者全体</t>
  </si>
  <si>
    <t>A0311</t>
  </si>
  <si>
    <t>(株)ハルエネ　メニューA</t>
  </si>
  <si>
    <t>(株)ハルエネ　メニューB(残差)</t>
  </si>
  <si>
    <t>(株)ハルエネ　(参考値)事業者全体</t>
  </si>
  <si>
    <t>A0313</t>
  </si>
  <si>
    <t>(株)リケン工業</t>
  </si>
  <si>
    <t>A0314</t>
  </si>
  <si>
    <t>(株)ビビット</t>
  </si>
  <si>
    <t>A0315</t>
  </si>
  <si>
    <t>(株)おおた電力</t>
  </si>
  <si>
    <t>A0317</t>
  </si>
  <si>
    <t>伊藤忠プランテック(株)</t>
  </si>
  <si>
    <t>A0318</t>
  </si>
  <si>
    <t>(株)オカモト</t>
  </si>
  <si>
    <t>A0323</t>
  </si>
  <si>
    <t>キタコー(株)</t>
  </si>
  <si>
    <t>A0324</t>
  </si>
  <si>
    <t>生活協同組合コープしが　メニューB(残差)</t>
  </si>
  <si>
    <t>生活協同組合コープしが　(参考値)事業者全体</t>
  </si>
  <si>
    <t>A0330</t>
  </si>
  <si>
    <t>香川電力(株)　　メニューA</t>
  </si>
  <si>
    <t>香川電力(株)　　メニューB(残差)</t>
  </si>
  <si>
    <t>香川電力(株)　　(参考値)事業者全体</t>
  </si>
  <si>
    <t>A0332</t>
  </si>
  <si>
    <t>(株)PinT　メニューA</t>
  </si>
  <si>
    <t>(株)PinT　メニューB</t>
  </si>
  <si>
    <t>(株)PinT　メニューC(残差)</t>
  </si>
  <si>
    <t>(株)PinT　(参考値)事業者全体</t>
  </si>
  <si>
    <t>A0336</t>
  </si>
  <si>
    <t>(株)沖縄ガスニューパワー　メニューA</t>
  </si>
  <si>
    <t>(株)沖縄ガスニューパワー　メニューB(残差)</t>
  </si>
  <si>
    <t>(株)沖縄ガスニューパワー　(参考値)事業者全体</t>
  </si>
  <si>
    <t>A0337</t>
  </si>
  <si>
    <t>諏訪瓦斯(株)</t>
  </si>
  <si>
    <t>A0338</t>
  </si>
  <si>
    <t>エッセンシャルエナジー(株)</t>
  </si>
  <si>
    <t>A0342</t>
  </si>
  <si>
    <t>(株)いちき串木野電力</t>
  </si>
  <si>
    <t>A0343</t>
  </si>
  <si>
    <t>(株)クローバー・テクノロジーズ</t>
  </si>
  <si>
    <t>A0344</t>
  </si>
  <si>
    <t>西武ガス(株)</t>
  </si>
  <si>
    <t>A0345</t>
  </si>
  <si>
    <t>松本ガス(株)　メニューA</t>
  </si>
  <si>
    <t>松本ガス(株)　メニューB(残差)</t>
  </si>
  <si>
    <t>松本ガス(株)　(参考値)事業者全体</t>
  </si>
  <si>
    <t>A0348</t>
  </si>
  <si>
    <t>南部だんだんエナジー(株)</t>
  </si>
  <si>
    <t>A0349</t>
  </si>
  <si>
    <t>(株)エフエネ</t>
  </si>
  <si>
    <t>A0350</t>
  </si>
  <si>
    <t>こなんウルトラパワー(株)</t>
  </si>
  <si>
    <t>A0351</t>
  </si>
  <si>
    <t>(株)CHIBAむつざわエナジー</t>
  </si>
  <si>
    <t>A0352</t>
  </si>
  <si>
    <t>(株)関西空調　</t>
  </si>
  <si>
    <t>A0353</t>
  </si>
  <si>
    <t>奥出雲電力(株)</t>
  </si>
  <si>
    <t>A0355</t>
  </si>
  <si>
    <t>レジル(株)(旧:中央電力(株))　メニューA</t>
  </si>
  <si>
    <t>レジル(株)(旧:中央電力(株))　メニューB</t>
  </si>
  <si>
    <t>レジル(株)(旧:中央電力(株))　メニューC</t>
  </si>
  <si>
    <t>レジル(株)(旧:中央電力(株))　メニューD(残差)</t>
  </si>
  <si>
    <t>レジル(株)(旧:中央電力(株))　(参考値)事業者全体</t>
  </si>
  <si>
    <t>A0356</t>
  </si>
  <si>
    <t>(株)成田香取エネルギー</t>
  </si>
  <si>
    <t>A0360</t>
  </si>
  <si>
    <t>グローバルソリューションサービス(株)</t>
  </si>
  <si>
    <t>A0362</t>
  </si>
  <si>
    <t>(株)CWS</t>
  </si>
  <si>
    <t>A0364</t>
  </si>
  <si>
    <t>ふくしま新電力(株)</t>
  </si>
  <si>
    <t>A0365</t>
  </si>
  <si>
    <t>ティーダッシュ合同会社　メニューB(残差)</t>
  </si>
  <si>
    <t>ティーダッシュ合同会社　(参考値)事業者全体</t>
  </si>
  <si>
    <t>A0366</t>
  </si>
  <si>
    <t>(株)エネクスライフサービス</t>
  </si>
  <si>
    <t>A0367</t>
  </si>
  <si>
    <t>ネイチャーエナジー小国(株)</t>
  </si>
  <si>
    <t>A0368</t>
  </si>
  <si>
    <t>リエスパワーネクスト(株)</t>
  </si>
  <si>
    <t>A0369</t>
  </si>
  <si>
    <t>京都生活協同組合　メニューB(残差)</t>
  </si>
  <si>
    <t>京都生活協同組合　(参考値)事業者全体</t>
  </si>
  <si>
    <t>A0371</t>
  </si>
  <si>
    <t>エネルギーパワー(株)</t>
  </si>
  <si>
    <t>A0372</t>
  </si>
  <si>
    <t>(株)グリムスパワー</t>
  </si>
  <si>
    <t>A0373</t>
  </si>
  <si>
    <t>日本ファシリティ・ソリューション(株)　メニューA</t>
  </si>
  <si>
    <t>日本ファシリティ・ソリューション(株)　(参考値)事業者全体</t>
  </si>
  <si>
    <t>A0377</t>
  </si>
  <si>
    <t>(株)オノプロックス</t>
  </si>
  <si>
    <t>A0378</t>
  </si>
  <si>
    <t>本庄ガス(株)</t>
  </si>
  <si>
    <t>A0380</t>
  </si>
  <si>
    <t>青森県民エナジー(株)</t>
  </si>
  <si>
    <t>A0381</t>
  </si>
  <si>
    <t>国際航業(株)　メニューA</t>
  </si>
  <si>
    <t>国際航業(株)　メニューB(残差)</t>
  </si>
  <si>
    <t>国際航業(株)　(参考値)事業者全体</t>
  </si>
  <si>
    <t>A0382</t>
  </si>
  <si>
    <t>ローカルでんき(株)　メニューA</t>
  </si>
  <si>
    <t>ローカルでんき(株)　メニューB(残差)</t>
  </si>
  <si>
    <t>ローカルでんき(株)　(参考値)事業者全体</t>
  </si>
  <si>
    <t>A0383</t>
  </si>
  <si>
    <t>(株)明治産業</t>
  </si>
  <si>
    <t>A0385</t>
  </si>
  <si>
    <t>岡山電力(株)　メニューA</t>
  </si>
  <si>
    <t>岡山電力(株)　メニューB(残差)</t>
  </si>
  <si>
    <t>岡山電力(株)　(参考値)事業者全体</t>
  </si>
  <si>
    <t>A0386</t>
  </si>
  <si>
    <t>ミライフ(株)　メニューA</t>
  </si>
  <si>
    <t>ミライフ(株)　メニューB(残差)</t>
  </si>
  <si>
    <t>ミライフ(株)　(参考値)事業者全体</t>
  </si>
  <si>
    <t>A0388</t>
  </si>
  <si>
    <t>楽天エナジー(株)　メニューA</t>
  </si>
  <si>
    <t>楽天エナジー(株)　メニューB</t>
  </si>
  <si>
    <t>楽天エナジー(株)　メニューC(残差)</t>
  </si>
  <si>
    <t>楽天エナジー(株)　(参考値)事業者全体</t>
  </si>
  <si>
    <t>A0389</t>
  </si>
  <si>
    <t>うすきエネルギー(株)</t>
  </si>
  <si>
    <t>A0391</t>
  </si>
  <si>
    <t>森のエネルギー(株)</t>
  </si>
  <si>
    <t>A0392</t>
  </si>
  <si>
    <t>岐阜電力(株)　メニューA</t>
  </si>
  <si>
    <t>岐阜電力(株)　メニューB(残差)</t>
  </si>
  <si>
    <t>岐阜電力(株)　(参考値)事業者全体</t>
  </si>
  <si>
    <t>A0396</t>
  </si>
  <si>
    <t>(株)エスケーエナジー</t>
  </si>
  <si>
    <t>A0397</t>
  </si>
  <si>
    <t>名南共同エネルギー(株)</t>
  </si>
  <si>
    <t>A0398</t>
  </si>
  <si>
    <t>Apaman Energy(株)</t>
  </si>
  <si>
    <t>A0403</t>
  </si>
  <si>
    <t>大分ケーブルテレコム(株)　メニューA</t>
  </si>
  <si>
    <t>大分ケーブルテレコム(株)　メニューB(残差)</t>
  </si>
  <si>
    <t>大分ケーブルテレコム(株)　(参考値)事業者全体</t>
  </si>
  <si>
    <t>A0405</t>
  </si>
  <si>
    <t>アストマックス・エネルギー(株)　メニューA</t>
  </si>
  <si>
    <t>アストマックス・エネルギー(株)　メニューB</t>
  </si>
  <si>
    <t>アストマックス・エネルギー(株)　メニューC(残差)</t>
  </si>
  <si>
    <t>アストマックス・エネルギー(株)　(参考値)事業者全体</t>
  </si>
  <si>
    <t>A0406</t>
  </si>
  <si>
    <t>A0407</t>
  </si>
  <si>
    <t>ALL GREEN POWER(株)</t>
  </si>
  <si>
    <t>A0411</t>
  </si>
  <si>
    <t>福井電力(株)</t>
  </si>
  <si>
    <t>A0413</t>
  </si>
  <si>
    <t>(株)MKエネルギー</t>
  </si>
  <si>
    <t>A0415</t>
  </si>
  <si>
    <t>エネラボ(株)　メニューA</t>
  </si>
  <si>
    <t>エネラボ(株)　メニューB(残差)</t>
  </si>
  <si>
    <t>エネラボ(株)　(参考値)事業者全体</t>
  </si>
  <si>
    <t>A0418</t>
  </si>
  <si>
    <t>横浜ウォーター(株)</t>
  </si>
  <si>
    <t>A0419</t>
  </si>
  <si>
    <t>スマートエナジー磐田(株)　メニューA</t>
  </si>
  <si>
    <t>スマートエナジー磐田(株)　メニューB</t>
  </si>
  <si>
    <t>スマートエナジー磐田(株)　メニューC(残差)</t>
  </si>
  <si>
    <t>スマートエナジー磐田(株)　(参考値)事業者全体</t>
  </si>
  <si>
    <t>A0420</t>
  </si>
  <si>
    <t>A0425</t>
  </si>
  <si>
    <t>エネトレード(株)</t>
  </si>
  <si>
    <t>A0429</t>
  </si>
  <si>
    <t>ニシムラ(株)</t>
  </si>
  <si>
    <t>A0430</t>
  </si>
  <si>
    <t>(株)さくら新電力　メニューA</t>
  </si>
  <si>
    <t>(株)さくら新電力　メニューB(残差)</t>
  </si>
  <si>
    <t>(株)さくら新電力　(参考値)事業者全体</t>
  </si>
  <si>
    <t>A0431</t>
  </si>
  <si>
    <t>(株)グローアップ</t>
  </si>
  <si>
    <t>A0435</t>
  </si>
  <si>
    <t>いこま市民パワー(株)</t>
  </si>
  <si>
    <t>A0437</t>
  </si>
  <si>
    <t>おもてなし山形(株)　メニューA</t>
  </si>
  <si>
    <t>おもてなし山形(株)　メニューB(残差)</t>
  </si>
  <si>
    <t>おもてなし山形(株)　(参考値)事業者全体</t>
  </si>
  <si>
    <t>A0438</t>
  </si>
  <si>
    <t>長野都市ガス(株)</t>
  </si>
  <si>
    <t>A0439</t>
  </si>
  <si>
    <t>上田ガス(株)</t>
  </si>
  <si>
    <t>A0440</t>
  </si>
  <si>
    <t>日本瓦斯(株)(旧：東日本ガス(株)、東彩ガス(株)、北日本ガス(株))　メニューA</t>
  </si>
  <si>
    <t>日本瓦斯(株)(旧：東日本ガス(株)、東彩ガス(株)、北日本ガス(株))　メニューB(残差)</t>
  </si>
  <si>
    <t>日本瓦斯(株)(旧：東日本ガス(株)、東彩ガス(株)、北日本ガス(株))　(参考値)事業者全体</t>
  </si>
  <si>
    <t>A0442</t>
  </si>
  <si>
    <t>(株)シグナストラスト</t>
  </si>
  <si>
    <t>A0443</t>
  </si>
  <si>
    <t>ゲーテハウス(株)</t>
  </si>
  <si>
    <t>A0446</t>
  </si>
  <si>
    <t>JPエネルギー(株)</t>
  </si>
  <si>
    <t>A0447</t>
  </si>
  <si>
    <t>兵庫電力(株)</t>
  </si>
  <si>
    <t>A0448</t>
  </si>
  <si>
    <t>大和ライフエナジア(株)　メニューA</t>
  </si>
  <si>
    <t>大和ライフエナジア(株)　メニューB(残差)</t>
  </si>
  <si>
    <t>大和ライフエナジア(株)　(参考値)事業者全体</t>
  </si>
  <si>
    <t>A0451</t>
  </si>
  <si>
    <t>Cocoテラスたがわ(株)</t>
  </si>
  <si>
    <t>A0452</t>
  </si>
  <si>
    <t>東北電力エナジートレーディング(株)</t>
  </si>
  <si>
    <t>A0453</t>
  </si>
  <si>
    <t>(株)横浜環境デザイン</t>
  </si>
  <si>
    <t>A0454</t>
  </si>
  <si>
    <t>(株)まち未来製作所　メニューA</t>
  </si>
  <si>
    <t>(株)まち未来製作所　メニューB(残差)</t>
  </si>
  <si>
    <t>(株)まち未来製作所　(参考値)事業者全体</t>
  </si>
  <si>
    <t>A0455</t>
  </si>
  <si>
    <t>TRENDE(株)</t>
  </si>
  <si>
    <t>A0456</t>
  </si>
  <si>
    <t>(株)どさんこパワー　メニューA</t>
  </si>
  <si>
    <t>(株)どさんこパワー　メニューB(残差)</t>
  </si>
  <si>
    <t>(株)どさんこパワー　(参考値)事業者全体</t>
  </si>
  <si>
    <t>A0457</t>
  </si>
  <si>
    <t>トリニティエナジー(株)</t>
  </si>
  <si>
    <t>A0458</t>
  </si>
  <si>
    <t>ワンワールドエナジー(株)</t>
  </si>
  <si>
    <t>A0461</t>
  </si>
  <si>
    <t>(株)LIXIL TEPCO スマートパートナーズ</t>
  </si>
  <si>
    <t>A0463</t>
  </si>
  <si>
    <t>(株)NEXT ONE</t>
  </si>
  <si>
    <t>A0465</t>
  </si>
  <si>
    <t>(株)ムダカラ</t>
  </si>
  <si>
    <t>A0467</t>
  </si>
  <si>
    <t>(株)アルファライズ</t>
  </si>
  <si>
    <t>A0468</t>
  </si>
  <si>
    <t>おおすみ半島スマートエネルギー(株)</t>
  </si>
  <si>
    <t>A0470</t>
  </si>
  <si>
    <t>おきなわコープエナジー(株)</t>
  </si>
  <si>
    <t>A0471</t>
  </si>
  <si>
    <t>久慈地域エネルギー(株)</t>
  </si>
  <si>
    <t>A0472</t>
  </si>
  <si>
    <t>弘前ガス(株)</t>
  </si>
  <si>
    <t>A0473</t>
  </si>
  <si>
    <t>(株)フォーバルテレコム　　メニューA</t>
  </si>
  <si>
    <t>(株)フォーバルテレコム　　メニューB(残差)</t>
  </si>
  <si>
    <t>(株)フォーバルテレコム　　(参考値)事業者全体</t>
  </si>
  <si>
    <t>A0476</t>
  </si>
  <si>
    <t>(株)ストエネ（旧:(株)グランデータ）</t>
  </si>
  <si>
    <t>A0477</t>
  </si>
  <si>
    <t>くるめエネルギー(株)</t>
  </si>
  <si>
    <t>A0480</t>
  </si>
  <si>
    <t>松阪新電力(株)</t>
  </si>
  <si>
    <t>A0481</t>
  </si>
  <si>
    <t>ヒューリックプロパティソリューション(株)　メニューA</t>
  </si>
  <si>
    <t>ヒューリックプロパティソリューション(株)　メニューB</t>
  </si>
  <si>
    <t>ヒューリックプロパティソリューション(株)　メニューC(残差)</t>
  </si>
  <si>
    <t>ヒューリックプロパティソリューション(株)　(参考値)事業者全体</t>
  </si>
  <si>
    <t>A0482</t>
  </si>
  <si>
    <t>宮崎電力(株)</t>
  </si>
  <si>
    <t>A0490</t>
  </si>
  <si>
    <t>(株)CDエナジーダイレクト　メニューA</t>
  </si>
  <si>
    <t>(株)CDエナジーダイレクト　メニューB(残差)</t>
  </si>
  <si>
    <t>(株)CDエナジーダイレクト　(参考値)事業者全体</t>
  </si>
  <si>
    <t>A0491</t>
  </si>
  <si>
    <t>Q.ENESTでんき(株)　メニューA</t>
  </si>
  <si>
    <t>Q.ENESTでんき(株)　メニューB</t>
  </si>
  <si>
    <t>Q.ENESTでんき(株)　メニューC(残差)</t>
  </si>
  <si>
    <t>Q.ENESTでんき(株)　(参考値)事業者全体</t>
  </si>
  <si>
    <t>A0493</t>
  </si>
  <si>
    <t>(株)ぶんごおおのエナジー</t>
  </si>
  <si>
    <t>A0494</t>
  </si>
  <si>
    <t>ヴィジョナリーパワー(株)</t>
  </si>
  <si>
    <t>A0495</t>
  </si>
  <si>
    <t>有明エナジー(株)</t>
  </si>
  <si>
    <t>A0499</t>
  </si>
  <si>
    <t>厚木瓦斯(株)　メニューA</t>
  </si>
  <si>
    <t>厚木瓦斯(株)　メニューB(残差)</t>
  </si>
  <si>
    <t>厚木瓦斯(株)　(参考値)事業者全体</t>
  </si>
  <si>
    <t>A0500</t>
  </si>
  <si>
    <t>(株)エネ・ビジョン　メニューA</t>
  </si>
  <si>
    <t>(株)エネ・ビジョン　(参考値)事業者全体</t>
  </si>
  <si>
    <t>A0501</t>
  </si>
  <si>
    <t>イワタニ三重(株)</t>
  </si>
  <si>
    <t>A0502</t>
  </si>
  <si>
    <t>(株)マルヰ</t>
  </si>
  <si>
    <t>A0503</t>
  </si>
  <si>
    <t>大多喜ガス(株)　メニューA</t>
  </si>
  <si>
    <t>大多喜ガス(株)　メニューB(残差)</t>
  </si>
  <si>
    <t>大多喜ガス(株)　(参考値)事業者全体</t>
  </si>
  <si>
    <t>A0506</t>
  </si>
  <si>
    <t>鈴与電力(株)　メニューA</t>
  </si>
  <si>
    <t>鈴与電力(株)　メニューB</t>
  </si>
  <si>
    <t>鈴与電力(株)　メニューC</t>
  </si>
  <si>
    <t>鈴与電力(株)　メニューD</t>
  </si>
  <si>
    <t>鈴与電力(株)　メニューE</t>
  </si>
  <si>
    <t>鈴与電力(株)　メニューF</t>
  </si>
  <si>
    <t>鈴与電力(株)　メニューG</t>
  </si>
  <si>
    <t>鈴与電力(株)　メニューH</t>
  </si>
  <si>
    <t>鈴与電力(株)　メニューI</t>
  </si>
  <si>
    <t>鈴与電力(株)　メニューJ(残差)</t>
  </si>
  <si>
    <t>鈴与電力(株)　(参考値)事業者全体</t>
  </si>
  <si>
    <t>A0507</t>
  </si>
  <si>
    <t>コープ電力(株)　メニューA</t>
  </si>
  <si>
    <t>コープ電力(株)　メニューB(残差)</t>
  </si>
  <si>
    <t>コープ電力(株)　(参考値)事業者全体</t>
  </si>
  <si>
    <t>A0508</t>
  </si>
  <si>
    <t>A0509</t>
  </si>
  <si>
    <t>A0510</t>
  </si>
  <si>
    <t>A0511</t>
  </si>
  <si>
    <t>亀岡ふるさとエナジー(株)</t>
  </si>
  <si>
    <t>A0513</t>
  </si>
  <si>
    <t>(株)織戸組　メニューA</t>
  </si>
  <si>
    <t>(株)織戸組　メニューB(残差)</t>
  </si>
  <si>
    <t>(株)織戸組　(参考値)事業者全体</t>
  </si>
  <si>
    <t>A0514</t>
  </si>
  <si>
    <t>ふかやeパワー(株)　メニューA</t>
  </si>
  <si>
    <t>ふかやeパワー(株)　メニューB(残差)</t>
  </si>
  <si>
    <t>ふかやeパワー(株)　(参考値)事業者全体</t>
  </si>
  <si>
    <t>A0515</t>
  </si>
  <si>
    <t>(株)Link Life</t>
  </si>
  <si>
    <t>A0518</t>
  </si>
  <si>
    <t>(株)グローバルキャスト</t>
  </si>
  <si>
    <t>A0519</t>
  </si>
  <si>
    <t>日本エネルギー総合システム(株)　メニューA</t>
  </si>
  <si>
    <t>日本エネルギー総合システム(株)　メニューB</t>
  </si>
  <si>
    <t>日本エネルギー総合システム(株)　メニューC</t>
  </si>
  <si>
    <t>日本エネルギー総合システム(株)　メニューD</t>
  </si>
  <si>
    <t>日本エネルギー総合システム(株)　メニューE</t>
  </si>
  <si>
    <t>日本エネルギー総合システム(株)　メニューF(残差)</t>
  </si>
  <si>
    <t>日本エネルギー総合システム(株)　(参考値)事業者全体</t>
  </si>
  <si>
    <t>A0520</t>
  </si>
  <si>
    <t>イワタニ東海(株)</t>
  </si>
  <si>
    <t>A0525</t>
  </si>
  <si>
    <t>(株)ところざわ未来電力　メニューA</t>
  </si>
  <si>
    <t>(株)ところざわ未来電力　メニューB</t>
  </si>
  <si>
    <t>(株)ところざわ未来電力　メニューC(残差)</t>
  </si>
  <si>
    <t>(株)ところざわ未来電力　(参考値)事業者全体</t>
  </si>
  <si>
    <t>A0526</t>
  </si>
  <si>
    <t>朝日ガスエナジー(株)</t>
  </si>
  <si>
    <t>A0528</t>
  </si>
  <si>
    <t>(株)エネファント　メニューA</t>
  </si>
  <si>
    <t>(株)エネファント　メニューB</t>
  </si>
  <si>
    <t>(株)エネファント　メニューC(残差)</t>
  </si>
  <si>
    <t>(株)エネファント　(参考値)事業者全体</t>
  </si>
  <si>
    <t>A0529</t>
  </si>
  <si>
    <t>(株)エスエナジー</t>
  </si>
  <si>
    <t>A0533</t>
  </si>
  <si>
    <t>秩父新電力(株)　メニューA</t>
  </si>
  <si>
    <t>秩父新電力(株)　メニューB</t>
  </si>
  <si>
    <t>秩父新電力(株)　メニューC(残差)</t>
  </si>
  <si>
    <t>秩父新電力(株)　(参考値)事業者全体</t>
  </si>
  <si>
    <t>A0534</t>
  </si>
  <si>
    <t>みよしエナジー(株)</t>
  </si>
  <si>
    <t>A0538</t>
  </si>
  <si>
    <t>綿半パートナーズ(株)</t>
  </si>
  <si>
    <t>A0539</t>
  </si>
  <si>
    <t>(株)karch</t>
  </si>
  <si>
    <t>A0543</t>
  </si>
  <si>
    <t>(株)かみでん里山公社</t>
  </si>
  <si>
    <t>A0546</t>
  </si>
  <si>
    <t>(株)三郷ひまわりエナジー</t>
  </si>
  <si>
    <t>A0547</t>
  </si>
  <si>
    <t>(株)球磨村森電力</t>
  </si>
  <si>
    <t>A0549</t>
  </si>
  <si>
    <t>くこくエネルギー(株)</t>
  </si>
  <si>
    <t>A0550</t>
  </si>
  <si>
    <t>(株)エコログ</t>
  </si>
  <si>
    <t>A0551</t>
  </si>
  <si>
    <t>飯田まちづくり電力(株)　メニューA</t>
  </si>
  <si>
    <t>飯田まちづくり電力(株)　(参考値)事業者全体</t>
  </si>
  <si>
    <t>A0552</t>
  </si>
  <si>
    <t>イワタニ長野(株)</t>
  </si>
  <si>
    <t>A0553</t>
  </si>
  <si>
    <t>シェルジャパン(株)　メニューA</t>
  </si>
  <si>
    <t>シェルジャパン(株)　メニューB</t>
  </si>
  <si>
    <t>シェルジャパン(株)　メニューC(残差)</t>
  </si>
  <si>
    <t>シェルジャパン(株)　(参考値)事業者全体</t>
  </si>
  <si>
    <t>A0555</t>
  </si>
  <si>
    <t>石油資源開発(株)</t>
  </si>
  <si>
    <t>A0556</t>
  </si>
  <si>
    <t>越後天然ガス(株)　メニューA</t>
  </si>
  <si>
    <t>越後天然ガス(株)　メニューB(残差)</t>
  </si>
  <si>
    <t>越後天然ガス(株)　(参考値)事業者全体</t>
  </si>
  <si>
    <t>A0558</t>
  </si>
  <si>
    <t>坂戸ガス(株)</t>
  </si>
  <si>
    <t>A0559</t>
  </si>
  <si>
    <t>(株)デベロップ</t>
  </si>
  <si>
    <t>A0560</t>
  </si>
  <si>
    <t>(株)テレ・マーカー</t>
  </si>
  <si>
    <t>A0562</t>
  </si>
  <si>
    <t>MGCエネルギー(株)</t>
  </si>
  <si>
    <t>A0565</t>
  </si>
  <si>
    <t>福島フェニックス電力(株)</t>
  </si>
  <si>
    <t>A0566</t>
  </si>
  <si>
    <t>A0567</t>
  </si>
  <si>
    <t>(株)美作国電力</t>
  </si>
  <si>
    <t>A0570</t>
  </si>
  <si>
    <t>八幡商事(株)</t>
  </si>
  <si>
    <t>A0571</t>
  </si>
  <si>
    <t>おいでんエネルギー(株)　メニューA</t>
  </si>
  <si>
    <t>おいでんエネルギー(株)　メニューB</t>
  </si>
  <si>
    <t>おいでんエネルギー(株)　メニューC(残差)</t>
  </si>
  <si>
    <t>おいでんエネルギー(株)　(参考値)事業者全体</t>
  </si>
  <si>
    <t>A0572</t>
  </si>
  <si>
    <t>(株)イシオ</t>
  </si>
  <si>
    <t>A0573</t>
  </si>
  <si>
    <t>北陸電力ビズ・エナジーソリューション(株)</t>
  </si>
  <si>
    <t>A0577</t>
  </si>
  <si>
    <t>丸紅伊那みらいでんき(株)　メニューA</t>
  </si>
  <si>
    <t>丸紅伊那みらいでんき(株)　メニューB(残差)</t>
  </si>
  <si>
    <t>丸紅伊那みらいでんき(株)　(参考値)事業者全体</t>
  </si>
  <si>
    <t>A0578</t>
  </si>
  <si>
    <t>富士山エナジー(株)</t>
  </si>
  <si>
    <t>A0581</t>
  </si>
  <si>
    <t>WSエナジー(株)　メニューA</t>
  </si>
  <si>
    <t>WSエナジー(株)　メニューB</t>
  </si>
  <si>
    <t>WSエナジー(株)　メニューC(残差)</t>
  </si>
  <si>
    <t>WSエナジー(株)　(参考値)事業者全体</t>
  </si>
  <si>
    <t>A0582</t>
  </si>
  <si>
    <t>TERA Energy(株)　メニューA</t>
  </si>
  <si>
    <t>TERA Energy(株)　メニューB(残差)</t>
  </si>
  <si>
    <t>TERA Energy(株)　(参考値)事業者全体</t>
  </si>
  <si>
    <t>A0584</t>
  </si>
  <si>
    <t>MCPD(株)　メニューA</t>
  </si>
  <si>
    <t>MCPD(株)　メニューB(残差)</t>
  </si>
  <si>
    <t>MCPD(株)　(参考値)事業者全体</t>
  </si>
  <si>
    <t>A0586</t>
  </si>
  <si>
    <t>グリーンシティこばやし(株)</t>
  </si>
  <si>
    <t>A0587</t>
  </si>
  <si>
    <t>(株)吉田石油店</t>
  </si>
  <si>
    <t>A0589</t>
  </si>
  <si>
    <t>スマートエナジー熊本(株)</t>
  </si>
  <si>
    <t>A0590</t>
  </si>
  <si>
    <t>福山未来エナジー(株)</t>
  </si>
  <si>
    <t>A0596</t>
  </si>
  <si>
    <t>五島市民電力(株)　メニューA</t>
  </si>
  <si>
    <t>五島市民電力(株)　メニューB</t>
  </si>
  <si>
    <t>五島市民電力(株)　メニューC(残差)</t>
  </si>
  <si>
    <t>五島市民電力(株)　(参考値)事業者全体</t>
  </si>
  <si>
    <t>A0598</t>
  </si>
  <si>
    <t>リストプロパティーズ(株)</t>
  </si>
  <si>
    <t>A0602</t>
  </si>
  <si>
    <t>(株)情熱電力</t>
  </si>
  <si>
    <t>A0603</t>
  </si>
  <si>
    <t>バンプーパワートレーディング合同会社　メニューD(残差)</t>
  </si>
  <si>
    <t>バンプーパワートレーディング合同会社　(参考値)事業者全体</t>
  </si>
  <si>
    <t>A0605</t>
  </si>
  <si>
    <t>(株)センカク</t>
  </si>
  <si>
    <t>A0609</t>
  </si>
  <si>
    <t>(株)ミナサポ</t>
  </si>
  <si>
    <t>A0610</t>
  </si>
  <si>
    <t>唐津電力(株)</t>
  </si>
  <si>
    <t>A0611</t>
  </si>
  <si>
    <t>RE１００電力(株)　メニューA</t>
  </si>
  <si>
    <t>RE１００電力(株)　メニューB</t>
  </si>
  <si>
    <t>RE１００電力(株)　メニューC</t>
  </si>
  <si>
    <t>RE１００電力(株)　メニューD(残差)</t>
  </si>
  <si>
    <t>RE１００電力(株)　(参考値)事業者全体</t>
  </si>
  <si>
    <t>A0612</t>
  </si>
  <si>
    <t>日本エネルギーファーム(株)</t>
  </si>
  <si>
    <t>A0615</t>
  </si>
  <si>
    <t>(株)イーネットワーク</t>
  </si>
  <si>
    <t>A0617</t>
  </si>
  <si>
    <t>スマートエコエナジー(株)　メニューA</t>
  </si>
  <si>
    <t>スマートエコエナジー(株)　メニューB</t>
  </si>
  <si>
    <t>スマートエコエナジー(株)　メニューC</t>
  </si>
  <si>
    <t>スマートエコエナジー(株)　メニューD(残差)</t>
  </si>
  <si>
    <t>スマートエコエナジー(株)　(参考値)事業者全体</t>
  </si>
  <si>
    <t>A0620</t>
  </si>
  <si>
    <t>(株)LENETS</t>
  </si>
  <si>
    <t>A0622</t>
  </si>
  <si>
    <t>アイエスジー(株)　メニューA</t>
  </si>
  <si>
    <t>アイエスジー(株)　メニューB</t>
  </si>
  <si>
    <t>アイエスジー(株)　メニューC(残差)</t>
  </si>
  <si>
    <t>アイエスジー(株)　(参考値)事業者全体</t>
  </si>
  <si>
    <t>A0624</t>
  </si>
  <si>
    <t>(株)エネクル　メニューA</t>
  </si>
  <si>
    <t>(株)エネクル　メニューB(残差)</t>
  </si>
  <si>
    <t>(株)エネクル　(参考値)事業者全体</t>
  </si>
  <si>
    <t>A0627</t>
  </si>
  <si>
    <t>A0629</t>
  </si>
  <si>
    <t>新電力新潟(株)</t>
  </si>
  <si>
    <t>A0630</t>
  </si>
  <si>
    <t>(株)タケエイでんき　メニューA</t>
  </si>
  <si>
    <t>(株)タケエイでんき　メニューB(残差)</t>
  </si>
  <si>
    <t>(株)タケエイでんき　(参考値)事業者全体</t>
  </si>
  <si>
    <t>A0631</t>
  </si>
  <si>
    <t>気仙沼グリーンエナジー(株)　メニューA</t>
  </si>
  <si>
    <t>気仙沼グリーンエナジー(株)　メニューB(残差)</t>
  </si>
  <si>
    <t>気仙沼グリーンエナジー(株)　(参考値)事業者全体</t>
  </si>
  <si>
    <t>A0632</t>
  </si>
  <si>
    <t>(株)ユーラスグリーンエナジー　メニューA</t>
  </si>
  <si>
    <t>(株)ユーラスグリーンエナジー　(参考値)事業者全体</t>
  </si>
  <si>
    <t>A0636</t>
  </si>
  <si>
    <t>A0637</t>
  </si>
  <si>
    <t>A0639</t>
  </si>
  <si>
    <t>酒田天然瓦斯(株)</t>
  </si>
  <si>
    <t>A0640</t>
  </si>
  <si>
    <t>東亜ガス(株)</t>
  </si>
  <si>
    <t>A0641</t>
  </si>
  <si>
    <t>(株)三河の山里コミュニティパワー</t>
  </si>
  <si>
    <t>A0642</t>
  </si>
  <si>
    <t>新潟スワンエナジー(株)　メニューA</t>
  </si>
  <si>
    <t>新潟スワンエナジー(株)　メニューB</t>
  </si>
  <si>
    <t>新潟スワンエナジー(株)　メニューC</t>
  </si>
  <si>
    <t>新潟スワンエナジー(株)　メニューD(残差)</t>
  </si>
  <si>
    <t>新潟スワンエナジー(株)　(参考値)事業者全体</t>
  </si>
  <si>
    <t>A0644</t>
  </si>
  <si>
    <t>グリーンピープルズパワー(株)</t>
  </si>
  <si>
    <t>A0648</t>
  </si>
  <si>
    <t>(株)マルイファシリティーズ</t>
  </si>
  <si>
    <t>A0649</t>
  </si>
  <si>
    <t>(株)デンケン</t>
  </si>
  <si>
    <t>A0650</t>
  </si>
  <si>
    <t>(株)東名　メニューA</t>
  </si>
  <si>
    <t>(株)東名　メニューB(残差)</t>
  </si>
  <si>
    <t>(株)東名　(参考値)事業者全体</t>
  </si>
  <si>
    <t>A0653</t>
  </si>
  <si>
    <t>NTTアノードエナジー(株)　メニューA</t>
  </si>
  <si>
    <t>NTTアノードエナジー(株)　メニューB(残差)</t>
  </si>
  <si>
    <t>NTTアノードエナジー(株)　(参考値)事業者全体</t>
  </si>
  <si>
    <t>A0654</t>
  </si>
  <si>
    <t>スマート電気(株)</t>
  </si>
  <si>
    <t>A0655</t>
  </si>
  <si>
    <t>(株)唐津パワーホールディングス</t>
  </si>
  <si>
    <t>A0656</t>
  </si>
  <si>
    <t>(株)クリーンエネルギー総合研究所　メニューA</t>
  </si>
  <si>
    <t>(株)クリーンエネルギー総合研究所　メニューB</t>
  </si>
  <si>
    <t>(株)クリーンエネルギー総合研究所　メニューC</t>
  </si>
  <si>
    <t>(株)クリーンエネルギー総合研究所　メニューD(残差)</t>
  </si>
  <si>
    <t>(株)クリーンエネルギー総合研究所　(参考値)事業者全体</t>
  </si>
  <si>
    <t>A0659</t>
  </si>
  <si>
    <t>(株)かづのパワー</t>
  </si>
  <si>
    <t>A0660</t>
  </si>
  <si>
    <t>UNIVERGY(株)</t>
  </si>
  <si>
    <t>A0661</t>
  </si>
  <si>
    <t>JR西日本住宅サービス(株)</t>
  </si>
  <si>
    <t>A0664</t>
  </si>
  <si>
    <t>デジタルグリッド(株)　メニューA</t>
  </si>
  <si>
    <t>デジタルグリッド(株)　メニューB</t>
  </si>
  <si>
    <t>デジタルグリッド(株)　メニューC</t>
  </si>
  <si>
    <t>デジタルグリッド(株)　メニューD</t>
  </si>
  <si>
    <t>デジタルグリッド(株)　メニューE</t>
  </si>
  <si>
    <t>デジタルグリッド(株)　メニューF</t>
  </si>
  <si>
    <t>デジタルグリッド(株)　メニューG</t>
  </si>
  <si>
    <t>デジタルグリッド(株)　メニューH(残差)</t>
  </si>
  <si>
    <t>デジタルグリッド(株)　(参考値)事業者全体</t>
  </si>
  <si>
    <t>A0666</t>
  </si>
  <si>
    <t>(株)西九州させぼパワーズ　メニューA</t>
  </si>
  <si>
    <t>(株)西九州させぼパワーズ　メニューB(残差)</t>
  </si>
  <si>
    <t>(株)西九州させぼパワーズ　(参考値)事業者全体</t>
  </si>
  <si>
    <t>A0667</t>
  </si>
  <si>
    <t>たんたんエナジー(株)　メニューA</t>
  </si>
  <si>
    <t>たんたんエナジー(株)　メニューB(残差)</t>
  </si>
  <si>
    <t>たんたんエナジー(株)　(参考値)事業者全体</t>
  </si>
  <si>
    <t>A0668</t>
  </si>
  <si>
    <t>(株)能勢・豊能まちづくり　メニューA</t>
  </si>
  <si>
    <t>(株)能勢・豊能まちづくり　メニューB(残差)</t>
  </si>
  <si>
    <t>(株)能勢・豊能まちづくり　(参考値)事業者全体</t>
  </si>
  <si>
    <t>A0670</t>
  </si>
  <si>
    <t>(株)再エネ思考電力</t>
  </si>
  <si>
    <t>A0673</t>
  </si>
  <si>
    <t>(株)ジャパネットサービスイノベーション</t>
  </si>
  <si>
    <t>A0676</t>
  </si>
  <si>
    <t>KBN(株)</t>
  </si>
  <si>
    <t>A0677</t>
  </si>
  <si>
    <t>(株)しおさい電力</t>
  </si>
  <si>
    <t>A0680</t>
  </si>
  <si>
    <t>会津エナジー(株)</t>
  </si>
  <si>
    <t>A0681</t>
  </si>
  <si>
    <t>うべ未来エネルギー(株)</t>
  </si>
  <si>
    <t>A0683</t>
  </si>
  <si>
    <t>永井自動車工業(株)</t>
  </si>
  <si>
    <t>A0685</t>
  </si>
  <si>
    <t>陸前高田しみんエネルギー(株)</t>
  </si>
  <si>
    <t>A0687</t>
  </si>
  <si>
    <t>(株)チャームドライフ</t>
  </si>
  <si>
    <t>A0689</t>
  </si>
  <si>
    <t>スターティア(株)　メニューA</t>
  </si>
  <si>
    <t>スターティア(株)　メニューB(残差)</t>
  </si>
  <si>
    <t>スターティア(株)　(参考値)事業者全体</t>
  </si>
  <si>
    <t>A0690</t>
  </si>
  <si>
    <t>東広島スマートエネルギー(株)</t>
  </si>
  <si>
    <t>A0692</t>
  </si>
  <si>
    <t>旭化成(株)　メニューA</t>
  </si>
  <si>
    <t>旭化成(株)　メニューB</t>
  </si>
  <si>
    <t>旭化成(株)　メニューC</t>
  </si>
  <si>
    <t>旭化成(株)　メニューD</t>
  </si>
  <si>
    <t>旭化成(株)　メニューE</t>
  </si>
  <si>
    <t>旭化成(株)　メニューF</t>
  </si>
  <si>
    <t>旭化成(株)　(参考値)事業者全体</t>
  </si>
  <si>
    <t>A0693</t>
  </si>
  <si>
    <t>京和ガス(株)</t>
  </si>
  <si>
    <t>A0695</t>
  </si>
  <si>
    <t>KMパワー(株)</t>
  </si>
  <si>
    <t>A0696</t>
  </si>
  <si>
    <t>(株)Okazaki</t>
  </si>
  <si>
    <t>A0698</t>
  </si>
  <si>
    <t>(株)エフオン　メニューA</t>
  </si>
  <si>
    <t>(株)エフオン　メニューB</t>
  </si>
  <si>
    <t>(株)エフオン　メニューC</t>
  </si>
  <si>
    <t>(株)エフオン　メニューD</t>
  </si>
  <si>
    <t>(株)エフオン　(参考値)事業者全体</t>
  </si>
  <si>
    <t>A0699</t>
  </si>
  <si>
    <t>(株)岡崎さくら電力</t>
  </si>
  <si>
    <t>A0702</t>
  </si>
  <si>
    <t>旭マルヰガス(株)</t>
  </si>
  <si>
    <t>A0703</t>
  </si>
  <si>
    <t>JREトレーディング(株)</t>
  </si>
  <si>
    <t>A0704</t>
  </si>
  <si>
    <t>A0705</t>
  </si>
  <si>
    <t>神戸電力(株)</t>
  </si>
  <si>
    <t>A0708</t>
  </si>
  <si>
    <t>エア・ウォーター・ライフソリューション(株)</t>
  </si>
  <si>
    <t>A0709</t>
  </si>
  <si>
    <t>生活協同組合ひろしま　メニューB(残差)</t>
  </si>
  <si>
    <t>生活協同組合ひろしま　(参考値)事業者全体</t>
  </si>
  <si>
    <t>A0711</t>
  </si>
  <si>
    <t>(株)RenoLAbo</t>
  </si>
  <si>
    <t>A0712</t>
  </si>
  <si>
    <t>アークエルテクノロジーズ(株)</t>
  </si>
  <si>
    <t>A0714</t>
  </si>
  <si>
    <t>エルメック(株)</t>
  </si>
  <si>
    <t>A0715</t>
  </si>
  <si>
    <t>(株)オズエナジー</t>
  </si>
  <si>
    <t>A0716</t>
  </si>
  <si>
    <t>レモンガス(株)</t>
  </si>
  <si>
    <t>A0718</t>
  </si>
  <si>
    <t>(株)日本海水</t>
  </si>
  <si>
    <t>A0720</t>
  </si>
  <si>
    <t>しろくま電力(株)(旧:(株)afterFIT)　メニューA</t>
  </si>
  <si>
    <t>しろくま電力(株)(旧:(株)afterFIT)　メニューB</t>
  </si>
  <si>
    <t>しろくま電力(株)(旧:(株)afterFIT)　(参考値)事業者全体</t>
  </si>
  <si>
    <t>A0721</t>
  </si>
  <si>
    <t>中小企業支援(株)</t>
  </si>
  <si>
    <t>A0722</t>
  </si>
  <si>
    <t>A0726</t>
  </si>
  <si>
    <t>八千代エンジニヤリング(株)</t>
  </si>
  <si>
    <t>A0729</t>
  </si>
  <si>
    <t>神楽電力(株)　メニューA</t>
  </si>
  <si>
    <t>神楽電力(株)　メニューB(残差)</t>
  </si>
  <si>
    <t>神楽電力(株)　(参考値)事業者全体</t>
  </si>
  <si>
    <t>A0730</t>
  </si>
  <si>
    <t>ゆきぐに新電力(株)</t>
  </si>
  <si>
    <t>A0732</t>
  </si>
  <si>
    <t>(株)ながさきサステナエナジー</t>
  </si>
  <si>
    <t>A0733</t>
  </si>
  <si>
    <t>葛尾創生電力(株)</t>
  </si>
  <si>
    <t>A0737</t>
  </si>
  <si>
    <t>(株)ライフエナジー　メニューA</t>
  </si>
  <si>
    <t>(株)ライフエナジー　メニューB</t>
  </si>
  <si>
    <t>(株)ライフエナジー　メニューC(残差)</t>
  </si>
  <si>
    <t>(株)ライフエナジー　(参考値)事業者全体</t>
  </si>
  <si>
    <t>A0738</t>
  </si>
  <si>
    <t>(株)グルーヴエナジー</t>
  </si>
  <si>
    <t>A0739</t>
  </si>
  <si>
    <t>高知ニューエナジー(株)</t>
  </si>
  <si>
    <t>A0740</t>
  </si>
  <si>
    <t>もみじ電力(株)</t>
  </si>
  <si>
    <t>A0742</t>
  </si>
  <si>
    <t>(株)縁人</t>
  </si>
  <si>
    <t>A0743</t>
  </si>
  <si>
    <t>T＆Tエナジー(株)</t>
  </si>
  <si>
    <t>A0744</t>
  </si>
  <si>
    <t>(株)ルーク　メニューA</t>
  </si>
  <si>
    <t>(株)ルーク　メニューB(残差)</t>
  </si>
  <si>
    <t>(株)ルーク　(参考値)事業者全体</t>
  </si>
  <si>
    <t>A0746</t>
  </si>
  <si>
    <t>かけがわ報徳パワー(株)</t>
  </si>
  <si>
    <t>A0747</t>
  </si>
  <si>
    <t>SustainableEnergy(株)</t>
  </si>
  <si>
    <t>A0748</t>
  </si>
  <si>
    <t>穂の国とよはし電力(株)</t>
  </si>
  <si>
    <t>A0752</t>
  </si>
  <si>
    <t>イワタニセントラル北海道(株)</t>
  </si>
  <si>
    <t>A0753</t>
  </si>
  <si>
    <t>ホームタウンエナジー(株)　メニューA</t>
  </si>
  <si>
    <t>ホームタウンエナジー(株)　メニューB(残差)</t>
  </si>
  <si>
    <t>ホームタウンエナジー(株)　(参考値)事業者全体</t>
  </si>
  <si>
    <t>A0754</t>
  </si>
  <si>
    <t>(株)彩の国でんき</t>
  </si>
  <si>
    <t>A0758</t>
  </si>
  <si>
    <t>(株)みやきエネルギー</t>
  </si>
  <si>
    <t>A0759</t>
  </si>
  <si>
    <t>(株)クリーンベンチャー21</t>
  </si>
  <si>
    <t>A0760</t>
  </si>
  <si>
    <t>三河商事(株)</t>
  </si>
  <si>
    <t>A0761</t>
  </si>
  <si>
    <t>(株)みとや</t>
  </si>
  <si>
    <t>A0762</t>
  </si>
  <si>
    <t>三州電力(株)</t>
  </si>
  <si>
    <t>A0764</t>
  </si>
  <si>
    <t>沖縄新エネ開発(株)</t>
  </si>
  <si>
    <t>A0770</t>
  </si>
  <si>
    <t>(株)ほくだん</t>
  </si>
  <si>
    <t>A0772</t>
  </si>
  <si>
    <t>(株)エスコ</t>
  </si>
  <si>
    <t>A0781</t>
  </si>
  <si>
    <t>(株)丸の内電力</t>
  </si>
  <si>
    <t>A0783</t>
  </si>
  <si>
    <t>(株)中京電力</t>
  </si>
  <si>
    <t>A0785</t>
  </si>
  <si>
    <t>(株)クオリティプラス</t>
  </si>
  <si>
    <t>A0786</t>
  </si>
  <si>
    <t>Y.W.C.(株)</t>
  </si>
  <si>
    <t>A0792</t>
  </si>
  <si>
    <t>(株)MTエナジー</t>
  </si>
  <si>
    <t>A0793</t>
  </si>
  <si>
    <t>TGオクトパスエナジー(株)　メニューA</t>
  </si>
  <si>
    <t>TGオクトパスエナジー(株)　メニューB</t>
  </si>
  <si>
    <t>TGオクトパスエナジー(株)　メニューC(残差)</t>
  </si>
  <si>
    <t>TGオクトパスエナジー(株)　(参考値)事業者全体</t>
  </si>
  <si>
    <t>A0796</t>
  </si>
  <si>
    <t>東北電力フロンティア(株)　メニューA</t>
  </si>
  <si>
    <t>東北電力フロンティア(株)　メニューB(残差)</t>
  </si>
  <si>
    <t>東北電力フロンティア(株)　(参考値)事業者全体</t>
  </si>
  <si>
    <t>A0798</t>
  </si>
  <si>
    <t>(株)ファラデー</t>
  </si>
  <si>
    <t>A0799</t>
  </si>
  <si>
    <t>三菱HCキャピタルエナジー(株)</t>
  </si>
  <si>
    <t>A0800</t>
  </si>
  <si>
    <t>(株)Meisin</t>
  </si>
  <si>
    <t>A0802</t>
  </si>
  <si>
    <t>大塚ビジネスサポート(株)</t>
  </si>
  <si>
    <t>A0803</t>
  </si>
  <si>
    <t>出雲ケーブルビジョン(株)</t>
  </si>
  <si>
    <t>A0806</t>
  </si>
  <si>
    <t>いずも縁結び電力(株)</t>
  </si>
  <si>
    <t>A0807</t>
  </si>
  <si>
    <t>恵那電力(株)　メニューA</t>
  </si>
  <si>
    <t>恵那電力(株)　メニューB(残差)</t>
  </si>
  <si>
    <t>恵那電力(株)　(参考値)事業者全体</t>
  </si>
  <si>
    <t>A0808</t>
  </si>
  <si>
    <t>宇都宮ライトパワー(株)　メニューA</t>
  </si>
  <si>
    <t>宇都宮ライトパワー(株)　メニューB(残差)</t>
  </si>
  <si>
    <t>宇都宮ライトパワー(株)　(参考値)事業者全体</t>
  </si>
  <si>
    <t>A0809</t>
  </si>
  <si>
    <t>帯広電力(株)</t>
  </si>
  <si>
    <t>A0810</t>
  </si>
  <si>
    <t>フジ物産(株)</t>
  </si>
  <si>
    <t>A0812</t>
  </si>
  <si>
    <t>金沢エナジー(株)　メニューA</t>
  </si>
  <si>
    <t>金沢エナジー(株)　メニューB(残差)</t>
  </si>
  <si>
    <t>金沢エナジー(株)　(参考値)事業者全体</t>
  </si>
  <si>
    <t>A0817</t>
  </si>
  <si>
    <t>(株)なんとエナジー</t>
  </si>
  <si>
    <t>A0819</t>
  </si>
  <si>
    <t>(株)ボーダレス・ジャパン　メニューA</t>
  </si>
  <si>
    <t>(株)ボーダレス・ジャパン　(参考値)事業者全体</t>
  </si>
  <si>
    <t>A0820</t>
  </si>
  <si>
    <t>(株)ワット　メニューA</t>
  </si>
  <si>
    <t>(株)ワット　メニューB</t>
  </si>
  <si>
    <t>(株)ワット　(参考値)事業者全体</t>
  </si>
  <si>
    <t>A0821</t>
  </si>
  <si>
    <t>ジケイ・スペース(株)</t>
  </si>
  <si>
    <t>A0822</t>
  </si>
  <si>
    <t>広島ガス(株)　メニューA</t>
  </si>
  <si>
    <t>広島ガス(株)　(参考値)事業者全体</t>
  </si>
  <si>
    <t>A0824</t>
  </si>
  <si>
    <t>(株)IQg</t>
  </si>
  <si>
    <t>A0825</t>
  </si>
  <si>
    <t>エナジーサプライ(株)</t>
  </si>
  <si>
    <t>A0826</t>
  </si>
  <si>
    <t>(株)FPS　メニューA</t>
  </si>
  <si>
    <t>(株)FPS　メニューB</t>
  </si>
  <si>
    <t>(株)FPS　メニューC</t>
  </si>
  <si>
    <t>(株)FPS　メニューD</t>
  </si>
  <si>
    <t>(株)FPS　メニューE</t>
  </si>
  <si>
    <t>(株)FPS　メニューF</t>
  </si>
  <si>
    <t>(株)FPS　メニューG(残差)</t>
  </si>
  <si>
    <t>(株)FPS　(参考値)事業者全体</t>
  </si>
  <si>
    <t>A0827</t>
  </si>
  <si>
    <t>大熊るるるん電力(株)</t>
  </si>
  <si>
    <t>A0829</t>
  </si>
  <si>
    <t>(株)レックス　メニューA</t>
  </si>
  <si>
    <t>(株)レックス　(参考値)事業者全体</t>
  </si>
  <si>
    <t>A0831</t>
  </si>
  <si>
    <t>おきたま新電力(株)　メニューA</t>
  </si>
  <si>
    <t>おきたま新電力(株)　メニューB(残差)</t>
  </si>
  <si>
    <t>おきたま新電力(株)　(参考値)事業者全体</t>
  </si>
  <si>
    <t>A0835</t>
  </si>
  <si>
    <t>河原実業(株)</t>
  </si>
  <si>
    <t>A0838</t>
  </si>
  <si>
    <t>(株)stc</t>
  </si>
  <si>
    <t>A0839</t>
  </si>
  <si>
    <t>(株)工営エナジー　メニューA</t>
  </si>
  <si>
    <t>(株)工営エナジー　(参考値)事業者全体</t>
  </si>
  <si>
    <t>A0840</t>
  </si>
  <si>
    <t>アースシグナルソリューションズ(株)　メニューA</t>
  </si>
  <si>
    <t>アースシグナルソリューションズ(株)　(参考値)事業者全体</t>
  </si>
  <si>
    <t>A0843</t>
  </si>
  <si>
    <t>シントウエナジー(株)</t>
  </si>
  <si>
    <t>A0844</t>
  </si>
  <si>
    <t>那須野ヶ原みらい電力(株)</t>
  </si>
  <si>
    <t>A0847</t>
  </si>
  <si>
    <t>柏崎あい・あーるエナジー(株)</t>
  </si>
  <si>
    <t>A0849</t>
  </si>
  <si>
    <t>京セラ(株)</t>
  </si>
  <si>
    <t>A0851</t>
  </si>
  <si>
    <t>(株)鳥取みらい電力</t>
  </si>
  <si>
    <t>A0852</t>
  </si>
  <si>
    <t>鈴鹿グリーンエナジー(株)</t>
  </si>
  <si>
    <t>A0854</t>
  </si>
  <si>
    <t>刈谷知立みらい電力(株)　メニューA</t>
  </si>
  <si>
    <t>刈谷知立みらい電力(株)　(参考値)事業者全体</t>
  </si>
  <si>
    <t>A0859</t>
  </si>
  <si>
    <t>いちのみや未来エネルギー(株)　メニューA</t>
  </si>
  <si>
    <t>いちのみや未来エネルギー(株)　(参考値)事業者全体</t>
  </si>
  <si>
    <t>A0863</t>
  </si>
  <si>
    <t>(株)絆</t>
  </si>
  <si>
    <t>A0865</t>
  </si>
  <si>
    <t>東北エネルギーサービス(株)</t>
  </si>
  <si>
    <t>A0866</t>
  </si>
  <si>
    <t>(株)いなしきエナジー</t>
  </si>
  <si>
    <t>A0867</t>
  </si>
  <si>
    <t>ながのスマートパワー(株)</t>
  </si>
  <si>
    <t>A0868</t>
  </si>
  <si>
    <t>(株)ホクレン油機サービス</t>
  </si>
  <si>
    <t>ALL GREEN POWER</t>
  </si>
  <si>
    <t/>
  </si>
  <si>
    <t>Apaman Energy</t>
  </si>
  <si>
    <t>auえねるぎー＆らいふ</t>
  </si>
  <si>
    <t>Castleton Commodities Japanごうどうがいしゃ</t>
  </si>
  <si>
    <t>CDえなじーだいれくと</t>
  </si>
  <si>
    <t>CHIBAむつざわえなじー</t>
  </si>
  <si>
    <t>Cocoてらすたがわ</t>
  </si>
  <si>
    <t>CWS</t>
  </si>
  <si>
    <t>ENEOS</t>
  </si>
  <si>
    <t>FPS</t>
  </si>
  <si>
    <t>HTBえなじー</t>
  </si>
  <si>
    <t>IQg</t>
  </si>
  <si>
    <t>Japanでんりょく</t>
  </si>
  <si>
    <t>JPえねるぎー</t>
  </si>
  <si>
    <t>JREとれーでぃんぐ</t>
  </si>
  <si>
    <t>JRにしにほんじゅうたくさーびす</t>
  </si>
  <si>
    <t>JTBこみゅにけーしょんでざいん</t>
  </si>
  <si>
    <t>karch</t>
  </si>
  <si>
    <t>KBN</t>
  </si>
  <si>
    <t>KMぱわー</t>
  </si>
  <si>
    <t>LENETS</t>
  </si>
  <si>
    <t>Link Life</t>
  </si>
  <si>
    <t>LIXIL TEPCO すまーとぱーとなーず</t>
  </si>
  <si>
    <t>Looop</t>
  </si>
  <si>
    <t>MCPD</t>
  </si>
  <si>
    <t>MCりてーるえなじー</t>
  </si>
  <si>
    <t>Meisin</t>
  </si>
  <si>
    <t>MGCえねるぎー</t>
  </si>
  <si>
    <t>Misumi</t>
  </si>
  <si>
    <t>MKえねるぎー</t>
  </si>
  <si>
    <t>MKすてーしょんず</t>
  </si>
  <si>
    <t>MTえなじー</t>
  </si>
  <si>
    <t>NEXT ONE</t>
  </si>
  <si>
    <t>Next Power</t>
  </si>
  <si>
    <t>NFぱわーさーびす</t>
  </si>
  <si>
    <t>NTTあのーどえなじー</t>
  </si>
  <si>
    <t>Okazaki</t>
  </si>
  <si>
    <t>PinT</t>
  </si>
  <si>
    <t>Q.ENESTでんき</t>
  </si>
  <si>
    <t>RE１００でんりょく</t>
  </si>
  <si>
    <t>RenoLAbo</t>
  </si>
  <si>
    <t>SBぱわー</t>
  </si>
  <si>
    <t>SEういんぐず</t>
  </si>
  <si>
    <t>stc</t>
  </si>
  <si>
    <t>SustainableEnergy</t>
  </si>
  <si>
    <t>T＆Tえなじー</t>
  </si>
  <si>
    <t>TERA Energy</t>
  </si>
  <si>
    <t>TGおくとぱすえなじー</t>
  </si>
  <si>
    <t>TOPPANほーるでぃんぐす</t>
  </si>
  <si>
    <t>TRENDE</t>
  </si>
  <si>
    <t>TTSぱわー</t>
  </si>
  <si>
    <t>UNIVERGY</t>
  </si>
  <si>
    <t>UPDATER</t>
  </si>
  <si>
    <t>U-POWER</t>
  </si>
  <si>
    <t>V-Power</t>
  </si>
  <si>
    <t>WSえなじー</t>
  </si>
  <si>
    <t>Y.W.C.</t>
  </si>
  <si>
    <t>あーくえるてくのろじーず</t>
  </si>
  <si>
    <t>あーすいんふぃにてぃ</t>
  </si>
  <si>
    <t>あーすしぐなるそりゅーしょんず</t>
  </si>
  <si>
    <t>あーばんえなじー</t>
  </si>
  <si>
    <t>あい・ぐりっど・そりゅーしょんず</t>
  </si>
  <si>
    <t>あいえすじー</t>
  </si>
  <si>
    <t>あいづえなじー</t>
  </si>
  <si>
    <t>あおもりけんみんえなじーえなじー</t>
  </si>
  <si>
    <t>あさひがすえなじー</t>
  </si>
  <si>
    <t>あさひかせい</t>
  </si>
  <si>
    <t>あさひまるゐがす</t>
  </si>
  <si>
    <t>あしかががす</t>
  </si>
  <si>
    <t>あしすとわんえなじー</t>
  </si>
  <si>
    <t>あすとまっくす</t>
  </si>
  <si>
    <t>あすとまっくす・えねるぎー</t>
  </si>
  <si>
    <t>あすともすえねるぎー</t>
  </si>
  <si>
    <t>あつぎがす</t>
  </si>
  <si>
    <t>あどばんてっく</t>
  </si>
  <si>
    <t>あめにてぃでんりょく</t>
  </si>
  <si>
    <t>ありあけえなじー</t>
  </si>
  <si>
    <t>あるかなえなじー</t>
  </si>
  <si>
    <t>あるふぁらいず</t>
  </si>
  <si>
    <t>あんしんでんりょくごうどうがいしゃ</t>
  </si>
  <si>
    <t>いーえむあい</t>
  </si>
  <si>
    <t>いーせる</t>
  </si>
  <si>
    <t>いいだまちづくりでんりょく</t>
  </si>
  <si>
    <t>いーねっとわーく</t>
  </si>
  <si>
    <t>いーねっとわーくしすてむず</t>
  </si>
  <si>
    <t>いーれっくす</t>
  </si>
  <si>
    <t>いおんでぃらいと</t>
  </si>
  <si>
    <t>いけけんせきゆてん</t>
  </si>
  <si>
    <t>いこましみんぱわー</t>
  </si>
  <si>
    <t>いしお</t>
  </si>
  <si>
    <t>いずもえんむすびでんりょく</t>
  </si>
  <si>
    <t>いずもがす</t>
  </si>
  <si>
    <t>いずもけーぶるびじょん</t>
  </si>
  <si>
    <t>いせさきがす</t>
  </si>
  <si>
    <t>いちきくしきのでんりょく</t>
  </si>
  <si>
    <t>いちのみやみらいえねるぎー</t>
  </si>
  <si>
    <t>いっぱんざいだんほうじんいずみさのでんりょく</t>
  </si>
  <si>
    <t>いっぱんしゃだんほうじんぐりーんこーぷでんき</t>
  </si>
  <si>
    <t>いっぱんしゃだんほうじんひがしまつしまみらいとしきこう</t>
  </si>
  <si>
    <t>いでみつぐりーんぱわー</t>
  </si>
  <si>
    <t>いでみつこうさん</t>
  </si>
  <si>
    <t>いとうちゅうえねくす</t>
  </si>
  <si>
    <t>いとうちゅうしょうじ</t>
  </si>
  <si>
    <t>いとうちゅうぷらんてっく</t>
  </si>
  <si>
    <t>いなしきえなじー</t>
  </si>
  <si>
    <t>いばらきこーぷせいかつきょうどうくみあい</t>
  </si>
  <si>
    <t>いるまがす</t>
  </si>
  <si>
    <t>いわたにかんとう</t>
  </si>
  <si>
    <t>いわたにしゅとけん</t>
  </si>
  <si>
    <t>いわたにせんとらるほっかいどう</t>
  </si>
  <si>
    <t>いわたにとうかい</t>
  </si>
  <si>
    <t>いわたにながの</t>
  </si>
  <si>
    <t>いわたにみえ</t>
  </si>
  <si>
    <t>いわてうっどぱわー</t>
  </si>
  <si>
    <t>うえだがす</t>
  </si>
  <si>
    <t>うすきえねるぎー</t>
  </si>
  <si>
    <t>うつのみやらいとぱわー</t>
  </si>
  <si>
    <t>うべみらいえねるぎー</t>
  </si>
  <si>
    <t>ヴぃじょなりーぱわー</t>
  </si>
  <si>
    <t>えあ・うぉーたー・らいふそりゅーしょん</t>
  </si>
  <si>
    <t>えーこーぷさーびす</t>
  </si>
  <si>
    <t>えこすたいる</t>
  </si>
  <si>
    <t>えころぐ</t>
  </si>
  <si>
    <t>えすえなじー</t>
  </si>
  <si>
    <t>えすけーえなじー</t>
  </si>
  <si>
    <t>えすこ</t>
  </si>
  <si>
    <t>えちごてんねんがす</t>
  </si>
  <si>
    <t>えっせんしゃるえなじー</t>
  </si>
  <si>
    <t>えなじーさぷらい</t>
  </si>
  <si>
    <t>えなでんりょく</t>
  </si>
  <si>
    <t>えなりす・ぱわー・まーけてぃんぐ</t>
  </si>
  <si>
    <t>えね・びじょん</t>
  </si>
  <si>
    <t>えねあーくかんさい</t>
  </si>
  <si>
    <t>えねあーくかんとう</t>
  </si>
  <si>
    <t>えねうぃる</t>
  </si>
  <si>
    <t>えねくすらいふさーびす</t>
  </si>
  <si>
    <t>えねくる</t>
  </si>
  <si>
    <t>えねさーぶ</t>
  </si>
  <si>
    <t>えねさんすかんとう</t>
  </si>
  <si>
    <t>えねっくす</t>
  </si>
  <si>
    <t>えねっと</t>
  </si>
  <si>
    <t>えねとれーど</t>
  </si>
  <si>
    <t>えねふぁんと</t>
  </si>
  <si>
    <t>えねらぼ</t>
  </si>
  <si>
    <t>えねるぎあ・そりゅーしょん・あんど・さーびす</t>
  </si>
  <si>
    <t>えねるぎーぱわー</t>
  </si>
  <si>
    <t>えねわんでんき</t>
  </si>
  <si>
    <t>えばーぐりーん・まーけてぃんぐ</t>
  </si>
  <si>
    <t>えばーぐりーん・りていりんぐ</t>
  </si>
  <si>
    <t>えばらかんきょうぷらんと</t>
  </si>
  <si>
    <t>えふぃしえんと</t>
  </si>
  <si>
    <t>えふえね</t>
  </si>
  <si>
    <t>えふおん</t>
  </si>
  <si>
    <t>えふびっとこみゅにけーしょんず　</t>
  </si>
  <si>
    <t>えるぴお</t>
  </si>
  <si>
    <t>えるめっく</t>
  </si>
  <si>
    <t>えんじん</t>
  </si>
  <si>
    <t>おいでんえねるぎー</t>
  </si>
  <si>
    <t>おうじ・いとうちゅうえねくすでんりょくはんばい</t>
  </si>
  <si>
    <t>おうめがす</t>
  </si>
  <si>
    <t>おおいたけーぶるてれこむ</t>
  </si>
  <si>
    <t>おおいちがす</t>
  </si>
  <si>
    <t>おおがきがす</t>
  </si>
  <si>
    <t>おおくまるるるんでんりょく</t>
  </si>
  <si>
    <t>おおさかいずみしみせいかつきょうどうくみあい</t>
  </si>
  <si>
    <t>おおさかがす</t>
  </si>
  <si>
    <t>おおすみはんとうすまーとえねるぎー</t>
  </si>
  <si>
    <t>おおたきがす</t>
  </si>
  <si>
    <t>おおたでんりょく</t>
  </si>
  <si>
    <t>おおつかびじねすさぽーと</t>
  </si>
  <si>
    <t>おかざきさくらでんりょく</t>
  </si>
  <si>
    <t>おかだけんせつ</t>
  </si>
  <si>
    <t>おかもと</t>
  </si>
  <si>
    <t>おかやまでんりょく</t>
  </si>
  <si>
    <t>おきたましんでんりょく</t>
  </si>
  <si>
    <t>おきなわがすにゅーぱわー</t>
  </si>
  <si>
    <t>おきなわこーぷえなじー</t>
  </si>
  <si>
    <t>おきなわしんえねかいはつ</t>
  </si>
  <si>
    <t>おきなわでんりょく</t>
  </si>
  <si>
    <t>おくいずもでんりょく</t>
  </si>
  <si>
    <t>おずえなじー</t>
  </si>
  <si>
    <t>おのぷろっくす</t>
  </si>
  <si>
    <t>おびひろでんりょく</t>
  </si>
  <si>
    <t>おぷてーじ</t>
  </si>
  <si>
    <t>おもてなしやまがた</t>
  </si>
  <si>
    <t>おりっくす</t>
  </si>
  <si>
    <t>おりとぐみ</t>
  </si>
  <si>
    <t>かーぼんにゅーとらる</t>
  </si>
  <si>
    <t>かがわでんりょく　</t>
  </si>
  <si>
    <t>かくえいがす</t>
  </si>
  <si>
    <t>かぐらでんりょく</t>
  </si>
  <si>
    <t>かけがわほうとくぱわー</t>
  </si>
  <si>
    <t>かごしまでんりょく</t>
  </si>
  <si>
    <t>かしわざきあい・あーるえなじー</t>
  </si>
  <si>
    <t>かづのぱわー</t>
  </si>
  <si>
    <t>かつらおそうせいでんりょく</t>
  </si>
  <si>
    <t>かなざわえなじー</t>
  </si>
  <si>
    <t>かぶきえなじー</t>
  </si>
  <si>
    <t>かみでんさとやまこうしゃ</t>
  </si>
  <si>
    <t>かめおかふるさとえなじー</t>
  </si>
  <si>
    <t>からつでんりょく</t>
  </si>
  <si>
    <t>からつぱわーほーるでぃんぐす</t>
  </si>
  <si>
    <t>かりやちりゅうみらいでんりょく</t>
  </si>
  <si>
    <t>かわさきぐりーんえなじー</t>
  </si>
  <si>
    <t>かわはらじつぎょう</t>
  </si>
  <si>
    <t>かんさいくうちょう　</t>
  </si>
  <si>
    <t>かんさいでんりょく</t>
  </si>
  <si>
    <t>かんでんえねるぎーそりゅーしょん</t>
  </si>
  <si>
    <t>きずな</t>
  </si>
  <si>
    <t>きたきゅうしゅうぱわー</t>
  </si>
  <si>
    <t>きたこー</t>
  </si>
  <si>
    <t>きたにほんせきゆ</t>
  </si>
  <si>
    <t>きやのんまーけてぃんぐじゃぱん</t>
  </si>
  <si>
    <t>きゅうしゅうえなじー</t>
  </si>
  <si>
    <t>きゅうしゅうでんりょく</t>
  </si>
  <si>
    <t>きゅうでんみらいえなじー</t>
  </si>
  <si>
    <t>きょうせら</t>
  </si>
  <si>
    <t>きょうせらかんでんえなじーごうどうがいしゃ</t>
  </si>
  <si>
    <t>きょうとせいかつきょうどうくみあい</t>
  </si>
  <si>
    <t>きょうわがす</t>
  </si>
  <si>
    <t>きりゅうがす</t>
  </si>
  <si>
    <t>きんきでんりょく</t>
  </si>
  <si>
    <t>ぎふでんりょく</t>
  </si>
  <si>
    <t>くおりてぃぷらす</t>
  </si>
  <si>
    <t>くこくえねるぎー</t>
  </si>
  <si>
    <t>くじちいきえねるぎー</t>
  </si>
  <si>
    <t>くまむらもりでんりょくでんりょく</t>
  </si>
  <si>
    <t>くりーんえねるぎーそうごうけんきゅうじょ</t>
  </si>
  <si>
    <t>くりーんべんちゃー21</t>
  </si>
  <si>
    <t>くろーばー・てくのろじーず</t>
  </si>
  <si>
    <t>くるめえねるぎー</t>
  </si>
  <si>
    <t>ぐりーんさーくる</t>
  </si>
  <si>
    <t>ぐりーんしてぃこばやし</t>
  </si>
  <si>
    <t>ぐりーんぱわーだいとう</t>
  </si>
  <si>
    <t>ぐりーんぴーぷるずぱわー</t>
  </si>
  <si>
    <t>ぐりむすぱわー</t>
  </si>
  <si>
    <t>ぐるーヴえなじー</t>
  </si>
  <si>
    <t>ぐろーあっぷ</t>
  </si>
  <si>
    <t>ぐろーばるえんじにありんぐ</t>
  </si>
  <si>
    <t>ぐろーばるきゃすと</t>
  </si>
  <si>
    <t>ぐろーばるそりゅーしょんさーびす</t>
  </si>
  <si>
    <t>けいようがす</t>
  </si>
  <si>
    <t>けーぶるねっとしものせき</t>
  </si>
  <si>
    <t>けせんぬまぐりーんえなじー</t>
  </si>
  <si>
    <t>げーてはうす</t>
  </si>
  <si>
    <t>こうえいえなじー</t>
  </si>
  <si>
    <t>こうえきざいだんほうじん東京都環境公社</t>
  </si>
  <si>
    <t>こうちにゅーえなじー</t>
  </si>
  <si>
    <t>こうべでんりょく</t>
  </si>
  <si>
    <t>こーぷでんりょく</t>
  </si>
  <si>
    <t>こくさいこうぎょう</t>
  </si>
  <si>
    <t>こすもえねるぎーそりゅーしょんず</t>
  </si>
  <si>
    <t>こなんうるとらぱわー</t>
  </si>
  <si>
    <t>こんしぇるじゅ</t>
  </si>
  <si>
    <t>ごうどうがいしゃきたかみしんでんりょく</t>
  </si>
  <si>
    <t>ごしょのじょうもんでんりょく</t>
  </si>
  <si>
    <t>ごとうしみんでんりょく</t>
  </si>
  <si>
    <t>さーらeえなじー</t>
  </si>
  <si>
    <t>さいえねしこうでんりょく</t>
  </si>
  <si>
    <t>さいたまがす</t>
  </si>
  <si>
    <t>さいのくにでんき</t>
  </si>
  <si>
    <t>さいぶがす</t>
  </si>
  <si>
    <t>さかたてんねんがす</t>
  </si>
  <si>
    <t>さかどがす</t>
  </si>
  <si>
    <t>さくらしんでんりょく</t>
  </si>
  <si>
    <t>さとやまぱわーわーくす</t>
  </si>
  <si>
    <t>さにっくす</t>
  </si>
  <si>
    <t>さのがす</t>
  </si>
  <si>
    <t>さみっとえなじー</t>
  </si>
  <si>
    <t>さんいんえれき・あらいあんす</t>
  </si>
  <si>
    <t>さんいんさんそこうぎょう</t>
  </si>
  <si>
    <t>さんとらべらーずさーびすゆうげんがいしゃ</t>
  </si>
  <si>
    <t>さんりん</t>
  </si>
  <si>
    <t>しーえなじー</t>
  </si>
  <si>
    <t>しーらそーらー</t>
  </si>
  <si>
    <t>しぇるじゃぱん</t>
  </si>
  <si>
    <t>しおさいでんりょく</t>
  </si>
  <si>
    <t>しぐなすとらすと</t>
  </si>
  <si>
    <t>しこくでんりょく</t>
  </si>
  <si>
    <t>しずおかがす＆ぱわー</t>
  </si>
  <si>
    <t>しなねん</t>
  </si>
  <si>
    <t>しばうらでんりょく</t>
  </si>
  <si>
    <t>しょうねんでんりょく</t>
  </si>
  <si>
    <t>しろくまでんりょく</t>
  </si>
  <si>
    <t>しん・えなじー</t>
  </si>
  <si>
    <t>しんいでみつ</t>
  </si>
  <si>
    <t>しんえねるぎーかいはつ</t>
  </si>
  <si>
    <t>しんでんりょくおおいた</t>
  </si>
  <si>
    <t>しんでんりょくにいがた</t>
  </si>
  <si>
    <t>しんとうえなじー</t>
  </si>
  <si>
    <t>じぇいこむうえすと</t>
  </si>
  <si>
    <t>じぇいこむきゅうしゅう</t>
  </si>
  <si>
    <t>じぇいこむさいたま・ひがしにほん</t>
  </si>
  <si>
    <t>じぇいこむさっぽろ</t>
  </si>
  <si>
    <t>じぇいこむしょうなん・かながわ</t>
  </si>
  <si>
    <t>じぇいこむちば</t>
  </si>
  <si>
    <t>じぇいこむとうきょう</t>
  </si>
  <si>
    <t>じゃぱねっとさーびすいのべーしょん</t>
  </si>
  <si>
    <t>じょヴぃ</t>
  </si>
  <si>
    <t>じょうねつでんりょく</t>
  </si>
  <si>
    <t>じけい・すぺーす</t>
  </si>
  <si>
    <t>すかがわがす</t>
  </si>
  <si>
    <t>すずかぐりーんえなじー</t>
  </si>
  <si>
    <t>すずかでんこう</t>
  </si>
  <si>
    <t>すずよしょうじ</t>
  </si>
  <si>
    <t>すずよでんりょく</t>
  </si>
  <si>
    <t>すたーてぃあ</t>
  </si>
  <si>
    <t>すとえね</t>
  </si>
  <si>
    <t>すまーとえこえなじー</t>
  </si>
  <si>
    <t>すまーとえなじーいわた</t>
  </si>
  <si>
    <t>すまーとえなじーくまもと</t>
  </si>
  <si>
    <t>すまーとてっく</t>
  </si>
  <si>
    <t>すまーとでんき</t>
  </si>
  <si>
    <t>すわがす</t>
  </si>
  <si>
    <t>せいかつきょうどうくみあいこーぷぐんま</t>
  </si>
  <si>
    <t>せいかつきょうどうくみあいこーぷこうべ</t>
  </si>
  <si>
    <t>せいかつきょうどうくみあいこーぷしが</t>
  </si>
  <si>
    <t>せいかつきょうどうくみあいこーぷながの</t>
  </si>
  <si>
    <t>せいかつきょうどうくみあいこーぷみらい</t>
  </si>
  <si>
    <t>せいかつきょうどうくみあいひろしま</t>
  </si>
  <si>
    <t>せいかつくらぶえなじー</t>
  </si>
  <si>
    <t>せいぶがす</t>
  </si>
  <si>
    <t>せきすいかがくこうぎょう</t>
  </si>
  <si>
    <t>せきゆしげんかいはつ</t>
  </si>
  <si>
    <t>せんかく</t>
  </si>
  <si>
    <t>せんとらるせきゆがす</t>
  </si>
  <si>
    <t>ぜろわっとぱわー</t>
  </si>
  <si>
    <t>ぜんのうえねるぎー</t>
  </si>
  <si>
    <t>そうまIぐりっどごうどうがいしゃ</t>
  </si>
  <si>
    <t>たいようがす</t>
  </si>
  <si>
    <t>たくまえなじー</t>
  </si>
  <si>
    <t>たけえいでんき</t>
  </si>
  <si>
    <t>たけようがす</t>
  </si>
  <si>
    <t>たんたんえなじー</t>
  </si>
  <si>
    <t>だいとうがす</t>
  </si>
  <si>
    <t>だいとうけんたくぱーとなーず</t>
  </si>
  <si>
    <t>だいやもんどぱわー</t>
  </si>
  <si>
    <t>だいわはうすこうぎょう</t>
  </si>
  <si>
    <t>だいわらいふえなじあ</t>
  </si>
  <si>
    <t>ちいきそうせいほーるでぃんぐす</t>
  </si>
  <si>
    <t>ちきゅうくらぶ</t>
  </si>
  <si>
    <t>ちちぶしんでんりょく</t>
  </si>
  <si>
    <t>ちばでんりょく</t>
  </si>
  <si>
    <t>ちゃーむどらいふ</t>
  </si>
  <si>
    <t>ちゅうおうでんりょくえなじー</t>
  </si>
  <si>
    <t>ちゅうきょうでんりょく</t>
  </si>
  <si>
    <t>ちゅうごくでんりょく</t>
  </si>
  <si>
    <t>ちゅうしょうきぎょうしえん</t>
  </si>
  <si>
    <t>ちゅうぶでんりょくみらいず</t>
  </si>
  <si>
    <t>つちうらけーぶるてれび</t>
  </si>
  <si>
    <t>てぃーだっしゅごうどうがいしゃ</t>
  </si>
  <si>
    <t>てす・えんじにありんぐ</t>
  </si>
  <si>
    <t>てぷこかすたまーさーびす</t>
  </si>
  <si>
    <t>てれ・まーかー</t>
  </si>
  <si>
    <t>でじたるぐりっど</t>
  </si>
  <si>
    <t>でべろっぷ</t>
  </si>
  <si>
    <t>でんけん</t>
  </si>
  <si>
    <t>でんげんかいはつ</t>
  </si>
  <si>
    <t>とうあがす</t>
  </si>
  <si>
    <t>とうきゅうぱわーさぷらい</t>
  </si>
  <si>
    <t>とうきょうえこさーびす</t>
  </si>
  <si>
    <t>とうきょうがす</t>
  </si>
  <si>
    <t>とうきょうでんりょくえなじーぱーとなー</t>
  </si>
  <si>
    <t>とうほうがす</t>
  </si>
  <si>
    <t>とうほくえねるぎーさーびす</t>
  </si>
  <si>
    <t>とうほくでんりょく</t>
  </si>
  <si>
    <t>とうほくでんりょくえなじーとれーでぃんぐ</t>
  </si>
  <si>
    <t>とうほくでんりょくふろんてぃあ</t>
  </si>
  <si>
    <t>とうめい</t>
  </si>
  <si>
    <t>ところざわみらいでんりょく</t>
  </si>
  <si>
    <t>とちぎこーぷせいかつきょうどうくみあい</t>
  </si>
  <si>
    <t>とっとりしみでんりょく</t>
  </si>
  <si>
    <t>とっとりみらいでんりょく</t>
  </si>
  <si>
    <t>とどっくでんりょく</t>
  </si>
  <si>
    <t>とよたえなじーそりゅーしょんず</t>
  </si>
  <si>
    <t>とりにてぃえなじー</t>
  </si>
  <si>
    <t>とんでんほーるでぃんぐす</t>
  </si>
  <si>
    <t>どさんこぱわー</t>
  </si>
  <si>
    <t>ながいじどうしゃこうぎょう</t>
  </si>
  <si>
    <t>なかうみてれびほうそう</t>
  </si>
  <si>
    <t>ながさきさすてなえなじー</t>
  </si>
  <si>
    <t>ながさきちいきでんりょく</t>
  </si>
  <si>
    <t>なかのじょうぱわー</t>
  </si>
  <si>
    <t>ながのすまーとぱわー</t>
  </si>
  <si>
    <t>ながのとしがす</t>
  </si>
  <si>
    <t>なすのがはらみらいでんりょく</t>
  </si>
  <si>
    <t>なでしこでんりょく</t>
  </si>
  <si>
    <t>ならでんりょく</t>
  </si>
  <si>
    <t>なりたかとりえねるぎー</t>
  </si>
  <si>
    <t>なんとえなじー</t>
  </si>
  <si>
    <t>なんぶだんだんえなじー</t>
  </si>
  <si>
    <t>にいがたすわんえなじー</t>
  </si>
  <si>
    <t>にしきゅうしゅさせぼぱわーず</t>
  </si>
  <si>
    <t>にしむら</t>
  </si>
  <si>
    <t>にっさんとれーでいんぐ</t>
  </si>
  <si>
    <t>にってつえんじにありんぐ</t>
  </si>
  <si>
    <t>にほんえねるぎーそうごうしすてむ</t>
  </si>
  <si>
    <t>にほんえねるぎーふぁーむ</t>
  </si>
  <si>
    <t>にほんかいすい</t>
  </si>
  <si>
    <t>にほんがす</t>
  </si>
  <si>
    <t>にほんせれもにー</t>
  </si>
  <si>
    <t>にほんてくの</t>
  </si>
  <si>
    <t>にほんふぁしりてぃ・そりゅーしょん</t>
  </si>
  <si>
    <t>ねいちゃーえなじーしょうこく</t>
  </si>
  <si>
    <t>ねくすとぱわーやまと</t>
  </si>
  <si>
    <t>のせ・とよのまちづくり</t>
  </si>
  <si>
    <t>はまだがす</t>
  </si>
  <si>
    <t>はままつしんでんりょく</t>
  </si>
  <si>
    <t>はりまでんりょく</t>
  </si>
  <si>
    <t>はるえね</t>
  </si>
  <si>
    <t>ばんぷーぱわーとれーでぃんぐごうどうがいしゃ</t>
  </si>
  <si>
    <t>ぱしふぃっくぱわー</t>
  </si>
  <si>
    <t>ぱなそにっくおぺれーしょなるえくせれんす</t>
  </si>
  <si>
    <t>ぱるしすてむでんりょく</t>
  </si>
  <si>
    <t>ぱわー・おぷてぃまいざー</t>
  </si>
  <si>
    <t>ぱわーねくすと</t>
  </si>
  <si>
    <t>ひおきちいきえねるぎー</t>
  </si>
  <si>
    <t>ひがしひろしますまーとえねるぎー</t>
  </si>
  <si>
    <t>ひだかとしがす</t>
  </si>
  <si>
    <t>ひだぐりーんでんりょく</t>
  </si>
  <si>
    <t>ひたちぞうせん</t>
  </si>
  <si>
    <t>ひゅーりっくぷろぱてぃそりゅーしょん</t>
  </si>
  <si>
    <t>ひょうごでんりょく</t>
  </si>
  <si>
    <t>ひろさきがす</t>
  </si>
  <si>
    <t>ひろしまがす</t>
  </si>
  <si>
    <t>びびっと</t>
  </si>
  <si>
    <t>ふぁみりーねっと・じゃぱん</t>
  </si>
  <si>
    <t>ふぁらでー</t>
  </si>
  <si>
    <t>ふぃんてっくらぼきょうどうくみあい</t>
  </si>
  <si>
    <t>ふぉーばるてれこむ　</t>
  </si>
  <si>
    <t>ふぉれすとぱわー</t>
  </si>
  <si>
    <t>ふかやeぱわー</t>
  </si>
  <si>
    <t>ふくいでんりょく</t>
  </si>
  <si>
    <t>ふくしましんでんりょく</t>
  </si>
  <si>
    <t>ふくしまふぇにっくすでんりょく</t>
  </si>
  <si>
    <t>ふくやまみらいえなじー</t>
  </si>
  <si>
    <t>ふじさんえなじー</t>
  </si>
  <si>
    <t>ふじたしょうてん</t>
  </si>
  <si>
    <t>ふじぶっさん</t>
  </si>
  <si>
    <t>ふそう・えなじー</t>
  </si>
  <si>
    <t>ふらわーぺいめんと</t>
  </si>
  <si>
    <t>ぶしゅがす</t>
  </si>
  <si>
    <t>ぶんごおおのえなじー</t>
  </si>
  <si>
    <t>ほーむたうんえなじー</t>
  </si>
  <si>
    <t>ほくだん</t>
  </si>
  <si>
    <t>ほくりくでんりょく</t>
  </si>
  <si>
    <t>ほくりくでんりょくびず・えなじーそりゅーしょん</t>
  </si>
  <si>
    <t>ほくれんゆきさーびす</t>
  </si>
  <si>
    <t>ほっかいどうがす</t>
  </si>
  <si>
    <t>ほっかいどうでんりょく</t>
  </si>
  <si>
    <t>ほのくにとよはしでんりょく</t>
  </si>
  <si>
    <t>ほんじょうがす</t>
  </si>
  <si>
    <t>ぼーだれす・じゃぱん</t>
  </si>
  <si>
    <t>まちみらいせいさくじょ</t>
  </si>
  <si>
    <t>まつざかしんでんりょく</t>
  </si>
  <si>
    <t>まつもとがす</t>
  </si>
  <si>
    <t>まにわばいおえねるぎー</t>
  </si>
  <si>
    <t>まるいふぁしりてぃーず</t>
  </si>
  <si>
    <t>まるのうちでんりょく</t>
  </si>
  <si>
    <t>まるべにいなみらいでんき</t>
  </si>
  <si>
    <t>まるべにしんでんりょく</t>
  </si>
  <si>
    <t>まるゐ</t>
  </si>
  <si>
    <t>みかわしょうじ</t>
  </si>
  <si>
    <t>みかわのやまざとこみゅにてぃぱわー</t>
  </si>
  <si>
    <t>みさとひまわりえなじー</t>
  </si>
  <si>
    <t>みしゅうでんりょく</t>
  </si>
  <si>
    <t>みついぶっさん</t>
  </si>
  <si>
    <t>みつうろこヴぇっせる</t>
  </si>
  <si>
    <t>みつうろこぐりーんえねるぎー</t>
  </si>
  <si>
    <t>みつびしHCきゃぴたるえなじー</t>
  </si>
  <si>
    <t>みとでんりょく</t>
  </si>
  <si>
    <t>みとや</t>
  </si>
  <si>
    <t>みなさぽ</t>
  </si>
  <si>
    <t>みまさかこくでんりょく</t>
  </si>
  <si>
    <t>みやきえねるぎー</t>
  </si>
  <si>
    <t>みやこしんでんりょく</t>
  </si>
  <si>
    <t>みやざきがすりびんぐ</t>
  </si>
  <si>
    <t>みやざきでんりょく</t>
  </si>
  <si>
    <t>みやざきぱわーらいん</t>
  </si>
  <si>
    <t>みやますまーとえねるぎー</t>
  </si>
  <si>
    <t>みよしえなじー</t>
  </si>
  <si>
    <t>みらいふ</t>
  </si>
  <si>
    <t>みらいふひがしにほん</t>
  </si>
  <si>
    <t>むだから</t>
  </si>
  <si>
    <t>めいじさんぎょう</t>
  </si>
  <si>
    <t>めいなんきょうどうえねるぎー</t>
  </si>
  <si>
    <t>もみじでんりょく</t>
  </si>
  <si>
    <t>もりのえねるぎー</t>
  </si>
  <si>
    <t>もりのでんりょく</t>
  </si>
  <si>
    <t>やちよえんじにやりんぐ</t>
  </si>
  <si>
    <t>やまがたしんでんりょく</t>
  </si>
  <si>
    <t>やまとえねるぎー</t>
  </si>
  <si>
    <t>やめえねるぎー</t>
  </si>
  <si>
    <t>やわたしょうじ</t>
  </si>
  <si>
    <t>ゆーらすぐりーんえなじー</t>
  </si>
  <si>
    <t>ゆきぐにしんでんりょく</t>
  </si>
  <si>
    <t>よこはまうぉーたー</t>
  </si>
  <si>
    <t>よこはまかんきょうでざいん</t>
  </si>
  <si>
    <t>よしだせきゆてん</t>
  </si>
  <si>
    <t>よなごがす</t>
  </si>
  <si>
    <t>らいふえなじー</t>
  </si>
  <si>
    <t>らくてんえなじー</t>
  </si>
  <si>
    <t>りえすぱわー</t>
  </si>
  <si>
    <t>りえすぱわーねくすと</t>
  </si>
  <si>
    <t xml:space="preserve">りえね </t>
  </si>
  <si>
    <t>りくぜんたかだしみんえねるぎー</t>
  </si>
  <si>
    <t>りけんこうぎょう</t>
  </si>
  <si>
    <t>りこーじゃぱん</t>
  </si>
  <si>
    <t>りすとぷろぱてぃーず</t>
  </si>
  <si>
    <t>りにゅーあぶる・じゃぱん</t>
  </si>
  <si>
    <t>りみっくすぽいんと</t>
  </si>
  <si>
    <t>るーく</t>
  </si>
  <si>
    <t>れくすぽーと</t>
  </si>
  <si>
    <t>れじる</t>
  </si>
  <si>
    <t>れっくす</t>
  </si>
  <si>
    <t>れもんがす</t>
  </si>
  <si>
    <t>ろーかるえなじー</t>
  </si>
  <si>
    <t>ろーかるでんき</t>
  </si>
  <si>
    <t>わかやまでんりょく</t>
  </si>
  <si>
    <t>わたはんぱーとなーず</t>
  </si>
  <si>
    <t>わたみえなじー</t>
  </si>
  <si>
    <t>わっと</t>
  </si>
  <si>
    <t>わんわーるどえなじー</t>
  </si>
  <si>
    <t>auエネルギー＆ライフ(株)　メニューC(残差)</t>
    <phoneticPr fontId="1"/>
  </si>
  <si>
    <t>・提案詳細</t>
    <rPh sb="1" eb="5">
      <t>テイアンショウサイ</t>
    </rPh>
    <phoneticPr fontId="1"/>
  </si>
  <si>
    <t>・表紙
・総括
・省エネ提案一覧</t>
    <rPh sb="1" eb="3">
      <t>ヒョウシ</t>
    </rPh>
    <rPh sb="5" eb="7">
      <t>ソウカツ</t>
    </rPh>
    <rPh sb="9" eb="10">
      <t>ショウ</t>
    </rPh>
    <rPh sb="12" eb="14">
      <t>テイアン</t>
    </rPh>
    <rPh sb="14" eb="16">
      <t>イチラン</t>
    </rPh>
    <phoneticPr fontId="1"/>
  </si>
  <si>
    <t>提案区分</t>
    <rPh sb="0" eb="4">
      <t>テイアンクブン</t>
    </rPh>
    <phoneticPr fontId="1"/>
  </si>
  <si>
    <t>太陽光自家発電</t>
    <rPh sb="0" eb="7">
      <t>タイヨウコウジカハツデン</t>
    </rPh>
    <phoneticPr fontId="1"/>
  </si>
  <si>
    <t>電力</t>
    <rPh sb="0" eb="2">
      <t>デンリョク</t>
    </rPh>
    <phoneticPr fontId="1"/>
  </si>
  <si>
    <t>LPG</t>
  </si>
  <si>
    <t>運用改善</t>
  </si>
  <si>
    <t>2009年に導入されたパッケージ式エアコンの室内機・室外機について、定期的な洗浄・清掃が行われていないとお見受け致しました。その洗浄・清掃を、工場全体の定期点検日に実施することで、室内機・室外機のエネルギー効率を改善（回復）させることで、省エネを図ります。
M社が示す技術資料によれば、室外機・室内機の清掃・洗浄による省エネ効果は最大10%と記載されている。これを踏まえつつ、実際の空調負荷の外気温に対する影響も考慮して、省エネ効果をその５０％＝５％程度の省エネ効果が見込まれるとして、省エネ効果を試算します。</t>
    <rPh sb="4" eb="5">
      <t>ネン</t>
    </rPh>
    <rPh sb="6" eb="8">
      <t>ドウニュウ</t>
    </rPh>
    <rPh sb="16" eb="17">
      <t>シキ</t>
    </rPh>
    <rPh sb="22" eb="25">
      <t>シツナイキ</t>
    </rPh>
    <rPh sb="26" eb="29">
      <t>シツガイキ</t>
    </rPh>
    <rPh sb="34" eb="37">
      <t>テイキテキ</t>
    </rPh>
    <rPh sb="38" eb="40">
      <t>センジョウ</t>
    </rPh>
    <rPh sb="41" eb="43">
      <t>セイソウ</t>
    </rPh>
    <rPh sb="44" eb="45">
      <t>オコナ</t>
    </rPh>
    <rPh sb="53" eb="55">
      <t>ミウ</t>
    </rPh>
    <rPh sb="56" eb="57">
      <t>イタ</t>
    </rPh>
    <rPh sb="64" eb="66">
      <t>センジョウ</t>
    </rPh>
    <rPh sb="67" eb="69">
      <t>セイソウ</t>
    </rPh>
    <rPh sb="71" eb="75">
      <t>コウジョウゼンタイ</t>
    </rPh>
    <rPh sb="76" eb="80">
      <t>テイキテンケン</t>
    </rPh>
    <rPh sb="80" eb="81">
      <t>ヒ</t>
    </rPh>
    <rPh sb="82" eb="84">
      <t>ジッシ</t>
    </rPh>
    <rPh sb="90" eb="93">
      <t>シツナイキ</t>
    </rPh>
    <rPh sb="94" eb="97">
      <t>シツガイキ</t>
    </rPh>
    <rPh sb="103" eb="105">
      <t>コウリツ</t>
    </rPh>
    <rPh sb="106" eb="108">
      <t>カイゼン</t>
    </rPh>
    <rPh sb="109" eb="111">
      <t>カイフク</t>
    </rPh>
    <rPh sb="119" eb="120">
      <t>ショウ</t>
    </rPh>
    <rPh sb="123" eb="124">
      <t>ハカ</t>
    </rPh>
    <rPh sb="130" eb="131">
      <t>シャ</t>
    </rPh>
    <rPh sb="132" eb="133">
      <t>シメ</t>
    </rPh>
    <rPh sb="134" eb="138">
      <t>ギジュツシリョウ</t>
    </rPh>
    <rPh sb="143" eb="146">
      <t>シツガイキ</t>
    </rPh>
    <rPh sb="147" eb="150">
      <t>シツナイキ</t>
    </rPh>
    <rPh sb="151" eb="153">
      <t>セイソウ</t>
    </rPh>
    <rPh sb="154" eb="156">
      <t>センジョウ</t>
    </rPh>
    <rPh sb="159" eb="160">
      <t>ショウ</t>
    </rPh>
    <rPh sb="162" eb="164">
      <t>コウカ</t>
    </rPh>
    <rPh sb="165" eb="167">
      <t>サイダイ</t>
    </rPh>
    <rPh sb="171" eb="173">
      <t>キサイ</t>
    </rPh>
    <rPh sb="182" eb="183">
      <t>フ</t>
    </rPh>
    <rPh sb="188" eb="190">
      <t>ジッサイ</t>
    </rPh>
    <rPh sb="191" eb="195">
      <t>クウチョウフカ</t>
    </rPh>
    <rPh sb="196" eb="199">
      <t>ガイキオン</t>
    </rPh>
    <rPh sb="200" eb="201">
      <t>タイ</t>
    </rPh>
    <rPh sb="203" eb="205">
      <t>エイキョウ</t>
    </rPh>
    <rPh sb="206" eb="208">
      <t>コウリョ</t>
    </rPh>
    <rPh sb="211" eb="212">
      <t>ショウ</t>
    </rPh>
    <rPh sb="214" eb="216">
      <t>コウカ</t>
    </rPh>
    <rPh sb="225" eb="227">
      <t>テイド</t>
    </rPh>
    <rPh sb="228" eb="229">
      <t>ショウ</t>
    </rPh>
    <rPh sb="231" eb="233">
      <t>コウカ</t>
    </rPh>
    <rPh sb="234" eb="236">
      <t>ミコ</t>
    </rPh>
    <rPh sb="243" eb="244">
      <t>ショウ</t>
    </rPh>
    <rPh sb="246" eb="248">
      <t>コウカ</t>
    </rPh>
    <rPh sb="249" eb="251">
      <t>シサン</t>
    </rPh>
    <phoneticPr fontId="1"/>
  </si>
  <si>
    <t>現状の冷凍冷蔵設備の庫内温度が-28℃となっており、安全率という観点では設定温度の調整代があるのではないかと考えられます。よって、温度設定を２℃緩和（実際の庫内温度を-26℃で管理するように）することで、省エネを図ります。
なお、温度設定の緩和による省電力効果については、公知の文献から、冷凍庫の温度を1℃調整することで、4％程度の省エネが図れると見込み、2℃調整により8％の省電力（但し、冷凍冷蔵用消費電力についてのみ）が図れるという前提で、省エネ効果を試算致します。</t>
    <rPh sb="0" eb="2">
      <t>ゲンジョウ</t>
    </rPh>
    <rPh sb="3" eb="9">
      <t>レイトウレイゾウセツビ</t>
    </rPh>
    <rPh sb="10" eb="14">
      <t>コナイオンド</t>
    </rPh>
    <rPh sb="26" eb="29">
      <t>アンゼンリツ</t>
    </rPh>
    <rPh sb="32" eb="34">
      <t>カンテン</t>
    </rPh>
    <rPh sb="36" eb="40">
      <t>セッテイオンド</t>
    </rPh>
    <rPh sb="41" eb="43">
      <t>チョウセイ</t>
    </rPh>
    <rPh sb="43" eb="44">
      <t>シロ</t>
    </rPh>
    <rPh sb="54" eb="55">
      <t>カンガ</t>
    </rPh>
    <rPh sb="65" eb="69">
      <t>オンドセッテイ</t>
    </rPh>
    <rPh sb="72" eb="74">
      <t>カンワ</t>
    </rPh>
    <rPh sb="75" eb="77">
      <t>ジッサイ</t>
    </rPh>
    <rPh sb="78" eb="82">
      <t>コナイオンド</t>
    </rPh>
    <rPh sb="88" eb="90">
      <t>カンリ</t>
    </rPh>
    <rPh sb="102" eb="103">
      <t>ショウ</t>
    </rPh>
    <rPh sb="106" eb="107">
      <t>ハカ</t>
    </rPh>
    <rPh sb="115" eb="119">
      <t>オンドセッテイ</t>
    </rPh>
    <rPh sb="120" eb="122">
      <t>カンワ</t>
    </rPh>
    <rPh sb="125" eb="130">
      <t>ショウデンリョクコウカ</t>
    </rPh>
    <rPh sb="136" eb="138">
      <t>コウチ</t>
    </rPh>
    <rPh sb="139" eb="141">
      <t>ブンケン</t>
    </rPh>
    <rPh sb="144" eb="147">
      <t>レイトウコ</t>
    </rPh>
    <rPh sb="148" eb="150">
      <t>オンド</t>
    </rPh>
    <rPh sb="153" eb="155">
      <t>チョウセイ</t>
    </rPh>
    <rPh sb="163" eb="165">
      <t>テイド</t>
    </rPh>
    <rPh sb="166" eb="167">
      <t>ショウ</t>
    </rPh>
    <rPh sb="170" eb="171">
      <t>ハカ</t>
    </rPh>
    <rPh sb="174" eb="176">
      <t>ミコ</t>
    </rPh>
    <rPh sb="180" eb="182">
      <t>チョウセイ</t>
    </rPh>
    <rPh sb="188" eb="191">
      <t>ショウデンリョク</t>
    </rPh>
    <rPh sb="192" eb="193">
      <t>タダ</t>
    </rPh>
    <rPh sb="195" eb="204">
      <t>レイトウレイゾウヨウショウヒデンリョク</t>
    </rPh>
    <rPh sb="212" eb="213">
      <t>ハカ</t>
    </rPh>
    <rPh sb="218" eb="220">
      <t>ゼンテイ</t>
    </rPh>
    <rPh sb="222" eb="223">
      <t>ショウ</t>
    </rPh>
    <rPh sb="225" eb="227">
      <t>コウカ</t>
    </rPh>
    <rPh sb="228" eb="231">
      <t>シサンイタ</t>
    </rPh>
    <phoneticPr fontId="1"/>
  </si>
  <si>
    <t>本日は、省エネ診断にお時間を賜り有難うございました。
現地のウォークスルーさせて頂きました限りにおいては、全体として、「従来のルールで運転をする」ということが徹底されており、より効率的に運用を改善するという観点では、まさにその以前の余地があるかもしれません。</t>
    <rPh sb="0" eb="2">
      <t>ホンジツ</t>
    </rPh>
    <rPh sb="4" eb="5">
      <t>ショウ</t>
    </rPh>
    <rPh sb="7" eb="9">
      <t>シンダン</t>
    </rPh>
    <rPh sb="11" eb="13">
      <t>ジカン</t>
    </rPh>
    <rPh sb="14" eb="15">
      <t>タマワ</t>
    </rPh>
    <rPh sb="16" eb="18">
      <t>アリガト</t>
    </rPh>
    <rPh sb="27" eb="29">
      <t>ゲンチ</t>
    </rPh>
    <rPh sb="40" eb="41">
      <t>イタダ</t>
    </rPh>
    <rPh sb="45" eb="46">
      <t>カギ</t>
    </rPh>
    <rPh sb="53" eb="55">
      <t>ゼンタイ</t>
    </rPh>
    <rPh sb="60" eb="62">
      <t>ジュウライ</t>
    </rPh>
    <rPh sb="67" eb="69">
      <t>ウンテン</t>
    </rPh>
    <rPh sb="79" eb="81">
      <t>テッテイ</t>
    </rPh>
    <rPh sb="89" eb="92">
      <t>コウリツテキ</t>
    </rPh>
    <rPh sb="93" eb="95">
      <t>ウンヨウ</t>
    </rPh>
    <rPh sb="96" eb="98">
      <t>カイゼン</t>
    </rPh>
    <rPh sb="103" eb="105">
      <t>カンテン</t>
    </rPh>
    <rPh sb="113" eb="115">
      <t>イゼン</t>
    </rPh>
    <rPh sb="116" eb="118">
      <t>ヨチ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</si>
</sst>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00"/>
    <numFmt numFmtId="177" formatCode="0.000_ "/>
    <numFmt numFmtId="178" formatCode="#,##0.0;[Red]\-#,##0.0"/>
    <numFmt numFmtId="179" formatCode="#,##0_);[Red]\(#,##0\)"/>
    <numFmt numFmtId="180" formatCode="0.0000"/>
    <numFmt numFmtId="181" formatCode="#,##0_ ;[Red]\-#,##0\ "/>
    <numFmt numFmtId="182" formatCode="0_);[Red]\(0\)"/>
    <numFmt numFmtId="183" formatCode="0.0"/>
    <numFmt numFmtId="184" formatCode="#,##0.0_);[Red]\(#,##0.0\)"/>
    <numFmt numFmtId="185" formatCode="0.00_ "/>
    <numFmt numFmtId="186" formatCode="0.000000"/>
  </numFmts>
  <fonts count="31"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color theme="1"/>
      <name val="ＭＳ Ｐゴシック"/>
      <family val="3"/>
      <charset val="128"/>
    </font>
    <font>
      <sz val="14"/>
      <color theme="1"/>
      <name val="ＭＳ Ｐゴシック"/>
      <family val="3"/>
      <charset val="128"/>
    </font>
    <font>
      <sz val="12"/>
      <color theme="1"/>
      <name val="ＭＳ Ｐゴシック"/>
      <family val="3"/>
      <charset val="128"/>
    </font>
    <font>
      <b/>
      <sz val="24"/>
      <color theme="1"/>
      <name val="ＭＳ Ｐゴシック"/>
      <family val="3"/>
      <charset val="128"/>
    </font>
    <font>
      <b/>
      <sz val="14"/>
      <color theme="1"/>
      <name val="ＭＳ Ｐゴシック"/>
      <family val="3"/>
      <charset val="128"/>
    </font>
    <font>
      <b/>
      <sz val="16"/>
      <color theme="0"/>
      <name val="ＭＳ Ｐゴシック"/>
      <family val="3"/>
      <charset val="128"/>
    </font>
    <font>
      <sz val="11"/>
      <color indexed="8"/>
      <name val="ＭＳ Ｐゴシック"/>
      <family val="3"/>
      <charset val="128"/>
    </font>
    <font>
      <sz val="11"/>
      <name val="ＭＳ Ｐゴシック"/>
      <family val="3"/>
      <charset val="128"/>
    </font>
    <font>
      <sz val="11"/>
      <color theme="1"/>
      <name val="游ゴシック"/>
      <family val="3"/>
      <charset val="128"/>
      <scheme val="minor"/>
    </font>
    <font>
      <sz val="10"/>
      <color rgb="FF000000"/>
      <name val="Times New Roman"/>
      <family val="1"/>
    </font>
    <font>
      <sz val="10"/>
      <color rgb="FF000000"/>
      <name val="游ゴシック"/>
      <family val="3"/>
      <charset val="128"/>
      <scheme val="minor"/>
    </font>
    <font>
      <sz val="11"/>
      <color theme="1"/>
      <name val="ＭＳ Ｐゴシック"/>
      <family val="2"/>
      <charset val="128"/>
    </font>
    <font>
      <sz val="11"/>
      <color theme="1"/>
      <name val="游ゴシック"/>
      <family val="2"/>
      <charset val="128"/>
      <scheme val="minor"/>
    </font>
    <font>
      <b/>
      <sz val="11"/>
      <color theme="1"/>
      <name val="ＭＳ Ｐゴシック"/>
      <family val="3"/>
      <charset val="128"/>
    </font>
    <font>
      <b/>
      <sz val="12"/>
      <color theme="1"/>
      <name val="ＭＳ Ｐゴシック"/>
      <family val="3"/>
      <charset val="128"/>
    </font>
    <font>
      <sz val="11"/>
      <color rgb="FFFF0000"/>
      <name val="游ゴシック"/>
      <family val="3"/>
      <charset val="128"/>
      <scheme val="minor"/>
    </font>
    <font>
      <b/>
      <sz val="11"/>
      <color rgb="FFFF0000"/>
      <name val="游ゴシック"/>
      <family val="3"/>
      <charset val="128"/>
      <scheme val="minor"/>
    </font>
    <font>
      <sz val="10"/>
      <color theme="1"/>
      <name val="游ゴシック"/>
      <family val="3"/>
      <charset val="128"/>
      <scheme val="minor"/>
    </font>
    <font>
      <b/>
      <sz val="11"/>
      <color theme="1"/>
      <name val="游ゴシック"/>
      <family val="3"/>
      <charset val="128"/>
      <scheme val="minor"/>
    </font>
    <font>
      <sz val="11"/>
      <name val="游ゴシック"/>
      <family val="3"/>
      <charset val="128"/>
      <scheme val="minor"/>
    </font>
    <font>
      <sz val="6"/>
      <name val="ＭＳ Ｐ明朝"/>
      <family val="1"/>
      <charset val="128"/>
    </font>
    <font>
      <sz val="10"/>
      <name val="游ゴシック"/>
      <family val="3"/>
      <charset val="128"/>
      <scheme val="minor"/>
    </font>
    <font>
      <sz val="11"/>
      <color theme="0" tint="-0.14999847407452621"/>
      <name val="游ゴシック"/>
      <family val="3"/>
      <charset val="128"/>
      <scheme val="minor"/>
    </font>
    <font>
      <b/>
      <sz val="16"/>
      <color theme="1"/>
      <name val="ＭＳ Ｐゴシック"/>
      <family val="3"/>
      <charset val="128"/>
    </font>
    <font>
      <sz val="12"/>
      <color indexed="8"/>
      <name val="ＭＳ Ｐゴシック"/>
      <family val="3"/>
      <charset val="128"/>
    </font>
    <font>
      <sz val="18"/>
      <color theme="1"/>
      <name val="ＭＳ Ｐゴシック"/>
      <family val="3"/>
      <charset val="128"/>
    </font>
    <font>
      <b/>
      <sz val="9"/>
      <color theme="1"/>
      <name val="游ゴシック"/>
      <family val="3"/>
      <charset val="128"/>
      <scheme val="minor"/>
    </font>
    <font>
      <sz val="11"/>
      <color rgb="FF000000"/>
      <name val="游ゴシック"/>
      <family val="3"/>
      <charset val="128"/>
      <scheme val="minor"/>
    </font>
  </fonts>
  <fills count="11">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EEE1FF"/>
        <bgColor indexed="64"/>
      </patternFill>
    </fill>
    <fill>
      <patternFill patternType="solid">
        <fgColor theme="4" tint="0.59999389629810485"/>
        <bgColor indexed="64"/>
      </patternFill>
    </fill>
  </fills>
  <borders count="134">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auto="1"/>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auto="1"/>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top style="thin">
        <color indexed="64"/>
      </top>
      <bottom style="thin">
        <color indexed="64"/>
      </bottom>
      <diagonal/>
    </border>
    <border>
      <left style="thin">
        <color theme="1"/>
      </left>
      <right style="thin">
        <color theme="1"/>
      </right>
      <top style="thin">
        <color theme="1"/>
      </top>
      <bottom style="thin">
        <color theme="1"/>
      </bottom>
      <diagonal/>
    </border>
    <border>
      <left style="hair">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hair">
        <color theme="1"/>
      </right>
      <top style="thin">
        <color theme="1"/>
      </top>
      <bottom style="thin">
        <color theme="1"/>
      </bottom>
      <diagonal/>
    </border>
    <border>
      <left style="hair">
        <color theme="1"/>
      </left>
      <right style="hair">
        <color theme="1"/>
      </right>
      <top style="thin">
        <color theme="1"/>
      </top>
      <bottom style="thin">
        <color theme="1"/>
      </bottom>
      <diagonal/>
    </border>
    <border>
      <left style="double">
        <color theme="1"/>
      </left>
      <right style="hair">
        <color theme="1"/>
      </right>
      <top style="double">
        <color theme="1"/>
      </top>
      <bottom style="thin">
        <color theme="1"/>
      </bottom>
      <diagonal/>
    </border>
    <border>
      <left style="hair">
        <color theme="1"/>
      </left>
      <right style="hair">
        <color theme="1"/>
      </right>
      <top style="double">
        <color theme="1"/>
      </top>
      <bottom style="thin">
        <color theme="1"/>
      </bottom>
      <diagonal/>
    </border>
    <border>
      <left style="hair">
        <color theme="1"/>
      </left>
      <right style="double">
        <color theme="1"/>
      </right>
      <top style="double">
        <color theme="1"/>
      </top>
      <bottom style="thin">
        <color theme="1"/>
      </bottom>
      <diagonal/>
    </border>
    <border>
      <left style="double">
        <color theme="1"/>
      </left>
      <right style="hair">
        <color theme="1"/>
      </right>
      <top style="thin">
        <color theme="1"/>
      </top>
      <bottom style="thin">
        <color theme="1"/>
      </bottom>
      <diagonal/>
    </border>
    <border>
      <left style="hair">
        <color theme="1"/>
      </left>
      <right style="double">
        <color theme="1"/>
      </right>
      <top style="thin">
        <color theme="1"/>
      </top>
      <bottom style="thin">
        <color theme="1"/>
      </bottom>
      <diagonal/>
    </border>
    <border>
      <left style="double">
        <color theme="1"/>
      </left>
      <right style="hair">
        <color theme="1"/>
      </right>
      <top style="thin">
        <color theme="1"/>
      </top>
      <bottom style="double">
        <color theme="1"/>
      </bottom>
      <diagonal/>
    </border>
    <border>
      <left style="hair">
        <color theme="1"/>
      </left>
      <right style="hair">
        <color theme="1"/>
      </right>
      <top style="thin">
        <color theme="1"/>
      </top>
      <bottom style="double">
        <color theme="1"/>
      </bottom>
      <diagonal/>
    </border>
    <border>
      <left style="hair">
        <color theme="1"/>
      </left>
      <right style="double">
        <color theme="1"/>
      </right>
      <top style="thin">
        <color theme="1"/>
      </top>
      <bottom style="double">
        <color theme="1"/>
      </bottom>
      <diagonal/>
    </border>
    <border>
      <left style="thin">
        <color theme="1"/>
      </left>
      <right/>
      <top style="thin">
        <color theme="1"/>
      </top>
      <bottom/>
      <diagonal/>
    </border>
    <border>
      <left style="thin">
        <color theme="1"/>
      </left>
      <right/>
      <top/>
      <bottom style="thin">
        <color theme="1"/>
      </bottom>
      <diagonal/>
    </border>
    <border>
      <left style="hair">
        <color theme="1"/>
      </left>
      <right style="double">
        <color theme="1"/>
      </right>
      <top style="thin">
        <color theme="1"/>
      </top>
      <bottom/>
      <diagonal/>
    </border>
    <border>
      <left style="hair">
        <color theme="1"/>
      </left>
      <right style="double">
        <color theme="1"/>
      </right>
      <top/>
      <bottom style="double">
        <color theme="1"/>
      </bottom>
      <diagonal/>
    </border>
    <border>
      <left style="double">
        <color theme="1"/>
      </left>
      <right/>
      <top style="thin">
        <color theme="1"/>
      </top>
      <bottom/>
      <diagonal/>
    </border>
    <border>
      <left/>
      <right/>
      <top style="thin">
        <color theme="1"/>
      </top>
      <bottom/>
      <diagonal/>
    </border>
    <border>
      <left/>
      <right style="hair">
        <color theme="1"/>
      </right>
      <top style="thin">
        <color theme="1"/>
      </top>
      <bottom/>
      <diagonal/>
    </border>
    <border>
      <left style="double">
        <color theme="1"/>
      </left>
      <right/>
      <top/>
      <bottom style="double">
        <color theme="1"/>
      </bottom>
      <diagonal/>
    </border>
    <border>
      <left/>
      <right/>
      <top/>
      <bottom style="double">
        <color theme="1"/>
      </bottom>
      <diagonal/>
    </border>
    <border>
      <left/>
      <right style="hair">
        <color theme="1"/>
      </right>
      <top/>
      <bottom style="double">
        <color theme="1"/>
      </bottom>
      <diagonal/>
    </border>
    <border>
      <left style="hair">
        <color theme="1"/>
      </left>
      <right style="thin">
        <color theme="1"/>
      </right>
      <top style="thin">
        <color theme="1"/>
      </top>
      <bottom/>
      <diagonal/>
    </border>
    <border>
      <left style="hair">
        <color theme="1"/>
      </left>
      <right style="thin">
        <color theme="1"/>
      </right>
      <top/>
      <bottom style="thin">
        <color theme="1"/>
      </bottom>
      <diagonal/>
    </border>
    <border>
      <left/>
      <right style="hair">
        <color theme="1"/>
      </right>
      <top/>
      <bottom style="thin">
        <color theme="1"/>
      </bottom>
      <diagonal/>
    </border>
    <border>
      <left/>
      <right/>
      <top/>
      <bottom style="thin">
        <color theme="1"/>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auto="1"/>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auto="1"/>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diagonal/>
    </border>
    <border>
      <left/>
      <right/>
      <top style="medium">
        <color indexed="64"/>
      </top>
      <bottom/>
      <diagonal/>
    </border>
    <border>
      <left/>
      <right/>
      <top style="thin">
        <color theme="5"/>
      </top>
      <bottom style="thin">
        <color theme="5"/>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thin">
        <color indexed="64"/>
      </right>
      <top style="thin">
        <color indexed="64"/>
      </top>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thin">
        <color indexed="64"/>
      </left>
      <right style="thin">
        <color indexed="64"/>
      </right>
      <top/>
      <bottom/>
      <diagonal/>
    </border>
    <border>
      <left style="thin">
        <color indexed="64"/>
      </left>
      <right style="thin">
        <color auto="1"/>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theme="5"/>
      </top>
      <bottom style="thin">
        <color theme="5"/>
      </bottom>
      <diagonal/>
    </border>
    <border>
      <left/>
      <right style="medium">
        <color indexed="64"/>
      </right>
      <top style="thin">
        <color theme="5"/>
      </top>
      <bottom style="thin">
        <color theme="5"/>
      </bottom>
      <diagonal/>
    </border>
    <border>
      <left style="medium">
        <color rgb="FF0070C0"/>
      </left>
      <right style="medium">
        <color rgb="FF0070C0"/>
      </right>
      <top style="medium">
        <color rgb="FF0070C0"/>
      </top>
      <bottom/>
      <diagonal/>
    </border>
    <border>
      <left/>
      <right style="thin">
        <color rgb="FF0070C0"/>
      </right>
      <top style="medium">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medium">
        <color rgb="FF0070C0"/>
      </right>
      <top style="medium">
        <color rgb="FF0070C0"/>
      </top>
      <bottom style="thin">
        <color rgb="FF0070C0"/>
      </bottom>
      <diagonal/>
    </border>
    <border>
      <left/>
      <right style="medium">
        <color rgb="FF0070C0"/>
      </right>
      <top style="medium">
        <color rgb="FF0070C0"/>
      </top>
      <bottom style="thin">
        <color rgb="FF0070C0"/>
      </bottom>
      <diagonal/>
    </border>
    <border>
      <left style="medium">
        <color rgb="FF0070C0"/>
      </left>
      <right style="medium">
        <color rgb="FF0070C0"/>
      </right>
      <top/>
      <bottom style="medium">
        <color rgb="FF0070C0"/>
      </bottom>
      <diagonal/>
    </border>
    <border>
      <left/>
      <right style="thin">
        <color rgb="FF0070C0"/>
      </right>
      <top style="thin">
        <color rgb="FF0070C0"/>
      </top>
      <bottom style="medium">
        <color rgb="FF0070C0"/>
      </bottom>
      <diagonal/>
    </border>
    <border>
      <left style="thin">
        <color rgb="FF0070C0"/>
      </left>
      <right style="thin">
        <color rgb="FF0070C0"/>
      </right>
      <top style="thin">
        <color rgb="FF0070C0"/>
      </top>
      <bottom style="medium">
        <color rgb="FF0070C0"/>
      </bottom>
      <diagonal/>
    </border>
    <border>
      <left style="thin">
        <color rgb="FF0070C0"/>
      </left>
      <right style="medium">
        <color rgb="FF0070C0"/>
      </right>
      <top style="thin">
        <color rgb="FF0070C0"/>
      </top>
      <bottom style="medium">
        <color rgb="FF0070C0"/>
      </bottom>
      <diagonal/>
    </border>
    <border>
      <left/>
      <right style="medium">
        <color rgb="FF0070C0"/>
      </right>
      <top style="thin">
        <color rgb="FF0070C0"/>
      </top>
      <bottom style="medium">
        <color rgb="FF0070C0"/>
      </bottom>
      <diagonal/>
    </border>
    <border>
      <left/>
      <right/>
      <top style="medium">
        <color rgb="FF0070C0"/>
      </top>
      <bottom/>
      <diagonal/>
    </border>
    <border>
      <left style="thin">
        <color rgb="FF0070C0"/>
      </left>
      <right/>
      <top style="medium">
        <color rgb="FF0070C0"/>
      </top>
      <bottom/>
      <diagonal/>
    </border>
    <border>
      <left/>
      <right style="thin">
        <color rgb="FF0070C0"/>
      </right>
      <top style="medium">
        <color rgb="FF0070C0"/>
      </top>
      <bottom/>
      <diagonal/>
    </border>
    <border>
      <left/>
      <right style="medium">
        <color rgb="FF0070C0"/>
      </right>
      <top style="medium">
        <color rgb="FF0070C0"/>
      </top>
      <bottom/>
      <diagonal/>
    </border>
    <border>
      <left style="medium">
        <color rgb="FF0070C0"/>
      </left>
      <right style="medium">
        <color rgb="FF0070C0"/>
      </right>
      <top/>
      <bottom/>
      <diagonal/>
    </border>
    <border>
      <left style="thin">
        <color rgb="FF0070C0"/>
      </left>
      <right/>
      <top/>
      <bottom/>
      <diagonal/>
    </border>
    <border>
      <left/>
      <right style="thin">
        <color rgb="FF0070C0"/>
      </right>
      <top/>
      <bottom/>
      <diagonal/>
    </border>
    <border>
      <left/>
      <right style="medium">
        <color rgb="FF0070C0"/>
      </right>
      <top/>
      <bottom/>
      <diagonal/>
    </border>
    <border>
      <left/>
      <right/>
      <top/>
      <bottom style="thin">
        <color rgb="FF0070C0"/>
      </bottom>
      <diagonal/>
    </border>
    <border>
      <left style="thin">
        <color rgb="FF0070C0"/>
      </left>
      <right/>
      <top/>
      <bottom style="thin">
        <color rgb="FF0070C0"/>
      </bottom>
      <diagonal/>
    </border>
    <border>
      <left/>
      <right style="thin">
        <color rgb="FF0070C0"/>
      </right>
      <top/>
      <bottom style="thin">
        <color rgb="FF0070C0"/>
      </bottom>
      <diagonal/>
    </border>
    <border>
      <left/>
      <right style="medium">
        <color rgb="FF0070C0"/>
      </right>
      <top/>
      <bottom style="thin">
        <color rgb="FF0070C0"/>
      </bottom>
      <diagonal/>
    </border>
    <border>
      <left style="medium">
        <color rgb="FF0070C0"/>
      </left>
      <right style="medium">
        <color rgb="FF0070C0"/>
      </right>
      <top style="thin">
        <color rgb="FF0070C0"/>
      </top>
      <bottom/>
      <diagonal/>
    </border>
    <border>
      <left/>
      <right/>
      <top style="thin">
        <color rgb="FF0070C0"/>
      </top>
      <bottom/>
      <diagonal/>
    </border>
    <border>
      <left style="thin">
        <color rgb="FF0070C0"/>
      </left>
      <right/>
      <top style="thin">
        <color rgb="FF0070C0"/>
      </top>
      <bottom/>
      <diagonal/>
    </border>
    <border>
      <left/>
      <right style="thin">
        <color rgb="FF0070C0"/>
      </right>
      <top style="thin">
        <color rgb="FF0070C0"/>
      </top>
      <bottom/>
      <diagonal/>
    </border>
    <border>
      <left/>
      <right style="medium">
        <color rgb="FF0070C0"/>
      </right>
      <top style="thin">
        <color rgb="FF0070C0"/>
      </top>
      <bottom/>
      <diagonal/>
    </border>
    <border>
      <left style="medium">
        <color rgb="FF0070C0"/>
      </left>
      <right style="medium">
        <color rgb="FF0070C0"/>
      </right>
      <top/>
      <bottom style="thin">
        <color rgb="FF0070C0"/>
      </bottom>
      <diagonal/>
    </border>
    <border>
      <left/>
      <right/>
      <top/>
      <bottom style="medium">
        <color rgb="FF0070C0"/>
      </bottom>
      <diagonal/>
    </border>
    <border>
      <left style="thin">
        <color rgb="FF0070C0"/>
      </left>
      <right/>
      <top/>
      <bottom style="medium">
        <color rgb="FF0070C0"/>
      </bottom>
      <diagonal/>
    </border>
    <border>
      <left/>
      <right style="thin">
        <color rgb="FF0070C0"/>
      </right>
      <top/>
      <bottom style="medium">
        <color rgb="FF0070C0"/>
      </bottom>
      <diagonal/>
    </border>
    <border>
      <left/>
      <right style="medium">
        <color rgb="FF0070C0"/>
      </right>
      <top/>
      <bottom style="medium">
        <color rgb="FF0070C0"/>
      </bottom>
      <diagonal/>
    </border>
    <border>
      <left style="medium">
        <color theme="8" tint="-0.24994659260841701"/>
      </left>
      <right/>
      <top style="medium">
        <color theme="8" tint="-0.24994659260841701"/>
      </top>
      <bottom/>
      <diagonal/>
    </border>
    <border>
      <left/>
      <right/>
      <top style="medium">
        <color theme="8" tint="-0.24994659260841701"/>
      </top>
      <bottom/>
      <diagonal/>
    </border>
    <border>
      <left style="medium">
        <color theme="8" tint="-0.24994659260841701"/>
      </left>
      <right/>
      <top/>
      <bottom style="medium">
        <color theme="8" tint="-0.24994659260841701"/>
      </bottom>
      <diagonal/>
    </border>
    <border>
      <left/>
      <right/>
      <top/>
      <bottom style="medium">
        <color theme="8" tint="-0.24994659260841701"/>
      </bottom>
      <diagonal/>
    </border>
    <border>
      <left style="medium">
        <color rgb="FFFF0000"/>
      </left>
      <right style="thin">
        <color indexed="64"/>
      </right>
      <top style="thin">
        <color indexed="64"/>
      </top>
      <bottom style="thin">
        <color indexed="64"/>
      </bottom>
      <diagonal/>
    </border>
    <border>
      <left style="thin">
        <color auto="1"/>
      </left>
      <right style="medium">
        <color indexed="64"/>
      </right>
      <top style="medium">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theme="8" tint="-0.24994659260841701"/>
      </top>
      <bottom/>
      <diagonal/>
    </border>
    <border>
      <left/>
      <right style="thin">
        <color indexed="64"/>
      </right>
      <top/>
      <bottom style="medium">
        <color theme="8" tint="-0.24994659260841701"/>
      </bottom>
      <diagonal/>
    </border>
    <border>
      <left style="medium">
        <color rgb="FFFF0000"/>
      </left>
      <right style="medium">
        <color rgb="FFFF0000"/>
      </right>
      <top/>
      <bottom style="thin">
        <color indexed="64"/>
      </bottom>
      <diagonal/>
    </border>
    <border>
      <left style="medium">
        <color rgb="FFFF0000"/>
      </left>
      <right style="medium">
        <color rgb="FFFF0000"/>
      </right>
      <top/>
      <bottom/>
      <diagonal/>
    </border>
    <border>
      <left style="medium">
        <color rgb="FFFF0000"/>
      </left>
      <right style="medium">
        <color rgb="FFFF0000"/>
      </right>
      <top style="thin">
        <color indexed="64"/>
      </top>
      <bottom/>
      <diagonal/>
    </border>
    <border>
      <left/>
      <right style="dotted">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8">
    <xf numFmtId="0" fontId="0" fillId="0" borderId="0">
      <alignment vertical="center"/>
    </xf>
    <xf numFmtId="0" fontId="10" fillId="0" borderId="0">
      <alignment vertical="center"/>
    </xf>
    <xf numFmtId="38" fontId="10" fillId="0" borderId="0" applyFont="0" applyFill="0" applyBorder="0" applyAlignment="0" applyProtection="0">
      <alignment vertical="center"/>
    </xf>
    <xf numFmtId="0" fontId="12" fillId="0" borderId="0"/>
    <xf numFmtId="0" fontId="14" fillId="0" borderId="0">
      <alignment vertical="center"/>
    </xf>
    <xf numFmtId="0" fontId="11" fillId="0" borderId="0">
      <alignment vertical="center"/>
    </xf>
    <xf numFmtId="38" fontId="9" fillId="0" borderId="0" applyFont="0" applyFill="0" applyBorder="0" applyAlignment="0" applyProtection="0">
      <alignment vertical="center"/>
    </xf>
    <xf numFmtId="38" fontId="15" fillId="0" borderId="0" applyFont="0" applyFill="0" applyBorder="0" applyAlignment="0" applyProtection="0">
      <alignment vertical="center"/>
    </xf>
  </cellStyleXfs>
  <cellXfs count="522">
    <xf numFmtId="0" fontId="0" fillId="0" borderId="0" xfId="0">
      <alignment vertical="center"/>
    </xf>
    <xf numFmtId="0" fontId="3" fillId="0" borderId="0" xfId="0" applyFont="1">
      <alignment vertical="center"/>
    </xf>
    <xf numFmtId="0" fontId="3" fillId="0" borderId="0" xfId="0" applyFont="1" applyProtection="1">
      <alignment vertical="center"/>
      <protection locked="0"/>
    </xf>
    <xf numFmtId="0" fontId="3" fillId="0" borderId="0" xfId="0" applyFont="1" applyAlignment="1" applyProtection="1">
      <alignment horizontal="right" vertical="center"/>
      <protection locked="0"/>
    </xf>
    <xf numFmtId="0" fontId="3" fillId="0" borderId="0" xfId="0" applyFont="1" applyAlignment="1" applyProtection="1">
      <alignment horizontal="center" vertical="center"/>
      <protection locked="0"/>
    </xf>
    <xf numFmtId="0" fontId="3" fillId="0" borderId="4" xfId="0" applyFont="1" applyBorder="1" applyAlignment="1" applyProtection="1">
      <alignment horizontal="right" vertical="center"/>
      <protection locked="0"/>
    </xf>
    <xf numFmtId="0" fontId="3" fillId="0" borderId="5" xfId="0" applyFont="1" applyBorder="1" applyProtection="1">
      <alignment vertical="center"/>
      <protection locked="0"/>
    </xf>
    <xf numFmtId="0" fontId="3" fillId="0" borderId="4" xfId="0" applyFont="1" applyBorder="1" applyProtection="1">
      <alignment vertical="center"/>
      <protection locked="0"/>
    </xf>
    <xf numFmtId="0" fontId="3" fillId="0" borderId="7" xfId="0" applyFont="1" applyBorder="1" applyProtection="1">
      <alignment vertical="center"/>
      <protection locked="0"/>
    </xf>
    <xf numFmtId="0" fontId="3" fillId="0" borderId="8" xfId="0" applyFont="1" applyBorder="1" applyProtection="1">
      <alignment vertical="center"/>
      <protection locked="0"/>
    </xf>
    <xf numFmtId="0" fontId="3" fillId="0" borderId="3" xfId="0" applyFont="1" applyBorder="1" applyAlignment="1" applyProtection="1">
      <alignment horizontal="right" vertical="center"/>
      <protection locked="0"/>
    </xf>
    <xf numFmtId="0" fontId="3" fillId="0" borderId="6" xfId="0" applyFont="1" applyBorder="1" applyProtection="1">
      <alignment vertical="center"/>
      <protection locked="0"/>
    </xf>
    <xf numFmtId="0" fontId="4" fillId="0" borderId="0" xfId="0" applyFont="1" applyAlignment="1" applyProtection="1">
      <protection locked="0"/>
    </xf>
    <xf numFmtId="0" fontId="7" fillId="0" borderId="0" xfId="0" applyFont="1" applyAlignment="1" applyProtection="1">
      <protection locked="0"/>
    </xf>
    <xf numFmtId="0" fontId="4" fillId="0" borderId="0" xfId="0" applyFont="1" applyAlignment="1" applyProtection="1">
      <alignment vertical="top"/>
      <protection locked="0"/>
    </xf>
    <xf numFmtId="0" fontId="16" fillId="0" borderId="4" xfId="0" applyFont="1" applyBorder="1" applyProtection="1">
      <alignment vertical="center"/>
      <protection locked="0"/>
    </xf>
    <xf numFmtId="176" fontId="3" fillId="0" borderId="0" xfId="0" applyNumberFormat="1" applyFont="1" applyAlignment="1" applyProtection="1">
      <alignment horizontal="right" vertical="center"/>
      <protection locked="0"/>
    </xf>
    <xf numFmtId="0" fontId="3" fillId="0" borderId="0" xfId="0" applyFont="1" applyAlignment="1">
      <alignment horizontal="center" vertical="center"/>
    </xf>
    <xf numFmtId="0" fontId="3" fillId="0" borderId="5" xfId="0" applyFont="1" applyBorder="1" applyAlignment="1" applyProtection="1">
      <alignment horizontal="center" vertical="center"/>
      <protection locked="0"/>
    </xf>
    <xf numFmtId="0" fontId="7" fillId="0" borderId="0" xfId="0" applyFont="1">
      <alignment vertical="center"/>
    </xf>
    <xf numFmtId="0" fontId="16" fillId="0" borderId="0" xfId="0" applyFont="1" applyProtection="1">
      <alignment vertical="center"/>
      <protection locked="0"/>
    </xf>
    <xf numFmtId="0" fontId="16" fillId="0" borderId="0" xfId="0" applyFont="1" applyAlignment="1" applyProtection="1">
      <alignment horizontal="right" vertical="center"/>
      <protection locked="0"/>
    </xf>
    <xf numFmtId="0" fontId="16" fillId="0" borderId="0" xfId="0" applyFont="1" applyAlignment="1" applyProtection="1">
      <alignment horizontal="center" vertical="center"/>
      <protection locked="0"/>
    </xf>
    <xf numFmtId="177" fontId="3" fillId="0" borderId="0" xfId="0" applyNumberFormat="1" applyFont="1" applyAlignment="1" applyProtection="1">
      <alignment horizontal="center" vertical="center"/>
      <protection locked="0"/>
    </xf>
    <xf numFmtId="176" fontId="3" fillId="0" borderId="0" xfId="0" applyNumberFormat="1" applyFont="1" applyAlignment="1" applyProtection="1">
      <alignment horizontal="center" vertical="center"/>
      <protection locked="0"/>
    </xf>
    <xf numFmtId="0" fontId="16" fillId="0" borderId="0" xfId="0" applyFont="1" applyAlignment="1" applyProtection="1">
      <alignment horizontal="left" vertical="center"/>
      <protection locked="0"/>
    </xf>
    <xf numFmtId="0" fontId="7" fillId="0" borderId="0" xfId="0" applyFont="1" applyAlignment="1"/>
    <xf numFmtId="0" fontId="4" fillId="0" borderId="0" xfId="0" applyFont="1" applyAlignment="1"/>
    <xf numFmtId="176" fontId="3" fillId="0" borderId="0" xfId="0" applyNumberFormat="1" applyFont="1">
      <alignment vertical="center"/>
    </xf>
    <xf numFmtId="38" fontId="3" fillId="0" borderId="0" xfId="0" applyNumberFormat="1" applyFont="1">
      <alignment vertical="center"/>
    </xf>
    <xf numFmtId="0" fontId="4" fillId="0" borderId="0" xfId="0" applyFont="1">
      <alignment vertical="center"/>
    </xf>
    <xf numFmtId="0" fontId="17" fillId="0" borderId="0" xfId="0" applyFont="1">
      <alignment vertical="center"/>
    </xf>
    <xf numFmtId="0" fontId="3" fillId="3" borderId="9" xfId="0" applyFont="1" applyFill="1" applyBorder="1" applyAlignment="1">
      <alignment horizontal="center" vertical="center" wrapText="1"/>
    </xf>
    <xf numFmtId="0" fontId="3" fillId="3" borderId="9" xfId="0" applyFont="1" applyFill="1" applyBorder="1" applyAlignment="1">
      <alignment horizontal="center" vertical="center" shrinkToFit="1"/>
    </xf>
    <xf numFmtId="176" fontId="3" fillId="3" borderId="9" xfId="0" applyNumberFormat="1" applyFont="1" applyFill="1" applyBorder="1" applyAlignment="1">
      <alignment horizontal="center" vertical="center" wrapText="1" shrinkToFit="1"/>
    </xf>
    <xf numFmtId="0" fontId="3" fillId="3" borderId="9" xfId="0" applyFont="1" applyFill="1" applyBorder="1" applyAlignment="1">
      <alignment horizontal="center" vertical="center" wrapText="1" shrinkToFit="1"/>
    </xf>
    <xf numFmtId="38" fontId="3" fillId="3" borderId="9" xfId="0" applyNumberFormat="1" applyFont="1" applyFill="1" applyBorder="1" applyAlignment="1">
      <alignment horizontal="center" vertical="center" wrapText="1" shrinkToFit="1"/>
    </xf>
    <xf numFmtId="0" fontId="11" fillId="2" borderId="0" xfId="0" applyFont="1" applyFill="1">
      <alignment vertical="center"/>
    </xf>
    <xf numFmtId="0" fontId="18" fillId="2" borderId="0" xfId="0" applyFont="1" applyFill="1">
      <alignment vertical="center"/>
    </xf>
    <xf numFmtId="0" fontId="11" fillId="4" borderId="64" xfId="0" applyFont="1" applyFill="1" applyBorder="1">
      <alignment vertical="center"/>
    </xf>
    <xf numFmtId="38" fontId="0" fillId="0" borderId="0" xfId="0" applyNumberFormat="1">
      <alignment vertical="center"/>
    </xf>
    <xf numFmtId="0" fontId="0" fillId="7" borderId="0" xfId="0" applyFill="1">
      <alignment vertical="center"/>
    </xf>
    <xf numFmtId="0" fontId="3" fillId="0" borderId="67" xfId="0" applyFont="1" applyBorder="1" applyAlignment="1" applyProtection="1">
      <alignment horizontal="center" vertical="center"/>
      <protection locked="0"/>
    </xf>
    <xf numFmtId="0" fontId="3" fillId="8" borderId="1" xfId="0" applyFont="1" applyFill="1" applyBorder="1" applyProtection="1">
      <alignment vertical="center"/>
      <protection locked="0"/>
    </xf>
    <xf numFmtId="0" fontId="3" fillId="8" borderId="3" xfId="0" applyFont="1" applyFill="1" applyBorder="1" applyProtection="1">
      <alignment vertical="center"/>
      <protection locked="0"/>
    </xf>
    <xf numFmtId="0" fontId="3" fillId="8" borderId="2" xfId="0" applyFont="1" applyFill="1" applyBorder="1" applyProtection="1">
      <alignment vertical="center"/>
      <protection locked="0"/>
    </xf>
    <xf numFmtId="0" fontId="3" fillId="8" borderId="4" xfId="0" applyFont="1" applyFill="1" applyBorder="1" applyProtection="1">
      <alignment vertical="center"/>
      <protection locked="0"/>
    </xf>
    <xf numFmtId="0" fontId="3" fillId="8" borderId="0" xfId="0" applyFont="1" applyFill="1" applyAlignment="1" applyProtection="1">
      <alignment horizontal="right" vertical="center"/>
      <protection locked="0"/>
    </xf>
    <xf numFmtId="0" fontId="3" fillId="8" borderId="0" xfId="0" applyFont="1" applyFill="1" applyProtection="1">
      <alignment vertical="center"/>
      <protection locked="0"/>
    </xf>
    <xf numFmtId="0" fontId="3" fillId="8" borderId="5" xfId="0" applyFont="1" applyFill="1" applyBorder="1" applyProtection="1">
      <alignment vertical="center"/>
      <protection locked="0"/>
    </xf>
    <xf numFmtId="0" fontId="11" fillId="2" borderId="71" xfId="0" applyFont="1" applyFill="1" applyBorder="1">
      <alignment vertical="center"/>
    </xf>
    <xf numFmtId="2" fontId="11" fillId="2" borderId="0" xfId="0" applyNumberFormat="1" applyFont="1" applyFill="1">
      <alignment vertical="center"/>
    </xf>
    <xf numFmtId="2" fontId="11" fillId="2" borderId="72" xfId="0" applyNumberFormat="1" applyFont="1" applyFill="1" applyBorder="1">
      <alignment vertical="center"/>
    </xf>
    <xf numFmtId="0" fontId="3" fillId="0" borderId="0" xfId="0" applyFont="1" applyAlignment="1">
      <alignment vertical="center" wrapText="1"/>
    </xf>
    <xf numFmtId="0" fontId="3" fillId="3" borderId="10" xfId="0" applyFont="1" applyFill="1" applyBorder="1" applyAlignment="1">
      <alignment vertical="center" wrapText="1" shrinkToFit="1"/>
    </xf>
    <xf numFmtId="0" fontId="0" fillId="0" borderId="9" xfId="0" applyBorder="1">
      <alignment vertical="center"/>
    </xf>
    <xf numFmtId="0" fontId="0" fillId="9" borderId="0" xfId="0" applyFill="1">
      <alignment vertical="center"/>
    </xf>
    <xf numFmtId="0" fontId="19" fillId="2" borderId="0" xfId="0" applyFont="1" applyFill="1">
      <alignment vertical="center"/>
    </xf>
    <xf numFmtId="0" fontId="21" fillId="2" borderId="0" xfId="0" applyFont="1" applyFill="1">
      <alignment vertical="center"/>
    </xf>
    <xf numFmtId="0" fontId="22" fillId="2" borderId="0" xfId="1" applyFont="1" applyFill="1" applyAlignment="1">
      <alignment horizontal="center" vertical="center" shrinkToFit="1"/>
    </xf>
    <xf numFmtId="0" fontId="11" fillId="2" borderId="44" xfId="0" applyFont="1" applyFill="1" applyBorder="1">
      <alignment vertical="center"/>
    </xf>
    <xf numFmtId="0" fontId="11" fillId="2" borderId="0" xfId="0" applyFont="1" applyFill="1" applyAlignment="1">
      <alignment horizontal="center" vertical="center"/>
    </xf>
    <xf numFmtId="0" fontId="22" fillId="2" borderId="0" xfId="0" applyFont="1" applyFill="1">
      <alignment vertical="center"/>
    </xf>
    <xf numFmtId="0" fontId="11" fillId="2" borderId="45" xfId="0" applyFont="1" applyFill="1" applyBorder="1">
      <alignment vertical="center"/>
    </xf>
    <xf numFmtId="0" fontId="22" fillId="2" borderId="7" xfId="1" applyFont="1" applyFill="1" applyBorder="1" applyAlignment="1">
      <alignment horizontal="center" vertical="center" shrinkToFit="1"/>
    </xf>
    <xf numFmtId="0" fontId="11" fillId="2" borderId="11" xfId="0" applyFont="1" applyFill="1" applyBorder="1">
      <alignment vertical="center"/>
    </xf>
    <xf numFmtId="180" fontId="11" fillId="2" borderId="0" xfId="0" applyNumberFormat="1" applyFont="1" applyFill="1" applyAlignment="1">
      <alignment vertical="center" shrinkToFit="1"/>
    </xf>
    <xf numFmtId="0" fontId="11" fillId="2" borderId="70" xfId="0" applyFont="1" applyFill="1" applyBorder="1">
      <alignment vertical="center"/>
    </xf>
    <xf numFmtId="0" fontId="22" fillId="2" borderId="77" xfId="1" applyFont="1" applyFill="1" applyBorder="1" applyAlignment="1">
      <alignment horizontal="center" vertical="center" wrapText="1"/>
    </xf>
    <xf numFmtId="0" fontId="11" fillId="2" borderId="5" xfId="0" applyFont="1" applyFill="1" applyBorder="1">
      <alignment vertical="center"/>
    </xf>
    <xf numFmtId="0" fontId="22" fillId="2" borderId="9" xfId="1" applyFont="1" applyFill="1" applyBorder="1" applyAlignment="1">
      <alignment horizontal="center" vertical="center" wrapText="1"/>
    </xf>
    <xf numFmtId="0" fontId="22" fillId="2" borderId="9" xfId="1" applyFont="1" applyFill="1" applyBorder="1" applyAlignment="1">
      <alignment horizontal="center" vertical="center"/>
    </xf>
    <xf numFmtId="0" fontId="22" fillId="2" borderId="0" xfId="1" applyFont="1" applyFill="1" applyAlignment="1">
      <alignment horizontal="center" vertical="center"/>
    </xf>
    <xf numFmtId="0" fontId="11" fillId="2" borderId="0" xfId="0" applyFont="1" applyFill="1" applyAlignment="1">
      <alignment horizontal="right" vertical="center"/>
    </xf>
    <xf numFmtId="38" fontId="22" fillId="2" borderId="0" xfId="7" applyFont="1" applyFill="1" applyBorder="1">
      <alignment vertical="center"/>
    </xf>
    <xf numFmtId="0" fontId="22" fillId="2" borderId="78" xfId="1" applyFont="1" applyFill="1" applyBorder="1" applyAlignment="1">
      <alignment horizontal="center" vertical="center" wrapText="1"/>
    </xf>
    <xf numFmtId="0" fontId="22" fillId="2" borderId="8" xfId="1" applyFont="1" applyFill="1" applyBorder="1" applyAlignment="1">
      <alignment horizontal="center" vertical="center" shrinkToFit="1"/>
    </xf>
    <xf numFmtId="0" fontId="22" fillId="2" borderId="79" xfId="1" applyFont="1" applyFill="1" applyBorder="1" applyAlignment="1">
      <alignment horizontal="center" vertical="center"/>
    </xf>
    <xf numFmtId="0" fontId="22" fillId="2" borderId="9" xfId="1" applyFont="1" applyFill="1" applyBorder="1" applyAlignment="1">
      <alignment horizontal="center" vertical="center" shrinkToFit="1"/>
    </xf>
    <xf numFmtId="0" fontId="22" fillId="0" borderId="9" xfId="1" applyFont="1" applyBorder="1">
      <alignment vertical="center"/>
    </xf>
    <xf numFmtId="0" fontId="22" fillId="0" borderId="78" xfId="1" applyFont="1" applyBorder="1">
      <alignment vertical="center"/>
    </xf>
    <xf numFmtId="181" fontId="20" fillId="0" borderId="65" xfId="7" applyNumberFormat="1" applyFont="1" applyFill="1" applyBorder="1">
      <alignment vertical="center"/>
    </xf>
    <xf numFmtId="38" fontId="22" fillId="2" borderId="79" xfId="7" applyFont="1" applyFill="1" applyBorder="1" applyAlignment="1">
      <alignment horizontal="center" vertical="center" shrinkToFit="1"/>
    </xf>
    <xf numFmtId="0" fontId="22" fillId="2" borderId="65" xfId="1" applyFont="1" applyFill="1" applyBorder="1">
      <alignment vertical="center"/>
    </xf>
    <xf numFmtId="38" fontId="20" fillId="0" borderId="9" xfId="2" applyFont="1" applyFill="1" applyBorder="1">
      <alignment vertical="center"/>
    </xf>
    <xf numFmtId="38" fontId="24" fillId="0" borderId="9" xfId="2" applyFont="1" applyFill="1" applyBorder="1">
      <alignment vertical="center"/>
    </xf>
    <xf numFmtId="0" fontId="22" fillId="2" borderId="9" xfId="1" applyFont="1" applyFill="1" applyBorder="1">
      <alignment vertical="center"/>
    </xf>
    <xf numFmtId="178" fontId="20" fillId="2" borderId="9" xfId="2" applyNumberFormat="1" applyFont="1" applyFill="1" applyBorder="1">
      <alignment vertical="center"/>
    </xf>
    <xf numFmtId="0" fontId="22" fillId="2" borderId="0" xfId="1" applyFont="1" applyFill="1">
      <alignment vertical="center"/>
    </xf>
    <xf numFmtId="0" fontId="22" fillId="2" borderId="0" xfId="1" applyFont="1" applyFill="1" applyAlignment="1">
      <alignment horizontal="center" vertical="center" wrapText="1"/>
    </xf>
    <xf numFmtId="178" fontId="20" fillId="2" borderId="80" xfId="2" applyNumberFormat="1" applyFont="1" applyFill="1" applyBorder="1">
      <alignment vertical="center"/>
    </xf>
    <xf numFmtId="0" fontId="22" fillId="2" borderId="79" xfId="1" applyFont="1" applyFill="1" applyBorder="1">
      <alignment vertical="center"/>
    </xf>
    <xf numFmtId="38" fontId="22" fillId="2" borderId="83" xfId="1" applyNumberFormat="1" applyFont="1" applyFill="1" applyBorder="1" applyAlignment="1">
      <alignment vertical="center" shrinkToFit="1"/>
    </xf>
    <xf numFmtId="178" fontId="22" fillId="2" borderId="83" xfId="1" applyNumberFormat="1" applyFont="1" applyFill="1" applyBorder="1" applyAlignment="1">
      <alignment vertical="center" shrinkToFit="1"/>
    </xf>
    <xf numFmtId="178" fontId="22" fillId="2" borderId="55" xfId="1" applyNumberFormat="1" applyFont="1" applyFill="1" applyBorder="1">
      <alignment vertical="center"/>
    </xf>
    <xf numFmtId="38" fontId="22" fillId="2" borderId="55" xfId="1" applyNumberFormat="1" applyFont="1" applyFill="1" applyBorder="1">
      <alignment vertical="center"/>
    </xf>
    <xf numFmtId="178" fontId="22" fillId="2" borderId="55" xfId="1" applyNumberFormat="1" applyFont="1" applyFill="1" applyBorder="1" applyAlignment="1">
      <alignment vertical="center" shrinkToFit="1"/>
    </xf>
    <xf numFmtId="38" fontId="22" fillId="2" borderId="55" xfId="1" applyNumberFormat="1" applyFont="1" applyFill="1" applyBorder="1" applyAlignment="1">
      <alignment vertical="center" shrinkToFit="1"/>
    </xf>
    <xf numFmtId="0" fontId="22" fillId="2" borderId="9" xfId="1" applyFont="1" applyFill="1" applyBorder="1" applyAlignment="1">
      <alignment vertical="center" shrinkToFit="1"/>
    </xf>
    <xf numFmtId="178" fontId="22" fillId="2" borderId="9" xfId="1" applyNumberFormat="1" applyFont="1" applyFill="1" applyBorder="1" applyAlignment="1">
      <alignment vertical="center" shrinkToFit="1"/>
    </xf>
    <xf numFmtId="38" fontId="22" fillId="2" borderId="9" xfId="1" applyNumberFormat="1" applyFont="1" applyFill="1" applyBorder="1" applyAlignment="1">
      <alignment vertical="center" shrinkToFit="1"/>
    </xf>
    <xf numFmtId="0" fontId="22" fillId="2" borderId="4" xfId="1" applyFont="1" applyFill="1" applyBorder="1">
      <alignment vertical="center"/>
    </xf>
    <xf numFmtId="178" fontId="22" fillId="2" borderId="9" xfId="1" applyNumberFormat="1" applyFont="1" applyFill="1" applyBorder="1">
      <alignment vertical="center"/>
    </xf>
    <xf numFmtId="178" fontId="22" fillId="2" borderId="9" xfId="7" applyNumberFormat="1" applyFont="1" applyFill="1" applyBorder="1" applyAlignment="1">
      <alignment vertical="center" shrinkToFit="1"/>
    </xf>
    <xf numFmtId="178" fontId="22" fillId="2" borderId="4" xfId="7" applyNumberFormat="1" applyFont="1" applyFill="1" applyBorder="1">
      <alignment vertical="center"/>
    </xf>
    <xf numFmtId="178" fontId="22" fillId="2" borderId="0" xfId="7" applyNumberFormat="1" applyFont="1" applyFill="1" applyBorder="1">
      <alignment vertical="center"/>
    </xf>
    <xf numFmtId="178" fontId="25" fillId="2" borderId="0" xfId="7" applyNumberFormat="1" applyFont="1" applyFill="1" applyBorder="1">
      <alignment vertical="center"/>
    </xf>
    <xf numFmtId="38" fontId="22" fillId="2" borderId="9" xfId="7" applyFont="1" applyFill="1" applyBorder="1">
      <alignment vertical="center"/>
    </xf>
    <xf numFmtId="38" fontId="22" fillId="2" borderId="9" xfId="7" applyFont="1" applyFill="1" applyBorder="1" applyAlignment="1">
      <alignment vertical="center" shrinkToFit="1"/>
    </xf>
    <xf numFmtId="0" fontId="22" fillId="2" borderId="5" xfId="1" applyFont="1" applyFill="1" applyBorder="1" applyAlignment="1">
      <alignment horizontal="center" vertical="center"/>
    </xf>
    <xf numFmtId="0" fontId="22" fillId="4" borderId="9" xfId="1" applyFont="1" applyFill="1" applyBorder="1">
      <alignment vertical="center"/>
    </xf>
    <xf numFmtId="0" fontId="11" fillId="2" borderId="84" xfId="0" applyFont="1" applyFill="1" applyBorder="1">
      <alignment vertical="center"/>
    </xf>
    <xf numFmtId="0" fontId="11" fillId="2" borderId="72" xfId="0" applyFont="1" applyFill="1" applyBorder="1" applyAlignment="1">
      <alignment horizontal="center" vertical="center"/>
    </xf>
    <xf numFmtId="0" fontId="11" fillId="2" borderId="72" xfId="0" applyFont="1" applyFill="1" applyBorder="1">
      <alignment vertical="center"/>
    </xf>
    <xf numFmtId="0" fontId="11" fillId="2" borderId="72" xfId="0" applyFont="1" applyFill="1" applyBorder="1" applyAlignment="1">
      <alignment horizontal="right" vertical="center"/>
    </xf>
    <xf numFmtId="38" fontId="22" fillId="2" borderId="72" xfId="7" applyFont="1" applyFill="1" applyBorder="1">
      <alignment vertical="center"/>
    </xf>
    <xf numFmtId="0" fontId="11" fillId="2" borderId="85" xfId="0" applyFont="1" applyFill="1" applyBorder="1">
      <alignment vertical="center"/>
    </xf>
    <xf numFmtId="38" fontId="22" fillId="2" borderId="9" xfId="1" applyNumberFormat="1" applyFont="1" applyFill="1" applyBorder="1">
      <alignment vertical="center"/>
    </xf>
    <xf numFmtId="38" fontId="20" fillId="2" borderId="9" xfId="2" applyFont="1" applyFill="1" applyBorder="1">
      <alignment vertical="center"/>
    </xf>
    <xf numFmtId="178" fontId="22" fillId="2" borderId="10" xfId="7" applyNumberFormat="1" applyFont="1" applyFill="1" applyBorder="1" applyAlignment="1">
      <alignment vertical="center" shrinkToFit="1"/>
    </xf>
    <xf numFmtId="178" fontId="22" fillId="2" borderId="9" xfId="7" applyNumberFormat="1" applyFont="1" applyFill="1" applyBorder="1">
      <alignment vertical="center"/>
    </xf>
    <xf numFmtId="38" fontId="20" fillId="2" borderId="0" xfId="2" applyFont="1" applyFill="1" applyBorder="1">
      <alignment vertical="center"/>
    </xf>
    <xf numFmtId="178" fontId="20" fillId="2" borderId="0" xfId="2" applyNumberFormat="1" applyFont="1" applyFill="1" applyBorder="1">
      <alignment vertical="center"/>
    </xf>
    <xf numFmtId="38" fontId="24" fillId="2" borderId="0" xfId="2" applyFont="1" applyFill="1" applyBorder="1">
      <alignment vertical="center"/>
    </xf>
    <xf numFmtId="0" fontId="11" fillId="2" borderId="61" xfId="0" applyFont="1" applyFill="1" applyBorder="1">
      <alignment vertical="center"/>
    </xf>
    <xf numFmtId="0" fontId="11" fillId="2" borderId="62" xfId="0" applyFont="1" applyFill="1" applyBorder="1">
      <alignment vertical="center"/>
    </xf>
    <xf numFmtId="0" fontId="22" fillId="2" borderId="62" xfId="0" applyFont="1" applyFill="1" applyBorder="1">
      <alignment vertical="center"/>
    </xf>
    <xf numFmtId="0" fontId="11" fillId="2" borderId="63" xfId="0" applyFont="1" applyFill="1" applyBorder="1">
      <alignment vertical="center"/>
    </xf>
    <xf numFmtId="182" fontId="11" fillId="2" borderId="0" xfId="0" applyNumberFormat="1" applyFont="1" applyFill="1">
      <alignment vertical="center"/>
    </xf>
    <xf numFmtId="0" fontId="26" fillId="0" borderId="0" xfId="0" applyFont="1">
      <alignment vertical="center"/>
    </xf>
    <xf numFmtId="0" fontId="6" fillId="0" borderId="0" xfId="0" applyFont="1">
      <alignment vertical="center"/>
    </xf>
    <xf numFmtId="0" fontId="5" fillId="0" borderId="0" xfId="0" applyFont="1">
      <alignment vertical="center"/>
    </xf>
    <xf numFmtId="0" fontId="27" fillId="0" borderId="0" xfId="0" applyFont="1">
      <alignment vertical="center"/>
    </xf>
    <xf numFmtId="0" fontId="27" fillId="0" borderId="0" xfId="0" applyFont="1" applyAlignment="1">
      <alignment vertical="center" wrapText="1"/>
    </xf>
    <xf numFmtId="0" fontId="3" fillId="5" borderId="86" xfId="0" applyFont="1" applyFill="1" applyBorder="1">
      <alignment vertical="center"/>
    </xf>
    <xf numFmtId="0" fontId="3" fillId="5" borderId="91" xfId="0" applyFont="1" applyFill="1" applyBorder="1">
      <alignment vertical="center"/>
    </xf>
    <xf numFmtId="58" fontId="3" fillId="0" borderId="0" xfId="0" applyNumberFormat="1" applyFont="1">
      <alignment vertical="center"/>
    </xf>
    <xf numFmtId="0" fontId="5" fillId="0" borderId="0" xfId="0" applyFont="1" applyAlignment="1">
      <alignment vertical="center" wrapText="1"/>
    </xf>
    <xf numFmtId="0" fontId="28" fillId="0" borderId="0" xfId="0" applyFont="1">
      <alignment vertical="center"/>
    </xf>
    <xf numFmtId="0" fontId="16" fillId="0" borderId="0" xfId="0" applyFont="1">
      <alignment vertical="center"/>
    </xf>
    <xf numFmtId="0" fontId="9" fillId="0" borderId="0" xfId="0" applyFont="1">
      <alignment vertical="center"/>
    </xf>
    <xf numFmtId="0" fontId="22" fillId="2" borderId="65" xfId="1" applyFont="1" applyFill="1" applyBorder="1" applyAlignment="1">
      <alignment horizontal="center" vertical="center" wrapText="1"/>
    </xf>
    <xf numFmtId="0" fontId="22" fillId="2" borderId="122" xfId="1" applyFont="1" applyFill="1" applyBorder="1" applyAlignment="1">
      <alignment horizontal="center" vertical="center" shrinkToFit="1"/>
    </xf>
    <xf numFmtId="0" fontId="0" fillId="7" borderId="0" xfId="0" applyFill="1" applyAlignment="1">
      <alignment vertical="center" wrapText="1"/>
    </xf>
    <xf numFmtId="0" fontId="11" fillId="0" borderId="59" xfId="0" applyFont="1" applyBorder="1" applyAlignment="1">
      <alignment horizontal="center" vertical="center"/>
    </xf>
    <xf numFmtId="0" fontId="11" fillId="0" borderId="55" xfId="0" applyFont="1" applyBorder="1" applyAlignment="1">
      <alignment vertical="center" wrapText="1"/>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11" fillId="0" borderId="9" xfId="0" applyFont="1" applyBorder="1" applyAlignment="1">
      <alignment vertical="center" wrapText="1"/>
    </xf>
    <xf numFmtId="0" fontId="11" fillId="0" borderId="9" xfId="0" applyFont="1" applyBorder="1" applyAlignment="1">
      <alignment horizontal="center" vertical="center"/>
    </xf>
    <xf numFmtId="0" fontId="11" fillId="0" borderId="124" xfId="0" applyFont="1" applyBorder="1" applyAlignment="1">
      <alignment horizontal="center" vertical="center"/>
    </xf>
    <xf numFmtId="0" fontId="11" fillId="0" borderId="59" xfId="0" applyFont="1" applyBorder="1" applyAlignment="1">
      <alignment vertical="center" wrapText="1"/>
    </xf>
    <xf numFmtId="0" fontId="11" fillId="0" borderId="60" xfId="0" applyFont="1" applyBorder="1" applyAlignment="1">
      <alignment horizontal="center" vertical="center"/>
    </xf>
    <xf numFmtId="0" fontId="11" fillId="0" borderId="0" xfId="0" applyFont="1">
      <alignment vertical="center"/>
    </xf>
    <xf numFmtId="0" fontId="11" fillId="0" borderId="0" xfId="0" applyFont="1" applyAlignment="1">
      <alignment vertical="center" wrapText="1"/>
    </xf>
    <xf numFmtId="0" fontId="11" fillId="0" borderId="0" xfId="0" applyFont="1" applyAlignment="1">
      <alignment horizontal="left" vertical="center"/>
    </xf>
    <xf numFmtId="0" fontId="21" fillId="10" borderId="59" xfId="0" applyFont="1" applyFill="1" applyBorder="1" applyAlignment="1">
      <alignment horizontal="center" vertical="center"/>
    </xf>
    <xf numFmtId="0" fontId="29" fillId="10" borderId="59" xfId="0" applyFont="1" applyFill="1" applyBorder="1" applyAlignment="1">
      <alignment horizontal="center" vertical="center"/>
    </xf>
    <xf numFmtId="0" fontId="21" fillId="0" borderId="125" xfId="0" applyFont="1" applyBorder="1">
      <alignment vertical="center"/>
    </xf>
    <xf numFmtId="0" fontId="21" fillId="0" borderId="53" xfId="0" applyFont="1" applyBorder="1">
      <alignment vertical="center"/>
    </xf>
    <xf numFmtId="0" fontId="21" fillId="0" borderId="57" xfId="0" applyFont="1" applyBorder="1" applyAlignment="1">
      <alignment vertical="center" wrapText="1"/>
    </xf>
    <xf numFmtId="0" fontId="3" fillId="0" borderId="0" xfId="0" applyFont="1" applyAlignment="1" applyProtection="1">
      <alignment horizontal="left" vertical="center"/>
      <protection locked="0"/>
    </xf>
    <xf numFmtId="0" fontId="3" fillId="0" borderId="0" xfId="0" applyFont="1" applyAlignment="1" applyProtection="1">
      <alignment horizontal="right"/>
      <protection locked="0"/>
    </xf>
    <xf numFmtId="0" fontId="3" fillId="0" borderId="0" xfId="0" applyFont="1" applyAlignment="1" applyProtection="1">
      <protection locked="0"/>
    </xf>
    <xf numFmtId="38" fontId="3" fillId="0" borderId="0" xfId="7" applyFont="1" applyFill="1" applyBorder="1" applyAlignment="1">
      <alignment vertical="center"/>
    </xf>
    <xf numFmtId="38" fontId="3" fillId="0" borderId="0" xfId="7" applyFont="1" applyFill="1" applyBorder="1" applyAlignment="1">
      <alignment horizontal="right" vertical="center"/>
    </xf>
    <xf numFmtId="0" fontId="22" fillId="0" borderId="10" xfId="1" applyFont="1" applyBorder="1">
      <alignment vertical="center"/>
    </xf>
    <xf numFmtId="0" fontId="11" fillId="0" borderId="64" xfId="0" applyFont="1" applyBorder="1">
      <alignment vertical="center"/>
    </xf>
    <xf numFmtId="0" fontId="22" fillId="2" borderId="65" xfId="1" applyFont="1" applyFill="1" applyBorder="1" applyAlignment="1">
      <alignment horizontal="center" vertical="center" shrinkToFit="1"/>
    </xf>
    <xf numFmtId="0" fontId="3" fillId="0" borderId="12" xfId="0" applyFont="1" applyBorder="1" applyAlignment="1" applyProtection="1">
      <alignment horizontal="center" vertical="center"/>
      <protection locked="0"/>
    </xf>
    <xf numFmtId="0" fontId="22" fillId="0" borderId="128" xfId="1" applyFont="1" applyBorder="1">
      <alignment vertical="center"/>
    </xf>
    <xf numFmtId="181" fontId="20" fillId="0" borderId="8" xfId="7" applyNumberFormat="1" applyFont="1" applyFill="1" applyBorder="1">
      <alignment vertical="center"/>
    </xf>
    <xf numFmtId="0" fontId="22" fillId="0" borderId="76" xfId="1" applyFont="1" applyBorder="1">
      <alignment vertical="center"/>
    </xf>
    <xf numFmtId="0" fontId="22" fillId="0" borderId="1" xfId="1" applyFont="1" applyBorder="1">
      <alignment vertical="center"/>
    </xf>
    <xf numFmtId="0" fontId="22" fillId="0" borderId="129" xfId="1" applyFont="1" applyBorder="1">
      <alignment vertical="center"/>
    </xf>
    <xf numFmtId="181" fontId="20" fillId="0" borderId="2" xfId="7" applyNumberFormat="1" applyFont="1" applyFill="1" applyBorder="1">
      <alignment vertical="center"/>
    </xf>
    <xf numFmtId="0" fontId="22" fillId="2" borderId="83" xfId="1" applyFont="1" applyFill="1" applyBorder="1" applyAlignment="1">
      <alignment vertical="center" shrinkToFit="1"/>
    </xf>
    <xf numFmtId="179" fontId="22" fillId="2" borderId="83" xfId="1" applyNumberFormat="1" applyFont="1" applyFill="1" applyBorder="1" applyAlignment="1">
      <alignment vertical="center" shrinkToFit="1"/>
    </xf>
    <xf numFmtId="0" fontId="22" fillId="2" borderId="2" xfId="1" applyFont="1" applyFill="1" applyBorder="1">
      <alignment vertical="center"/>
    </xf>
    <xf numFmtId="38" fontId="20" fillId="0" borderId="76" xfId="2" applyFont="1" applyFill="1" applyBorder="1">
      <alignment vertical="center"/>
    </xf>
    <xf numFmtId="38" fontId="24" fillId="0" borderId="76" xfId="2" applyFont="1" applyFill="1" applyBorder="1">
      <alignment vertical="center"/>
    </xf>
    <xf numFmtId="0" fontId="22" fillId="4" borderId="76" xfId="1" applyFont="1" applyFill="1" applyBorder="1">
      <alignment vertical="center"/>
    </xf>
    <xf numFmtId="0" fontId="22" fillId="0" borderId="130" xfId="1" applyFont="1" applyBorder="1">
      <alignment vertical="center"/>
    </xf>
    <xf numFmtId="0" fontId="3" fillId="0" borderId="12" xfId="0" applyFont="1" applyBorder="1" applyAlignment="1" applyProtection="1">
      <alignment horizontal="right" vertical="center"/>
      <protection locked="0"/>
    </xf>
    <xf numFmtId="0" fontId="3" fillId="0" borderId="65" xfId="0" applyFont="1" applyBorder="1" applyAlignment="1" applyProtection="1">
      <alignment horizontal="left" vertical="center"/>
      <protection locked="0"/>
    </xf>
    <xf numFmtId="0" fontId="3"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2" fontId="3" fillId="0" borderId="9" xfId="0" applyNumberFormat="1" applyFont="1" applyBorder="1" applyAlignment="1" applyProtection="1">
      <alignment horizontal="right" vertical="center"/>
      <protection locked="0"/>
    </xf>
    <xf numFmtId="178" fontId="3" fillId="0" borderId="9" xfId="7" applyNumberFormat="1" applyFont="1" applyBorder="1" applyAlignment="1" applyProtection="1">
      <alignment horizontal="right" vertical="center"/>
      <protection locked="0"/>
    </xf>
    <xf numFmtId="178" fontId="3" fillId="0" borderId="10" xfId="7" applyNumberFormat="1" applyFont="1" applyBorder="1" applyAlignment="1" applyProtection="1">
      <alignment horizontal="right" vertical="center"/>
      <protection locked="0"/>
    </xf>
    <xf numFmtId="0" fontId="5" fillId="0" borderId="0" xfId="0" applyFont="1" applyAlignment="1" applyProtection="1">
      <alignment horizontal="left" vertical="top"/>
      <protection locked="0"/>
    </xf>
    <xf numFmtId="185" fontId="3" fillId="0" borderId="0" xfId="0" applyNumberFormat="1" applyFont="1" applyAlignment="1" applyProtection="1">
      <alignment horizontal="right" vertical="center"/>
      <protection locked="0"/>
    </xf>
    <xf numFmtId="183" fontId="3" fillId="0" borderId="0" xfId="0" applyNumberFormat="1" applyFont="1" applyAlignment="1" applyProtection="1">
      <alignment horizontal="right" vertical="center"/>
      <protection locked="0"/>
    </xf>
    <xf numFmtId="177" fontId="3" fillId="0" borderId="0" xfId="0" applyNumberFormat="1" applyFont="1" applyAlignment="1" applyProtection="1">
      <alignment horizontal="right" vertical="center"/>
      <protection locked="0"/>
    </xf>
    <xf numFmtId="186" fontId="0" fillId="0" borderId="0" xfId="0" applyNumberFormat="1">
      <alignment vertical="center"/>
    </xf>
    <xf numFmtId="186" fontId="11" fillId="0" borderId="0" xfId="0" applyNumberFormat="1" applyFont="1">
      <alignment vertical="center"/>
    </xf>
    <xf numFmtId="0" fontId="0" fillId="0" borderId="0" xfId="0" applyAlignment="1">
      <alignment horizontal="center" vertical="center"/>
    </xf>
    <xf numFmtId="186" fontId="13" fillId="0" borderId="0" xfId="2" applyNumberFormat="1" applyFont="1" applyFill="1" applyBorder="1" applyAlignment="1">
      <alignment horizontal="center" vertical="center"/>
    </xf>
    <xf numFmtId="0" fontId="30" fillId="0" borderId="0" xfId="0" applyFont="1" applyAlignment="1">
      <alignment horizontal="center" vertical="center" shrinkToFit="1"/>
    </xf>
    <xf numFmtId="0" fontId="0" fillId="3" borderId="0" xfId="0" applyFill="1">
      <alignment vertical="center"/>
    </xf>
    <xf numFmtId="0" fontId="7" fillId="0" borderId="0" xfId="0" applyFont="1" applyProtection="1">
      <alignment vertical="center"/>
      <protection locked="0"/>
    </xf>
    <xf numFmtId="0" fontId="7" fillId="0" borderId="0" xfId="0" applyFont="1" applyAlignment="1" applyProtection="1">
      <alignment horizontal="center" vertical="center"/>
      <protection locked="0"/>
    </xf>
    <xf numFmtId="0" fontId="21" fillId="0" borderId="53" xfId="0" applyFont="1" applyBorder="1" applyAlignment="1">
      <alignment vertical="center" wrapText="1"/>
    </xf>
    <xf numFmtId="0" fontId="3" fillId="0" borderId="9" xfId="0" applyFont="1" applyBorder="1" applyAlignment="1">
      <alignment horizontal="center" vertical="center"/>
    </xf>
    <xf numFmtId="0" fontId="3" fillId="3" borderId="10" xfId="0" applyFont="1" applyFill="1" applyBorder="1" applyAlignment="1">
      <alignment horizontal="center" vertical="center" shrinkToFit="1"/>
    </xf>
    <xf numFmtId="0" fontId="3" fillId="0" borderId="0" xfId="0" applyFont="1" applyAlignment="1">
      <alignment horizontal="left" vertical="center"/>
    </xf>
    <xf numFmtId="40" fontId="0" fillId="0" borderId="0" xfId="0" applyNumberFormat="1">
      <alignment vertical="center"/>
    </xf>
    <xf numFmtId="0" fontId="21" fillId="10" borderId="48" xfId="0" applyFont="1" applyFill="1" applyBorder="1" applyAlignment="1">
      <alignment horizontal="center" vertical="center"/>
    </xf>
    <xf numFmtId="0" fontId="21" fillId="10" borderId="57" xfId="0" applyFont="1" applyFill="1" applyBorder="1" applyAlignment="1">
      <alignment horizontal="center" vertical="center"/>
    </xf>
    <xf numFmtId="0" fontId="21" fillId="10" borderId="51" xfId="0" applyFont="1" applyFill="1" applyBorder="1" applyAlignment="1">
      <alignment horizontal="center" vertical="center" wrapText="1"/>
    </xf>
    <xf numFmtId="0" fontId="21" fillId="10" borderId="59" xfId="0" applyFont="1" applyFill="1" applyBorder="1" applyAlignment="1">
      <alignment horizontal="center" vertical="center" wrapText="1"/>
    </xf>
    <xf numFmtId="0" fontId="21" fillId="10" borderId="51" xfId="0" applyFont="1" applyFill="1" applyBorder="1" applyAlignment="1">
      <alignment horizontal="center" vertical="center"/>
    </xf>
    <xf numFmtId="0" fontId="21" fillId="10" borderId="59" xfId="0" applyFont="1" applyFill="1" applyBorder="1" applyAlignment="1">
      <alignment horizontal="center" vertical="center"/>
    </xf>
    <xf numFmtId="0" fontId="21" fillId="10" borderId="123" xfId="0" applyFont="1" applyFill="1" applyBorder="1" applyAlignment="1">
      <alignment horizontal="center" vertical="center"/>
    </xf>
    <xf numFmtId="0" fontId="21" fillId="10" borderId="60" xfId="0" applyFont="1" applyFill="1" applyBorder="1" applyAlignment="1">
      <alignment horizontal="center" vertical="center"/>
    </xf>
    <xf numFmtId="0" fontId="22" fillId="2" borderId="10" xfId="1" applyFont="1" applyFill="1" applyBorder="1" applyAlignment="1">
      <alignment horizontal="center" vertical="center" shrinkToFit="1"/>
    </xf>
    <xf numFmtId="0" fontId="22" fillId="2" borderId="65" xfId="1" applyFont="1" applyFill="1" applyBorder="1" applyAlignment="1">
      <alignment horizontal="center" vertical="center" shrinkToFit="1"/>
    </xf>
    <xf numFmtId="0" fontId="22" fillId="2" borderId="9" xfId="1" applyFont="1" applyFill="1" applyBorder="1" applyAlignment="1">
      <alignment horizontal="center" vertical="center" shrinkToFit="1"/>
    </xf>
    <xf numFmtId="0" fontId="22" fillId="2" borderId="10" xfId="1" applyFont="1" applyFill="1" applyBorder="1" applyAlignment="1">
      <alignment horizontal="center" vertical="center" wrapText="1"/>
    </xf>
    <xf numFmtId="0" fontId="22" fillId="2" borderId="65" xfId="1" applyFont="1" applyFill="1" applyBorder="1" applyAlignment="1">
      <alignment horizontal="center" vertical="center" wrapText="1"/>
    </xf>
    <xf numFmtId="0" fontId="22" fillId="2" borderId="0" xfId="1" applyFont="1" applyFill="1" applyAlignment="1">
      <alignment horizontal="center" vertical="center" wrapText="1"/>
    </xf>
    <xf numFmtId="0" fontId="22" fillId="2" borderId="76" xfId="1" applyFont="1" applyFill="1" applyBorder="1" applyAlignment="1">
      <alignment horizontal="center" vertical="center"/>
    </xf>
    <xf numFmtId="0" fontId="22" fillId="2" borderId="55" xfId="1" applyFont="1" applyFill="1" applyBorder="1" applyAlignment="1">
      <alignment horizontal="center" vertical="center"/>
    </xf>
    <xf numFmtId="0" fontId="22" fillId="2" borderId="81" xfId="1" applyFont="1" applyFill="1" applyBorder="1" applyAlignment="1">
      <alignment horizontal="center" vertical="center"/>
    </xf>
    <xf numFmtId="0" fontId="22" fillId="2" borderId="82" xfId="1" applyFont="1" applyFill="1" applyBorder="1" applyAlignment="1">
      <alignment horizontal="center" vertical="center"/>
    </xf>
    <xf numFmtId="0" fontId="22" fillId="2" borderId="1" xfId="1" applyFont="1" applyFill="1" applyBorder="1" applyAlignment="1">
      <alignment horizontal="center" vertical="center"/>
    </xf>
    <xf numFmtId="0" fontId="22" fillId="2" borderId="6" xfId="1" applyFont="1" applyFill="1" applyBorder="1" applyAlignment="1">
      <alignment horizontal="center" vertical="center"/>
    </xf>
    <xf numFmtId="0" fontId="22" fillId="2" borderId="2" xfId="1" applyFont="1" applyFill="1" applyBorder="1" applyAlignment="1">
      <alignment horizontal="center" vertical="center"/>
    </xf>
    <xf numFmtId="0" fontId="22" fillId="2" borderId="8" xfId="1" applyFont="1" applyFill="1" applyBorder="1" applyAlignment="1">
      <alignment horizontal="center" vertical="center"/>
    </xf>
    <xf numFmtId="0" fontId="19" fillId="2" borderId="0" xfId="0" applyFont="1" applyFill="1" applyAlignment="1">
      <alignment horizontal="left" vertical="center" wrapText="1"/>
    </xf>
    <xf numFmtId="0" fontId="19" fillId="2" borderId="62" xfId="0" applyFont="1" applyFill="1" applyBorder="1" applyAlignment="1">
      <alignment horizontal="left" vertical="center" wrapText="1"/>
    </xf>
    <xf numFmtId="0" fontId="11" fillId="4" borderId="44" xfId="0" applyFont="1" applyFill="1" applyBorder="1" applyAlignment="1">
      <alignment horizontal="center" vertical="center"/>
    </xf>
    <xf numFmtId="0" fontId="11" fillId="4" borderId="45" xfId="0" applyFont="1" applyFill="1" applyBorder="1" applyAlignment="1">
      <alignment horizontal="center" vertical="center"/>
    </xf>
    <xf numFmtId="0" fontId="11" fillId="4" borderId="61" xfId="0" applyFont="1" applyFill="1" applyBorder="1" applyAlignment="1">
      <alignment horizontal="center" vertical="center"/>
    </xf>
    <xf numFmtId="0" fontId="11" fillId="4" borderId="63" xfId="0" applyFont="1" applyFill="1" applyBorder="1" applyAlignment="1">
      <alignment horizontal="center" vertical="center"/>
    </xf>
    <xf numFmtId="0" fontId="20" fillId="0" borderId="44" xfId="0" applyFont="1" applyBorder="1" applyAlignment="1">
      <alignment horizontal="center" vertical="center" wrapText="1" shrinkToFit="1"/>
    </xf>
    <xf numFmtId="0" fontId="20" fillId="0" borderId="45" xfId="0" applyFont="1" applyBorder="1" applyAlignment="1">
      <alignment horizontal="center" vertical="center" wrapText="1" shrinkToFit="1"/>
    </xf>
    <xf numFmtId="0" fontId="20" fillId="0" borderId="61" xfId="0" applyFont="1" applyBorder="1" applyAlignment="1">
      <alignment horizontal="center" vertical="center" wrapText="1" shrinkToFit="1"/>
    </xf>
    <xf numFmtId="0" fontId="20" fillId="0" borderId="63" xfId="0" applyFont="1" applyBorder="1" applyAlignment="1">
      <alignment horizontal="center" vertical="center" wrapText="1" shrinkToFit="1"/>
    </xf>
    <xf numFmtId="0" fontId="20" fillId="2" borderId="132" xfId="0" applyFont="1" applyFill="1" applyBorder="1" applyAlignment="1">
      <alignment horizontal="center" vertical="center"/>
    </xf>
    <xf numFmtId="0" fontId="20" fillId="2" borderId="133" xfId="0" applyFont="1" applyFill="1" applyBorder="1" applyAlignment="1">
      <alignment horizontal="center" vertical="center"/>
    </xf>
    <xf numFmtId="0" fontId="3" fillId="0" borderId="0" xfId="0" applyFont="1" applyAlignment="1" applyProtection="1">
      <alignment horizontal="center" vertical="center"/>
      <protection locked="0"/>
    </xf>
    <xf numFmtId="0" fontId="7" fillId="0" borderId="0" xfId="0" applyFont="1" applyAlignment="1">
      <alignment horizontal="center" vertical="center"/>
    </xf>
    <xf numFmtId="0" fontId="5" fillId="0" borderId="3"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3" fillId="0" borderId="3"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5" fillId="3" borderId="1"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0" xfId="0" applyFont="1" applyFill="1" applyAlignment="1">
      <alignment horizontal="center" vertical="center"/>
    </xf>
    <xf numFmtId="0" fontId="5" fillId="3" borderId="5" xfId="0" applyFont="1" applyFill="1" applyBorder="1" applyAlignment="1">
      <alignment horizontal="center" vertical="center"/>
    </xf>
    <xf numFmtId="58" fontId="3" fillId="0" borderId="1" xfId="0" applyNumberFormat="1" applyFont="1" applyBorder="1" applyAlignment="1" applyProtection="1">
      <alignment horizontal="left" vertical="center"/>
      <protection locked="0"/>
    </xf>
    <xf numFmtId="58" fontId="3" fillId="0" borderId="3" xfId="0" applyNumberFormat="1" applyFont="1" applyBorder="1" applyAlignment="1" applyProtection="1">
      <alignment horizontal="left" vertical="center"/>
      <protection locked="0"/>
    </xf>
    <xf numFmtId="58" fontId="3" fillId="0" borderId="2" xfId="0" applyNumberFormat="1" applyFont="1" applyBorder="1" applyAlignment="1" applyProtection="1">
      <alignment horizontal="left" vertical="center"/>
      <protection locked="0"/>
    </xf>
    <xf numFmtId="58" fontId="3" fillId="0" borderId="4" xfId="0" applyNumberFormat="1" applyFont="1" applyBorder="1" applyAlignment="1" applyProtection="1">
      <alignment horizontal="left" vertical="center"/>
      <protection locked="0"/>
    </xf>
    <xf numFmtId="58" fontId="3" fillId="0" borderId="0" xfId="0" applyNumberFormat="1" applyFont="1" applyAlignment="1" applyProtection="1">
      <alignment horizontal="left" vertical="center"/>
      <protection locked="0"/>
    </xf>
    <xf numFmtId="58" fontId="3" fillId="0" borderId="5" xfId="0" applyNumberFormat="1"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5" fillId="3" borderId="9" xfId="0" applyFont="1" applyFill="1" applyBorder="1" applyAlignment="1">
      <alignment horizontal="center" vertical="center"/>
    </xf>
    <xf numFmtId="58" fontId="3" fillId="0" borderId="9" xfId="0" applyNumberFormat="1" applyFont="1" applyBorder="1" applyAlignment="1" applyProtection="1">
      <alignment horizontal="left" vertical="center"/>
      <protection locked="0"/>
    </xf>
    <xf numFmtId="0" fontId="5" fillId="3" borderId="1"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5" fillId="3" borderId="9" xfId="0" applyFont="1" applyFill="1" applyBorder="1" applyAlignment="1">
      <alignment horizontal="center" vertical="center" wrapText="1"/>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10" fillId="0" borderId="0" xfId="0" applyFont="1" applyAlignment="1" applyProtection="1">
      <alignment horizontal="left" vertical="center"/>
      <protection locked="0"/>
    </xf>
    <xf numFmtId="0" fontId="10" fillId="0" borderId="7" xfId="0" applyFont="1" applyBorder="1" applyAlignment="1" applyProtection="1">
      <alignment horizontal="left" vertical="center"/>
      <protection locked="0"/>
    </xf>
    <xf numFmtId="0" fontId="3" fillId="0" borderId="7" xfId="0" applyFont="1" applyBorder="1" applyAlignment="1" applyProtection="1">
      <alignment horizontal="center" vertical="center"/>
      <protection locked="0"/>
    </xf>
    <xf numFmtId="58" fontId="3" fillId="0" borderId="0" xfId="0" applyNumberFormat="1" applyFont="1" applyAlignment="1" applyProtection="1">
      <alignment horizontal="center" vertical="center"/>
      <protection locked="0"/>
    </xf>
    <xf numFmtId="58" fontId="3" fillId="0" borderId="7" xfId="0" applyNumberFormat="1"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6" fillId="0" borderId="0" xfId="0" applyFont="1" applyAlignment="1">
      <alignment horizontal="center" vertical="center"/>
    </xf>
    <xf numFmtId="38" fontId="3" fillId="0" borderId="12" xfId="7" applyFont="1" applyFill="1" applyBorder="1" applyAlignment="1" applyProtection="1">
      <alignment horizontal="right" vertical="center"/>
      <protection locked="0"/>
    </xf>
    <xf numFmtId="0" fontId="3" fillId="0" borderId="12" xfId="0" applyFont="1" applyBorder="1" applyAlignment="1" applyProtection="1">
      <alignment horizontal="center" vertical="center"/>
      <protection locked="0"/>
    </xf>
    <xf numFmtId="40" fontId="16" fillId="0" borderId="12" xfId="7" applyNumberFormat="1" applyFont="1" applyBorder="1" applyAlignment="1" applyProtection="1">
      <alignment horizontal="right" vertical="center"/>
      <protection locked="0"/>
    </xf>
    <xf numFmtId="40" fontId="3" fillId="0" borderId="7" xfId="7" applyNumberFormat="1" applyFont="1" applyBorder="1" applyAlignment="1" applyProtection="1">
      <alignment horizontal="right" vertical="center"/>
      <protection locked="0"/>
    </xf>
    <xf numFmtId="176" fontId="3" fillId="0" borderId="7" xfId="0" applyNumberFormat="1" applyFont="1" applyBorder="1" applyAlignment="1" applyProtection="1">
      <alignment horizontal="right" vertical="center"/>
      <protection locked="0"/>
    </xf>
    <xf numFmtId="176" fontId="16" fillId="0" borderId="12" xfId="0" applyNumberFormat="1" applyFont="1" applyBorder="1" applyAlignment="1" applyProtection="1">
      <alignment horizontal="right" vertical="center"/>
      <protection locked="0"/>
    </xf>
    <xf numFmtId="38" fontId="3" fillId="0" borderId="7" xfId="7" applyFont="1" applyFill="1" applyBorder="1" applyAlignment="1" applyProtection="1">
      <alignment horizontal="right" vertical="center"/>
      <protection locked="0"/>
    </xf>
    <xf numFmtId="0" fontId="3" fillId="0" borderId="36"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183" fontId="3" fillId="0" borderId="26" xfId="0" applyNumberFormat="1" applyFont="1" applyBorder="1" applyAlignment="1" applyProtection="1">
      <alignment horizontal="right" vertical="center"/>
      <protection locked="0"/>
    </xf>
    <xf numFmtId="183" fontId="3" fillId="0" borderId="32" xfId="0" applyNumberFormat="1" applyFont="1" applyBorder="1" applyAlignment="1" applyProtection="1">
      <alignment horizontal="right" vertical="center"/>
      <protection locked="0"/>
    </xf>
    <xf numFmtId="183" fontId="3" fillId="0" borderId="27" xfId="0" applyNumberFormat="1" applyFont="1" applyBorder="1" applyAlignment="1" applyProtection="1">
      <alignment horizontal="right" vertical="center"/>
      <protection locked="0"/>
    </xf>
    <xf numFmtId="183" fontId="3" fillId="0" borderId="38" xfId="0" applyNumberFormat="1" applyFont="1" applyBorder="1" applyAlignment="1" applyProtection="1">
      <alignment horizontal="right" vertical="center"/>
      <protection locked="0"/>
    </xf>
    <xf numFmtId="177" fontId="3" fillId="0" borderId="30" xfId="0" applyNumberFormat="1" applyFont="1" applyBorder="1" applyAlignment="1" applyProtection="1">
      <alignment horizontal="right" vertical="center"/>
      <protection locked="0"/>
    </xf>
    <xf numFmtId="177" fontId="3" fillId="0" borderId="31" xfId="0" applyNumberFormat="1" applyFont="1" applyBorder="1" applyAlignment="1" applyProtection="1">
      <alignment horizontal="right" vertical="center"/>
      <protection locked="0"/>
    </xf>
    <xf numFmtId="177" fontId="3" fillId="0" borderId="32" xfId="0" applyNumberFormat="1" applyFont="1" applyBorder="1" applyAlignment="1" applyProtection="1">
      <alignment horizontal="right" vertical="center"/>
      <protection locked="0"/>
    </xf>
    <xf numFmtId="177" fontId="3" fillId="0" borderId="33" xfId="0" applyNumberFormat="1" applyFont="1" applyBorder="1" applyAlignment="1" applyProtection="1">
      <alignment horizontal="right" vertical="center"/>
      <protection locked="0"/>
    </xf>
    <xf numFmtId="177" fontId="3" fillId="0" borderId="34" xfId="0" applyNumberFormat="1" applyFont="1" applyBorder="1" applyAlignment="1" applyProtection="1">
      <alignment horizontal="right" vertical="center"/>
      <protection locked="0"/>
    </xf>
    <xf numFmtId="177" fontId="3" fillId="0" borderId="35" xfId="0" applyNumberFormat="1" applyFont="1" applyBorder="1" applyAlignment="1" applyProtection="1">
      <alignment horizontal="right" vertical="center"/>
      <protection locked="0"/>
    </xf>
    <xf numFmtId="0" fontId="3" fillId="0" borderId="28"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3" borderId="18" xfId="0" applyFont="1" applyFill="1" applyBorder="1" applyAlignment="1" applyProtection="1">
      <alignment horizontal="center" vertical="center" wrapText="1"/>
      <protection locked="0"/>
    </xf>
    <xf numFmtId="0" fontId="3" fillId="3" borderId="19" xfId="0" applyFont="1" applyFill="1" applyBorder="1" applyAlignment="1" applyProtection="1">
      <alignment horizontal="center" vertical="center" wrapText="1"/>
      <protection locked="0"/>
    </xf>
    <xf numFmtId="0" fontId="3" fillId="3" borderId="19" xfId="0" applyFont="1" applyFill="1" applyBorder="1" applyAlignment="1" applyProtection="1">
      <alignment horizontal="center" vertical="center"/>
      <protection locked="0"/>
    </xf>
    <xf numFmtId="0" fontId="3" fillId="3" borderId="20" xfId="0" applyFont="1" applyFill="1" applyBorder="1" applyAlignment="1" applyProtection="1">
      <alignment horizontal="center" vertical="center"/>
      <protection locked="0"/>
    </xf>
    <xf numFmtId="0" fontId="3" fillId="3" borderId="21" xfId="0" applyFont="1" applyFill="1" applyBorder="1" applyAlignment="1" applyProtection="1">
      <alignment horizontal="center" vertical="center"/>
      <protection locked="0"/>
    </xf>
    <xf numFmtId="0" fontId="3" fillId="3" borderId="17" xfId="0" applyFont="1" applyFill="1" applyBorder="1" applyAlignment="1" applyProtection="1">
      <alignment horizontal="center" vertical="center"/>
      <protection locked="0"/>
    </xf>
    <xf numFmtId="0" fontId="3" fillId="3" borderId="22" xfId="0" applyFont="1" applyFill="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183" fontId="3" fillId="0" borderId="16" xfId="0" applyNumberFormat="1" applyFont="1" applyBorder="1" applyAlignment="1" applyProtection="1">
      <alignment horizontal="right" vertical="center"/>
      <protection locked="0"/>
    </xf>
    <xf numFmtId="183" fontId="3" fillId="0" borderId="17" xfId="0" applyNumberFormat="1" applyFont="1" applyBorder="1" applyAlignment="1" applyProtection="1">
      <alignment horizontal="right" vertical="center"/>
      <protection locked="0"/>
    </xf>
    <xf numFmtId="177" fontId="3" fillId="0" borderId="21" xfId="0" applyNumberFormat="1" applyFont="1" applyBorder="1" applyAlignment="1" applyProtection="1">
      <alignment horizontal="right" vertical="center"/>
      <protection locked="0"/>
    </xf>
    <xf numFmtId="177" fontId="3" fillId="0" borderId="17" xfId="0" applyNumberFormat="1" applyFont="1" applyBorder="1" applyAlignment="1" applyProtection="1">
      <alignment horizontal="right" vertical="center"/>
      <protection locked="0"/>
    </xf>
    <xf numFmtId="177" fontId="3" fillId="0" borderId="23" xfId="0" applyNumberFormat="1" applyFont="1" applyBorder="1" applyAlignment="1" applyProtection="1">
      <alignment horizontal="right" vertical="center"/>
      <protection locked="0"/>
    </xf>
    <xf numFmtId="177" fontId="3" fillId="0" borderId="24" xfId="0" applyNumberFormat="1" applyFont="1" applyBorder="1" applyAlignment="1" applyProtection="1">
      <alignment horizontal="right" vertical="center"/>
      <protection locked="0"/>
    </xf>
    <xf numFmtId="0" fontId="3" fillId="0" borderId="22"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177" fontId="3" fillId="0" borderId="26" xfId="0" applyNumberFormat="1" applyFont="1" applyBorder="1" applyAlignment="1" applyProtection="1">
      <alignment horizontal="right" vertical="center"/>
      <protection locked="0"/>
    </xf>
    <xf numFmtId="177" fontId="3" fillId="0" borderId="27" xfId="0" applyNumberFormat="1" applyFont="1" applyBorder="1" applyAlignment="1" applyProtection="1">
      <alignment horizontal="right" vertical="center"/>
      <protection locked="0"/>
    </xf>
    <xf numFmtId="177" fontId="3" fillId="0" borderId="39" xfId="0" applyNumberFormat="1" applyFont="1" applyBorder="1" applyAlignment="1" applyProtection="1">
      <alignment horizontal="right" vertical="center"/>
      <protection locked="0"/>
    </xf>
    <xf numFmtId="177" fontId="3" fillId="0" borderId="38" xfId="0" applyNumberFormat="1" applyFont="1" applyBorder="1" applyAlignment="1" applyProtection="1">
      <alignment horizontal="right" vertical="center"/>
      <protection locked="0"/>
    </xf>
    <xf numFmtId="0" fontId="3" fillId="3" borderId="1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3" fillId="3" borderId="14" xfId="0" applyFont="1" applyFill="1" applyBorder="1" applyAlignment="1" applyProtection="1">
      <alignment horizontal="center" vertical="center" wrapText="1"/>
      <protection locked="0"/>
    </xf>
    <xf numFmtId="0" fontId="3" fillId="3" borderId="14" xfId="0" applyFont="1" applyFill="1" applyBorder="1" applyAlignment="1" applyProtection="1">
      <alignment horizontal="center" vertical="center"/>
      <protection locked="0"/>
    </xf>
    <xf numFmtId="0" fontId="3" fillId="3" borderId="16" xfId="0" applyFont="1" applyFill="1" applyBorder="1" applyAlignment="1" applyProtection="1">
      <alignment horizontal="center" vertical="center"/>
      <protection locked="0"/>
    </xf>
    <xf numFmtId="0" fontId="8" fillId="6" borderId="11" xfId="0" applyFont="1" applyFill="1" applyBorder="1" applyAlignment="1" applyProtection="1">
      <alignment horizontal="left" vertical="center"/>
      <protection locked="0"/>
    </xf>
    <xf numFmtId="0" fontId="8" fillId="6" borderId="0" xfId="0" applyFont="1" applyFill="1" applyAlignment="1" applyProtection="1">
      <alignment horizontal="left" vertical="center"/>
      <protection locked="0"/>
    </xf>
    <xf numFmtId="0" fontId="5" fillId="0" borderId="1"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2"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3" fillId="3" borderId="10"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38" fontId="3" fillId="0" borderId="66" xfId="7" applyFont="1" applyBorder="1" applyAlignment="1" applyProtection="1">
      <alignment horizontal="right" vertical="center"/>
      <protection locked="0"/>
    </xf>
    <xf numFmtId="38" fontId="3" fillId="0" borderId="12" xfId="7" applyFont="1" applyBorder="1" applyAlignment="1" applyProtection="1">
      <alignment horizontal="right" vertical="center"/>
      <protection locked="0"/>
    </xf>
    <xf numFmtId="176" fontId="3" fillId="0" borderId="16" xfId="0" applyNumberFormat="1" applyFont="1" applyBorder="1" applyAlignment="1" applyProtection="1">
      <alignment horizontal="right" vertical="center"/>
      <protection locked="0"/>
    </xf>
    <xf numFmtId="176" fontId="3" fillId="0" borderId="17" xfId="0" applyNumberFormat="1" applyFont="1" applyBorder="1" applyAlignment="1" applyProtection="1">
      <alignment horizontal="right" vertical="center"/>
      <protection locked="0"/>
    </xf>
    <xf numFmtId="0" fontId="3" fillId="0" borderId="66" xfId="0" applyFont="1" applyBorder="1" applyAlignment="1" applyProtection="1">
      <alignment horizontal="center" vertical="center"/>
      <protection locked="0"/>
    </xf>
    <xf numFmtId="0" fontId="3" fillId="0" borderId="66"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65" xfId="0" applyFont="1" applyBorder="1" applyAlignment="1" applyProtection="1">
      <alignment horizontal="left" vertical="center"/>
      <protection locked="0"/>
    </xf>
    <xf numFmtId="185" fontId="3" fillId="0" borderId="13" xfId="0" applyNumberFormat="1" applyFont="1" applyBorder="1" applyAlignment="1" applyProtection="1">
      <alignment horizontal="right" vertical="center"/>
      <protection locked="0"/>
    </xf>
    <xf numFmtId="185" fontId="3" fillId="0" borderId="15" xfId="0" applyNumberFormat="1" applyFont="1" applyBorder="1" applyAlignment="1" applyProtection="1">
      <alignment horizontal="right" vertical="center"/>
      <protection locked="0"/>
    </xf>
    <xf numFmtId="0" fontId="3" fillId="3" borderId="131" xfId="0" applyFont="1" applyFill="1" applyBorder="1" applyAlignment="1" applyProtection="1">
      <alignment horizontal="center" vertical="center"/>
      <protection locked="0"/>
    </xf>
    <xf numFmtId="0" fontId="3" fillId="3" borderId="65" xfId="0" applyFont="1" applyFill="1" applyBorder="1" applyAlignment="1" applyProtection="1">
      <alignment horizontal="center" vertical="center"/>
      <protection locked="0"/>
    </xf>
    <xf numFmtId="0" fontId="3" fillId="0" borderId="66" xfId="0" applyFont="1" applyBorder="1" applyAlignment="1" applyProtection="1">
      <alignment horizontal="right" vertical="center"/>
      <protection locked="0"/>
    </xf>
    <xf numFmtId="0" fontId="3" fillId="0" borderId="12" xfId="0" applyFont="1" applyBorder="1" applyAlignment="1" applyProtection="1">
      <alignment horizontal="right" vertical="center"/>
      <protection locked="0"/>
    </xf>
    <xf numFmtId="0" fontId="8" fillId="6" borderId="11" xfId="0" applyFont="1" applyFill="1" applyBorder="1" applyAlignment="1">
      <alignment horizontal="left" vertical="center"/>
    </xf>
    <xf numFmtId="0" fontId="8" fillId="6" borderId="0" xfId="0" applyFont="1" applyFill="1" applyAlignment="1">
      <alignment horizontal="left" vertical="center"/>
    </xf>
    <xf numFmtId="0" fontId="3" fillId="3" borderId="9" xfId="0" applyFont="1" applyFill="1" applyBorder="1" applyAlignment="1">
      <alignment horizontal="center" vertical="center" wrapText="1"/>
    </xf>
    <xf numFmtId="0" fontId="3" fillId="0" borderId="9" xfId="0" applyFont="1" applyBorder="1" applyAlignment="1">
      <alignment horizontal="center" vertical="center"/>
    </xf>
    <xf numFmtId="0" fontId="3" fillId="3" borderId="10" xfId="0" applyFont="1" applyFill="1" applyBorder="1" applyAlignment="1">
      <alignment horizontal="center" vertical="center" shrinkToFit="1"/>
    </xf>
    <xf numFmtId="0" fontId="3" fillId="3" borderId="65" xfId="0" applyFont="1" applyFill="1" applyBorder="1" applyAlignment="1">
      <alignment horizontal="center" vertical="center" shrinkToFit="1"/>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41" xfId="0" applyFont="1" applyBorder="1" applyAlignment="1">
      <alignment horizontal="center" vertical="center"/>
    </xf>
    <xf numFmtId="0" fontId="3" fillId="0" borderId="43" xfId="0" applyFont="1" applyBorder="1" applyAlignment="1">
      <alignment horizontal="center" vertical="center"/>
    </xf>
    <xf numFmtId="0" fontId="3" fillId="0" borderId="41" xfId="0" applyFont="1" applyBorder="1" applyAlignment="1">
      <alignment horizontal="left" vertical="top" wrapText="1"/>
    </xf>
    <xf numFmtId="0" fontId="3" fillId="0" borderId="42" xfId="0" applyFont="1" applyBorder="1" applyAlignment="1">
      <alignment horizontal="left" vertical="top" wrapText="1"/>
    </xf>
    <xf numFmtId="0" fontId="3" fillId="0" borderId="43" xfId="0" applyFont="1" applyBorder="1" applyAlignment="1">
      <alignment horizontal="left" vertical="top" wrapText="1"/>
    </xf>
    <xf numFmtId="0" fontId="3" fillId="0" borderId="44" xfId="0" applyFont="1" applyBorder="1" applyAlignment="1">
      <alignment horizontal="center" vertical="center"/>
    </xf>
    <xf numFmtId="0" fontId="3" fillId="0" borderId="50" xfId="0" applyFont="1" applyBorder="1" applyAlignment="1">
      <alignment horizontal="center" vertical="center"/>
    </xf>
    <xf numFmtId="0" fontId="3" fillId="0" borderId="52" xfId="0" applyFont="1" applyBorder="1" applyAlignment="1">
      <alignment horizontal="center" vertical="center"/>
    </xf>
    <xf numFmtId="0" fontId="3" fillId="0" borderId="52"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0"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0" fontId="3" fillId="0" borderId="54" xfId="0" applyFont="1" applyBorder="1" applyAlignment="1">
      <alignment horizontal="center" vertical="center"/>
    </xf>
    <xf numFmtId="0" fontId="3" fillId="0" borderId="45" xfId="0" applyFont="1" applyBorder="1" applyAlignment="1">
      <alignment horizontal="center" vertical="center"/>
    </xf>
    <xf numFmtId="0" fontId="3" fillId="0" borderId="42" xfId="0" applyFont="1" applyBorder="1" applyAlignment="1">
      <alignment horizontal="center" vertical="center"/>
    </xf>
    <xf numFmtId="0" fontId="3" fillId="0" borderId="48" xfId="0" applyFont="1" applyBorder="1" applyAlignment="1">
      <alignment horizontal="center" vertical="center" wrapText="1"/>
    </xf>
    <xf numFmtId="0" fontId="3" fillId="0" borderId="49" xfId="0" applyFont="1" applyBorder="1" applyAlignment="1">
      <alignment horizontal="center" vertical="center"/>
    </xf>
    <xf numFmtId="0" fontId="3" fillId="0" borderId="53" xfId="0" applyFont="1" applyBorder="1" applyAlignment="1">
      <alignment horizontal="center" vertical="center"/>
    </xf>
    <xf numFmtId="0" fontId="3" fillId="0" borderId="10"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178" fontId="3" fillId="0" borderId="53" xfId="7" applyNumberFormat="1" applyFont="1" applyBorder="1" applyAlignment="1">
      <alignment horizontal="right" vertical="center"/>
    </xf>
    <xf numFmtId="178" fontId="3" fillId="0" borderId="9" xfId="7" applyNumberFormat="1" applyFont="1" applyBorder="1" applyAlignment="1">
      <alignment horizontal="right" vertical="center"/>
    </xf>
    <xf numFmtId="178" fontId="3" fillId="0" borderId="57" xfId="7" applyNumberFormat="1" applyFont="1" applyBorder="1" applyAlignment="1">
      <alignment horizontal="right" vertical="center"/>
    </xf>
    <xf numFmtId="178" fontId="3" fillId="0" borderId="59" xfId="7" applyNumberFormat="1" applyFont="1" applyBorder="1" applyAlignment="1">
      <alignment horizontal="right" vertical="center"/>
    </xf>
    <xf numFmtId="40" fontId="3" fillId="0" borderId="9" xfId="7" applyNumberFormat="1" applyFont="1" applyBorder="1" applyAlignment="1">
      <alignment horizontal="right" vertical="center"/>
    </xf>
    <xf numFmtId="40" fontId="3" fillId="0" borderId="59" xfId="7" applyNumberFormat="1" applyFont="1" applyBorder="1" applyAlignment="1">
      <alignment horizontal="right" vertical="center"/>
    </xf>
    <xf numFmtId="0" fontId="16" fillId="5" borderId="46" xfId="0" applyFont="1" applyFill="1" applyBorder="1" applyAlignment="1">
      <alignment horizontal="center" vertical="center"/>
    </xf>
    <xf numFmtId="0" fontId="16" fillId="5" borderId="47" xfId="0" applyFont="1" applyFill="1" applyBorder="1" applyAlignment="1">
      <alignment horizontal="center" vertical="center"/>
    </xf>
    <xf numFmtId="0" fontId="16" fillId="0" borderId="46" xfId="0" applyFont="1" applyBorder="1" applyAlignment="1">
      <alignment horizontal="left" vertical="center"/>
    </xf>
    <xf numFmtId="0" fontId="16" fillId="0" borderId="75" xfId="0" applyFont="1" applyBorder="1" applyAlignment="1">
      <alignment horizontal="left" vertical="center"/>
    </xf>
    <xf numFmtId="0" fontId="16" fillId="0" borderId="47" xfId="0" applyFont="1" applyBorder="1" applyAlignment="1">
      <alignment horizontal="left" vertical="center"/>
    </xf>
    <xf numFmtId="184" fontId="3" fillId="0" borderId="55" xfId="0" applyNumberFormat="1" applyFont="1" applyBorder="1" applyAlignment="1">
      <alignment horizontal="right" vertical="center"/>
    </xf>
    <xf numFmtId="184" fontId="3" fillId="0" borderId="56" xfId="0" applyNumberFormat="1" applyFont="1" applyBorder="1" applyAlignment="1">
      <alignment horizontal="right" vertical="center"/>
    </xf>
    <xf numFmtId="184" fontId="3" fillId="0" borderId="59" xfId="0" applyNumberFormat="1" applyFont="1" applyBorder="1" applyAlignment="1">
      <alignment horizontal="right" vertical="center"/>
    </xf>
    <xf numFmtId="184" fontId="3" fillId="0" borderId="60" xfId="0" applyNumberFormat="1" applyFont="1" applyBorder="1" applyAlignment="1">
      <alignment horizontal="right" vertical="center"/>
    </xf>
    <xf numFmtId="0" fontId="3" fillId="0" borderId="61" xfId="0" applyFont="1" applyBorder="1" applyAlignment="1">
      <alignment horizontal="left" vertical="center"/>
    </xf>
    <xf numFmtId="0" fontId="3" fillId="0" borderId="62" xfId="0" applyFont="1" applyBorder="1" applyAlignment="1">
      <alignment horizontal="left" vertical="center"/>
    </xf>
    <xf numFmtId="0" fontId="3" fillId="0" borderId="69" xfId="0" applyFont="1" applyBorder="1" applyAlignment="1">
      <alignment horizontal="left" vertical="center"/>
    </xf>
    <xf numFmtId="0" fontId="3" fillId="0" borderId="68"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3" fillId="0" borderId="51" xfId="0" applyFont="1" applyBorder="1" applyAlignment="1">
      <alignment horizontal="center" vertical="center" wrapText="1"/>
    </xf>
    <xf numFmtId="0" fontId="3" fillId="0" borderId="51" xfId="0" applyFont="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46" xfId="0" applyFont="1" applyBorder="1" applyAlignment="1">
      <alignment horizontal="center" vertical="center"/>
    </xf>
    <xf numFmtId="0" fontId="3" fillId="0" borderId="47" xfId="0" applyFont="1" applyBorder="1" applyAlignment="1">
      <alignment horizontal="center" vertical="center"/>
    </xf>
    <xf numFmtId="38" fontId="3" fillId="0" borderId="110" xfId="0" applyNumberFormat="1" applyFont="1" applyBorder="1" applyAlignment="1">
      <alignment horizontal="right" vertical="center" shrinkToFit="1"/>
    </xf>
    <xf numFmtId="0" fontId="3" fillId="0" borderId="112" xfId="0" applyFont="1" applyBorder="1" applyAlignment="1">
      <alignment horizontal="right" vertical="center" shrinkToFit="1"/>
    </xf>
    <xf numFmtId="0" fontId="3" fillId="0" borderId="101" xfId="0" applyFont="1" applyBorder="1" applyAlignment="1">
      <alignment horizontal="right" vertical="center" shrinkToFit="1"/>
    </xf>
    <xf numFmtId="0" fontId="3" fillId="0" borderId="103" xfId="0" applyFont="1" applyBorder="1" applyAlignment="1">
      <alignment horizontal="right" vertical="center" shrinkToFit="1"/>
    </xf>
    <xf numFmtId="38" fontId="3" fillId="0" borderId="112" xfId="0" applyNumberFormat="1" applyFont="1" applyBorder="1" applyAlignment="1">
      <alignment horizontal="right" vertical="center" shrinkToFit="1"/>
    </xf>
    <xf numFmtId="0" fontId="3" fillId="0" borderId="0" xfId="0" applyFont="1" applyAlignment="1">
      <alignment horizontal="right" vertical="center"/>
    </xf>
    <xf numFmtId="0" fontId="3" fillId="0" borderId="114" xfId="0" applyFont="1" applyBorder="1" applyAlignment="1">
      <alignment horizontal="right" vertical="center"/>
    </xf>
    <xf numFmtId="0" fontId="3" fillId="0" borderId="101" xfId="0" applyFont="1" applyBorder="1" applyAlignment="1">
      <alignment horizontal="right" vertical="center"/>
    </xf>
    <xf numFmtId="0" fontId="3" fillId="0" borderId="102" xfId="0" applyFont="1" applyBorder="1" applyAlignment="1">
      <alignment horizontal="right" vertical="center"/>
    </xf>
    <xf numFmtId="0" fontId="3" fillId="0" borderId="115" xfId="0" applyFont="1" applyBorder="1" applyAlignment="1">
      <alignment horizontal="right" vertical="center"/>
    </xf>
    <xf numFmtId="0" fontId="3" fillId="0" borderId="116" xfId="0" applyFont="1" applyBorder="1" applyAlignment="1">
      <alignment horizontal="right" vertical="center"/>
    </xf>
    <xf numFmtId="0" fontId="3" fillId="0" borderId="103" xfId="0" applyFont="1" applyBorder="1" applyAlignment="1">
      <alignment horizontal="right" vertical="center"/>
    </xf>
    <xf numFmtId="0" fontId="3" fillId="0" borderId="117" xfId="0" applyFont="1" applyBorder="1" applyAlignment="1">
      <alignment horizontal="right" vertical="center"/>
    </xf>
    <xf numFmtId="178" fontId="3" fillId="0" borderId="109" xfId="0" applyNumberFormat="1" applyFont="1" applyBorder="1" applyAlignment="1">
      <alignment horizontal="right" vertical="center" shrinkToFit="1"/>
    </xf>
    <xf numFmtId="178" fontId="3" fillId="0" borderId="0" xfId="0" applyNumberFormat="1" applyFont="1" applyAlignment="1">
      <alignment horizontal="right" vertical="center" shrinkToFit="1"/>
    </xf>
    <xf numFmtId="0" fontId="3" fillId="5" borderId="100" xfId="0" applyFont="1" applyFill="1" applyBorder="1" applyAlignment="1">
      <alignment horizontal="center" vertical="center" textRotation="255"/>
    </xf>
    <xf numFmtId="0" fontId="3" fillId="5" borderId="91" xfId="0" applyFont="1" applyFill="1" applyBorder="1" applyAlignment="1">
      <alignment horizontal="center" vertical="center" textRotation="255"/>
    </xf>
    <xf numFmtId="178" fontId="3" fillId="0" borderId="110" xfId="0" applyNumberFormat="1" applyFont="1" applyBorder="1" applyAlignment="1">
      <alignment horizontal="right" vertical="center" shrinkToFit="1"/>
    </xf>
    <xf numFmtId="178" fontId="3" fillId="0" borderId="111" xfId="0" applyNumberFormat="1" applyFont="1" applyBorder="1" applyAlignment="1">
      <alignment horizontal="right" vertical="center" shrinkToFit="1"/>
    </xf>
    <xf numFmtId="178" fontId="3" fillId="0" borderId="101" xfId="0" applyNumberFormat="1" applyFont="1" applyBorder="1" applyAlignment="1">
      <alignment horizontal="right" vertical="center" shrinkToFit="1"/>
    </xf>
    <xf numFmtId="178" fontId="3" fillId="0" borderId="102" xfId="0" applyNumberFormat="1" applyFont="1" applyBorder="1" applyAlignment="1">
      <alignment horizontal="right" vertical="center" shrinkToFit="1"/>
    </xf>
    <xf numFmtId="0" fontId="3" fillId="0" borderId="105" xfId="0" applyFont="1" applyBorder="1" applyAlignment="1">
      <alignment horizontal="right" vertical="center"/>
    </xf>
    <xf numFmtId="0" fontId="3" fillId="0" borderId="106" xfId="0" applyFont="1" applyBorder="1" applyAlignment="1">
      <alignment horizontal="right" vertical="center"/>
    </xf>
    <xf numFmtId="0" fontId="3" fillId="0" borderId="104" xfId="0" applyFont="1" applyBorder="1" applyAlignment="1">
      <alignment horizontal="right" vertical="center"/>
    </xf>
    <xf numFmtId="0" fontId="3" fillId="0" borderId="107" xfId="0" applyFont="1" applyBorder="1" applyAlignment="1">
      <alignment horizontal="right" vertical="center"/>
    </xf>
    <xf numFmtId="0" fontId="3" fillId="5" borderId="108" xfId="0" applyFont="1" applyFill="1" applyBorder="1" applyAlignment="1">
      <alignment horizontal="center" vertical="center" textRotation="255"/>
    </xf>
    <xf numFmtId="0" fontId="3" fillId="5" borderId="113" xfId="0" applyFont="1" applyFill="1" applyBorder="1" applyAlignment="1">
      <alignment horizontal="center" vertical="center" textRotation="255"/>
    </xf>
    <xf numFmtId="38" fontId="3" fillId="0" borderId="109" xfId="0" applyNumberFormat="1" applyFont="1" applyBorder="1" applyAlignment="1">
      <alignment horizontal="right" vertical="center" shrinkToFit="1"/>
    </xf>
    <xf numFmtId="0" fontId="3" fillId="0" borderId="109" xfId="0" applyFont="1" applyBorder="1" applyAlignment="1">
      <alignment horizontal="right" vertical="center" shrinkToFit="1"/>
    </xf>
    <xf numFmtId="0" fontId="3" fillId="0" borderId="0" xfId="0" applyFont="1" applyAlignment="1">
      <alignment horizontal="right" vertical="center" shrinkToFit="1"/>
    </xf>
    <xf numFmtId="0" fontId="3" fillId="0" borderId="111" xfId="0" applyFont="1" applyBorder="1" applyAlignment="1">
      <alignment horizontal="right" vertical="center" shrinkToFit="1"/>
    </xf>
    <xf numFmtId="0" fontId="3" fillId="0" borderId="102" xfId="0" applyFont="1" applyBorder="1" applyAlignment="1">
      <alignment horizontal="right" vertical="center" shrinkToFit="1"/>
    </xf>
    <xf numFmtId="0" fontId="3" fillId="5" borderId="88" xfId="0" applyFont="1" applyFill="1" applyBorder="1" applyAlignment="1">
      <alignment horizontal="center" vertical="center"/>
    </xf>
    <xf numFmtId="0" fontId="3" fillId="5" borderId="89" xfId="0" applyFont="1" applyFill="1" applyBorder="1" applyAlignment="1">
      <alignment horizontal="center" vertical="center"/>
    </xf>
    <xf numFmtId="0" fontId="3" fillId="5" borderId="93" xfId="0" applyFont="1" applyFill="1" applyBorder="1" applyAlignment="1">
      <alignment horizontal="center" vertical="center"/>
    </xf>
    <xf numFmtId="0" fontId="3" fillId="5" borderId="94" xfId="0" applyFont="1" applyFill="1" applyBorder="1" applyAlignment="1">
      <alignment horizontal="center" vertical="center"/>
    </xf>
    <xf numFmtId="0" fontId="3" fillId="5" borderId="90" xfId="0" applyFont="1" applyFill="1" applyBorder="1" applyAlignment="1">
      <alignment horizontal="center" vertical="center"/>
    </xf>
    <xf numFmtId="0" fontId="3" fillId="5" borderId="95" xfId="0" applyFont="1" applyFill="1" applyBorder="1" applyAlignment="1">
      <alignment horizontal="center" vertical="center"/>
    </xf>
    <xf numFmtId="0" fontId="3" fillId="5" borderId="86" xfId="0" applyFont="1" applyFill="1" applyBorder="1" applyAlignment="1">
      <alignment horizontal="center" vertical="center" textRotation="255"/>
    </xf>
    <xf numFmtId="38" fontId="3" fillId="0" borderId="96" xfId="0" applyNumberFormat="1" applyFont="1" applyBorder="1" applyAlignment="1">
      <alignment horizontal="right" vertical="center" shrinkToFit="1"/>
    </xf>
    <xf numFmtId="0" fontId="3" fillId="0" borderId="96" xfId="0" applyFont="1" applyBorder="1" applyAlignment="1">
      <alignment horizontal="right" vertical="center" shrinkToFit="1"/>
    </xf>
    <xf numFmtId="38" fontId="3" fillId="0" borderId="97" xfId="0" applyNumberFormat="1" applyFont="1" applyBorder="1" applyAlignment="1">
      <alignment horizontal="right" vertical="center" shrinkToFit="1"/>
    </xf>
    <xf numFmtId="0" fontId="3" fillId="0" borderId="98" xfId="0" applyFont="1" applyBorder="1" applyAlignment="1">
      <alignment horizontal="right" vertical="center" shrinkToFit="1"/>
    </xf>
    <xf numFmtId="0" fontId="3" fillId="0" borderId="99" xfId="0" applyFont="1" applyBorder="1" applyAlignment="1">
      <alignment horizontal="right" vertical="center" shrinkToFit="1"/>
    </xf>
    <xf numFmtId="0" fontId="8" fillId="6" borderId="44" xfId="0" applyFont="1" applyFill="1" applyBorder="1" applyAlignment="1">
      <alignment horizontal="left" vertical="center"/>
    </xf>
    <xf numFmtId="0" fontId="8" fillId="6" borderId="71" xfId="0" applyFont="1" applyFill="1" applyBorder="1" applyAlignment="1">
      <alignment horizontal="left" vertical="center"/>
    </xf>
    <xf numFmtId="0" fontId="8" fillId="6" borderId="45" xfId="0" applyFont="1" applyFill="1" applyBorder="1" applyAlignment="1">
      <alignment horizontal="left" vertical="center"/>
    </xf>
    <xf numFmtId="0" fontId="8" fillId="6" borderId="61" xfId="0" applyFont="1" applyFill="1" applyBorder="1" applyAlignment="1">
      <alignment horizontal="left" vertical="center"/>
    </xf>
    <xf numFmtId="0" fontId="8" fillId="6" borderId="62" xfId="0" applyFont="1" applyFill="1" applyBorder="1" applyAlignment="1">
      <alignment horizontal="left" vertical="center"/>
    </xf>
    <xf numFmtId="0" fontId="8" fillId="6" borderId="63" xfId="0" applyFont="1" applyFill="1" applyBorder="1" applyAlignment="1">
      <alignment horizontal="left" vertical="center"/>
    </xf>
    <xf numFmtId="0" fontId="3" fillId="0" borderId="0" xfId="0" applyFont="1" applyAlignment="1">
      <alignment horizontal="left" vertical="center"/>
    </xf>
    <xf numFmtId="0" fontId="3" fillId="5" borderId="87" xfId="0" applyFont="1" applyFill="1" applyBorder="1" applyAlignment="1">
      <alignment horizontal="center" vertical="center" shrinkToFit="1"/>
    </xf>
    <xf numFmtId="0" fontId="3" fillId="5" borderId="88" xfId="0" applyFont="1" applyFill="1" applyBorder="1" applyAlignment="1">
      <alignment horizontal="center" vertical="center" shrinkToFit="1"/>
    </xf>
    <xf numFmtId="0" fontId="3" fillId="5" borderId="92" xfId="0" applyFont="1" applyFill="1" applyBorder="1" applyAlignment="1">
      <alignment horizontal="center" vertical="center" shrinkToFit="1"/>
    </xf>
    <xf numFmtId="0" fontId="3" fillId="5" borderId="93" xfId="0" applyFont="1" applyFill="1" applyBorder="1" applyAlignment="1">
      <alignment horizontal="center" vertical="center" shrinkToFit="1"/>
    </xf>
    <xf numFmtId="0" fontId="3" fillId="5" borderId="10"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65" xfId="0" applyFont="1" applyFill="1" applyBorder="1" applyAlignment="1">
      <alignment horizontal="center" vertical="center"/>
    </xf>
    <xf numFmtId="38" fontId="3" fillId="0" borderId="10" xfId="7" applyFont="1" applyBorder="1" applyAlignment="1">
      <alignment horizontal="right" vertical="center"/>
    </xf>
    <xf numFmtId="38" fontId="3" fillId="0" borderId="12" xfId="7" applyFont="1" applyBorder="1" applyAlignment="1">
      <alignment horizontal="right" vertical="center"/>
    </xf>
    <xf numFmtId="38" fontId="3" fillId="0" borderId="65" xfId="7" applyFont="1" applyBorder="1" applyAlignment="1">
      <alignment horizontal="right" vertical="center"/>
    </xf>
    <xf numFmtId="0" fontId="3" fillId="0" borderId="65" xfId="0" applyFont="1" applyBorder="1" applyAlignment="1">
      <alignment horizontal="center" vertical="center"/>
    </xf>
    <xf numFmtId="0" fontId="3" fillId="0" borderId="9" xfId="0" applyFont="1" applyBorder="1" applyAlignment="1">
      <alignment horizontal="left" vertical="center" shrinkToFit="1"/>
    </xf>
    <xf numFmtId="0" fontId="8" fillId="6" borderId="118" xfId="0" applyFont="1" applyFill="1" applyBorder="1" applyAlignment="1">
      <alignment horizontal="left" vertical="center"/>
    </xf>
    <xf numFmtId="0" fontId="8" fillId="6" borderId="119" xfId="0" applyFont="1" applyFill="1" applyBorder="1" applyAlignment="1">
      <alignment horizontal="left" vertical="center"/>
    </xf>
    <xf numFmtId="0" fontId="8" fillId="6" borderId="120" xfId="0" applyFont="1" applyFill="1" applyBorder="1" applyAlignment="1">
      <alignment horizontal="left" vertical="center"/>
    </xf>
    <xf numFmtId="0" fontId="8" fillId="6" borderId="121" xfId="0" applyFont="1" applyFill="1" applyBorder="1" applyAlignment="1">
      <alignment horizontal="left" vertical="center"/>
    </xf>
    <xf numFmtId="0" fontId="8" fillId="6" borderId="119" xfId="0" applyFont="1" applyFill="1" applyBorder="1" applyAlignment="1">
      <alignment horizontal="left" vertical="center" shrinkToFit="1"/>
    </xf>
    <xf numFmtId="0" fontId="8" fillId="6" borderId="121" xfId="0" applyFont="1" applyFill="1" applyBorder="1" applyAlignment="1">
      <alignment horizontal="left" vertical="center" shrinkToFit="1"/>
    </xf>
    <xf numFmtId="0" fontId="3" fillId="0" borderId="9" xfId="0" applyFont="1" applyBorder="1" applyAlignment="1" applyProtection="1">
      <alignment horizontal="center" vertical="center" shrinkToFit="1"/>
      <protection locked="0"/>
    </xf>
    <xf numFmtId="0" fontId="10" fillId="0" borderId="119" xfId="0" applyFont="1" applyBorder="1" applyAlignment="1">
      <alignment horizontal="center" vertical="center"/>
    </xf>
    <xf numFmtId="0" fontId="10" fillId="0" borderId="126" xfId="0" applyFont="1" applyBorder="1" applyAlignment="1">
      <alignment horizontal="center" vertical="center"/>
    </xf>
    <xf numFmtId="0" fontId="10" fillId="0" borderId="121" xfId="0" applyFont="1" applyBorder="1" applyAlignment="1">
      <alignment horizontal="center" vertical="center"/>
    </xf>
    <xf numFmtId="0" fontId="10" fillId="0" borderId="127" xfId="0" applyFont="1" applyBorder="1" applyAlignment="1">
      <alignment horizontal="center" vertical="center"/>
    </xf>
    <xf numFmtId="0" fontId="10" fillId="5" borderId="119" xfId="0" applyFont="1" applyFill="1" applyBorder="1" applyAlignment="1">
      <alignment horizontal="center" vertical="center"/>
    </xf>
    <xf numFmtId="0" fontId="10" fillId="5" borderId="121" xfId="0" applyFont="1" applyFill="1" applyBorder="1" applyAlignment="1">
      <alignment horizontal="center" vertical="center"/>
    </xf>
    <xf numFmtId="0" fontId="3" fillId="5" borderId="9" xfId="0" applyFont="1" applyFill="1" applyBorder="1" applyAlignment="1">
      <alignment horizontal="left" vertical="center"/>
    </xf>
    <xf numFmtId="38" fontId="3" fillId="0" borderId="9" xfId="7" applyFont="1" applyBorder="1" applyAlignment="1">
      <alignment vertical="center"/>
    </xf>
    <xf numFmtId="0" fontId="3" fillId="0" borderId="9" xfId="0" applyFont="1" applyBorder="1" applyAlignment="1">
      <alignment horizontal="right" vertical="center"/>
    </xf>
    <xf numFmtId="2" fontId="3" fillId="0" borderId="10" xfId="7" applyNumberFormat="1" applyFont="1" applyBorder="1" applyAlignment="1">
      <alignment horizontal="right" vertical="center"/>
    </xf>
    <xf numFmtId="2" fontId="3" fillId="0" borderId="12" xfId="7" applyNumberFormat="1" applyFont="1" applyBorder="1" applyAlignment="1">
      <alignment horizontal="right" vertical="center"/>
    </xf>
    <xf numFmtId="2" fontId="3" fillId="0" borderId="65" xfId="7" applyNumberFormat="1" applyFont="1" applyBorder="1" applyAlignment="1">
      <alignment horizontal="right" vertical="center"/>
    </xf>
    <xf numFmtId="0" fontId="3" fillId="5" borderId="9" xfId="0" applyFont="1" applyFill="1" applyBorder="1">
      <alignment vertical="center"/>
    </xf>
    <xf numFmtId="0" fontId="3" fillId="5" borderId="10" xfId="0" applyFont="1" applyFill="1" applyBorder="1" applyAlignment="1">
      <alignment horizontal="left" vertical="center"/>
    </xf>
    <xf numFmtId="0" fontId="3" fillId="5" borderId="12" xfId="0" applyFont="1" applyFill="1" applyBorder="1" applyAlignment="1">
      <alignment horizontal="left" vertical="center"/>
    </xf>
    <xf numFmtId="0" fontId="3" fillId="5" borderId="65" xfId="0" applyFont="1" applyFill="1" applyBorder="1" applyAlignment="1">
      <alignment horizontal="left" vertical="center"/>
    </xf>
    <xf numFmtId="38" fontId="3" fillId="0" borderId="9" xfId="7" applyFont="1" applyBorder="1" applyAlignment="1">
      <alignment horizontal="right" vertical="center"/>
    </xf>
    <xf numFmtId="0" fontId="3" fillId="0" borderId="10" xfId="0" applyFont="1" applyBorder="1" applyAlignment="1">
      <alignment horizontal="left" vertical="center"/>
    </xf>
    <xf numFmtId="0" fontId="3" fillId="0" borderId="65" xfId="0" applyFont="1" applyBorder="1" applyAlignment="1">
      <alignment horizontal="left" vertical="center"/>
    </xf>
    <xf numFmtId="0" fontId="3" fillId="0" borderId="9" xfId="0" applyFont="1" applyBorder="1" applyAlignment="1">
      <alignment horizontal="left" vertical="center"/>
    </xf>
    <xf numFmtId="183" fontId="3" fillId="0" borderId="10" xfId="7" applyNumberFormat="1" applyFont="1" applyBorder="1" applyAlignment="1">
      <alignment horizontal="right" vertical="center"/>
    </xf>
    <xf numFmtId="183" fontId="3" fillId="0" borderId="12" xfId="7" applyNumberFormat="1" applyFont="1" applyBorder="1" applyAlignment="1">
      <alignment horizontal="right" vertical="center"/>
    </xf>
    <xf numFmtId="183" fontId="3" fillId="0" borderId="65" xfId="7" applyNumberFormat="1" applyFont="1" applyBorder="1" applyAlignment="1">
      <alignment horizontal="right" vertical="center"/>
    </xf>
    <xf numFmtId="0" fontId="3" fillId="0" borderId="10" xfId="0" applyFont="1" applyBorder="1" applyAlignment="1">
      <alignment horizontal="right" vertical="center"/>
    </xf>
    <xf numFmtId="0" fontId="3" fillId="0" borderId="12" xfId="0" applyFont="1" applyBorder="1" applyAlignment="1">
      <alignment horizontal="right" vertical="center"/>
    </xf>
    <xf numFmtId="0" fontId="3" fillId="0" borderId="65" xfId="0" applyFont="1" applyBorder="1" applyAlignment="1">
      <alignment horizontal="right" vertical="center"/>
    </xf>
    <xf numFmtId="178" fontId="3" fillId="0" borderId="10" xfId="7" applyNumberFormat="1" applyFont="1" applyBorder="1" applyAlignment="1">
      <alignment horizontal="right" vertical="center"/>
    </xf>
    <xf numFmtId="178" fontId="3" fillId="0" borderId="12" xfId="7" applyNumberFormat="1" applyFont="1" applyBorder="1" applyAlignment="1">
      <alignment horizontal="right" vertical="center"/>
    </xf>
    <xf numFmtId="178" fontId="3" fillId="0" borderId="65" xfId="7" applyNumberFormat="1" applyFont="1" applyBorder="1" applyAlignment="1">
      <alignment horizontal="right" vertical="center"/>
    </xf>
    <xf numFmtId="40" fontId="3" fillId="0" borderId="10" xfId="7" applyNumberFormat="1" applyFont="1" applyBorder="1" applyAlignment="1">
      <alignment horizontal="right" vertical="center"/>
    </xf>
    <xf numFmtId="40" fontId="3" fillId="0" borderId="12" xfId="7" applyNumberFormat="1" applyFont="1" applyBorder="1" applyAlignment="1">
      <alignment horizontal="right" vertical="center"/>
    </xf>
    <xf numFmtId="40" fontId="3" fillId="0" borderId="65" xfId="7" applyNumberFormat="1" applyFont="1" applyBorder="1" applyAlignment="1">
      <alignment horizontal="right" vertical="center"/>
    </xf>
    <xf numFmtId="0" fontId="0" fillId="0" borderId="9" xfId="0" applyBorder="1" applyAlignment="1">
      <alignment horizontal="right" vertical="center"/>
    </xf>
    <xf numFmtId="0" fontId="3" fillId="0" borderId="9" xfId="0" applyFont="1" applyBorder="1">
      <alignment vertical="center"/>
    </xf>
  </cellXfs>
  <cellStyles count="8">
    <cellStyle name="桁区切り" xfId="7" builtinId="6"/>
    <cellStyle name="桁区切り 2" xfId="2" xr:uid="{A1DF7422-E2E3-4711-A983-CD9A05D974DA}"/>
    <cellStyle name="桁区切り 2 2" xfId="6" xr:uid="{0BD7AE89-80AA-45CF-ABF3-0B2B590AF034}"/>
    <cellStyle name="標準" xfId="0" builtinId="0"/>
    <cellStyle name="標準 2" xfId="3" xr:uid="{BB6710FB-B244-47DF-947D-5C1CDC646EEF}"/>
    <cellStyle name="標準 2 2 2" xfId="1" xr:uid="{0FFA21C3-E815-462D-808C-C3C9828EBBD1}"/>
    <cellStyle name="標準 3" xfId="4" xr:uid="{244924E2-4E70-426D-98A7-C3D11F8E9ABB}"/>
    <cellStyle name="標準 3 2" xfId="5" xr:uid="{17C6BCD8-4585-422C-A1A9-34258BD30074}"/>
  </cellStyles>
  <dxfs count="72">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EEE1FF"/>
      <color rgb="FFFF66FF"/>
      <color rgb="FFCC99FF"/>
      <color rgb="FF81B2DF"/>
      <color rgb="FF9D53FF"/>
      <color rgb="FF8D37FF"/>
      <color rgb="FFFFCCFF"/>
      <color rgb="FFD4B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theme" Target="theme/theme1.xml"/><Relationship Id="rId35"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200">
                <a:latin typeface="ＭＳ Ｐゴシック" panose="020B0600070205080204" pitchFamily="50" charset="-128"/>
                <a:ea typeface="ＭＳ Ｐゴシック" panose="020B0600070205080204" pitchFamily="50" charset="-128"/>
              </a:rPr>
              <a:t>月別エネルギー使用量（</a:t>
            </a:r>
            <a:r>
              <a:rPr lang="en-US" altLang="ja-JP" sz="1200">
                <a:latin typeface="ＭＳ Ｐゴシック" panose="020B0600070205080204" pitchFamily="50" charset="-128"/>
                <a:ea typeface="ＭＳ Ｐゴシック" panose="020B0600070205080204" pitchFamily="50" charset="-128"/>
              </a:rPr>
              <a:t>kℓ</a:t>
            </a:r>
            <a:r>
              <a:rPr lang="ja-JP" altLang="en-US" sz="1200">
                <a:latin typeface="ＭＳ Ｐゴシック" panose="020B0600070205080204" pitchFamily="50" charset="-128"/>
                <a:ea typeface="ＭＳ Ｐゴシック" panose="020B0600070205080204" pitchFamily="50" charset="-128"/>
              </a:rPr>
              <a:t>）</a:t>
            </a:r>
            <a:endParaRPr lang="en-US" altLang="ja-JP" sz="1200">
              <a:latin typeface="ＭＳ Ｐゴシック" panose="020B0600070205080204" pitchFamily="50" charset="-128"/>
              <a:ea typeface="ＭＳ Ｐゴシック" panose="020B0600070205080204" pitchFamily="50" charset="-128"/>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en-US" altLang="ja-JP"/>
        </a:p>
      </c:txPr>
    </c:title>
    <c:autoTitleDeleted val="0"/>
    <c:plotArea>
      <c:layout/>
      <c:barChart>
        <c:barDir val="col"/>
        <c:grouping val="stacked"/>
        <c:varyColors val="0"/>
        <c:ser>
          <c:idx val="1"/>
          <c:order val="0"/>
          <c:tx>
            <c:strRef>
              <c:f>データ入力!$AM$3</c:f>
              <c:strCache>
                <c:ptCount val="1"/>
                <c:pt idx="0">
                  <c:v>電力</c:v>
                </c:pt>
              </c:strCache>
            </c:strRef>
          </c:tx>
          <c:spPr>
            <a:solidFill>
              <a:schemeClr val="accent1"/>
            </a:solidFill>
            <a:ln>
              <a:noFill/>
            </a:ln>
            <a:effectLst/>
          </c:spPr>
          <c:invertIfNegative val="0"/>
          <c:cat>
            <c:numRef>
              <c:f>データ入力!$G$5:$G$16</c:f>
              <c:numCache>
                <c:formatCode>General</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データ入力!$AM$5:$AM$16</c:f>
              <c:numCache>
                <c:formatCode>#,##0.0;[Red]\-#,##0.0</c:formatCode>
                <c:ptCount val="12"/>
                <c:pt idx="0">
                  <c:v>11.617504704</c:v>
                </c:pt>
                <c:pt idx="1">
                  <c:v>12.969688896000001</c:v>
                </c:pt>
                <c:pt idx="2">
                  <c:v>14.849728704</c:v>
                </c:pt>
                <c:pt idx="3">
                  <c:v>16.740691200000001</c:v>
                </c:pt>
                <c:pt idx="4">
                  <c:v>16.588442304000001</c:v>
                </c:pt>
                <c:pt idx="5">
                  <c:v>14.292448704</c:v>
                </c:pt>
                <c:pt idx="6">
                  <c:v>13.044141504000001</c:v>
                </c:pt>
                <c:pt idx="7">
                  <c:v>11.008063296000001</c:v>
                </c:pt>
                <c:pt idx="8">
                  <c:v>11.1790368</c:v>
                </c:pt>
                <c:pt idx="9">
                  <c:v>11.164101696000001</c:v>
                </c:pt>
                <c:pt idx="10">
                  <c:v>10.424925504000001</c:v>
                </c:pt>
                <c:pt idx="11">
                  <c:v>11.591424000000002</c:v>
                </c:pt>
              </c:numCache>
            </c:numRef>
          </c:val>
          <c:extLst>
            <c:ext xmlns:c16="http://schemas.microsoft.com/office/drawing/2014/chart" uri="{C3380CC4-5D6E-409C-BE32-E72D297353CC}">
              <c16:uniqueId val="{00000000-99DE-4AAC-8E84-2584E10B0988}"/>
            </c:ext>
          </c:extLst>
        </c:ser>
        <c:ser>
          <c:idx val="2"/>
          <c:order val="1"/>
          <c:tx>
            <c:strRef>
              <c:f>データ入力!$AN$3</c:f>
              <c:strCache>
                <c:ptCount val="1"/>
                <c:pt idx="0">
                  <c:v>電力②</c:v>
                </c:pt>
              </c:strCache>
            </c:strRef>
          </c:tx>
          <c:spPr>
            <a:solidFill>
              <a:schemeClr val="accent2"/>
            </a:solidFill>
            <a:ln>
              <a:noFill/>
            </a:ln>
            <a:effectLst/>
          </c:spPr>
          <c:invertIfNegative val="0"/>
          <c:cat>
            <c:numRef>
              <c:f>データ入力!$G$5:$G$16</c:f>
              <c:numCache>
                <c:formatCode>General</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データ入力!$AN$5:$AN$16</c:f>
              <c:numCache>
                <c:formatCode>#,##0.0;[Red]\-#,##0.0</c:formatCode>
                <c:ptCount val="12"/>
                <c:pt idx="0">
                  <c:v>0.31579200000000002</c:v>
                </c:pt>
                <c:pt idx="1">
                  <c:v>0.42724799999999996</c:v>
                </c:pt>
                <c:pt idx="2">
                  <c:v>0.39938400000000002</c:v>
                </c:pt>
                <c:pt idx="3">
                  <c:v>0.49226399999999998</c:v>
                </c:pt>
                <c:pt idx="4">
                  <c:v>0.44582400000000005</c:v>
                </c:pt>
                <c:pt idx="5">
                  <c:v>0.362232</c:v>
                </c:pt>
                <c:pt idx="6">
                  <c:v>0.250776</c:v>
                </c:pt>
                <c:pt idx="7">
                  <c:v>0.167184</c:v>
                </c:pt>
                <c:pt idx="8">
                  <c:v>0.14860799999999999</c:v>
                </c:pt>
                <c:pt idx="9">
                  <c:v>0.18576000000000001</c:v>
                </c:pt>
                <c:pt idx="10">
                  <c:v>0.167184</c:v>
                </c:pt>
                <c:pt idx="11">
                  <c:v>0.27864</c:v>
                </c:pt>
              </c:numCache>
            </c:numRef>
          </c:val>
          <c:extLst>
            <c:ext xmlns:c16="http://schemas.microsoft.com/office/drawing/2014/chart" uri="{C3380CC4-5D6E-409C-BE32-E72D297353CC}">
              <c16:uniqueId val="{00000001-99DE-4AAC-8E84-2584E10B0988}"/>
            </c:ext>
          </c:extLst>
        </c:ser>
        <c:ser>
          <c:idx val="3"/>
          <c:order val="2"/>
          <c:tx>
            <c:strRef>
              <c:f>データ入力!$AO$3</c:f>
              <c:strCache>
                <c:ptCount val="1"/>
                <c:pt idx="0">
                  <c:v>A重油</c:v>
                </c:pt>
              </c:strCache>
            </c:strRef>
          </c:tx>
          <c:spPr>
            <a:solidFill>
              <a:schemeClr val="bg1">
                <a:lumMod val="65000"/>
              </a:schemeClr>
            </a:solidFill>
            <a:ln>
              <a:noFill/>
            </a:ln>
            <a:effectLst/>
          </c:spPr>
          <c:invertIfNegative val="0"/>
          <c:cat>
            <c:numRef>
              <c:f>データ入力!$G$5:$G$16</c:f>
              <c:numCache>
                <c:formatCode>General</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データ入力!$AO$5:$AO$16</c:f>
              <c:numCache>
                <c:formatCode>#,##0.0;[Red]\-#,##0.0</c:formatCode>
                <c:ptCount val="12"/>
                <c:pt idx="0">
                  <c:v>8.256781740000001</c:v>
                </c:pt>
                <c:pt idx="1">
                  <c:v>7.7359029600000007</c:v>
                </c:pt>
                <c:pt idx="2">
                  <c:v>6.8115689399999999</c:v>
                </c:pt>
                <c:pt idx="3">
                  <c:v>6.4873996799999993</c:v>
                </c:pt>
                <c:pt idx="4">
                  <c:v>7.0976006399999996</c:v>
                </c:pt>
                <c:pt idx="5">
                  <c:v>6.8115689399999999</c:v>
                </c:pt>
                <c:pt idx="6">
                  <c:v>7.0775282399999995</c:v>
                </c:pt>
                <c:pt idx="7">
                  <c:v>6.763395179999999</c:v>
                </c:pt>
                <c:pt idx="8">
                  <c:v>8.4434550600000016</c:v>
                </c:pt>
                <c:pt idx="9">
                  <c:v>9.1710795600000008</c:v>
                </c:pt>
                <c:pt idx="10">
                  <c:v>8.4735636599999999</c:v>
                </c:pt>
                <c:pt idx="11">
                  <c:v>9.3778252799999997</c:v>
                </c:pt>
              </c:numCache>
            </c:numRef>
          </c:val>
          <c:extLst>
            <c:ext xmlns:c16="http://schemas.microsoft.com/office/drawing/2014/chart" uri="{C3380CC4-5D6E-409C-BE32-E72D297353CC}">
              <c16:uniqueId val="{00000002-99DE-4AAC-8E84-2584E10B0988}"/>
            </c:ext>
          </c:extLst>
        </c:ser>
        <c:ser>
          <c:idx val="4"/>
          <c:order val="3"/>
          <c:tx>
            <c:strRef>
              <c:f>データ入力!$AP$3</c:f>
              <c:strCache>
                <c:ptCount val="1"/>
                <c:pt idx="0">
                  <c:v>LPG</c:v>
                </c:pt>
              </c:strCache>
            </c:strRef>
          </c:tx>
          <c:spPr>
            <a:solidFill>
              <a:schemeClr val="accent4"/>
            </a:solidFill>
            <a:ln>
              <a:noFill/>
            </a:ln>
            <a:effectLst/>
          </c:spPr>
          <c:invertIfNegative val="0"/>
          <c:cat>
            <c:numRef>
              <c:f>データ入力!$G$5:$G$16</c:f>
              <c:numCache>
                <c:formatCode>General</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データ入力!$AP$5:$AP$16</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99DE-4AAC-8E84-2584E10B0988}"/>
            </c:ext>
          </c:extLst>
        </c:ser>
        <c:ser>
          <c:idx val="5"/>
          <c:order val="4"/>
          <c:tx>
            <c:strRef>
              <c:f>データ入力!$AQ$3</c:f>
              <c:strCache>
                <c:ptCount val="1"/>
                <c:pt idx="0">
                  <c:v>0</c:v>
                </c:pt>
              </c:strCache>
            </c:strRef>
          </c:tx>
          <c:spPr>
            <a:solidFill>
              <a:schemeClr val="accent5"/>
            </a:solidFill>
            <a:ln>
              <a:noFill/>
            </a:ln>
            <a:effectLst/>
          </c:spPr>
          <c:invertIfNegative val="0"/>
          <c:cat>
            <c:numRef>
              <c:f>データ入力!$G$5:$G$16</c:f>
              <c:numCache>
                <c:formatCode>General</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データ入力!$AQ$5:$AQ$16</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99DE-4AAC-8E84-2584E10B0988}"/>
            </c:ext>
          </c:extLst>
        </c:ser>
        <c:dLbls>
          <c:showLegendKey val="0"/>
          <c:showVal val="0"/>
          <c:showCatName val="0"/>
          <c:showSerName val="0"/>
          <c:showPercent val="0"/>
          <c:showBubbleSize val="0"/>
        </c:dLbls>
        <c:gapWidth val="150"/>
        <c:overlap val="100"/>
        <c:axId val="738456216"/>
        <c:axId val="738456872"/>
        <c:extLst>
          <c:ext xmlns:c15="http://schemas.microsoft.com/office/drawing/2012/chart" uri="{02D57815-91ED-43cb-92C2-25804820EDAC}">
            <c15:filteredBarSeries>
              <c15:ser>
                <c:idx val="6"/>
                <c:order val="5"/>
                <c:tx>
                  <c:strRef>
                    <c:extLst>
                      <c:ext uri="{02D57815-91ED-43cb-92C2-25804820EDAC}">
                        <c15:formulaRef>
                          <c15:sqref>データ入力!$AR$3</c15:sqref>
                        </c15:formulaRef>
                      </c:ext>
                    </c:extLst>
                    <c:strCache>
                      <c:ptCount val="1"/>
                      <c:pt idx="0">
                        <c:v>0</c:v>
                      </c:pt>
                    </c:strCache>
                  </c:strRef>
                </c:tx>
                <c:spPr>
                  <a:solidFill>
                    <a:schemeClr val="accent6"/>
                  </a:solidFill>
                  <a:ln>
                    <a:noFill/>
                  </a:ln>
                  <a:effectLst/>
                </c:spPr>
                <c:invertIfNegative val="0"/>
                <c:cat>
                  <c:numRef>
                    <c:extLst>
                      <c:ext uri="{02D57815-91ED-43cb-92C2-25804820EDAC}">
                        <c15:formulaRef>
                          <c15:sqref>データ入力!$G$5:$G$16</c15:sqref>
                        </c15:formulaRef>
                      </c:ext>
                    </c:extLst>
                    <c:numCache>
                      <c:formatCode>General</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extLst>
                      <c:ext uri="{02D57815-91ED-43cb-92C2-25804820EDAC}">
                        <c15:formulaRef>
                          <c15:sqref>データ入力!$AR$5:$AR$16</c15:sqref>
                        </c15:formulaRef>
                      </c:ext>
                    </c:extLst>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99DE-4AAC-8E84-2584E10B0988}"/>
                  </c:ext>
                </c:extLst>
              </c15:ser>
            </c15:filteredBarSeries>
            <c15:filteredBarSeries>
              <c15:ser>
                <c:idx val="7"/>
                <c:order val="6"/>
                <c:tx>
                  <c:strRef>
                    <c:extLst xmlns:c15="http://schemas.microsoft.com/office/drawing/2012/chart">
                      <c:ext xmlns:c15="http://schemas.microsoft.com/office/drawing/2012/chart" uri="{02D57815-91ED-43cb-92C2-25804820EDAC}">
                        <c15:formulaRef>
                          <c15:sqref>データ入力!$AS$3</c15:sqref>
                        </c15:formulaRef>
                      </c:ext>
                    </c:extLst>
                    <c:strCache>
                      <c:ptCount val="1"/>
                      <c:pt idx="0">
                        <c:v>0</c:v>
                      </c:pt>
                    </c:strCache>
                  </c:strRef>
                </c:tx>
                <c:spPr>
                  <a:solidFill>
                    <a:schemeClr val="tx2"/>
                  </a:solidFill>
                  <a:ln>
                    <a:noFill/>
                  </a:ln>
                  <a:effectLst/>
                </c:spPr>
                <c:invertIfNegative val="0"/>
                <c:cat>
                  <c:numRef>
                    <c:extLst xmlns:c15="http://schemas.microsoft.com/office/drawing/2012/chart">
                      <c:ext xmlns:c15="http://schemas.microsoft.com/office/drawing/2012/chart" uri="{02D57815-91ED-43cb-92C2-25804820EDAC}">
                        <c15:formulaRef>
                          <c15:sqref>データ入力!$G$5:$G$16</c15:sqref>
                        </c15:formulaRef>
                      </c:ext>
                    </c:extLst>
                    <c:numCache>
                      <c:formatCode>General</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extLst xmlns:c15="http://schemas.microsoft.com/office/drawing/2012/chart">
                      <c:ext xmlns:c15="http://schemas.microsoft.com/office/drawing/2012/chart" uri="{02D57815-91ED-43cb-92C2-25804820EDAC}">
                        <c15:formulaRef>
                          <c15:sqref>データ入力!$AS$5:$AS$16</c15:sqref>
                        </c15:formulaRef>
                      </c:ext>
                    </c:extLst>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7-99DE-4AAC-8E84-2584E10B0988}"/>
                  </c:ext>
                </c:extLst>
              </c15:ser>
            </c15:filteredBarSeries>
          </c:ext>
        </c:extLst>
      </c:barChart>
      <c:lineChart>
        <c:grouping val="standard"/>
        <c:varyColors val="0"/>
        <c:ser>
          <c:idx val="0"/>
          <c:order val="7"/>
          <c:tx>
            <c:strRef>
              <c:f>データ入力!$H$3</c:f>
              <c:strCache>
                <c:ptCount val="1"/>
                <c:pt idx="0">
                  <c:v>最大電力</c:v>
                </c:pt>
              </c:strCache>
            </c:strRef>
          </c:tx>
          <c:spPr>
            <a:ln w="28575" cap="rnd">
              <a:solidFill>
                <a:srgbClr val="C00000"/>
              </a:solidFill>
              <a:round/>
            </a:ln>
            <a:effectLst/>
          </c:spPr>
          <c:marker>
            <c:symbol val="none"/>
          </c:marker>
          <c:val>
            <c:numRef>
              <c:f>データ入力!$H$5:$H$16</c:f>
              <c:numCache>
                <c:formatCode>General</c:formatCode>
                <c:ptCount val="12"/>
                <c:pt idx="0">
                  <c:v>126</c:v>
                </c:pt>
                <c:pt idx="1">
                  <c:v>148</c:v>
                </c:pt>
                <c:pt idx="2">
                  <c:v>154</c:v>
                </c:pt>
                <c:pt idx="3">
                  <c:v>165</c:v>
                </c:pt>
                <c:pt idx="4">
                  <c:v>165</c:v>
                </c:pt>
                <c:pt idx="5">
                  <c:v>149</c:v>
                </c:pt>
                <c:pt idx="6">
                  <c:v>143</c:v>
                </c:pt>
                <c:pt idx="7">
                  <c:v>117</c:v>
                </c:pt>
                <c:pt idx="8">
                  <c:v>107</c:v>
                </c:pt>
                <c:pt idx="9">
                  <c:v>106</c:v>
                </c:pt>
                <c:pt idx="10">
                  <c:v>109</c:v>
                </c:pt>
                <c:pt idx="11">
                  <c:v>108</c:v>
                </c:pt>
              </c:numCache>
            </c:numRef>
          </c:val>
          <c:smooth val="0"/>
          <c:extLst>
            <c:ext xmlns:c16="http://schemas.microsoft.com/office/drawing/2014/chart" uri="{C3380CC4-5D6E-409C-BE32-E72D297353CC}">
              <c16:uniqueId val="{00000005-99DE-4AAC-8E84-2584E10B0988}"/>
            </c:ext>
          </c:extLst>
        </c:ser>
        <c:dLbls>
          <c:showLegendKey val="0"/>
          <c:showVal val="0"/>
          <c:showCatName val="0"/>
          <c:showSerName val="0"/>
          <c:showPercent val="0"/>
          <c:showBubbleSize val="0"/>
        </c:dLbls>
        <c:marker val="1"/>
        <c:smooth val="0"/>
        <c:axId val="980080312"/>
        <c:axId val="980079984"/>
      </c:lineChart>
      <c:catAx>
        <c:axId val="738456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8456872"/>
        <c:crosses val="autoZero"/>
        <c:auto val="1"/>
        <c:lblAlgn val="ctr"/>
        <c:lblOffset val="100"/>
        <c:noMultiLvlLbl val="0"/>
      </c:catAx>
      <c:valAx>
        <c:axId val="7384568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8456216"/>
        <c:crosses val="autoZero"/>
        <c:crossBetween val="between"/>
      </c:valAx>
      <c:valAx>
        <c:axId val="980079984"/>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80080312"/>
        <c:crosses val="max"/>
        <c:crossBetween val="between"/>
      </c:valAx>
      <c:catAx>
        <c:axId val="980080312"/>
        <c:scaling>
          <c:orientation val="minMax"/>
        </c:scaling>
        <c:delete val="1"/>
        <c:axPos val="b"/>
        <c:majorTickMark val="out"/>
        <c:minorTickMark val="none"/>
        <c:tickLblPos val="nextTo"/>
        <c:crossAx val="98007998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200">
                <a:latin typeface="ＭＳ Ｐゴシック" panose="020B0600070205080204" pitchFamily="50" charset="-128"/>
                <a:ea typeface="ＭＳ Ｐゴシック" panose="020B0600070205080204" pitchFamily="50" charset="-128"/>
              </a:rPr>
              <a:t>前年度　月別エネルギー使用量（</a:t>
            </a:r>
            <a:r>
              <a:rPr lang="en-US" altLang="ja-JP" sz="1200">
                <a:latin typeface="ＭＳ Ｐゴシック" panose="020B0600070205080204" pitchFamily="50" charset="-128"/>
                <a:ea typeface="ＭＳ Ｐゴシック" panose="020B0600070205080204" pitchFamily="50" charset="-128"/>
              </a:rPr>
              <a:t>kℓ</a:t>
            </a:r>
            <a:r>
              <a:rPr lang="ja-JP" altLang="en-US" sz="1200">
                <a:latin typeface="ＭＳ Ｐゴシック" panose="020B0600070205080204" pitchFamily="50" charset="-128"/>
                <a:ea typeface="ＭＳ Ｐゴシック" panose="020B0600070205080204" pitchFamily="50" charset="-128"/>
              </a:rPr>
              <a:t>）</a:t>
            </a:r>
            <a:endParaRPr lang="en-US" altLang="ja-JP" sz="1200">
              <a:latin typeface="ＭＳ Ｐゴシック" panose="020B0600070205080204" pitchFamily="50" charset="-128"/>
              <a:ea typeface="ＭＳ Ｐゴシック" panose="020B0600070205080204" pitchFamily="50" charset="-128"/>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en-US" altLang="ja-JP"/>
        </a:p>
      </c:txPr>
    </c:title>
    <c:autoTitleDeleted val="0"/>
    <c:plotArea>
      <c:layout/>
      <c:barChart>
        <c:barDir val="col"/>
        <c:grouping val="stacked"/>
        <c:varyColors val="0"/>
        <c:ser>
          <c:idx val="0"/>
          <c:order val="0"/>
          <c:tx>
            <c:strRef>
              <c:f>データ入力!$AM$21</c:f>
              <c:strCache>
                <c:ptCount val="1"/>
                <c:pt idx="0">
                  <c:v>0</c:v>
                </c:pt>
              </c:strCache>
            </c:strRef>
          </c:tx>
          <c:spPr>
            <a:solidFill>
              <a:schemeClr val="accent1"/>
            </a:solidFill>
            <a:ln>
              <a:noFill/>
            </a:ln>
            <a:effectLst/>
          </c:spPr>
          <c:invertIfNegative val="0"/>
          <c:cat>
            <c:numRef>
              <c:f>データ入力!$G$23:$G$34</c:f>
              <c:numCache>
                <c:formatCode>General</c:formatCode>
                <c:ptCount val="12"/>
              </c:numCache>
            </c:numRef>
          </c:cat>
          <c:val>
            <c:numRef>
              <c:f>データ入力!$AM$23:$AM$34</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33C-4B86-A6C2-377ED3DDF1BE}"/>
            </c:ext>
          </c:extLst>
        </c:ser>
        <c:ser>
          <c:idx val="1"/>
          <c:order val="1"/>
          <c:tx>
            <c:strRef>
              <c:f>データ入力!$AN$21</c:f>
              <c:strCache>
                <c:ptCount val="1"/>
                <c:pt idx="0">
                  <c:v>0</c:v>
                </c:pt>
              </c:strCache>
            </c:strRef>
          </c:tx>
          <c:spPr>
            <a:solidFill>
              <a:schemeClr val="accent2"/>
            </a:solidFill>
            <a:ln>
              <a:noFill/>
            </a:ln>
            <a:effectLst/>
          </c:spPr>
          <c:invertIfNegative val="0"/>
          <c:cat>
            <c:numRef>
              <c:f>データ入力!$G$23:$G$34</c:f>
              <c:numCache>
                <c:formatCode>General</c:formatCode>
                <c:ptCount val="12"/>
              </c:numCache>
            </c:numRef>
          </c:cat>
          <c:val>
            <c:numRef>
              <c:f>データ入力!$AN$23:$AN$34</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33C-4B86-A6C2-377ED3DDF1BE}"/>
            </c:ext>
          </c:extLst>
        </c:ser>
        <c:ser>
          <c:idx val="2"/>
          <c:order val="2"/>
          <c:tx>
            <c:strRef>
              <c:f>データ入力!$AO$21</c:f>
              <c:strCache>
                <c:ptCount val="1"/>
                <c:pt idx="0">
                  <c:v>0</c:v>
                </c:pt>
              </c:strCache>
            </c:strRef>
          </c:tx>
          <c:spPr>
            <a:solidFill>
              <a:schemeClr val="accent3"/>
            </a:solidFill>
            <a:ln>
              <a:noFill/>
            </a:ln>
            <a:effectLst/>
          </c:spPr>
          <c:invertIfNegative val="0"/>
          <c:cat>
            <c:numRef>
              <c:f>データ入力!$G$23:$G$34</c:f>
              <c:numCache>
                <c:formatCode>General</c:formatCode>
                <c:ptCount val="12"/>
              </c:numCache>
            </c:numRef>
          </c:cat>
          <c:val>
            <c:numRef>
              <c:f>データ入力!$AO$23:$AO$34</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33C-4B86-A6C2-377ED3DDF1BE}"/>
            </c:ext>
          </c:extLst>
        </c:ser>
        <c:ser>
          <c:idx val="3"/>
          <c:order val="3"/>
          <c:tx>
            <c:strRef>
              <c:f>データ入力!$AP$21</c:f>
              <c:strCache>
                <c:ptCount val="1"/>
                <c:pt idx="0">
                  <c:v>0</c:v>
                </c:pt>
              </c:strCache>
            </c:strRef>
          </c:tx>
          <c:spPr>
            <a:solidFill>
              <a:schemeClr val="accent4"/>
            </a:solidFill>
            <a:ln>
              <a:noFill/>
            </a:ln>
            <a:effectLst/>
          </c:spPr>
          <c:invertIfNegative val="0"/>
          <c:cat>
            <c:numRef>
              <c:f>データ入力!$G$23:$G$34</c:f>
              <c:numCache>
                <c:formatCode>General</c:formatCode>
                <c:ptCount val="12"/>
              </c:numCache>
            </c:numRef>
          </c:cat>
          <c:val>
            <c:numRef>
              <c:f>データ入力!$AP$23:$AP$34</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033C-4B86-A6C2-377ED3DDF1BE}"/>
            </c:ext>
          </c:extLst>
        </c:ser>
        <c:ser>
          <c:idx val="4"/>
          <c:order val="4"/>
          <c:tx>
            <c:strRef>
              <c:f>データ入力!$AQ$21</c:f>
              <c:strCache>
                <c:ptCount val="1"/>
                <c:pt idx="0">
                  <c:v>0</c:v>
                </c:pt>
              </c:strCache>
            </c:strRef>
          </c:tx>
          <c:spPr>
            <a:solidFill>
              <a:schemeClr val="accent5"/>
            </a:solidFill>
            <a:ln>
              <a:noFill/>
            </a:ln>
            <a:effectLst/>
          </c:spPr>
          <c:invertIfNegative val="0"/>
          <c:cat>
            <c:numRef>
              <c:f>データ入力!$G$23:$G$34</c:f>
              <c:numCache>
                <c:formatCode>General</c:formatCode>
                <c:ptCount val="12"/>
              </c:numCache>
            </c:numRef>
          </c:cat>
          <c:val>
            <c:numRef>
              <c:f>データ入力!$AQ$23:$AQ$34</c:f>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033C-4B86-A6C2-377ED3DDF1BE}"/>
            </c:ext>
          </c:extLst>
        </c:ser>
        <c:dLbls>
          <c:showLegendKey val="0"/>
          <c:showVal val="0"/>
          <c:showCatName val="0"/>
          <c:showSerName val="0"/>
          <c:showPercent val="0"/>
          <c:showBubbleSize val="0"/>
        </c:dLbls>
        <c:gapWidth val="150"/>
        <c:overlap val="100"/>
        <c:axId val="738456216"/>
        <c:axId val="738456872"/>
        <c:extLst>
          <c:ext xmlns:c15="http://schemas.microsoft.com/office/drawing/2012/chart" uri="{02D57815-91ED-43cb-92C2-25804820EDAC}">
            <c15:filteredBarSeries>
              <c15:ser>
                <c:idx val="5"/>
                <c:order val="5"/>
                <c:tx>
                  <c:strRef>
                    <c:extLst>
                      <c:ext uri="{02D57815-91ED-43cb-92C2-25804820EDAC}">
                        <c15:formulaRef>
                          <c15:sqref>データ入力!$AR$21</c15:sqref>
                        </c15:formulaRef>
                      </c:ext>
                    </c:extLst>
                    <c:strCache>
                      <c:ptCount val="1"/>
                      <c:pt idx="0">
                        <c:v>0</c:v>
                      </c:pt>
                    </c:strCache>
                  </c:strRef>
                </c:tx>
                <c:spPr>
                  <a:solidFill>
                    <a:schemeClr val="accent6"/>
                  </a:solidFill>
                  <a:ln>
                    <a:noFill/>
                  </a:ln>
                  <a:effectLst/>
                </c:spPr>
                <c:invertIfNegative val="0"/>
                <c:cat>
                  <c:numRef>
                    <c:extLst>
                      <c:ext uri="{02D57815-91ED-43cb-92C2-25804820EDAC}">
                        <c15:formulaRef>
                          <c15:sqref>データ入力!$G$23:$G$34</c15:sqref>
                        </c15:formulaRef>
                      </c:ext>
                    </c:extLst>
                    <c:numCache>
                      <c:formatCode>General</c:formatCode>
                      <c:ptCount val="12"/>
                    </c:numCache>
                  </c:numRef>
                </c:cat>
                <c:val>
                  <c:numRef>
                    <c:extLst>
                      <c:ext uri="{02D57815-91ED-43cb-92C2-25804820EDAC}">
                        <c15:formulaRef>
                          <c15:sqref>データ入力!$AR$23:$AR$34</c15:sqref>
                        </c15:formulaRef>
                      </c:ext>
                    </c:extLst>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033C-4B86-A6C2-377ED3DDF1BE}"/>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データ入力!$AS$21</c15:sqref>
                        </c15:formulaRef>
                      </c:ext>
                    </c:extLst>
                    <c:strCache>
                      <c:ptCount val="1"/>
                      <c:pt idx="0">
                        <c:v>0</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データ入力!$G$23:$G$34</c15:sqref>
                        </c15:formulaRef>
                      </c:ext>
                    </c:extLst>
                    <c:numCache>
                      <c:formatCode>General</c:formatCode>
                      <c:ptCount val="12"/>
                    </c:numCache>
                  </c:numRef>
                </c:cat>
                <c:val>
                  <c:numRef>
                    <c:extLst xmlns:c15="http://schemas.microsoft.com/office/drawing/2012/chart">
                      <c:ext xmlns:c15="http://schemas.microsoft.com/office/drawing/2012/chart" uri="{02D57815-91ED-43cb-92C2-25804820EDAC}">
                        <c15:formulaRef>
                          <c15:sqref>データ入力!$AS$23:$AS$34</c15:sqref>
                        </c15:formulaRef>
                      </c:ext>
                    </c:extLst>
                    <c:numCache>
                      <c:formatCode>#,##0.0;[Red]\-#,##0.0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7-033C-4B86-A6C2-377ED3DDF1BE}"/>
                  </c:ext>
                </c:extLst>
              </c15:ser>
            </c15:filteredBarSeries>
          </c:ext>
        </c:extLst>
      </c:barChart>
      <c:lineChart>
        <c:grouping val="standard"/>
        <c:varyColors val="0"/>
        <c:ser>
          <c:idx val="7"/>
          <c:order val="7"/>
          <c:tx>
            <c:strRef>
              <c:f>データ入力!$H$21</c:f>
              <c:strCache>
                <c:ptCount val="1"/>
                <c:pt idx="0">
                  <c:v>最大電力</c:v>
                </c:pt>
              </c:strCache>
            </c:strRef>
          </c:tx>
          <c:spPr>
            <a:ln w="28575" cap="rnd">
              <a:solidFill>
                <a:srgbClr val="C00000"/>
              </a:solidFill>
              <a:round/>
            </a:ln>
            <a:effectLst/>
          </c:spPr>
          <c:marker>
            <c:symbol val="none"/>
          </c:marker>
          <c:val>
            <c:numRef>
              <c:f>データ入力!$H$23:$H$34</c:f>
              <c:numCache>
                <c:formatCode>General</c:formatCode>
                <c:ptCount val="12"/>
              </c:numCache>
            </c:numRef>
          </c:val>
          <c:smooth val="0"/>
          <c:extLst>
            <c:ext xmlns:c16="http://schemas.microsoft.com/office/drawing/2014/chart" uri="{C3380CC4-5D6E-409C-BE32-E72D297353CC}">
              <c16:uniqueId val="{00000005-033C-4B86-A6C2-377ED3DDF1BE}"/>
            </c:ext>
          </c:extLst>
        </c:ser>
        <c:dLbls>
          <c:showLegendKey val="0"/>
          <c:showVal val="0"/>
          <c:showCatName val="0"/>
          <c:showSerName val="0"/>
          <c:showPercent val="0"/>
          <c:showBubbleSize val="0"/>
        </c:dLbls>
        <c:marker val="1"/>
        <c:smooth val="0"/>
        <c:axId val="656300640"/>
        <c:axId val="656294080"/>
      </c:lineChart>
      <c:catAx>
        <c:axId val="738456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8456872"/>
        <c:crosses val="autoZero"/>
        <c:auto val="1"/>
        <c:lblAlgn val="ctr"/>
        <c:lblOffset val="100"/>
        <c:noMultiLvlLbl val="0"/>
      </c:catAx>
      <c:valAx>
        <c:axId val="7384568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8456216"/>
        <c:crosses val="autoZero"/>
        <c:crossBetween val="between"/>
      </c:valAx>
      <c:valAx>
        <c:axId val="656294080"/>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56300640"/>
        <c:crosses val="max"/>
        <c:crossBetween val="between"/>
      </c:valAx>
      <c:catAx>
        <c:axId val="656300640"/>
        <c:scaling>
          <c:orientation val="minMax"/>
        </c:scaling>
        <c:delete val="1"/>
        <c:axPos val="b"/>
        <c:majorTickMark val="out"/>
        <c:minorTickMark val="none"/>
        <c:tickLblPos val="nextTo"/>
        <c:crossAx val="65629408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200" b="0">
                <a:latin typeface="ＭＳ Ｐゴシック" panose="020B0600070205080204" pitchFamily="50" charset="-128"/>
                <a:ea typeface="ＭＳ Ｐゴシック" panose="020B0600070205080204" pitchFamily="50" charset="-128"/>
              </a:rPr>
              <a:t>エネルギー使用量割合</a:t>
            </a:r>
          </a:p>
        </c:rich>
      </c:tx>
      <c:layout>
        <c:manualLayout>
          <c:xMode val="edge"/>
          <c:yMode val="edge"/>
          <c:x val="0.24758005249343837"/>
          <c:y val="1.4925373134328358E-2"/>
        </c:manualLayout>
      </c:layout>
      <c:overlay val="0"/>
      <c:spPr>
        <a:noFill/>
        <a:ln>
          <a:noFill/>
        </a:ln>
        <a:effectLst/>
      </c:spPr>
      <c:txPr>
        <a:bodyPr rot="0" spcFirstLastPara="1" vertOverflow="ellipsis" vert="horz" wrap="square" anchor="ctr" anchorCtr="1"/>
        <a:lstStyle/>
        <a:p>
          <a:pPr>
            <a:defRPr sz="1200" b="0" i="0" u="none" strike="noStrike" kern="1200" cap="all"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0C10-4619-9709-75587B76DACE}"/>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0C10-4619-9709-75587B76DACE}"/>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0C10-4619-9709-75587B76DACE}"/>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0C10-4619-9709-75587B76DACE}"/>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0C10-4619-9709-75587B76DACE}"/>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A-4DB5-4137-82DD-6FCBCDDF1B34}"/>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4DB5-4137-82DD-6FCBCDDF1B34}"/>
              </c:ext>
            </c:extLst>
          </c:dPt>
          <c:dLbls>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6="http://schemas.microsoft.com/office/drawing/2014/chart" uri="{C3380CC4-5D6E-409C-BE32-E72D297353CC}">
                  <c16:uniqueId val="{00000001-0C10-4619-9709-75587B76DACE}"/>
                </c:ext>
              </c:extLst>
            </c:dLbl>
            <c:dLbl>
              <c:idx val="1"/>
              <c:layout>
                <c:manualLayout>
                  <c:x val="0.20382716049382715"/>
                  <c:y val="-1.8478622512211875E-16"/>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ＭＳ Ｐゴシック" panose="020B0600070205080204" pitchFamily="50" charset="-128"/>
                      <a:ea typeface="ＭＳ Ｐゴシック" panose="020B0600070205080204" pitchFamily="50" charset="-128"/>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C10-4619-9709-75587B76DACE}"/>
                </c:ext>
              </c:extLst>
            </c:dLbl>
            <c:dLbl>
              <c:idx val="2"/>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6="http://schemas.microsoft.com/office/drawing/2014/chart" uri="{C3380CC4-5D6E-409C-BE32-E72D297353CC}">
                  <c16:uniqueId val="{00000005-0C10-4619-9709-75587B76DACE}"/>
                </c:ext>
              </c:extLst>
            </c:dLbl>
            <c:dLbl>
              <c:idx val="3"/>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6="http://schemas.microsoft.com/office/drawing/2014/chart" uri="{C3380CC4-5D6E-409C-BE32-E72D297353CC}">
                  <c16:uniqueId val="{00000007-0C10-4619-9709-75587B76DACE}"/>
                </c:ext>
              </c:extLst>
            </c:dLbl>
            <c:dLbl>
              <c:idx val="4"/>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6="http://schemas.microsoft.com/office/drawing/2014/chart" uri="{C3380CC4-5D6E-409C-BE32-E72D297353CC}">
                  <c16:uniqueId val="{00000009-0C10-4619-9709-75587B76DACE}"/>
                </c:ext>
              </c:extLst>
            </c:dLbl>
            <c:dLbl>
              <c:idx val="5"/>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6="http://schemas.microsoft.com/office/drawing/2014/chart" uri="{C3380CC4-5D6E-409C-BE32-E72D297353CC}">
                  <c16:uniqueId val="{0000000A-4DB5-4137-82DD-6FCBCDDF1B34}"/>
                </c:ext>
              </c:extLst>
            </c:dLbl>
            <c:dLbl>
              <c:idx val="6"/>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6="http://schemas.microsoft.com/office/drawing/2014/chart" uri="{C3380CC4-5D6E-409C-BE32-E72D297353CC}">
                  <c16:uniqueId val="{0000000B-4DB5-4137-82DD-6FCBCDDF1B34}"/>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データ入力!$AM$3:$AS$3</c:f>
              <c:strCache>
                <c:ptCount val="7"/>
                <c:pt idx="0">
                  <c:v>電力</c:v>
                </c:pt>
                <c:pt idx="1">
                  <c:v>電力②</c:v>
                </c:pt>
                <c:pt idx="2">
                  <c:v>A重油</c:v>
                </c:pt>
                <c:pt idx="3">
                  <c:v>LPG</c:v>
                </c:pt>
                <c:pt idx="4">
                  <c:v>0</c:v>
                </c:pt>
                <c:pt idx="5">
                  <c:v>0</c:v>
                </c:pt>
                <c:pt idx="6">
                  <c:v>0</c:v>
                </c:pt>
              </c:strCache>
            </c:strRef>
          </c:cat>
          <c:val>
            <c:numRef>
              <c:f>データ入力!$AM$17:$AS$17</c:f>
              <c:numCache>
                <c:formatCode>#,##0.0;[Red]\-#,##0.0</c:formatCode>
                <c:ptCount val="7"/>
                <c:pt idx="0">
                  <c:v>155.47019731200001</c:v>
                </c:pt>
                <c:pt idx="1">
                  <c:v>3.6408960000000006</c:v>
                </c:pt>
                <c:pt idx="2">
                  <c:v>92.507669879999995</c:v>
                </c:pt>
                <c:pt idx="3" formatCode="#,##0_);[Red]\(#,##0\)">
                  <c:v>0</c:v>
                </c:pt>
                <c:pt idx="4">
                  <c:v>0</c:v>
                </c:pt>
                <c:pt idx="5" formatCode="#,##0_);[Red]\(#,##0\)">
                  <c:v>0</c:v>
                </c:pt>
                <c:pt idx="6" formatCode="#,##0_);[Red]\(#,##0\)">
                  <c:v>0</c:v>
                </c:pt>
              </c:numCache>
            </c:numRef>
          </c:val>
          <c:extLst>
            <c:ext xmlns:c16="http://schemas.microsoft.com/office/drawing/2014/chart" uri="{C3380CC4-5D6E-409C-BE32-E72D297353CC}">
              <c16:uniqueId val="{0000000A-0C10-4619-9709-75587B76DACE}"/>
            </c:ext>
          </c:extLst>
        </c:ser>
        <c:dLbls>
          <c:dLblPos val="outEnd"/>
          <c:showLegendKey val="0"/>
          <c:showVal val="0"/>
          <c:showCatName val="1"/>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2361111111111113"/>
          <c:y val="1.5119047619047619E-2"/>
        </c:manualLayout>
      </c:layout>
      <c:overlay val="0"/>
      <c:spPr>
        <a:noFill/>
        <a:ln>
          <a:noFill/>
        </a:ln>
        <a:effectLst/>
      </c:spPr>
      <c:txPr>
        <a:bodyPr rot="0" spcFirstLastPara="1" vertOverflow="ellipsis" vert="horz" wrap="square" anchor="ctr" anchorCtr="1"/>
        <a:lstStyle/>
        <a:p>
          <a:pPr>
            <a:defRPr sz="1200" b="0" i="0" u="none" strike="noStrike" kern="1200" cap="all"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pieChart>
        <c:varyColors val="1"/>
        <c:ser>
          <c:idx val="0"/>
          <c:order val="0"/>
          <c:tx>
            <c:strRef>
              <c:f>データ入力!$F$18</c:f>
              <c:strCache>
                <c:ptCount val="1"/>
                <c:pt idx="0">
                  <c:v>年合計（千円）</c:v>
                </c:pt>
              </c:strCache>
            </c:strRef>
          </c:tx>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F29E-4C66-8B88-C7B30C5CA71F}"/>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F29E-4C66-8B88-C7B30C5CA71F}"/>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F29E-4C66-8B88-C7B30C5CA71F}"/>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F29E-4C66-8B88-C7B30C5CA71F}"/>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F29E-4C66-8B88-C7B30C5CA71F}"/>
              </c:ext>
            </c:extLst>
          </c:dPt>
          <c:dLbls>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effectLst>
                        <a:glow rad="165100">
                          <a:schemeClr val="bg1">
                            <a:alpha val="40000"/>
                          </a:schemeClr>
                        </a:glow>
                      </a:effectLst>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29E-4C66-8B88-C7B30C5CA71F}"/>
                </c:ext>
              </c:extLst>
            </c:dLbl>
            <c:dLbl>
              <c:idx val="1"/>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effectLst>
                        <a:glow rad="165100">
                          <a:schemeClr val="bg1">
                            <a:alpha val="40000"/>
                          </a:schemeClr>
                        </a:glow>
                      </a:effectLst>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29E-4C66-8B88-C7B30C5CA71F}"/>
                </c:ext>
              </c:extLst>
            </c:dLbl>
            <c:dLbl>
              <c:idx val="2"/>
              <c:layout>
                <c:manualLayout>
                  <c:x val="8.3292343007050334E-3"/>
                  <c:y val="0"/>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effectLst>
                        <a:glow rad="165100">
                          <a:schemeClr val="bg1">
                            <a:alpha val="40000"/>
                          </a:schemeClr>
                        </a:glow>
                      </a:effectLst>
                      <a:latin typeface="ＭＳ Ｐゴシック" panose="020B0600070205080204" pitchFamily="50" charset="-128"/>
                      <a:ea typeface="ＭＳ Ｐゴシック" panose="020B0600070205080204" pitchFamily="50" charset="-128"/>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layout>
                    <c:manualLayout>
                      <c:w val="0.19931857681587145"/>
                      <c:h val="0.14726403966492732"/>
                    </c:manualLayout>
                  </c15:layout>
                </c:ext>
                <c:ext xmlns:c16="http://schemas.microsoft.com/office/drawing/2014/chart" uri="{C3380CC4-5D6E-409C-BE32-E72D297353CC}">
                  <c16:uniqueId val="{00000005-F29E-4C66-8B88-C7B30C5CA71F}"/>
                </c:ext>
              </c:extLst>
            </c:dLbl>
            <c:dLbl>
              <c:idx val="3"/>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effectLst>
                        <a:glow rad="165100">
                          <a:schemeClr val="bg1">
                            <a:alpha val="40000"/>
                          </a:schemeClr>
                        </a:glow>
                      </a:effectLst>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29E-4C66-8B88-C7B30C5CA71F}"/>
                </c:ext>
              </c:extLst>
            </c:dLbl>
            <c:dLbl>
              <c:idx val="4"/>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effectLst>
                        <a:glow rad="165100">
                          <a:schemeClr val="bg1">
                            <a:alpha val="40000"/>
                          </a:schemeClr>
                        </a:glow>
                      </a:effectLst>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F29E-4C66-8B88-C7B30C5CA71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effectLst>
                      <a:glow rad="165100">
                        <a:schemeClr val="bg1">
                          <a:alpha val="40000"/>
                        </a:schemeClr>
                      </a:glow>
                    </a:effectLst>
                    <a:latin typeface="ＭＳ Ｐゴシック" panose="020B0600070205080204" pitchFamily="50" charset="-128"/>
                    <a:ea typeface="ＭＳ Ｐゴシック" panose="020B0600070205080204" pitchFamily="50" charset="-128"/>
                    <a:cs typeface="+mn-cs"/>
                  </a:defRPr>
                </a:pPr>
                <a:endParaRPr lang="ja-JP"/>
              </a:p>
            </c:txPr>
            <c:dLblPos val="outEnd"/>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データ入力!$I$3:$O$3</c15:sqref>
                  </c15:fullRef>
                </c:ext>
              </c:extLst>
              <c:f>データ入力!$I$3:$M$3</c:f>
              <c:strCache>
                <c:ptCount val="4"/>
                <c:pt idx="0">
                  <c:v>電力</c:v>
                </c:pt>
                <c:pt idx="1">
                  <c:v>電力②</c:v>
                </c:pt>
                <c:pt idx="2">
                  <c:v>A重油</c:v>
                </c:pt>
                <c:pt idx="3">
                  <c:v>LPG</c:v>
                </c:pt>
              </c:strCache>
            </c:strRef>
          </c:cat>
          <c:val>
            <c:numRef>
              <c:extLst>
                <c:ext xmlns:c15="http://schemas.microsoft.com/office/drawing/2012/chart" uri="{02D57815-91ED-43cb-92C2-25804820EDAC}">
                  <c15:fullRef>
                    <c15:sqref>データ入力!$I$18:$O$18</c15:sqref>
                  </c15:fullRef>
                </c:ext>
              </c:extLst>
              <c:f>データ入力!$I$18:$M$18</c:f>
              <c:numCache>
                <c:formatCode>#,##0_);[Red]\(#,##0\)</c:formatCode>
                <c:ptCount val="5"/>
                <c:pt idx="0" formatCode="#,##0.0;[Red]\-#,##0.0">
                  <c:v>19528.628000000001</c:v>
                </c:pt>
                <c:pt idx="1">
                  <c:v>0</c:v>
                </c:pt>
                <c:pt idx="2">
                  <c:v>8756.5300000000007</c:v>
                </c:pt>
                <c:pt idx="3">
                  <c:v>0</c:v>
                </c:pt>
                <c:pt idx="4">
                  <c:v>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A-F29E-4C66-8B88-C7B30C5CA71F}"/>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86594</xdr:colOff>
      <xdr:row>5</xdr:row>
      <xdr:rowOff>43310</xdr:rowOff>
    </xdr:from>
    <xdr:to>
      <xdr:col>0</xdr:col>
      <xdr:colOff>250614</xdr:colOff>
      <xdr:row>5</xdr:row>
      <xdr:rowOff>211233</xdr:rowOff>
    </xdr:to>
    <xdr:pic>
      <xdr:nvPicPr>
        <xdr:cNvPr id="2" name="図 1">
          <a:extLst>
            <a:ext uri="{FF2B5EF4-FFF2-40B4-BE49-F238E27FC236}">
              <a16:creationId xmlns:a16="http://schemas.microsoft.com/office/drawing/2014/main" id="{643F8F44-B236-4DED-BB05-1C81854307B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081" r="5405" b="12838"/>
        <a:stretch/>
      </xdr:blipFill>
      <xdr:spPr>
        <a:xfrm>
          <a:off x="86594" y="1395860"/>
          <a:ext cx="164020" cy="167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17</xdr:row>
      <xdr:rowOff>6350</xdr:rowOff>
    </xdr:from>
    <xdr:to>
      <xdr:col>26</xdr:col>
      <xdr:colOff>0</xdr:colOff>
      <xdr:row>17</xdr:row>
      <xdr:rowOff>111125</xdr:rowOff>
    </xdr:to>
    <xdr:sp macro="" textlink="">
      <xdr:nvSpPr>
        <xdr:cNvPr id="2" name="正方形/長方形 1">
          <a:extLst>
            <a:ext uri="{FF2B5EF4-FFF2-40B4-BE49-F238E27FC236}">
              <a16:creationId xmlns:a16="http://schemas.microsoft.com/office/drawing/2014/main" id="{CD2B7A1A-2B23-46F2-9E4F-43ED8C6D9EF9}"/>
            </a:ext>
          </a:extLst>
        </xdr:cNvPr>
        <xdr:cNvSpPr/>
      </xdr:nvSpPr>
      <xdr:spPr>
        <a:xfrm>
          <a:off x="26670" y="2751455"/>
          <a:ext cx="6671310" cy="102870"/>
        </a:xfrm>
        <a:prstGeom prst="rect">
          <a:avLst/>
        </a:prstGeom>
        <a:solidFill>
          <a:schemeClr val="accent5">
            <a:lumMod val="75000"/>
          </a:schemeClr>
        </a:solidFill>
        <a:ln>
          <a:noFill/>
        </a:ln>
      </xdr:spPr>
      <xdr:style>
        <a:lnRef idx="0">
          <a:schemeClr val="accent1"/>
        </a:lnRef>
        <a:fillRef idx="3">
          <a:schemeClr val="accent1"/>
        </a:fillRef>
        <a:effectRef idx="3">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571500</xdr:colOff>
      <xdr:row>1</xdr:row>
      <xdr:rowOff>38100</xdr:rowOff>
    </xdr:from>
    <xdr:to>
      <xdr:col>33</xdr:col>
      <xdr:colOff>257602</xdr:colOff>
      <xdr:row>5</xdr:row>
      <xdr:rowOff>139700</xdr:rowOff>
    </xdr:to>
    <xdr:sp macro="" textlink="">
      <xdr:nvSpPr>
        <xdr:cNvPr id="4" name="正方形/長方形 3">
          <a:extLst>
            <a:ext uri="{FF2B5EF4-FFF2-40B4-BE49-F238E27FC236}">
              <a16:creationId xmlns:a16="http://schemas.microsoft.com/office/drawing/2014/main" id="{8226C852-E3F2-40BE-8308-8EDF286ACCAB}"/>
            </a:ext>
          </a:extLst>
        </xdr:cNvPr>
        <xdr:cNvSpPr/>
      </xdr:nvSpPr>
      <xdr:spPr>
        <a:xfrm>
          <a:off x="7010400" y="203200"/>
          <a:ext cx="4486702" cy="768350"/>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使用方法</a:t>
          </a:r>
          <a:r>
            <a:rPr kumimoji="1" lang="en-US" altLang="ja-JP" sz="110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黄色部分に各項目を入力ください。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56116</xdr:colOff>
      <xdr:row>49</xdr:row>
      <xdr:rowOff>16367</xdr:rowOff>
    </xdr:from>
    <xdr:to>
      <xdr:col>20</xdr:col>
      <xdr:colOff>205154</xdr:colOff>
      <xdr:row>51</xdr:row>
      <xdr:rowOff>58987</xdr:rowOff>
    </xdr:to>
    <xdr:sp macro="" textlink="">
      <xdr:nvSpPr>
        <xdr:cNvPr id="2" name="矢印: 右 1">
          <a:extLst>
            <a:ext uri="{FF2B5EF4-FFF2-40B4-BE49-F238E27FC236}">
              <a16:creationId xmlns:a16="http://schemas.microsoft.com/office/drawing/2014/main" id="{074DB120-2676-4132-AC01-F18D6F870210}"/>
            </a:ext>
          </a:extLst>
        </xdr:cNvPr>
        <xdr:cNvSpPr/>
      </xdr:nvSpPr>
      <xdr:spPr>
        <a:xfrm>
          <a:off x="4860526" y="8497427"/>
          <a:ext cx="501463" cy="3779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56116</xdr:colOff>
      <xdr:row>55</xdr:row>
      <xdr:rowOff>16367</xdr:rowOff>
    </xdr:from>
    <xdr:to>
      <xdr:col>20</xdr:col>
      <xdr:colOff>205154</xdr:colOff>
      <xdr:row>57</xdr:row>
      <xdr:rowOff>58987</xdr:rowOff>
    </xdr:to>
    <xdr:sp macro="" textlink="">
      <xdr:nvSpPr>
        <xdr:cNvPr id="3" name="矢印: 右 2">
          <a:extLst>
            <a:ext uri="{FF2B5EF4-FFF2-40B4-BE49-F238E27FC236}">
              <a16:creationId xmlns:a16="http://schemas.microsoft.com/office/drawing/2014/main" id="{3D38728C-0F08-49B7-AAF2-EC6E9FE67CB2}"/>
            </a:ext>
          </a:extLst>
        </xdr:cNvPr>
        <xdr:cNvSpPr/>
      </xdr:nvSpPr>
      <xdr:spPr>
        <a:xfrm>
          <a:off x="4590016" y="8455517"/>
          <a:ext cx="945963" cy="3855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4</xdr:row>
      <xdr:rowOff>49695</xdr:rowOff>
    </xdr:from>
    <xdr:to>
      <xdr:col>34</xdr:col>
      <xdr:colOff>378528</xdr:colOff>
      <xdr:row>17</xdr:row>
      <xdr:rowOff>95250</xdr:rowOff>
    </xdr:to>
    <xdr:sp macro="" textlink="">
      <xdr:nvSpPr>
        <xdr:cNvPr id="4" name="正方形/長方形 3">
          <a:extLst>
            <a:ext uri="{FF2B5EF4-FFF2-40B4-BE49-F238E27FC236}">
              <a16:creationId xmlns:a16="http://schemas.microsoft.com/office/drawing/2014/main" id="{CE386874-50BA-4B9D-A566-A160DB0A2F15}"/>
            </a:ext>
          </a:extLst>
        </xdr:cNvPr>
        <xdr:cNvSpPr/>
      </xdr:nvSpPr>
      <xdr:spPr>
        <a:xfrm>
          <a:off x="9334500" y="783120"/>
          <a:ext cx="4493328" cy="2093430"/>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使用方法</a:t>
          </a:r>
          <a:r>
            <a:rPr kumimoji="1" lang="en-US" altLang="ja-JP" sz="110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「１．総括」「２．事業所概要」は黄色部分に各項目を入力ください。</a:t>
          </a:r>
        </a:p>
        <a:p>
          <a:pPr algn="l"/>
          <a:endParaRPr kumimoji="1" lang="ja-JP" altLang="en-US"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「３．エネルギー使用状況・省エネポテンシャル」</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①　工場・ビル等における全体のエネルギー使用量</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「データ入力」シートの値が自動反映されます。</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②　省エネポテンシャル　</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原油換算値、</a:t>
          </a:r>
          <a:r>
            <a:rPr kumimoji="1" lang="en-US" altLang="ja-JP" sz="1100">
              <a:solidFill>
                <a:sysClr val="windowText" lastClr="000000"/>
              </a:solidFill>
              <a:latin typeface="Meiryo UI" panose="020B0604030504040204" pitchFamily="50" charset="-128"/>
              <a:ea typeface="Meiryo UI" panose="020B0604030504040204" pitchFamily="50" charset="-128"/>
            </a:rPr>
            <a:t>CO2</a:t>
          </a:r>
          <a:r>
            <a:rPr kumimoji="1" lang="ja-JP" altLang="en-US" sz="1100">
              <a:solidFill>
                <a:sysClr val="windowText" lastClr="000000"/>
              </a:solidFill>
              <a:latin typeface="Meiryo UI" panose="020B0604030504040204" pitchFamily="50" charset="-128"/>
              <a:ea typeface="Meiryo UI" panose="020B0604030504040204" pitchFamily="50" charset="-128"/>
            </a:rPr>
            <a:t>排出量での比較　</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以上の省エネ提案の省エネポテンシャルが自動反映されます。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5</xdr:row>
      <xdr:rowOff>0</xdr:rowOff>
    </xdr:from>
    <xdr:to>
      <xdr:col>21</xdr:col>
      <xdr:colOff>378528</xdr:colOff>
      <xdr:row>7</xdr:row>
      <xdr:rowOff>95250</xdr:rowOff>
    </xdr:to>
    <xdr:sp macro="" textlink="">
      <xdr:nvSpPr>
        <xdr:cNvPr id="2" name="正方形/長方形 1">
          <a:extLst>
            <a:ext uri="{FF2B5EF4-FFF2-40B4-BE49-F238E27FC236}">
              <a16:creationId xmlns:a16="http://schemas.microsoft.com/office/drawing/2014/main" id="{A1EB0C55-338F-4BBF-A859-490032DCE91B}"/>
            </a:ext>
          </a:extLst>
        </xdr:cNvPr>
        <xdr:cNvSpPr/>
      </xdr:nvSpPr>
      <xdr:spPr>
        <a:xfrm>
          <a:off x="11639550" y="1219200"/>
          <a:ext cx="4493328" cy="1924050"/>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使用方法</a:t>
          </a:r>
          <a:r>
            <a:rPr kumimoji="1" lang="en-US" altLang="ja-JP" sz="110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黄色部分に各項目を入力ください。</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エネルギー削減量、原油削減量、</a:t>
          </a:r>
          <a:r>
            <a:rPr kumimoji="1" lang="en-US" altLang="ja-JP" sz="1100">
              <a:solidFill>
                <a:sysClr val="windowText" lastClr="000000"/>
              </a:solidFill>
              <a:latin typeface="Meiryo UI" panose="020B0604030504040204" pitchFamily="50" charset="-128"/>
              <a:ea typeface="Meiryo UI" panose="020B0604030504040204" pitchFamily="50" charset="-128"/>
            </a:rPr>
            <a:t>CO2</a:t>
          </a:r>
          <a:r>
            <a:rPr kumimoji="1" lang="ja-JP" altLang="en-US" sz="1100">
              <a:solidFill>
                <a:sysClr val="windowText" lastClr="000000"/>
              </a:solidFill>
              <a:latin typeface="Meiryo UI" panose="020B0604030504040204" pitchFamily="50" charset="-128"/>
              <a:ea typeface="Meiryo UI" panose="020B0604030504040204" pitchFamily="50" charset="-128"/>
            </a:rPr>
            <a:t>削減量は、「提案詳細シート」又は、「</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12</a:t>
          </a:r>
          <a:r>
            <a:rPr kumimoji="1" lang="ja-JP" altLang="en-US" sz="1100">
              <a:solidFill>
                <a:sysClr val="windowText" lastClr="000000"/>
              </a:solidFill>
              <a:latin typeface="Meiryo UI" panose="020B0604030504040204" pitchFamily="50" charset="-128"/>
              <a:ea typeface="Meiryo UI" panose="020B0604030504040204" pitchFamily="50" charset="-128"/>
            </a:rPr>
            <a:t>」のシートの値が自動で反映されます。</a:t>
          </a: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 </a:t>
          </a:r>
          <a:r>
            <a:rPr kumimoji="1" lang="ja-JP" altLang="en-US" sz="1100">
              <a:solidFill>
                <a:sysClr val="windowText" lastClr="000000"/>
              </a:solidFill>
              <a:latin typeface="Meiryo UI" panose="020B0604030504040204" pitchFamily="50" charset="-128"/>
              <a:ea typeface="Meiryo UI" panose="020B0604030504040204" pitchFamily="50" charset="-128"/>
            </a:rPr>
            <a:t>設備単位プランの場合は「提案詳細シート」を使用してください。</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12</a:t>
          </a:r>
          <a:r>
            <a:rPr kumimoji="1" lang="ja-JP" altLang="en-US" sz="1100">
              <a:solidFill>
                <a:sysClr val="windowText" lastClr="000000"/>
              </a:solidFill>
              <a:latin typeface="Meiryo UI" panose="020B0604030504040204" pitchFamily="50" charset="-128"/>
              <a:ea typeface="Meiryo UI" panose="020B0604030504040204" pitchFamily="50" charset="-128"/>
            </a:rPr>
            <a:t>」を使用いただいても問題ございません）</a:t>
          </a: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 </a:t>
          </a:r>
          <a:r>
            <a:rPr kumimoji="1" lang="ja-JP" altLang="en-US" sz="1100">
              <a:solidFill>
                <a:sysClr val="windowText" lastClr="000000"/>
              </a:solidFill>
              <a:latin typeface="Meiryo UI" panose="020B0604030504040204" pitchFamily="50" charset="-128"/>
              <a:ea typeface="Meiryo UI" panose="020B0604030504040204" pitchFamily="50" charset="-128"/>
            </a:rPr>
            <a:t>工場事業所全体プランの場合は「</a:t>
          </a:r>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12</a:t>
          </a:r>
          <a:r>
            <a:rPr kumimoji="1" lang="ja-JP" altLang="en-US" sz="1100">
              <a:solidFill>
                <a:sysClr val="windowText" lastClr="000000"/>
              </a:solidFill>
              <a:latin typeface="Meiryo UI" panose="020B0604030504040204" pitchFamily="50" charset="-128"/>
              <a:ea typeface="Meiryo UI" panose="020B0604030504040204" pitchFamily="50" charset="-128"/>
            </a:rPr>
            <a:t>」を使用してください。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503802</xdr:colOff>
      <xdr:row>1</xdr:row>
      <xdr:rowOff>251901</xdr:rowOff>
    </xdr:from>
    <xdr:to>
      <xdr:col>23</xdr:col>
      <xdr:colOff>0</xdr:colOff>
      <xdr:row>4</xdr:row>
      <xdr:rowOff>529167</xdr:rowOff>
    </xdr:to>
    <xdr:sp macro="" textlink="">
      <xdr:nvSpPr>
        <xdr:cNvPr id="2" name="正方形/長方形 1">
          <a:extLst>
            <a:ext uri="{FF2B5EF4-FFF2-40B4-BE49-F238E27FC236}">
              <a16:creationId xmlns:a16="http://schemas.microsoft.com/office/drawing/2014/main" id="{4D6801CA-926D-4FE3-AD1A-5D21D83498E9}"/>
            </a:ext>
          </a:extLst>
        </xdr:cNvPr>
        <xdr:cNvSpPr/>
      </xdr:nvSpPr>
      <xdr:spPr>
        <a:xfrm>
          <a:off x="8758802" y="642670"/>
          <a:ext cx="5431006" cy="1229766"/>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使用方法</a:t>
          </a:r>
          <a:r>
            <a:rPr kumimoji="1" lang="en-US" altLang="ja-JP" sz="110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「対象設備」「提案内容」「使用エネルギー」は省エネ提案一覧の値が自動反映されます。</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「詳細」「エネルギー削減量」その他の項目について入力してください。</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入力した値は、「省エネ提案一覧」にシートに自動反映されます。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61912</xdr:colOff>
      <xdr:row>4</xdr:row>
      <xdr:rowOff>28575</xdr:rowOff>
    </xdr:from>
    <xdr:to>
      <xdr:col>15</xdr:col>
      <xdr:colOff>228600</xdr:colOff>
      <xdr:row>18</xdr:row>
      <xdr:rowOff>114301</xdr:rowOff>
    </xdr:to>
    <xdr:graphicFrame macro="">
      <xdr:nvGraphicFramePr>
        <xdr:cNvPr id="2" name="グラフ 1">
          <a:extLst>
            <a:ext uri="{FF2B5EF4-FFF2-40B4-BE49-F238E27FC236}">
              <a16:creationId xmlns:a16="http://schemas.microsoft.com/office/drawing/2014/main" id="{58EB346F-5875-4973-9383-8FB42B4B9A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209550</xdr:colOff>
      <xdr:row>21</xdr:row>
      <xdr:rowOff>9525</xdr:rowOff>
    </xdr:from>
    <xdr:to>
      <xdr:col>32</xdr:col>
      <xdr:colOff>119063</xdr:colOff>
      <xdr:row>35</xdr:row>
      <xdr:rowOff>28576</xdr:rowOff>
    </xdr:to>
    <xdr:graphicFrame macro="">
      <xdr:nvGraphicFramePr>
        <xdr:cNvPr id="3" name="グラフ 2">
          <a:extLst>
            <a:ext uri="{FF2B5EF4-FFF2-40B4-BE49-F238E27FC236}">
              <a16:creationId xmlns:a16="http://schemas.microsoft.com/office/drawing/2014/main" id="{6A38E9EA-5132-4235-9056-CE525B2EF4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19050</xdr:colOff>
      <xdr:row>4</xdr:row>
      <xdr:rowOff>19050</xdr:rowOff>
    </xdr:from>
    <xdr:to>
      <xdr:col>25</xdr:col>
      <xdr:colOff>247650</xdr:colOff>
      <xdr:row>18</xdr:row>
      <xdr:rowOff>142875</xdr:rowOff>
    </xdr:to>
    <xdr:sp macro="" textlink="">
      <xdr:nvSpPr>
        <xdr:cNvPr id="4" name="テキスト ボックス 3">
          <a:extLst>
            <a:ext uri="{FF2B5EF4-FFF2-40B4-BE49-F238E27FC236}">
              <a16:creationId xmlns:a16="http://schemas.microsoft.com/office/drawing/2014/main" id="{89B11198-C836-46F4-A14C-2021018A9075}"/>
            </a:ext>
          </a:extLst>
        </xdr:cNvPr>
        <xdr:cNvSpPr txBox="1"/>
      </xdr:nvSpPr>
      <xdr:spPr>
        <a:xfrm>
          <a:off x="3879850" y="685800"/>
          <a:ext cx="2393950" cy="2486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19050</xdr:colOff>
      <xdr:row>21</xdr:row>
      <xdr:rowOff>9525</xdr:rowOff>
    </xdr:from>
    <xdr:to>
      <xdr:col>25</xdr:col>
      <xdr:colOff>247650</xdr:colOff>
      <xdr:row>35</xdr:row>
      <xdr:rowOff>66675</xdr:rowOff>
    </xdr:to>
    <xdr:sp macro="" textlink="">
      <xdr:nvSpPr>
        <xdr:cNvPr id="5" name="テキスト ボックス 4">
          <a:extLst>
            <a:ext uri="{FF2B5EF4-FFF2-40B4-BE49-F238E27FC236}">
              <a16:creationId xmlns:a16="http://schemas.microsoft.com/office/drawing/2014/main" id="{31DE2D78-29CE-49D4-90F3-3807D8FC3D2E}"/>
            </a:ext>
          </a:extLst>
        </xdr:cNvPr>
        <xdr:cNvSpPr txBox="1"/>
      </xdr:nvSpPr>
      <xdr:spPr>
        <a:xfrm>
          <a:off x="3879850" y="3533775"/>
          <a:ext cx="2393950" cy="245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85723</xdr:colOff>
      <xdr:row>21</xdr:row>
      <xdr:rowOff>28573</xdr:rowOff>
    </xdr:from>
    <xdr:to>
      <xdr:col>12</xdr:col>
      <xdr:colOff>239623</xdr:colOff>
      <xdr:row>35</xdr:row>
      <xdr:rowOff>81598</xdr:rowOff>
    </xdr:to>
    <xdr:graphicFrame macro="">
      <xdr:nvGraphicFramePr>
        <xdr:cNvPr id="6" name="グラフ 5">
          <a:extLst>
            <a:ext uri="{FF2B5EF4-FFF2-40B4-BE49-F238E27FC236}">
              <a16:creationId xmlns:a16="http://schemas.microsoft.com/office/drawing/2014/main" id="{1F12A4E6-B7AA-43B5-B9BA-1BF4D04E42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52386</xdr:colOff>
      <xdr:row>37</xdr:row>
      <xdr:rowOff>133350</xdr:rowOff>
    </xdr:from>
    <xdr:to>
      <xdr:col>12</xdr:col>
      <xdr:colOff>206286</xdr:colOff>
      <xdr:row>52</xdr:row>
      <xdr:rowOff>81600</xdr:rowOff>
    </xdr:to>
    <xdr:graphicFrame macro="">
      <xdr:nvGraphicFramePr>
        <xdr:cNvPr id="7" name="グラフ 6">
          <a:extLst>
            <a:ext uri="{FF2B5EF4-FFF2-40B4-BE49-F238E27FC236}">
              <a16:creationId xmlns:a16="http://schemas.microsoft.com/office/drawing/2014/main" id="{657A02FF-A60D-45A6-9F10-B70067BD19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85725</xdr:colOff>
      <xdr:row>4</xdr:row>
      <xdr:rowOff>142875</xdr:rowOff>
    </xdr:from>
    <xdr:ext cx="307392" cy="248851"/>
    <xdr:sp macro="" textlink="">
      <xdr:nvSpPr>
        <xdr:cNvPr id="8" name="テキスト ボックス 7">
          <a:extLst>
            <a:ext uri="{FF2B5EF4-FFF2-40B4-BE49-F238E27FC236}">
              <a16:creationId xmlns:a16="http://schemas.microsoft.com/office/drawing/2014/main" id="{BC95C3B9-34C7-4DF7-9B1D-A18A7558DF88}"/>
            </a:ext>
          </a:extLst>
        </xdr:cNvPr>
        <xdr:cNvSpPr txBox="1"/>
      </xdr:nvSpPr>
      <xdr:spPr>
        <a:xfrm>
          <a:off x="85725" y="809625"/>
          <a:ext cx="307392"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kℓ</a:t>
          </a:r>
          <a:endParaRPr kumimoji="1" lang="ja-JP" altLang="en-US" sz="1000"/>
        </a:p>
      </xdr:txBody>
    </xdr:sp>
    <xdr:clientData/>
  </xdr:oneCellAnchor>
  <xdr:oneCellAnchor>
    <xdr:from>
      <xdr:col>14</xdr:col>
      <xdr:colOff>180975</xdr:colOff>
      <xdr:row>4</xdr:row>
      <xdr:rowOff>161925</xdr:rowOff>
    </xdr:from>
    <xdr:ext cx="357021" cy="248851"/>
    <xdr:sp macro="" textlink="">
      <xdr:nvSpPr>
        <xdr:cNvPr id="9" name="テキスト ボックス 8">
          <a:extLst>
            <a:ext uri="{FF2B5EF4-FFF2-40B4-BE49-F238E27FC236}">
              <a16:creationId xmlns:a16="http://schemas.microsoft.com/office/drawing/2014/main" id="{E7E880E6-9FE7-40D7-BF70-40F87F9C1D59}"/>
            </a:ext>
          </a:extLst>
        </xdr:cNvPr>
        <xdr:cNvSpPr txBox="1"/>
      </xdr:nvSpPr>
      <xdr:spPr>
        <a:xfrm>
          <a:off x="3559175" y="828675"/>
          <a:ext cx="357021"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kW</a:t>
          </a:r>
          <a:endParaRPr kumimoji="1" lang="ja-JP" altLang="en-US" sz="1000"/>
        </a:p>
      </xdr:txBody>
    </xdr:sp>
    <xdr:clientData/>
  </xdr:oneCellAnchor>
  <xdr:twoCellAnchor>
    <xdr:from>
      <xdr:col>26</xdr:col>
      <xdr:colOff>167105</xdr:colOff>
      <xdr:row>5</xdr:row>
      <xdr:rowOff>13367</xdr:rowOff>
    </xdr:from>
    <xdr:to>
      <xdr:col>32</xdr:col>
      <xdr:colOff>556260</xdr:colOff>
      <xdr:row>18</xdr:row>
      <xdr:rowOff>93579</xdr:rowOff>
    </xdr:to>
    <xdr:sp macro="" textlink="">
      <xdr:nvSpPr>
        <xdr:cNvPr id="10" name="正方形/長方形 9">
          <a:extLst>
            <a:ext uri="{FF2B5EF4-FFF2-40B4-BE49-F238E27FC236}">
              <a16:creationId xmlns:a16="http://schemas.microsoft.com/office/drawing/2014/main" id="{AA9BA1F8-C96C-432B-93B2-C246B0A6D6D6}"/>
            </a:ext>
          </a:extLst>
        </xdr:cNvPr>
        <xdr:cNvSpPr/>
      </xdr:nvSpPr>
      <xdr:spPr>
        <a:xfrm>
          <a:off x="6440905" y="851567"/>
          <a:ext cx="4503955" cy="2270962"/>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使用方法</a:t>
          </a:r>
          <a:r>
            <a:rPr kumimoji="1" lang="en-US" altLang="ja-JP" sz="110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このシートは必要に応じて活用してください。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「データ入力シート」の</a:t>
          </a:r>
          <a:r>
            <a:rPr kumimoji="1" lang="en-US" altLang="ja-JP" sz="1100">
              <a:solidFill>
                <a:sysClr val="windowText" lastClr="000000"/>
              </a:solidFill>
              <a:latin typeface="Meiryo UI" panose="020B0604030504040204" pitchFamily="50" charset="-128"/>
              <a:ea typeface="Meiryo UI" panose="020B0604030504040204" pitchFamily="50" charset="-128"/>
            </a:rPr>
            <a:t>A</a:t>
          </a:r>
          <a:r>
            <a:rPr kumimoji="1" lang="ja-JP" altLang="en-US" sz="1100">
              <a:solidFill>
                <a:sysClr val="windowText" lastClr="000000"/>
              </a:solidFill>
              <a:latin typeface="Meiryo UI" panose="020B0604030504040204" pitchFamily="50" charset="-128"/>
              <a:ea typeface="Meiryo UI" panose="020B0604030504040204" pitchFamily="50" charset="-128"/>
            </a:rPr>
            <a:t>列から</a:t>
          </a:r>
          <a:r>
            <a:rPr kumimoji="1" lang="en-US" altLang="ja-JP" sz="1100">
              <a:solidFill>
                <a:sysClr val="windowText" lastClr="000000"/>
              </a:solidFill>
              <a:latin typeface="Meiryo UI" panose="020B0604030504040204" pitchFamily="50" charset="-128"/>
              <a:ea typeface="Meiryo UI" panose="020B0604030504040204" pitchFamily="50" charset="-128"/>
            </a:rPr>
            <a:t>W</a:t>
          </a:r>
          <a:r>
            <a:rPr kumimoji="1" lang="ja-JP" altLang="en-US" sz="1100">
              <a:solidFill>
                <a:sysClr val="windowText" lastClr="000000"/>
              </a:solidFill>
              <a:latin typeface="Meiryo UI" panose="020B0604030504040204" pitchFamily="50" charset="-128"/>
              <a:ea typeface="Meiryo UI" panose="020B0604030504040204" pitchFamily="50" charset="-128"/>
            </a:rPr>
            <a:t>列の必要箇所に入力すると、自動的に</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値が反映されてグラフ化されます。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必要に応じて、値のない項目（</a:t>
          </a:r>
          <a:r>
            <a:rPr kumimoji="1" lang="en-US" altLang="ja-JP" sz="1100">
              <a:solidFill>
                <a:sysClr val="windowText" lastClr="000000"/>
              </a:solidFill>
              <a:latin typeface="Meiryo UI" panose="020B0604030504040204" pitchFamily="50" charset="-128"/>
              <a:ea typeface="Meiryo UI" panose="020B0604030504040204" pitchFamily="50" charset="-128"/>
            </a:rPr>
            <a:t>0%</a:t>
          </a:r>
          <a:r>
            <a:rPr kumimoji="1" lang="ja-JP" altLang="en-US" sz="1100">
              <a:solidFill>
                <a:sysClr val="windowText" lastClr="000000"/>
              </a:solidFill>
              <a:latin typeface="Meiryo UI" panose="020B0604030504040204" pitchFamily="50" charset="-128"/>
              <a:ea typeface="Meiryo UI" panose="020B0604030504040204" pitchFamily="50" charset="-128"/>
            </a:rPr>
            <a:t>など）の要素を削除してください。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また、一番下の表も不要な列は削除してください。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グラフの右の枠には、グラフから読み取れる特徴的な状況を、専門家の視点で</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記載し、支援先へ説明してください。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1854200</xdr:colOff>
      <xdr:row>0</xdr:row>
      <xdr:rowOff>152400</xdr:rowOff>
    </xdr:from>
    <xdr:to>
      <xdr:col>2</xdr:col>
      <xdr:colOff>1181100</xdr:colOff>
      <xdr:row>6</xdr:row>
      <xdr:rowOff>209550</xdr:rowOff>
    </xdr:to>
    <xdr:sp macro="" textlink="">
      <xdr:nvSpPr>
        <xdr:cNvPr id="3" name="テキスト ボックス 2">
          <a:extLst>
            <a:ext uri="{FF2B5EF4-FFF2-40B4-BE49-F238E27FC236}">
              <a16:creationId xmlns:a16="http://schemas.microsoft.com/office/drawing/2014/main" id="{991BD2A6-17E5-E294-A98D-5FC14EA9B81D}"/>
            </a:ext>
          </a:extLst>
        </xdr:cNvPr>
        <xdr:cNvSpPr txBox="1"/>
      </xdr:nvSpPr>
      <xdr:spPr>
        <a:xfrm>
          <a:off x="6870700" y="152400"/>
          <a:ext cx="2514600" cy="142875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黄塗りは「設備単位」、「工場・事業所全体プラン」共通の提案内容</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8.5.169\&#20445;&#23384;(proj)\&#38656;&#35201;&#29677;\&#36895;&#22577;\H11&#36895;&#22577;\10&#36895;&#22577;Bac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pci990003.ring.meti.go.jp\Ddrive\&#24066;&#22580;&#35519;&#26619;&#29677;\&#33258;&#23478;&#30330;&#21322;&#26399;&#22577;\20&#24180;&#24230;\H20%20&#19978;&#26399;\&#30330;&#38651;&#35506;\&#31649;&#20869;&#32113;&#35336;&#65411;&#65438;&#65392;&#65408;&#38306;&#20418;\&#31649;&#29702;&#12487;&#12540;&#12479;\&#28779;&#21147;&#21407;&#23376;&#30330;&#38651;&#25152;\ps11&#24180;&#24230;&#26411;.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G:\&#20849;&#26377;&#12489;&#12521;&#12452;&#12502;\1&#37096;_&#30465;&#12456;&#12493;&#35386;&#26029;\102_R06&#24180;&#24230;\070_&#21508;&#27096;&#24335;\&#20316;&#26989;&#20013;\&#35386;&#26029;&#22577;&#21578;&#26360;\old\&#30906;&#35469;&#29992;_&#26368;&#26032;&#29256;&#12304;R6&#35036;&#35386;&#26029;&#12305;&#30465;&#12456;&#12493;&#35386;&#26029;&#22577;&#21578;&#26360;_20250327.xlsx" TargetMode="External"/><Relationship Id="rId1" Type="http://schemas.openxmlformats.org/officeDocument/2006/relationships/externalLinkPath" Target="file:///G:\&#20849;&#26377;&#12489;&#12521;&#12452;&#12502;\1&#37096;_&#30465;&#12456;&#12493;&#35386;&#26029;\102_R06&#24180;&#24230;\070_&#21508;&#27096;&#24335;\&#20316;&#26989;&#20013;\&#35386;&#26029;&#22577;&#21578;&#26360;\old\&#30906;&#35469;&#29992;_&#26368;&#26032;&#29256;&#12304;R6&#35036;&#35386;&#26029;&#12305;&#30465;&#12456;&#12493;&#35386;&#26029;&#22577;&#21578;&#26360;_2025032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S-WXLEF1\file_sv\Users\keieishien\Downloads\setsuden_2018%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電設備"/>
      <sheetName val="集計 [ﾃﾞｰﾀ]-ﾋﾟｯﾄﾃｰﾌﾞﾙ　ﾚﾎﾟｰﾄ"/>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データ入力"/>
      <sheetName val="表紙"/>
      <sheetName val="総括　"/>
      <sheetName val="一覧"/>
      <sheetName val="エネルギー使用状況"/>
      <sheetName val="1"/>
      <sheetName val="2"/>
      <sheetName val="3"/>
      <sheetName val="4"/>
      <sheetName val="5"/>
      <sheetName val="6"/>
      <sheetName val="7"/>
      <sheetName val="8"/>
      <sheetName val="9"/>
      <sheetName val="10"/>
      <sheetName val="11"/>
      <sheetName val="12"/>
      <sheetName val="資1"/>
      <sheetName val="資2"/>
      <sheetName val="プルダウン"/>
      <sheetName val="電力会社一覧 (プルダウン用)"/>
      <sheetName val="電力会社一覧"/>
    </sheetNames>
    <sheetDataSet>
      <sheetData sheetId="0">
        <row r="3">
          <cell r="G3"/>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24">
          <cell r="I24"/>
        </row>
      </sheetData>
      <sheetData sheetId="20"/>
      <sheetData sheetId="2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節電診断申込書"/>
      <sheetName val="別紙1"/>
      <sheetName val="別紙2"/>
      <sheetName val="資料"/>
    </sheetNames>
    <sheetDataSet>
      <sheetData sheetId="0">
        <row r="1">
          <cell r="AA1" t="str">
            <v>北海道</v>
          </cell>
        </row>
        <row r="2">
          <cell r="AA2" t="str">
            <v>青森県</v>
          </cell>
        </row>
        <row r="3">
          <cell r="AA3" t="str">
            <v>岩手県</v>
          </cell>
        </row>
        <row r="4">
          <cell r="AA4" t="str">
            <v>宮城県</v>
          </cell>
        </row>
        <row r="5">
          <cell r="AA5" t="str">
            <v>秋田県</v>
          </cell>
        </row>
        <row r="6">
          <cell r="AA6" t="str">
            <v>山形県</v>
          </cell>
        </row>
        <row r="7">
          <cell r="AA7" t="str">
            <v>福島県</v>
          </cell>
        </row>
        <row r="8">
          <cell r="AA8" t="str">
            <v>茨城県</v>
          </cell>
        </row>
        <row r="9">
          <cell r="AA9" t="str">
            <v>栃木県</v>
          </cell>
        </row>
        <row r="10">
          <cell r="AA10" t="str">
            <v>群馬県</v>
          </cell>
        </row>
        <row r="11">
          <cell r="AA11" t="str">
            <v>埼玉県</v>
          </cell>
        </row>
        <row r="12">
          <cell r="AA12" t="str">
            <v>千葉県</v>
          </cell>
        </row>
        <row r="13">
          <cell r="AA13" t="str">
            <v>東京都</v>
          </cell>
        </row>
        <row r="14">
          <cell r="AA14" t="str">
            <v>神奈川県</v>
          </cell>
        </row>
        <row r="15">
          <cell r="AA15" t="str">
            <v>新潟県</v>
          </cell>
        </row>
        <row r="16">
          <cell r="AA16" t="str">
            <v>山梨県</v>
          </cell>
        </row>
        <row r="17">
          <cell r="AA17" t="str">
            <v>長野県</v>
          </cell>
        </row>
        <row r="18">
          <cell r="AA18" t="str">
            <v>静岡県</v>
          </cell>
        </row>
        <row r="19">
          <cell r="AA19" t="str">
            <v>岐阜県</v>
          </cell>
        </row>
        <row r="20">
          <cell r="AA20" t="str">
            <v>愛知県</v>
          </cell>
        </row>
        <row r="21">
          <cell r="AA21" t="str">
            <v>三重県</v>
          </cell>
        </row>
        <row r="22">
          <cell r="AA22" t="str">
            <v>富山県</v>
          </cell>
        </row>
        <row r="23">
          <cell r="AA23" t="str">
            <v>石川県</v>
          </cell>
        </row>
        <row r="24">
          <cell r="AA24" t="str">
            <v>福井県</v>
          </cell>
        </row>
        <row r="25">
          <cell r="AA25" t="str">
            <v>滋賀県</v>
          </cell>
        </row>
        <row r="26">
          <cell r="AA26" t="str">
            <v>京都府</v>
          </cell>
        </row>
        <row r="27">
          <cell r="AA27" t="str">
            <v>大阪府</v>
          </cell>
        </row>
        <row r="28">
          <cell r="AA28" t="str">
            <v>兵庫県</v>
          </cell>
        </row>
        <row r="29">
          <cell r="AA29" t="str">
            <v>奈良県</v>
          </cell>
        </row>
        <row r="30">
          <cell r="AA30" t="str">
            <v>和歌山県</v>
          </cell>
        </row>
        <row r="31">
          <cell r="AA31" t="str">
            <v>鳥取県</v>
          </cell>
        </row>
        <row r="32">
          <cell r="AA32" t="str">
            <v>島根県</v>
          </cell>
        </row>
        <row r="33">
          <cell r="AA33" t="str">
            <v>岡山県</v>
          </cell>
        </row>
        <row r="34">
          <cell r="AA34" t="str">
            <v>広島県</v>
          </cell>
        </row>
        <row r="35">
          <cell r="AA35" t="str">
            <v>山口県</v>
          </cell>
        </row>
        <row r="36">
          <cell r="AA36" t="str">
            <v>徳島県</v>
          </cell>
        </row>
        <row r="37">
          <cell r="AA37" t="str">
            <v>香川県</v>
          </cell>
        </row>
        <row r="38">
          <cell r="AA38" t="str">
            <v>愛媛県</v>
          </cell>
        </row>
        <row r="39">
          <cell r="AA39" t="str">
            <v>高知県</v>
          </cell>
        </row>
        <row r="40">
          <cell r="AA40" t="str">
            <v>福岡県</v>
          </cell>
        </row>
        <row r="41">
          <cell r="AA41" t="str">
            <v>佐賀県</v>
          </cell>
        </row>
        <row r="42">
          <cell r="AA42" t="str">
            <v>長崎県</v>
          </cell>
        </row>
        <row r="43">
          <cell r="AA43" t="str">
            <v>熊本県</v>
          </cell>
        </row>
        <row r="44">
          <cell r="AA44" t="str">
            <v>大分県</v>
          </cell>
        </row>
        <row r="45">
          <cell r="AA45" t="str">
            <v>宮崎県</v>
          </cell>
        </row>
        <row r="46">
          <cell r="AA46" t="str">
            <v>鹿児島県</v>
          </cell>
        </row>
        <row r="47">
          <cell r="AA47" t="str">
            <v>沖縄県</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EEE1FF"/>
        </a:solidFill>
        <a:ln>
          <a:solidFill>
            <a:schemeClr val="accent3">
              <a:lumMod val="50000"/>
            </a:schemeClr>
          </a:solidFill>
        </a:ln>
      </a:spPr>
      <a:bodyPr vertOverflow="clip" horzOverflow="clip" lIns="36000" tIns="36000" rIns="36000" bIns="36000" rtlCol="0" anchor="t"/>
      <a:lstStyle>
        <a:defPPr algn="l">
          <a:defRPr kumimoji="1" sz="11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35CC7-5615-4F5A-8DFE-A32B6DF003DA}">
  <sheetPr>
    <tabColor theme="2" tint="-0.499984740745262"/>
    <pageSetUpPr fitToPage="1"/>
  </sheetPr>
  <dimension ref="A1:G7"/>
  <sheetViews>
    <sheetView showGridLines="0" tabSelected="1" view="pageBreakPreview" zoomScaleNormal="100" zoomScaleSheetLayoutView="100" workbookViewId="0">
      <selection activeCell="C6" sqref="C6"/>
    </sheetView>
  </sheetViews>
  <sheetFormatPr defaultColWidth="8.6640625" defaultRowHeight="18" x14ac:dyDescent="0.55000000000000004"/>
  <cols>
    <col min="1" max="1" width="28.1640625" style="41" bestFit="1" customWidth="1"/>
    <col min="2" max="2" width="64.4140625" style="143" customWidth="1"/>
    <col min="3" max="6" width="12.5" style="41" customWidth="1"/>
    <col min="7" max="7" width="3.9140625" customWidth="1"/>
    <col min="8" max="16384" width="8.6640625" style="41"/>
  </cols>
  <sheetData>
    <row r="1" spans="1:6" x14ac:dyDescent="0.55000000000000004">
      <c r="A1" s="207" t="s">
        <v>614</v>
      </c>
      <c r="B1" s="209" t="s">
        <v>620</v>
      </c>
      <c r="C1" s="211" t="s">
        <v>618</v>
      </c>
      <c r="D1" s="211"/>
      <c r="E1" s="211" t="s">
        <v>616</v>
      </c>
      <c r="F1" s="213" t="s">
        <v>617</v>
      </c>
    </row>
    <row r="2" spans="1:6" ht="18.5" thickBot="1" x14ac:dyDescent="0.6">
      <c r="A2" s="208"/>
      <c r="B2" s="210"/>
      <c r="C2" s="156" t="s">
        <v>615</v>
      </c>
      <c r="D2" s="157" t="s">
        <v>619</v>
      </c>
      <c r="E2" s="212"/>
      <c r="F2" s="214"/>
    </row>
    <row r="3" spans="1:6" ht="82.25" customHeight="1" x14ac:dyDescent="0.55000000000000004">
      <c r="A3" s="158" t="s">
        <v>652</v>
      </c>
      <c r="B3" s="145" t="s">
        <v>653</v>
      </c>
      <c r="C3" s="146" t="s">
        <v>622</v>
      </c>
      <c r="D3" s="146" t="s">
        <v>621</v>
      </c>
      <c r="E3" s="146" t="s">
        <v>621</v>
      </c>
      <c r="F3" s="147" t="s">
        <v>621</v>
      </c>
    </row>
    <row r="4" spans="1:6" ht="54" x14ac:dyDescent="0.55000000000000004">
      <c r="A4" s="202" t="s">
        <v>2950</v>
      </c>
      <c r="B4" s="148" t="s">
        <v>650</v>
      </c>
      <c r="C4" s="149" t="s">
        <v>621</v>
      </c>
      <c r="D4" s="149" t="s">
        <v>621</v>
      </c>
      <c r="E4" s="149" t="s">
        <v>621</v>
      </c>
      <c r="F4" s="150" t="s">
        <v>621</v>
      </c>
    </row>
    <row r="5" spans="1:6" ht="36" x14ac:dyDescent="0.55000000000000004">
      <c r="A5" s="159" t="s">
        <v>2949</v>
      </c>
      <c r="B5" s="148" t="s">
        <v>623</v>
      </c>
      <c r="C5" s="149" t="s">
        <v>621</v>
      </c>
      <c r="D5" s="149" t="s">
        <v>626</v>
      </c>
      <c r="E5" s="149" t="s">
        <v>626</v>
      </c>
      <c r="F5" s="150" t="s">
        <v>626</v>
      </c>
    </row>
    <row r="6" spans="1:6" ht="36.5" thickBot="1" x14ac:dyDescent="0.6">
      <c r="A6" s="160" t="s">
        <v>651</v>
      </c>
      <c r="B6" s="151" t="s">
        <v>624</v>
      </c>
      <c r="C6" s="144" t="s">
        <v>626</v>
      </c>
      <c r="D6" s="144" t="s">
        <v>621</v>
      </c>
      <c r="E6" s="144" t="s">
        <v>621</v>
      </c>
      <c r="F6" s="152" t="s">
        <v>621</v>
      </c>
    </row>
    <row r="7" spans="1:6" x14ac:dyDescent="0.55000000000000004">
      <c r="A7" s="153"/>
      <c r="B7" s="154"/>
      <c r="C7" s="153"/>
      <c r="D7" s="155" t="s">
        <v>625</v>
      </c>
      <c r="E7" s="153"/>
      <c r="F7" s="153"/>
    </row>
  </sheetData>
  <mergeCells count="5">
    <mergeCell ref="A1:A2"/>
    <mergeCell ref="B1:B2"/>
    <mergeCell ref="E1:E2"/>
    <mergeCell ref="F1:F2"/>
    <mergeCell ref="C1:D1"/>
  </mergeCells>
  <phoneticPr fontId="1"/>
  <pageMargins left="0.7" right="0.7" top="0.75" bottom="0.75" header="0.3" footer="0.3"/>
  <pageSetup paperSize="9" scale="55"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D0A80-E911-4D4C-A31F-5451186B8CF4}">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630</v>
      </c>
      <c r="B1" s="482"/>
      <c r="C1" s="482"/>
      <c r="D1" s="482"/>
      <c r="E1" s="485" t="str">
        <f>IF(省エネ提案一覧!E8="","",省エネ提案一覧!E8)</f>
        <v>管理標準の整備</v>
      </c>
      <c r="F1" s="485"/>
      <c r="G1" s="485"/>
      <c r="H1" s="485"/>
      <c r="I1" s="485"/>
      <c r="J1" s="485"/>
      <c r="K1" s="485"/>
      <c r="L1" s="485"/>
      <c r="M1" s="485"/>
      <c r="N1" s="485"/>
      <c r="O1" s="485"/>
      <c r="P1" s="485"/>
      <c r="Q1" s="485"/>
      <c r="R1" s="485"/>
      <c r="S1" s="485"/>
      <c r="T1" s="485"/>
      <c r="U1" s="492" t="s">
        <v>522</v>
      </c>
      <c r="V1" s="492"/>
      <c r="W1" s="492"/>
      <c r="X1" s="488" t="str">
        <f>IFERROR(VLOOKUP(E1,提案内容一覧!A:B, 2, FALSE), "")</f>
        <v>運用改善</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51" priority="3">
      <formula>LEN(TRIM(G48))=0</formula>
    </cfRule>
  </conditionalFormatting>
  <conditionalFormatting sqref="U61:Y61">
    <cfRule type="containsBlanks" dxfId="50" priority="1">
      <formula>LEN(TRIM(U61))=0</formula>
    </cfRule>
  </conditionalFormatting>
  <conditionalFormatting sqref="W48:Y48">
    <cfRule type="containsBlanks" dxfId="49"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7DB1EAE-7D86-47F8-A6CA-2198328CBFE2}">
          <x14:formula1>
            <xm:f>データ入力!$AV$3:$AV$52</xm:f>
          </x14:formula1>
          <xm:sqref>G48 G54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5F372-9BDD-4A12-8D03-4D0EB8BD6795}">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631</v>
      </c>
      <c r="B1" s="482"/>
      <c r="C1" s="482"/>
      <c r="D1" s="482"/>
      <c r="E1" s="485" t="str">
        <f>IF(省エネ提案一覧!E9="","",省エネ提案一覧!E9)</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48" priority="3">
      <formula>LEN(TRIM(G48))=0</formula>
    </cfRule>
  </conditionalFormatting>
  <conditionalFormatting sqref="U61:Y61">
    <cfRule type="containsBlanks" dxfId="47" priority="1">
      <formula>LEN(TRIM(U61))=0</formula>
    </cfRule>
  </conditionalFormatting>
  <conditionalFormatting sqref="W48:Y48">
    <cfRule type="containsBlanks" dxfId="46"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B514747-CAC7-46B4-BC6C-3C9B0B077430}">
          <x14:formula1>
            <xm:f>データ入力!$AV$3:$AV$52</xm:f>
          </x14:formula1>
          <xm:sqref>G48 G54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CFCD3-9EE5-4ED7-93D7-DEAA6A0B2E95}">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632</v>
      </c>
      <c r="B1" s="482"/>
      <c r="C1" s="482"/>
      <c r="D1" s="482"/>
      <c r="E1" s="485" t="str">
        <f>IF(省エネ提案一覧!E10="","",省エネ提案一覧!E10)</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45" priority="3">
      <formula>LEN(TRIM(G48))=0</formula>
    </cfRule>
  </conditionalFormatting>
  <conditionalFormatting sqref="U61:Y61">
    <cfRule type="containsBlanks" dxfId="44" priority="1">
      <formula>LEN(TRIM(U61))=0</formula>
    </cfRule>
  </conditionalFormatting>
  <conditionalFormatting sqref="W48:Y48">
    <cfRule type="containsBlanks" dxfId="43"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B96CB69-BA28-4424-93C4-CCD5BA382BE1}">
          <x14:formula1>
            <xm:f>データ入力!$AV$3:$AV$52</xm:f>
          </x14:formula1>
          <xm:sqref>G48 G54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CD1BD-22EB-495C-9EBB-C20720320E72}">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633</v>
      </c>
      <c r="B1" s="482"/>
      <c r="C1" s="482"/>
      <c r="D1" s="482"/>
      <c r="E1" s="485" t="str">
        <f>IF(省エネ提案一覧!E11="","",省エネ提案一覧!E11)</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42" priority="3">
      <formula>LEN(TRIM(G48))=0</formula>
    </cfRule>
  </conditionalFormatting>
  <conditionalFormatting sqref="U61:Y61">
    <cfRule type="containsBlanks" dxfId="41" priority="1">
      <formula>LEN(TRIM(U61))=0</formula>
    </cfRule>
  </conditionalFormatting>
  <conditionalFormatting sqref="W48:Y48">
    <cfRule type="containsBlanks" dxfId="40"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40740C1-2D9C-4499-8A45-6A09704322A9}">
          <x14:formula1>
            <xm:f>データ入力!$AV$3:$AV$52</xm:f>
          </x14:formula1>
          <xm:sqref>G48 G54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330DC-729F-4785-A496-71A814DFCA95}">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634</v>
      </c>
      <c r="B1" s="482"/>
      <c r="C1" s="482"/>
      <c r="D1" s="482"/>
      <c r="E1" s="485" t="str">
        <f>IF(省エネ提案一覧!E12="","",省エネ提案一覧!E12)</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39" priority="3">
      <formula>LEN(TRIM(G48))=0</formula>
    </cfRule>
  </conditionalFormatting>
  <conditionalFormatting sqref="U61:Y61">
    <cfRule type="containsBlanks" dxfId="38" priority="1">
      <formula>LEN(TRIM(U61))=0</formula>
    </cfRule>
  </conditionalFormatting>
  <conditionalFormatting sqref="W48:Y48">
    <cfRule type="containsBlanks" dxfId="37"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32A8F0A-A397-4774-9AF1-091389F7029F}">
          <x14:formula1>
            <xm:f>データ入力!$AV$3:$AV$52</xm:f>
          </x14:formula1>
          <xm:sqref>G48 G54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FC46B-E1CF-40D0-BE52-451115661689}">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635</v>
      </c>
      <c r="B1" s="482"/>
      <c r="C1" s="482"/>
      <c r="D1" s="482"/>
      <c r="E1" s="485" t="str">
        <f>IF(省エネ提案一覧!E13="","",省エネ提案一覧!E13)</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36" priority="3">
      <formula>LEN(TRIM(G48))=0</formula>
    </cfRule>
  </conditionalFormatting>
  <conditionalFormatting sqref="U61:Y61">
    <cfRule type="containsBlanks" dxfId="35" priority="1">
      <formula>LEN(TRIM(U61))=0</formula>
    </cfRule>
  </conditionalFormatting>
  <conditionalFormatting sqref="W48:Y48">
    <cfRule type="containsBlanks" dxfId="34"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DD62CE2-616C-48DB-B866-C442C854D16D}">
          <x14:formula1>
            <xm:f>データ入力!$AV$3:$AV$52</xm:f>
          </x14:formula1>
          <xm:sqref>G48 G54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E45C0-F538-47A2-B24D-CD26FCDC09C1}">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636</v>
      </c>
      <c r="B1" s="482"/>
      <c r="C1" s="482"/>
      <c r="D1" s="482"/>
      <c r="E1" s="485" t="str">
        <f>IF(省エネ提案一覧!E14="","",省エネ提案一覧!E14)</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33" priority="3">
      <formula>LEN(TRIM(G48))=0</formula>
    </cfRule>
  </conditionalFormatting>
  <conditionalFormatting sqref="U61:Y61">
    <cfRule type="containsBlanks" dxfId="32" priority="1">
      <formula>LEN(TRIM(U61))=0</formula>
    </cfRule>
  </conditionalFormatting>
  <conditionalFormatting sqref="W48:Y48">
    <cfRule type="containsBlanks" dxfId="31"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A0EDF27-148A-4EE1-8F0E-02821F24852D}">
          <x14:formula1>
            <xm:f>データ入力!$AV$3:$AV$52</xm:f>
          </x14:formula1>
          <xm:sqref>G48 G54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2962C-881A-4003-AB92-4D51CEDC0DDE}">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637</v>
      </c>
      <c r="B1" s="482"/>
      <c r="C1" s="482"/>
      <c r="D1" s="482"/>
      <c r="E1" s="485" t="str">
        <f>IF(省エネ提案一覧!E15="","",省エネ提案一覧!E15)</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30" priority="3">
      <formula>LEN(TRIM(G48))=0</formula>
    </cfRule>
  </conditionalFormatting>
  <conditionalFormatting sqref="U61:Y61">
    <cfRule type="containsBlanks" dxfId="29" priority="1">
      <formula>LEN(TRIM(U61))=0</formula>
    </cfRule>
  </conditionalFormatting>
  <conditionalFormatting sqref="W48:Y48">
    <cfRule type="containsBlanks" dxfId="28"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AE7BD47-6AA5-4847-86EA-F0795870170B}">
          <x14:formula1>
            <xm:f>データ入力!$AV$3:$AV$52</xm:f>
          </x14:formula1>
          <xm:sqref>G48 G54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4F9B5-4079-4D67-B5C6-BB9B72635479}">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638</v>
      </c>
      <c r="B1" s="482"/>
      <c r="C1" s="482"/>
      <c r="D1" s="482"/>
      <c r="E1" s="485" t="str">
        <f>IF(省エネ提案一覧!E16="","",省エネ提案一覧!E16)</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27" priority="3">
      <formula>LEN(TRIM(G48))=0</formula>
    </cfRule>
  </conditionalFormatting>
  <conditionalFormatting sqref="U61:Y61">
    <cfRule type="containsBlanks" dxfId="26" priority="1">
      <formula>LEN(TRIM(U61))=0</formula>
    </cfRule>
  </conditionalFormatting>
  <conditionalFormatting sqref="W48:Y48">
    <cfRule type="containsBlanks" dxfId="25"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5606B-0F58-4C96-A9C2-29FFCC35A99E}">
          <x14:formula1>
            <xm:f>データ入力!$AV$3:$AV$52</xm:f>
          </x14:formula1>
          <xm:sqref>G48 G54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4187E-650C-4FB5-BEE4-E20B71573949}">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639</v>
      </c>
      <c r="B1" s="482"/>
      <c r="C1" s="482"/>
      <c r="D1" s="482"/>
      <c r="E1" s="485" t="str">
        <f>IF(省エネ提案一覧!E17="","",省エネ提案一覧!E17)</f>
        <v/>
      </c>
      <c r="F1" s="485"/>
      <c r="G1" s="485"/>
      <c r="H1" s="485"/>
      <c r="I1" s="485"/>
      <c r="J1" s="485"/>
      <c r="K1" s="485"/>
      <c r="L1" s="485"/>
      <c r="M1" s="485"/>
      <c r="N1" s="485"/>
      <c r="O1" s="485"/>
      <c r="P1" s="485"/>
      <c r="Q1" s="485"/>
      <c r="R1" s="485"/>
      <c r="S1" s="485"/>
      <c r="T1" s="485"/>
      <c r="U1" s="492" t="s">
        <v>522</v>
      </c>
      <c r="V1" s="492"/>
      <c r="W1" s="492"/>
      <c r="X1" s="488" t="str">
        <f>IFERROR(VLOOKUP(E1,提案内容一覧!A:B, 2, FALSE), "")</f>
        <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P62:T62"/>
    <mergeCell ref="U62:Y62"/>
    <mergeCell ref="Z62:AA62"/>
    <mergeCell ref="U60:Y60"/>
    <mergeCell ref="Z60:AA60"/>
    <mergeCell ref="P61:T61"/>
    <mergeCell ref="U61:Y61"/>
    <mergeCell ref="Z61:AA61"/>
    <mergeCell ref="Z55:AA55"/>
    <mergeCell ref="Q56:V56"/>
    <mergeCell ref="W56:Y56"/>
    <mergeCell ref="Z56:AA56"/>
    <mergeCell ref="Q57:V57"/>
    <mergeCell ref="W57:Y57"/>
    <mergeCell ref="Z57:AA57"/>
    <mergeCell ref="W55:Y55"/>
    <mergeCell ref="Z49:AA49"/>
    <mergeCell ref="Q50:V50"/>
    <mergeCell ref="W50:Y50"/>
    <mergeCell ref="Z50:AA50"/>
    <mergeCell ref="Q51:V51"/>
    <mergeCell ref="W51:Y51"/>
    <mergeCell ref="Z51:AA51"/>
    <mergeCell ref="W49:Y49"/>
    <mergeCell ref="L62:M62"/>
    <mergeCell ref="L61:M61"/>
    <mergeCell ref="L60:M60"/>
    <mergeCell ref="G60:K60"/>
    <mergeCell ref="G61:K61"/>
    <mergeCell ref="G62:K62"/>
    <mergeCell ref="B61:F61"/>
    <mergeCell ref="B62:F62"/>
    <mergeCell ref="B60:F60"/>
    <mergeCell ref="B57:F57"/>
    <mergeCell ref="G57:I57"/>
    <mergeCell ref="J57:K57"/>
    <mergeCell ref="M57:P57"/>
    <mergeCell ref="P60:T60"/>
    <mergeCell ref="B56:F56"/>
    <mergeCell ref="G56:I56"/>
    <mergeCell ref="J56:K56"/>
    <mergeCell ref="M56:P56"/>
    <mergeCell ref="B55:F55"/>
    <mergeCell ref="G55:I55"/>
    <mergeCell ref="J55:K55"/>
    <mergeCell ref="M55:P55"/>
    <mergeCell ref="Q55:V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24" priority="3">
      <formula>LEN(TRIM(G48))=0</formula>
    </cfRule>
  </conditionalFormatting>
  <conditionalFormatting sqref="U61:Y61">
    <cfRule type="containsBlanks" dxfId="23" priority="1">
      <formula>LEN(TRIM(U61))=0</formula>
    </cfRule>
  </conditionalFormatting>
  <conditionalFormatting sqref="W48:Y48">
    <cfRule type="containsBlanks" dxfId="22"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F5AA948-9673-418F-A00C-4B498AAAF24D}">
          <x14:formula1>
            <xm:f>データ入力!$AV$3:$AV$52</xm:f>
          </x14:formula1>
          <xm:sqref>G48 G54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F7AEE-7F50-455B-BC44-69E7DB829AB9}">
  <sheetPr>
    <tabColor theme="2" tint="-0.499984740745262"/>
    <pageSetUpPr fitToPage="1"/>
  </sheetPr>
  <dimension ref="A1:BI61"/>
  <sheetViews>
    <sheetView zoomScaleNormal="100" workbookViewId="0">
      <selection activeCell="BF1" sqref="BF1"/>
    </sheetView>
  </sheetViews>
  <sheetFormatPr defaultColWidth="9" defaultRowHeight="18" outlineLevelCol="1" x14ac:dyDescent="0.55000000000000004"/>
  <cols>
    <col min="1" max="2" width="16" style="37" customWidth="1"/>
    <col min="3" max="3" width="1.6640625" style="37" customWidth="1"/>
    <col min="4" max="4" width="13.6640625" style="37" customWidth="1"/>
    <col min="5" max="5" width="1.6640625" style="37" customWidth="1"/>
    <col min="6" max="7" width="5.5" style="37" customWidth="1"/>
    <col min="8" max="8" width="9" style="37"/>
    <col min="9" max="15" width="10.5" style="37" customWidth="1"/>
    <col min="16" max="16" width="5.6640625" style="37" customWidth="1"/>
    <col min="17" max="18" width="5.5" style="37" customWidth="1"/>
    <col min="19" max="25" width="10.6640625" style="37" customWidth="1"/>
    <col min="26" max="26" width="3.1640625" style="37" customWidth="1"/>
    <col min="27" max="28" width="5.5" style="37" customWidth="1" outlineLevel="1"/>
    <col min="29" max="35" width="10" style="37" customWidth="1" outlineLevel="1"/>
    <col min="36" max="36" width="4.08203125" style="37" customWidth="1" outlineLevel="1"/>
    <col min="37" max="38" width="5.5" style="37" customWidth="1" outlineLevel="1"/>
    <col min="39" max="45" width="10.5" style="37" customWidth="1" outlineLevel="1"/>
    <col min="46" max="47" width="4.58203125" style="37" customWidth="1"/>
    <col min="48" max="48" width="19.1640625" style="37" bestFit="1" customWidth="1" outlineLevel="1"/>
    <col min="49" max="49" width="5.9140625" style="37" bestFit="1" customWidth="1" outlineLevel="1"/>
    <col min="50" max="50" width="11" style="37" bestFit="1" customWidth="1" outlineLevel="1"/>
    <col min="51" max="51" width="10.1640625" style="37" bestFit="1" customWidth="1" outlineLevel="1"/>
    <col min="52" max="52" width="5.5" style="37" customWidth="1" outlineLevel="1"/>
    <col min="53" max="53" width="4.5" style="37" customWidth="1" outlineLevel="1"/>
    <col min="54" max="56" width="9.5" style="37" customWidth="1" outlineLevel="1"/>
    <col min="57" max="57" width="9.5" style="62" customWidth="1" outlineLevel="1"/>
    <col min="58" max="58" width="9" style="37" outlineLevel="1"/>
    <col min="59" max="59" width="11.1640625" style="37" bestFit="1" customWidth="1" outlineLevel="1"/>
    <col min="60" max="60" width="10.6640625" style="37" customWidth="1" outlineLevel="1"/>
    <col min="61" max="61" width="10.1640625" style="37" bestFit="1" customWidth="1" outlineLevel="1"/>
    <col min="62" max="16384" width="9" style="37"/>
  </cols>
  <sheetData>
    <row r="1" spans="1:61" x14ac:dyDescent="0.55000000000000004">
      <c r="A1" s="57" t="s">
        <v>77</v>
      </c>
      <c r="B1" s="58"/>
      <c r="F1" s="38" t="s">
        <v>482</v>
      </c>
      <c r="J1" s="38" t="s">
        <v>483</v>
      </c>
      <c r="S1" s="38">
        <v>28</v>
      </c>
      <c r="U1" s="37">
        <v>95</v>
      </c>
      <c r="AC1" s="59">
        <f>IF(AC3=0,"",VLOOKUP(AC3,$AV$3:$AZ$52,3,FALSE))</f>
        <v>8.64</v>
      </c>
      <c r="AD1" s="59">
        <f t="shared" ref="AD1:AI1" si="0">IF(AD3=0,"",VLOOKUP(AD3,$AV$3:$AZ$52,3,FALSE))</f>
        <v>3.6</v>
      </c>
      <c r="AE1" s="59">
        <f t="shared" si="0"/>
        <v>38.9</v>
      </c>
      <c r="AF1" s="59">
        <f t="shared" si="0"/>
        <v>50.1</v>
      </c>
      <c r="AG1" s="59" t="str">
        <f t="shared" si="0"/>
        <v/>
      </c>
      <c r="AH1" s="59" t="str">
        <f t="shared" si="0"/>
        <v/>
      </c>
      <c r="AI1" s="59" t="str">
        <f t="shared" si="0"/>
        <v/>
      </c>
      <c r="AM1" s="59"/>
      <c r="AN1" s="59"/>
      <c r="AO1" s="59"/>
      <c r="AP1" s="59"/>
      <c r="AQ1" s="59"/>
      <c r="AR1" s="59"/>
      <c r="AV1" s="60" t="s">
        <v>259</v>
      </c>
      <c r="AW1" s="50" t="s">
        <v>260</v>
      </c>
      <c r="AX1" s="50" t="s">
        <v>261</v>
      </c>
      <c r="AY1" s="50" t="s">
        <v>262</v>
      </c>
      <c r="AZ1" s="50"/>
      <c r="BA1" s="50"/>
      <c r="BB1" s="61" t="s">
        <v>263</v>
      </c>
      <c r="BC1" s="61" t="s">
        <v>484</v>
      </c>
      <c r="BD1" s="61" t="s">
        <v>485</v>
      </c>
      <c r="BF1" s="50" t="s">
        <v>486</v>
      </c>
      <c r="BG1" s="50"/>
      <c r="BH1" s="50" t="s">
        <v>277</v>
      </c>
      <c r="BI1" s="63"/>
    </row>
    <row r="2" spans="1:61" ht="18.5" thickBot="1" x14ac:dyDescent="0.6">
      <c r="D2" s="37" t="s">
        <v>689</v>
      </c>
      <c r="S2" s="37">
        <v>1000</v>
      </c>
      <c r="T2" s="37">
        <v>1000</v>
      </c>
      <c r="U2" s="37">
        <v>1000</v>
      </c>
      <c r="V2" s="37">
        <v>1000</v>
      </c>
      <c r="W2" s="37">
        <v>1000</v>
      </c>
      <c r="X2" s="37">
        <v>1000</v>
      </c>
      <c r="Y2" s="37">
        <v>1000</v>
      </c>
      <c r="AC2" s="64">
        <f>IF(AC3=0,"",VLOOKUP(AC3,$AV$3:$AZ$52,5,FALSE))</f>
        <v>1000</v>
      </c>
      <c r="AD2" s="64">
        <f t="shared" ref="AD2:AI2" si="1">IF(AD3=0,"",VLOOKUP(AD3,$AV$3:$AZ$52,5,FALSE))</f>
        <v>1000</v>
      </c>
      <c r="AE2" s="64">
        <f t="shared" si="1"/>
        <v>1000</v>
      </c>
      <c r="AF2" s="64">
        <f t="shared" si="1"/>
        <v>1000</v>
      </c>
      <c r="AG2" s="64" t="str">
        <f t="shared" si="1"/>
        <v/>
      </c>
      <c r="AH2" s="64" t="str">
        <f t="shared" si="1"/>
        <v/>
      </c>
      <c r="AI2" s="64" t="str">
        <f t="shared" si="1"/>
        <v/>
      </c>
      <c r="AM2" s="64"/>
      <c r="AN2" s="64"/>
      <c r="AO2" s="64"/>
      <c r="AP2" s="64"/>
      <c r="AQ2" s="64"/>
      <c r="AR2" s="64"/>
      <c r="AV2" s="65"/>
      <c r="BA2" s="66">
        <v>2.58E-2</v>
      </c>
      <c r="BB2" s="66"/>
      <c r="BC2" s="66"/>
      <c r="BD2" s="66"/>
      <c r="BI2" s="67"/>
    </row>
    <row r="3" spans="1:61" ht="33.65" customHeight="1" x14ac:dyDescent="0.55000000000000004">
      <c r="A3" s="235" t="s">
        <v>1516</v>
      </c>
      <c r="B3" s="236"/>
      <c r="D3" s="239">
        <f>IF(A3="","",VLOOKUP(データ入力!A3,【新】電力会社一覧!B:D,3,FALSE))</f>
        <v>4.3100000000000001E-4</v>
      </c>
      <c r="F3" s="221" t="s">
        <v>487</v>
      </c>
      <c r="G3" s="225" t="s">
        <v>488</v>
      </c>
      <c r="H3" s="68" t="s">
        <v>489</v>
      </c>
      <c r="I3" s="142" t="s">
        <v>264</v>
      </c>
      <c r="J3" s="78" t="s">
        <v>266</v>
      </c>
      <c r="K3" s="78" t="s">
        <v>269</v>
      </c>
      <c r="L3" s="78" t="s">
        <v>2954</v>
      </c>
      <c r="M3" s="78"/>
      <c r="N3" s="78"/>
      <c r="O3" s="78"/>
      <c r="P3" s="69"/>
      <c r="Q3" s="227" t="s">
        <v>487</v>
      </c>
      <c r="R3" s="221" t="s">
        <v>488</v>
      </c>
      <c r="S3" s="70" t="str">
        <f t="shared" ref="S3:Y3" si="2">I3</f>
        <v>電力</v>
      </c>
      <c r="T3" s="70" t="str">
        <f>J3</f>
        <v>電力②</v>
      </c>
      <c r="U3" s="70" t="str">
        <f t="shared" si="2"/>
        <v>A重油</v>
      </c>
      <c r="V3" s="70" t="str">
        <f t="shared" si="2"/>
        <v>LPG</v>
      </c>
      <c r="W3" s="70">
        <f t="shared" si="2"/>
        <v>0</v>
      </c>
      <c r="X3" s="70">
        <f t="shared" si="2"/>
        <v>0</v>
      </c>
      <c r="Y3" s="71">
        <f t="shared" si="2"/>
        <v>0</v>
      </c>
      <c r="AA3" s="221" t="s">
        <v>487</v>
      </c>
      <c r="AB3" s="221" t="s">
        <v>488</v>
      </c>
      <c r="AC3" s="70" t="str">
        <f>I3</f>
        <v>電力</v>
      </c>
      <c r="AD3" s="70" t="str">
        <f t="shared" ref="AD3:AH3" si="3">J3</f>
        <v>電力②</v>
      </c>
      <c r="AE3" s="70" t="str">
        <f t="shared" si="3"/>
        <v>A重油</v>
      </c>
      <c r="AF3" s="70" t="str">
        <f t="shared" si="3"/>
        <v>LPG</v>
      </c>
      <c r="AG3" s="70">
        <f t="shared" si="3"/>
        <v>0</v>
      </c>
      <c r="AH3" s="70">
        <f t="shared" si="3"/>
        <v>0</v>
      </c>
      <c r="AI3" s="70">
        <f>O3</f>
        <v>0</v>
      </c>
      <c r="AJ3" s="72"/>
      <c r="AK3" s="221" t="s">
        <v>487</v>
      </c>
      <c r="AL3" s="221" t="s">
        <v>488</v>
      </c>
      <c r="AM3" s="70" t="str">
        <f>I3</f>
        <v>電力</v>
      </c>
      <c r="AN3" s="70" t="str">
        <f t="shared" ref="AN3:AS3" si="4">J3</f>
        <v>電力②</v>
      </c>
      <c r="AO3" s="70" t="str">
        <f t="shared" si="4"/>
        <v>A重油</v>
      </c>
      <c r="AP3" s="70" t="str">
        <f t="shared" si="4"/>
        <v>LPG</v>
      </c>
      <c r="AQ3" s="70">
        <f t="shared" si="4"/>
        <v>0</v>
      </c>
      <c r="AR3" s="70">
        <f t="shared" si="4"/>
        <v>0</v>
      </c>
      <c r="AS3" s="70">
        <f t="shared" si="4"/>
        <v>0</v>
      </c>
      <c r="AV3" s="65" t="s">
        <v>264</v>
      </c>
      <c r="AW3" s="61" t="s">
        <v>15</v>
      </c>
      <c r="AX3" s="37">
        <v>8.64</v>
      </c>
      <c r="AY3" s="37" t="s">
        <v>265</v>
      </c>
      <c r="AZ3" s="37">
        <v>1000</v>
      </c>
      <c r="BA3" s="73" t="s">
        <v>52</v>
      </c>
      <c r="BB3" s="73"/>
      <c r="BC3" s="73"/>
      <c r="BD3" s="73"/>
      <c r="BE3" s="74">
        <f>IF(SUMIF($I$3:$O$3,AV3,$I$17:$O$17)="",0,SUMIF($I$3:$O$3,AV3,$I$17:$O$17))</f>
        <v>697451</v>
      </c>
      <c r="BF3" s="37">
        <f>IF($A$3=0,"",VLOOKUP($A$3,【新】電力会社一覧!$B:$C,2,FALSE))</f>
        <v>4.3100000000000001E-4</v>
      </c>
      <c r="BG3" s="37" t="s">
        <v>490</v>
      </c>
      <c r="BH3" s="51">
        <f>IF($A$3=0,"",BF3*BE3)</f>
        <v>300.601381</v>
      </c>
      <c r="BI3" s="67" t="s">
        <v>278</v>
      </c>
    </row>
    <row r="4" spans="1:61" ht="18.5" thickBot="1" x14ac:dyDescent="0.6">
      <c r="A4" s="237"/>
      <c r="B4" s="238"/>
      <c r="D4" s="240"/>
      <c r="F4" s="222"/>
      <c r="G4" s="226"/>
      <c r="H4" s="75" t="s">
        <v>491</v>
      </c>
      <c r="I4" s="168" t="str">
        <f t="shared" ref="I4:O4" si="5">IF(I3="","",VLOOKUP(I3,$AV$3:$AY$52,2,FALSE))</f>
        <v>kWh</v>
      </c>
      <c r="J4" s="78" t="str">
        <f t="shared" si="5"/>
        <v>kWh</v>
      </c>
      <c r="K4" s="78" t="str">
        <f t="shared" si="5"/>
        <v>ℓ</v>
      </c>
      <c r="L4" s="78" t="str">
        <f t="shared" si="5"/>
        <v>kg</v>
      </c>
      <c r="M4" s="78" t="str">
        <f t="shared" si="5"/>
        <v/>
      </c>
      <c r="N4" s="78" t="str">
        <f t="shared" si="5"/>
        <v/>
      </c>
      <c r="O4" s="78" t="str">
        <f t="shared" si="5"/>
        <v/>
      </c>
      <c r="P4" s="77"/>
      <c r="Q4" s="228"/>
      <c r="R4" s="222"/>
      <c r="S4" s="78" t="s">
        <v>130</v>
      </c>
      <c r="T4" s="78" t="s">
        <v>130</v>
      </c>
      <c r="U4" s="78" t="s">
        <v>130</v>
      </c>
      <c r="V4" s="78" t="s">
        <v>130</v>
      </c>
      <c r="W4" s="78" t="s">
        <v>130</v>
      </c>
      <c r="X4" s="78" t="s">
        <v>130</v>
      </c>
      <c r="Y4" s="78" t="s">
        <v>130</v>
      </c>
      <c r="AA4" s="222"/>
      <c r="AB4" s="222"/>
      <c r="AC4" s="78" t="str">
        <f>IF(AC3=0,"",VLOOKUP(AC3,$AV$3:$AY$52,4,FALSE))</f>
        <v>GJ/千kWh</v>
      </c>
      <c r="AD4" s="78" t="str">
        <f t="shared" ref="AD4:AI4" si="6">IF(AD3=0,"",VLOOKUP(AD3,$AV$3:$AY$52,4,FALSE))</f>
        <v>GJ/千kWh</v>
      </c>
      <c r="AE4" s="78" t="str">
        <f t="shared" si="6"/>
        <v>GJ/kℓ</v>
      </c>
      <c r="AF4" s="78" t="str">
        <f t="shared" si="6"/>
        <v>GJ/t</v>
      </c>
      <c r="AG4" s="78" t="str">
        <f t="shared" si="6"/>
        <v/>
      </c>
      <c r="AH4" s="78" t="str">
        <f t="shared" si="6"/>
        <v/>
      </c>
      <c r="AI4" s="78" t="str">
        <f t="shared" si="6"/>
        <v/>
      </c>
      <c r="AJ4" s="72"/>
      <c r="AK4" s="222"/>
      <c r="AL4" s="222"/>
      <c r="AM4" s="78" t="str">
        <f t="shared" ref="AM4:AS4" si="7">IF(AM3=0,"",VLOOKUP(AM3,$AV$3:$BA$52,6,FALSE))</f>
        <v>kℓ</v>
      </c>
      <c r="AN4" s="78" t="str">
        <f>IF(AN3=0,"",VLOOKUP(AN3,$AV$3:$BA$52,6,FALSE))</f>
        <v>kℓ</v>
      </c>
      <c r="AO4" s="78" t="str">
        <f t="shared" si="7"/>
        <v>kℓ</v>
      </c>
      <c r="AP4" s="78" t="str">
        <f t="shared" si="7"/>
        <v>kℓ</v>
      </c>
      <c r="AQ4" s="78" t="str">
        <f t="shared" si="7"/>
        <v/>
      </c>
      <c r="AR4" s="78" t="str">
        <f t="shared" si="7"/>
        <v/>
      </c>
      <c r="AS4" s="78" t="str">
        <f t="shared" si="7"/>
        <v/>
      </c>
      <c r="AV4" s="65" t="s">
        <v>266</v>
      </c>
      <c r="AW4" s="61" t="s">
        <v>15</v>
      </c>
      <c r="AX4" s="37">
        <v>3.6</v>
      </c>
      <c r="AY4" s="37" t="s">
        <v>265</v>
      </c>
      <c r="AZ4" s="37">
        <v>1000</v>
      </c>
      <c r="BA4" s="73" t="s">
        <v>52</v>
      </c>
      <c r="BB4" s="73"/>
      <c r="BC4" s="73"/>
      <c r="BD4" s="73"/>
      <c r="BE4" s="74">
        <f t="shared" ref="BE4" si="8">IF(SUMIF($I$3:$O$3,AV4,$I$17:$O$17)="",0,SUMIF($I$3:$O$3,AV4,$I$17:$O$17))</f>
        <v>39200</v>
      </c>
      <c r="BF4" s="37">
        <f>IF($A$3=0,"",VLOOKUP($A$3,【新】電力会社一覧!$B:$C,2,FALSE))</f>
        <v>4.3100000000000001E-4</v>
      </c>
      <c r="BG4" s="37" t="s">
        <v>490</v>
      </c>
      <c r="BH4" s="51">
        <f>IF($A$3=0,"",BF4*BE4)</f>
        <v>16.895199999999999</v>
      </c>
      <c r="BI4" s="67" t="s">
        <v>278</v>
      </c>
    </row>
    <row r="5" spans="1:61" x14ac:dyDescent="0.55000000000000004">
      <c r="A5" s="38" t="s">
        <v>78</v>
      </c>
      <c r="F5" s="79">
        <v>2024</v>
      </c>
      <c r="G5" s="166">
        <v>4</v>
      </c>
      <c r="H5" s="170">
        <v>126</v>
      </c>
      <c r="I5" s="171">
        <v>52117</v>
      </c>
      <c r="J5" s="171">
        <v>3400</v>
      </c>
      <c r="K5" s="171">
        <v>8227</v>
      </c>
      <c r="L5" s="171"/>
      <c r="M5" s="171"/>
      <c r="N5" s="171"/>
      <c r="O5" s="171"/>
      <c r="P5" s="82"/>
      <c r="Q5" s="83">
        <f>F5</f>
        <v>2024</v>
      </c>
      <c r="R5" s="83">
        <f>G5</f>
        <v>4</v>
      </c>
      <c r="S5" s="84">
        <f>I5*$S$1</f>
        <v>1459276</v>
      </c>
      <c r="T5" s="84">
        <v>0</v>
      </c>
      <c r="U5" s="84">
        <f>$U$1*K5</f>
        <v>781565</v>
      </c>
      <c r="V5" s="84"/>
      <c r="W5" s="84"/>
      <c r="X5" s="84"/>
      <c r="Y5" s="84"/>
      <c r="AA5" s="86">
        <f t="shared" ref="AA5:AB16" si="9">F5</f>
        <v>2024</v>
      </c>
      <c r="AB5" s="86">
        <f t="shared" si="9"/>
        <v>4</v>
      </c>
      <c r="AC5" s="87">
        <f>I5*AC$1/AC$2</f>
        <v>450.29088000000002</v>
      </c>
      <c r="AD5" s="87">
        <f t="shared" ref="AC5:AG16" si="10">J5*AD$1/AD$2</f>
        <v>12.24</v>
      </c>
      <c r="AE5" s="87">
        <f t="shared" si="10"/>
        <v>320.03030000000001</v>
      </c>
      <c r="AF5" s="87">
        <f t="shared" si="10"/>
        <v>0</v>
      </c>
      <c r="AG5" s="87" t="e">
        <f t="shared" si="10"/>
        <v>#VALUE!</v>
      </c>
      <c r="AH5" s="87" t="e">
        <f>N5*AH$1/AH$2</f>
        <v>#VALUE!</v>
      </c>
      <c r="AI5" s="87" t="e">
        <f t="shared" ref="AH5:AI16" si="11">O5*AI$1/AI$2</f>
        <v>#VALUE!</v>
      </c>
      <c r="AJ5" s="88"/>
      <c r="AK5" s="86">
        <f>F5</f>
        <v>2024</v>
      </c>
      <c r="AL5" s="86">
        <f>G5</f>
        <v>4</v>
      </c>
      <c r="AM5" s="87">
        <f>AC5*$BA$2</f>
        <v>11.617504704</v>
      </c>
      <c r="AN5" s="87">
        <f>AD5*$BA$2</f>
        <v>0.31579200000000002</v>
      </c>
      <c r="AO5" s="87">
        <f t="shared" ref="AM5:AS16" si="12">AE5*$BA$2</f>
        <v>8.256781740000001</v>
      </c>
      <c r="AP5" s="87">
        <f t="shared" si="12"/>
        <v>0</v>
      </c>
      <c r="AQ5" s="87" t="e">
        <f t="shared" si="12"/>
        <v>#VALUE!</v>
      </c>
      <c r="AR5" s="87" t="e">
        <f t="shared" si="12"/>
        <v>#VALUE!</v>
      </c>
      <c r="AS5" s="87" t="e">
        <f t="shared" si="12"/>
        <v>#VALUE!</v>
      </c>
      <c r="AV5" s="65" t="s">
        <v>267</v>
      </c>
      <c r="AW5" s="89" t="s">
        <v>492</v>
      </c>
      <c r="AX5" s="37">
        <f>IF(A13="",45,A13)</f>
        <v>45</v>
      </c>
      <c r="AY5" s="37" t="s">
        <v>268</v>
      </c>
      <c r="AZ5" s="37">
        <v>1000</v>
      </c>
      <c r="BA5" s="73" t="s">
        <v>52</v>
      </c>
      <c r="BB5" s="73">
        <v>1.4E-2</v>
      </c>
      <c r="BC5" s="73">
        <v>44</v>
      </c>
      <c r="BD5" s="73">
        <v>12</v>
      </c>
      <c r="BE5" s="74">
        <f>IF(SUMIF($I$3:$O$3,AV5,$I$17:$O$17)="",0,SUMIF($I$3:$O$3,AV5,$I$17:$O$17))</f>
        <v>0</v>
      </c>
      <c r="BF5" s="37">
        <f>AX5*BB5*BC5/BD5</f>
        <v>2.31</v>
      </c>
      <c r="BG5" s="37" t="s">
        <v>493</v>
      </c>
      <c r="BH5" s="51">
        <f>BF5*BE5/AZ5</f>
        <v>0</v>
      </c>
      <c r="BI5" s="67" t="s">
        <v>278</v>
      </c>
    </row>
    <row r="6" spans="1:61" ht="18.75" customHeight="1" x14ac:dyDescent="0.55000000000000004">
      <c r="A6" s="38" t="s">
        <v>79</v>
      </c>
      <c r="F6" s="79">
        <v>2024</v>
      </c>
      <c r="G6" s="166">
        <v>5</v>
      </c>
      <c r="H6" s="170">
        <v>148</v>
      </c>
      <c r="I6" s="81">
        <v>58183</v>
      </c>
      <c r="J6" s="81">
        <v>4600</v>
      </c>
      <c r="K6" s="81">
        <v>7708</v>
      </c>
      <c r="L6" s="81"/>
      <c r="M6" s="81"/>
      <c r="N6" s="81"/>
      <c r="O6" s="81"/>
      <c r="P6" s="82"/>
      <c r="Q6" s="83">
        <f t="shared" ref="Q6:R16" si="13">F6</f>
        <v>2024</v>
      </c>
      <c r="R6" s="83">
        <f t="shared" si="13"/>
        <v>5</v>
      </c>
      <c r="S6" s="84">
        <f t="shared" ref="S6:S16" si="14">I6*$S$1</f>
        <v>1629124</v>
      </c>
      <c r="T6" s="84">
        <v>0</v>
      </c>
      <c r="U6" s="84">
        <f t="shared" ref="U6:U16" si="15">$U$1*K6</f>
        <v>732260</v>
      </c>
      <c r="V6" s="84"/>
      <c r="W6" s="85"/>
      <c r="X6" s="79"/>
      <c r="Y6" s="79"/>
      <c r="AA6" s="86">
        <f t="shared" si="9"/>
        <v>2024</v>
      </c>
      <c r="AB6" s="86">
        <f t="shared" si="9"/>
        <v>5</v>
      </c>
      <c r="AC6" s="87">
        <f t="shared" si="10"/>
        <v>502.70112000000006</v>
      </c>
      <c r="AD6" s="87">
        <f t="shared" si="10"/>
        <v>16.559999999999999</v>
      </c>
      <c r="AE6" s="87">
        <f t="shared" si="10"/>
        <v>299.84120000000001</v>
      </c>
      <c r="AF6" s="87">
        <f t="shared" si="10"/>
        <v>0</v>
      </c>
      <c r="AG6" s="87" t="e">
        <f t="shared" si="10"/>
        <v>#VALUE!</v>
      </c>
      <c r="AH6" s="87" t="e">
        <f t="shared" si="11"/>
        <v>#VALUE!</v>
      </c>
      <c r="AI6" s="87" t="e">
        <f t="shared" si="11"/>
        <v>#VALUE!</v>
      </c>
      <c r="AJ6" s="88"/>
      <c r="AK6" s="86">
        <f t="shared" ref="AK6:AL16" si="16">F6</f>
        <v>2024</v>
      </c>
      <c r="AL6" s="86">
        <f t="shared" si="16"/>
        <v>5</v>
      </c>
      <c r="AM6" s="87">
        <f t="shared" si="12"/>
        <v>12.969688896000001</v>
      </c>
      <c r="AN6" s="87">
        <f t="shared" si="12"/>
        <v>0.42724799999999996</v>
      </c>
      <c r="AO6" s="87">
        <f t="shared" si="12"/>
        <v>7.7359029600000007</v>
      </c>
      <c r="AP6" s="87">
        <f t="shared" si="12"/>
        <v>0</v>
      </c>
      <c r="AQ6" s="87" t="e">
        <f t="shared" si="12"/>
        <v>#VALUE!</v>
      </c>
      <c r="AR6" s="87" t="e">
        <f t="shared" si="12"/>
        <v>#VALUE!</v>
      </c>
      <c r="AS6" s="87" t="e">
        <f t="shared" si="12"/>
        <v>#VALUE!</v>
      </c>
      <c r="AV6" s="65" t="s">
        <v>494</v>
      </c>
      <c r="AW6" s="89" t="s">
        <v>495</v>
      </c>
      <c r="AX6" s="37">
        <v>50.1</v>
      </c>
      <c r="AY6" s="37" t="s">
        <v>496</v>
      </c>
      <c r="AZ6" s="37">
        <v>1000</v>
      </c>
      <c r="BA6" s="73" t="s">
        <v>52</v>
      </c>
      <c r="BB6" s="73">
        <v>1.6299999999999999E-2</v>
      </c>
      <c r="BC6" s="73">
        <v>44</v>
      </c>
      <c r="BD6" s="73">
        <v>12</v>
      </c>
      <c r="BE6" s="74">
        <f t="shared" ref="BE6:BE29" si="17">IF(SUMIF($I$3:$O$3,AV6,$I$17:$O$17)="",0,SUMIF($I$3:$O$3,AV6,$I$17:$O$17))</f>
        <v>0</v>
      </c>
      <c r="BF6" s="37">
        <f>AX6*BB6*BC6/BD6</f>
        <v>2.99431</v>
      </c>
      <c r="BG6" s="37" t="s">
        <v>497</v>
      </c>
      <c r="BH6" s="51">
        <f>BF6*BE6/AZ6</f>
        <v>0</v>
      </c>
      <c r="BI6" s="67" t="s">
        <v>278</v>
      </c>
    </row>
    <row r="7" spans="1:61" x14ac:dyDescent="0.55000000000000004">
      <c r="A7" s="38" t="s">
        <v>80</v>
      </c>
      <c r="F7" s="79">
        <v>2024</v>
      </c>
      <c r="G7" s="166">
        <v>6</v>
      </c>
      <c r="H7" s="170">
        <v>154</v>
      </c>
      <c r="I7" s="81">
        <v>66617</v>
      </c>
      <c r="J7" s="81">
        <v>4300</v>
      </c>
      <c r="K7" s="81">
        <v>6787</v>
      </c>
      <c r="L7" s="81"/>
      <c r="M7" s="81"/>
      <c r="N7" s="81"/>
      <c r="O7" s="81"/>
      <c r="P7" s="82"/>
      <c r="Q7" s="83">
        <f t="shared" si="13"/>
        <v>2024</v>
      </c>
      <c r="R7" s="83">
        <f t="shared" si="13"/>
        <v>6</v>
      </c>
      <c r="S7" s="84">
        <f t="shared" si="14"/>
        <v>1865276</v>
      </c>
      <c r="T7" s="84">
        <v>0</v>
      </c>
      <c r="U7" s="84">
        <f t="shared" si="15"/>
        <v>644765</v>
      </c>
      <c r="V7" s="84"/>
      <c r="W7" s="85"/>
      <c r="X7" s="79"/>
      <c r="Y7" s="79"/>
      <c r="AA7" s="86">
        <f t="shared" si="9"/>
        <v>2024</v>
      </c>
      <c r="AB7" s="86">
        <f t="shared" si="9"/>
        <v>6</v>
      </c>
      <c r="AC7" s="87">
        <f t="shared" si="10"/>
        <v>575.57087999999999</v>
      </c>
      <c r="AD7" s="87">
        <f t="shared" si="10"/>
        <v>15.48</v>
      </c>
      <c r="AE7" s="87">
        <f t="shared" si="10"/>
        <v>264.01429999999999</v>
      </c>
      <c r="AF7" s="87">
        <f t="shared" si="10"/>
        <v>0</v>
      </c>
      <c r="AG7" s="87" t="e">
        <f t="shared" si="10"/>
        <v>#VALUE!</v>
      </c>
      <c r="AH7" s="87" t="e">
        <f t="shared" si="11"/>
        <v>#VALUE!</v>
      </c>
      <c r="AI7" s="87" t="e">
        <f t="shared" si="11"/>
        <v>#VALUE!</v>
      </c>
      <c r="AJ7" s="88"/>
      <c r="AK7" s="86">
        <f t="shared" si="16"/>
        <v>2024</v>
      </c>
      <c r="AL7" s="86">
        <f t="shared" si="16"/>
        <v>6</v>
      </c>
      <c r="AM7" s="87">
        <f t="shared" si="12"/>
        <v>14.849728704</v>
      </c>
      <c r="AN7" s="87">
        <f t="shared" si="12"/>
        <v>0.39938400000000002</v>
      </c>
      <c r="AO7" s="87">
        <f t="shared" si="12"/>
        <v>6.8115689399999999</v>
      </c>
      <c r="AP7" s="87">
        <f t="shared" si="12"/>
        <v>0</v>
      </c>
      <c r="AQ7" s="87" t="e">
        <f t="shared" si="12"/>
        <v>#VALUE!</v>
      </c>
      <c r="AR7" s="87" t="e">
        <f t="shared" si="12"/>
        <v>#VALUE!</v>
      </c>
      <c r="AS7" s="87" t="e">
        <f t="shared" si="12"/>
        <v>#VALUE!</v>
      </c>
      <c r="AV7" s="65" t="s">
        <v>269</v>
      </c>
      <c r="AW7" s="89" t="s">
        <v>498</v>
      </c>
      <c r="AX7" s="37">
        <v>38.9</v>
      </c>
      <c r="AY7" s="37" t="s">
        <v>53</v>
      </c>
      <c r="AZ7" s="37">
        <v>1000</v>
      </c>
      <c r="BA7" s="73" t="s">
        <v>52</v>
      </c>
      <c r="BB7" s="73">
        <v>1.9300000000000001E-2</v>
      </c>
      <c r="BC7" s="73">
        <v>44</v>
      </c>
      <c r="BD7" s="73">
        <v>12</v>
      </c>
      <c r="BE7" s="74">
        <f t="shared" si="17"/>
        <v>92174</v>
      </c>
      <c r="BF7" s="37">
        <f t="shared" ref="BF7:BF28" si="18">AX7*BB7*BC7/BD7</f>
        <v>2.7528233333333336</v>
      </c>
      <c r="BG7" s="37" t="s">
        <v>54</v>
      </c>
      <c r="BH7" s="37">
        <f t="shared" ref="BH7:BH28" si="19">BF7*BE7/AZ7</f>
        <v>253.73873792666669</v>
      </c>
      <c r="BI7" s="67" t="s">
        <v>278</v>
      </c>
    </row>
    <row r="8" spans="1:61" x14ac:dyDescent="0.55000000000000004">
      <c r="A8" s="38" t="s">
        <v>81</v>
      </c>
      <c r="F8" s="79">
        <v>2024</v>
      </c>
      <c r="G8" s="166">
        <v>7</v>
      </c>
      <c r="H8" s="170">
        <v>165</v>
      </c>
      <c r="I8" s="81">
        <v>75100</v>
      </c>
      <c r="J8" s="81">
        <v>5300</v>
      </c>
      <c r="K8" s="81">
        <v>6464</v>
      </c>
      <c r="L8" s="81"/>
      <c r="M8" s="81"/>
      <c r="N8" s="81"/>
      <c r="O8" s="81"/>
      <c r="P8" s="82"/>
      <c r="Q8" s="83">
        <f t="shared" si="13"/>
        <v>2024</v>
      </c>
      <c r="R8" s="83">
        <f t="shared" si="13"/>
        <v>7</v>
      </c>
      <c r="S8" s="84">
        <f t="shared" si="14"/>
        <v>2102800</v>
      </c>
      <c r="T8" s="84">
        <v>0</v>
      </c>
      <c r="U8" s="84">
        <f t="shared" si="15"/>
        <v>614080</v>
      </c>
      <c r="V8" s="84"/>
      <c r="W8" s="85"/>
      <c r="X8" s="79"/>
      <c r="Y8" s="79"/>
      <c r="AA8" s="86">
        <f t="shared" si="9"/>
        <v>2024</v>
      </c>
      <c r="AB8" s="86">
        <f t="shared" si="9"/>
        <v>7</v>
      </c>
      <c r="AC8" s="87">
        <f t="shared" si="10"/>
        <v>648.86400000000003</v>
      </c>
      <c r="AD8" s="87">
        <f t="shared" si="10"/>
        <v>19.079999999999998</v>
      </c>
      <c r="AE8" s="87">
        <f t="shared" si="10"/>
        <v>251.44959999999998</v>
      </c>
      <c r="AF8" s="87">
        <f t="shared" si="10"/>
        <v>0</v>
      </c>
      <c r="AG8" s="87" t="e">
        <f t="shared" si="10"/>
        <v>#VALUE!</v>
      </c>
      <c r="AH8" s="87" t="e">
        <f t="shared" si="11"/>
        <v>#VALUE!</v>
      </c>
      <c r="AI8" s="87" t="e">
        <f t="shared" si="11"/>
        <v>#VALUE!</v>
      </c>
      <c r="AJ8" s="88"/>
      <c r="AK8" s="86">
        <f t="shared" si="16"/>
        <v>2024</v>
      </c>
      <c r="AL8" s="86">
        <f t="shared" si="16"/>
        <v>7</v>
      </c>
      <c r="AM8" s="87">
        <f t="shared" si="12"/>
        <v>16.740691200000001</v>
      </c>
      <c r="AN8" s="87">
        <f t="shared" si="12"/>
        <v>0.49226399999999998</v>
      </c>
      <c r="AO8" s="87">
        <f t="shared" si="12"/>
        <v>6.4873996799999993</v>
      </c>
      <c r="AP8" s="87">
        <f t="shared" si="12"/>
        <v>0</v>
      </c>
      <c r="AQ8" s="87" t="e">
        <f t="shared" si="12"/>
        <v>#VALUE!</v>
      </c>
      <c r="AR8" s="87" t="e">
        <f t="shared" si="12"/>
        <v>#VALUE!</v>
      </c>
      <c r="AS8" s="87" t="e">
        <f t="shared" si="12"/>
        <v>#VALUE!</v>
      </c>
      <c r="AV8" s="65" t="s">
        <v>270</v>
      </c>
      <c r="AW8" s="89" t="s">
        <v>498</v>
      </c>
      <c r="AX8" s="37">
        <v>36.5</v>
      </c>
      <c r="AY8" s="37" t="s">
        <v>53</v>
      </c>
      <c r="AZ8" s="37">
        <v>1000</v>
      </c>
      <c r="BA8" s="73" t="s">
        <v>52</v>
      </c>
      <c r="BB8" s="73">
        <v>1.8700000000000001E-2</v>
      </c>
      <c r="BC8" s="73">
        <v>44</v>
      </c>
      <c r="BD8" s="73">
        <v>12</v>
      </c>
      <c r="BE8" s="74">
        <f>IF(SUMIF($I$3:$O$3,AV8,$I$17:$O$17)="",0,SUMIF($I$3:$O$3,AV8,$I$17:$O$17))</f>
        <v>0</v>
      </c>
      <c r="BF8" s="37">
        <f t="shared" si="18"/>
        <v>2.5026833333333336</v>
      </c>
      <c r="BG8" s="37" t="s">
        <v>54</v>
      </c>
      <c r="BH8" s="51">
        <f>BF8*BE8/AZ8</f>
        <v>0</v>
      </c>
      <c r="BI8" s="67" t="s">
        <v>278</v>
      </c>
    </row>
    <row r="9" spans="1:61" x14ac:dyDescent="0.55000000000000004">
      <c r="F9" s="79">
        <v>2024</v>
      </c>
      <c r="G9" s="166">
        <v>8</v>
      </c>
      <c r="H9" s="170">
        <v>165</v>
      </c>
      <c r="I9" s="81">
        <v>74417</v>
      </c>
      <c r="J9" s="81">
        <v>4800</v>
      </c>
      <c r="K9" s="81">
        <v>7072</v>
      </c>
      <c r="L9" s="81"/>
      <c r="M9" s="81"/>
      <c r="N9" s="81"/>
      <c r="O9" s="81"/>
      <c r="P9" s="82"/>
      <c r="Q9" s="83">
        <f t="shared" si="13"/>
        <v>2024</v>
      </c>
      <c r="R9" s="83">
        <f t="shared" si="13"/>
        <v>8</v>
      </c>
      <c r="S9" s="84">
        <f t="shared" si="14"/>
        <v>2083676</v>
      </c>
      <c r="T9" s="84">
        <v>0</v>
      </c>
      <c r="U9" s="84">
        <f t="shared" si="15"/>
        <v>671840</v>
      </c>
      <c r="V9" s="84"/>
      <c r="W9" s="85"/>
      <c r="X9" s="79"/>
      <c r="Y9" s="79"/>
      <c r="AA9" s="86">
        <f t="shared" si="9"/>
        <v>2024</v>
      </c>
      <c r="AB9" s="86">
        <f t="shared" si="9"/>
        <v>8</v>
      </c>
      <c r="AC9" s="87">
        <f t="shared" si="10"/>
        <v>642.96288000000004</v>
      </c>
      <c r="AD9" s="87">
        <f t="shared" si="10"/>
        <v>17.28</v>
      </c>
      <c r="AE9" s="87">
        <f t="shared" si="10"/>
        <v>275.10079999999999</v>
      </c>
      <c r="AF9" s="87">
        <f t="shared" si="10"/>
        <v>0</v>
      </c>
      <c r="AG9" s="87" t="e">
        <f t="shared" si="10"/>
        <v>#VALUE!</v>
      </c>
      <c r="AH9" s="87" t="e">
        <f t="shared" si="11"/>
        <v>#VALUE!</v>
      </c>
      <c r="AI9" s="87" t="e">
        <f t="shared" si="11"/>
        <v>#VALUE!</v>
      </c>
      <c r="AJ9" s="88"/>
      <c r="AK9" s="86">
        <f t="shared" si="16"/>
        <v>2024</v>
      </c>
      <c r="AL9" s="86">
        <f t="shared" si="16"/>
        <v>8</v>
      </c>
      <c r="AM9" s="87">
        <f t="shared" si="12"/>
        <v>16.588442304000001</v>
      </c>
      <c r="AN9" s="87">
        <f t="shared" si="12"/>
        <v>0.44582400000000005</v>
      </c>
      <c r="AO9" s="87">
        <f t="shared" si="12"/>
        <v>7.0976006399999996</v>
      </c>
      <c r="AP9" s="87">
        <f t="shared" si="12"/>
        <v>0</v>
      </c>
      <c r="AQ9" s="87" t="e">
        <f t="shared" si="12"/>
        <v>#VALUE!</v>
      </c>
      <c r="AR9" s="87" t="e">
        <f t="shared" si="12"/>
        <v>#VALUE!</v>
      </c>
      <c r="AS9" s="87" t="e">
        <f t="shared" si="12"/>
        <v>#VALUE!</v>
      </c>
      <c r="AV9" s="65" t="s">
        <v>499</v>
      </c>
      <c r="AW9" s="89" t="s">
        <v>495</v>
      </c>
      <c r="AX9" s="37">
        <v>54.7</v>
      </c>
      <c r="AY9" s="37" t="s">
        <v>496</v>
      </c>
      <c r="AZ9" s="37">
        <v>1000</v>
      </c>
      <c r="BA9" s="73" t="s">
        <v>52</v>
      </c>
      <c r="BB9" s="73">
        <v>1.3899999999999999E-2</v>
      </c>
      <c r="BC9" s="73">
        <v>44</v>
      </c>
      <c r="BD9" s="73">
        <v>12</v>
      </c>
      <c r="BE9" s="74">
        <f t="shared" si="17"/>
        <v>0</v>
      </c>
      <c r="BF9" s="37">
        <f t="shared" si="18"/>
        <v>2.7878766666666661</v>
      </c>
      <c r="BG9" s="37" t="s">
        <v>497</v>
      </c>
      <c r="BH9" s="37">
        <f t="shared" si="19"/>
        <v>0</v>
      </c>
      <c r="BI9" s="67" t="s">
        <v>278</v>
      </c>
    </row>
    <row r="10" spans="1:61" ht="18" customHeight="1" x14ac:dyDescent="0.55000000000000004">
      <c r="A10" s="229" t="s">
        <v>500</v>
      </c>
      <c r="B10" s="229"/>
      <c r="F10" s="79">
        <v>2024</v>
      </c>
      <c r="G10" s="166">
        <v>9</v>
      </c>
      <c r="H10" s="170">
        <v>149</v>
      </c>
      <c r="I10" s="81">
        <v>64117</v>
      </c>
      <c r="J10" s="81">
        <v>3900</v>
      </c>
      <c r="K10" s="81">
        <v>6787</v>
      </c>
      <c r="L10" s="81"/>
      <c r="M10" s="81"/>
      <c r="N10" s="81"/>
      <c r="O10" s="81"/>
      <c r="P10" s="82"/>
      <c r="Q10" s="83">
        <f t="shared" si="13"/>
        <v>2024</v>
      </c>
      <c r="R10" s="83">
        <f t="shared" si="13"/>
        <v>9</v>
      </c>
      <c r="S10" s="84">
        <f t="shared" si="14"/>
        <v>1795276</v>
      </c>
      <c r="T10" s="84">
        <v>0</v>
      </c>
      <c r="U10" s="84">
        <f t="shared" si="15"/>
        <v>644765</v>
      </c>
      <c r="V10" s="84"/>
      <c r="W10" s="85"/>
      <c r="X10" s="79"/>
      <c r="Y10" s="79"/>
      <c r="AA10" s="86">
        <f t="shared" si="9"/>
        <v>2024</v>
      </c>
      <c r="AB10" s="86">
        <f t="shared" si="9"/>
        <v>9</v>
      </c>
      <c r="AC10" s="87">
        <f t="shared" si="10"/>
        <v>553.97087999999997</v>
      </c>
      <c r="AD10" s="87">
        <f t="shared" si="10"/>
        <v>14.04</v>
      </c>
      <c r="AE10" s="87">
        <f t="shared" si="10"/>
        <v>264.01429999999999</v>
      </c>
      <c r="AF10" s="87">
        <f t="shared" si="10"/>
        <v>0</v>
      </c>
      <c r="AG10" s="87" t="e">
        <f t="shared" si="10"/>
        <v>#VALUE!</v>
      </c>
      <c r="AH10" s="87" t="e">
        <f t="shared" si="11"/>
        <v>#VALUE!</v>
      </c>
      <c r="AI10" s="87" t="e">
        <f t="shared" si="11"/>
        <v>#VALUE!</v>
      </c>
      <c r="AJ10" s="88"/>
      <c r="AK10" s="86">
        <f t="shared" si="16"/>
        <v>2024</v>
      </c>
      <c r="AL10" s="86">
        <f t="shared" si="16"/>
        <v>9</v>
      </c>
      <c r="AM10" s="87">
        <f t="shared" si="12"/>
        <v>14.292448704</v>
      </c>
      <c r="AN10" s="87">
        <f t="shared" si="12"/>
        <v>0.362232</v>
      </c>
      <c r="AO10" s="87">
        <f t="shared" si="12"/>
        <v>6.8115689399999999</v>
      </c>
      <c r="AP10" s="87">
        <f t="shared" si="12"/>
        <v>0</v>
      </c>
      <c r="AQ10" s="87" t="e">
        <f t="shared" si="12"/>
        <v>#VALUE!</v>
      </c>
      <c r="AR10" s="87" t="e">
        <f t="shared" si="12"/>
        <v>#VALUE!</v>
      </c>
      <c r="AS10" s="87" t="e">
        <f t="shared" si="12"/>
        <v>#VALUE!</v>
      </c>
      <c r="AV10" s="65" t="s">
        <v>271</v>
      </c>
      <c r="AW10" s="89" t="s">
        <v>498</v>
      </c>
      <c r="AX10" s="37">
        <v>38</v>
      </c>
      <c r="AY10" s="37" t="s">
        <v>53</v>
      </c>
      <c r="AZ10" s="37">
        <v>1000</v>
      </c>
      <c r="BA10" s="73" t="s">
        <v>52</v>
      </c>
      <c r="BB10" s="73">
        <v>1.8800000000000001E-2</v>
      </c>
      <c r="BC10" s="73">
        <v>44</v>
      </c>
      <c r="BD10" s="73">
        <v>12</v>
      </c>
      <c r="BE10" s="74">
        <f t="shared" si="17"/>
        <v>0</v>
      </c>
      <c r="BF10" s="37">
        <f t="shared" si="18"/>
        <v>2.6194666666666668</v>
      </c>
      <c r="BG10" s="37" t="s">
        <v>54</v>
      </c>
      <c r="BH10" s="37">
        <f>BF10*BE10/AZ10</f>
        <v>0</v>
      </c>
      <c r="BI10" s="67" t="s">
        <v>278</v>
      </c>
    </row>
    <row r="11" spans="1:61" x14ac:dyDescent="0.55000000000000004">
      <c r="A11" s="229"/>
      <c r="B11" s="229"/>
      <c r="F11" s="79">
        <v>2024</v>
      </c>
      <c r="G11" s="166">
        <v>10</v>
      </c>
      <c r="H11" s="170">
        <v>143</v>
      </c>
      <c r="I11" s="81">
        <v>58517</v>
      </c>
      <c r="J11" s="81">
        <v>2700</v>
      </c>
      <c r="K11" s="81">
        <v>7052</v>
      </c>
      <c r="L11" s="81"/>
      <c r="M11" s="81"/>
      <c r="N11" s="81"/>
      <c r="O11" s="81"/>
      <c r="P11" s="82"/>
      <c r="Q11" s="83">
        <f t="shared" si="13"/>
        <v>2024</v>
      </c>
      <c r="R11" s="83">
        <f t="shared" si="13"/>
        <v>10</v>
      </c>
      <c r="S11" s="84">
        <f t="shared" si="14"/>
        <v>1638476</v>
      </c>
      <c r="T11" s="84">
        <v>0</v>
      </c>
      <c r="U11" s="84">
        <f t="shared" si="15"/>
        <v>669940</v>
      </c>
      <c r="V11" s="84"/>
      <c r="W11" s="85"/>
      <c r="X11" s="79"/>
      <c r="Y11" s="79"/>
      <c r="AA11" s="86">
        <f t="shared" si="9"/>
        <v>2024</v>
      </c>
      <c r="AB11" s="86">
        <f t="shared" si="9"/>
        <v>10</v>
      </c>
      <c r="AC11" s="87">
        <f t="shared" si="10"/>
        <v>505.58688000000001</v>
      </c>
      <c r="AD11" s="87">
        <f t="shared" si="10"/>
        <v>9.7200000000000006</v>
      </c>
      <c r="AE11" s="87">
        <f t="shared" si="10"/>
        <v>274.32279999999997</v>
      </c>
      <c r="AF11" s="87">
        <f t="shared" si="10"/>
        <v>0</v>
      </c>
      <c r="AG11" s="87" t="e">
        <f t="shared" si="10"/>
        <v>#VALUE!</v>
      </c>
      <c r="AH11" s="87" t="e">
        <f t="shared" si="11"/>
        <v>#VALUE!</v>
      </c>
      <c r="AI11" s="87" t="e">
        <f t="shared" si="11"/>
        <v>#VALUE!</v>
      </c>
      <c r="AJ11" s="88"/>
      <c r="AK11" s="86">
        <f t="shared" si="16"/>
        <v>2024</v>
      </c>
      <c r="AL11" s="86">
        <f t="shared" si="16"/>
        <v>10</v>
      </c>
      <c r="AM11" s="87">
        <f t="shared" si="12"/>
        <v>13.044141504000001</v>
      </c>
      <c r="AN11" s="87">
        <f t="shared" si="12"/>
        <v>0.250776</v>
      </c>
      <c r="AO11" s="87">
        <f t="shared" si="12"/>
        <v>7.0775282399999995</v>
      </c>
      <c r="AP11" s="87">
        <f t="shared" si="12"/>
        <v>0</v>
      </c>
      <c r="AQ11" s="87" t="e">
        <f t="shared" si="12"/>
        <v>#VALUE!</v>
      </c>
      <c r="AR11" s="87" t="e">
        <f t="shared" si="12"/>
        <v>#VALUE!</v>
      </c>
      <c r="AS11" s="87" t="e">
        <f t="shared" si="12"/>
        <v>#VALUE!</v>
      </c>
      <c r="AV11" s="65" t="s">
        <v>55</v>
      </c>
      <c r="AW11" s="89" t="s">
        <v>498</v>
      </c>
      <c r="AX11" s="37">
        <v>38.299999999999997</v>
      </c>
      <c r="AY11" s="37" t="s">
        <v>53</v>
      </c>
      <c r="AZ11" s="37">
        <v>1000</v>
      </c>
      <c r="BA11" s="73" t="s">
        <v>52</v>
      </c>
      <c r="BB11" s="73">
        <v>1.9E-2</v>
      </c>
      <c r="BC11" s="73">
        <v>44</v>
      </c>
      <c r="BD11" s="73">
        <v>12</v>
      </c>
      <c r="BE11" s="74">
        <f t="shared" si="17"/>
        <v>0</v>
      </c>
      <c r="BF11" s="37">
        <f t="shared" si="18"/>
        <v>2.6682333333333332</v>
      </c>
      <c r="BG11" s="37" t="s">
        <v>54</v>
      </c>
      <c r="BH11" s="51">
        <f t="shared" si="19"/>
        <v>0</v>
      </c>
      <c r="BI11" s="67" t="s">
        <v>278</v>
      </c>
    </row>
    <row r="12" spans="1:61" ht="18" customHeight="1" thickBot="1" x14ac:dyDescent="0.6">
      <c r="A12" s="230"/>
      <c r="B12" s="230"/>
      <c r="F12" s="79">
        <v>2024</v>
      </c>
      <c r="G12" s="166">
        <v>11</v>
      </c>
      <c r="H12" s="170">
        <v>117</v>
      </c>
      <c r="I12" s="81">
        <v>49383</v>
      </c>
      <c r="J12" s="81">
        <v>1800</v>
      </c>
      <c r="K12" s="81">
        <v>6739</v>
      </c>
      <c r="L12" s="81"/>
      <c r="M12" s="81"/>
      <c r="N12" s="81"/>
      <c r="O12" s="81"/>
      <c r="P12" s="82"/>
      <c r="Q12" s="83">
        <f t="shared" si="13"/>
        <v>2024</v>
      </c>
      <c r="R12" s="83">
        <f t="shared" si="13"/>
        <v>11</v>
      </c>
      <c r="S12" s="84">
        <f t="shared" si="14"/>
        <v>1382724</v>
      </c>
      <c r="T12" s="84">
        <v>0</v>
      </c>
      <c r="U12" s="84">
        <f t="shared" si="15"/>
        <v>640205</v>
      </c>
      <c r="V12" s="84"/>
      <c r="W12" s="85"/>
      <c r="X12" s="79"/>
      <c r="Y12" s="79"/>
      <c r="AA12" s="86">
        <f t="shared" si="9"/>
        <v>2024</v>
      </c>
      <c r="AB12" s="86">
        <f t="shared" si="9"/>
        <v>11</v>
      </c>
      <c r="AC12" s="87">
        <f t="shared" si="10"/>
        <v>426.66912000000008</v>
      </c>
      <c r="AD12" s="87">
        <f t="shared" si="10"/>
        <v>6.48</v>
      </c>
      <c r="AE12" s="87">
        <f t="shared" si="10"/>
        <v>262.14709999999997</v>
      </c>
      <c r="AF12" s="87">
        <f t="shared" si="10"/>
        <v>0</v>
      </c>
      <c r="AG12" s="87" t="e">
        <f t="shared" si="10"/>
        <v>#VALUE!</v>
      </c>
      <c r="AH12" s="87" t="e">
        <f t="shared" si="11"/>
        <v>#VALUE!</v>
      </c>
      <c r="AI12" s="87" t="e">
        <f t="shared" si="11"/>
        <v>#VALUE!</v>
      </c>
      <c r="AJ12" s="88"/>
      <c r="AK12" s="86">
        <f t="shared" si="16"/>
        <v>2024</v>
      </c>
      <c r="AL12" s="86">
        <f t="shared" si="16"/>
        <v>11</v>
      </c>
      <c r="AM12" s="87">
        <f t="shared" si="12"/>
        <v>11.008063296000001</v>
      </c>
      <c r="AN12" s="87">
        <f t="shared" si="12"/>
        <v>0.167184</v>
      </c>
      <c r="AO12" s="87">
        <f t="shared" si="12"/>
        <v>6.763395179999999</v>
      </c>
      <c r="AP12" s="87">
        <f t="shared" si="12"/>
        <v>0</v>
      </c>
      <c r="AQ12" s="87" t="e">
        <f t="shared" si="12"/>
        <v>#VALUE!</v>
      </c>
      <c r="AR12" s="87" t="e">
        <f t="shared" si="12"/>
        <v>#VALUE!</v>
      </c>
      <c r="AS12" s="87" t="e">
        <f t="shared" si="12"/>
        <v>#VALUE!</v>
      </c>
      <c r="AV12" s="65" t="s">
        <v>56</v>
      </c>
      <c r="AW12" s="89" t="s">
        <v>498</v>
      </c>
      <c r="AX12" s="37">
        <v>34.799999999999997</v>
      </c>
      <c r="AY12" s="37" t="s">
        <v>53</v>
      </c>
      <c r="AZ12" s="37">
        <v>1000</v>
      </c>
      <c r="BA12" s="73" t="s">
        <v>52</v>
      </c>
      <c r="BB12" s="73">
        <v>1.83E-2</v>
      </c>
      <c r="BC12" s="73">
        <v>44</v>
      </c>
      <c r="BD12" s="73">
        <v>12</v>
      </c>
      <c r="BE12" s="74">
        <f t="shared" si="17"/>
        <v>0</v>
      </c>
      <c r="BF12" s="37">
        <f>AX12*BB12*BC12/BD12</f>
        <v>2.33508</v>
      </c>
      <c r="BG12" s="37" t="s">
        <v>54</v>
      </c>
      <c r="BH12" s="37">
        <f t="shared" si="19"/>
        <v>0</v>
      </c>
      <c r="BI12" s="67" t="s">
        <v>278</v>
      </c>
    </row>
    <row r="13" spans="1:61" ht="18" customHeight="1" x14ac:dyDescent="0.55000000000000004">
      <c r="A13" s="231"/>
      <c r="B13" s="232"/>
      <c r="F13" s="79">
        <v>2024</v>
      </c>
      <c r="G13" s="166">
        <v>12</v>
      </c>
      <c r="H13" s="170">
        <v>107</v>
      </c>
      <c r="I13" s="81">
        <v>50150</v>
      </c>
      <c r="J13" s="81">
        <v>1600</v>
      </c>
      <c r="K13" s="81">
        <v>8413</v>
      </c>
      <c r="L13" s="81"/>
      <c r="M13" s="81"/>
      <c r="N13" s="81"/>
      <c r="O13" s="81"/>
      <c r="P13" s="82"/>
      <c r="Q13" s="83">
        <f t="shared" si="13"/>
        <v>2024</v>
      </c>
      <c r="R13" s="83">
        <f t="shared" si="13"/>
        <v>12</v>
      </c>
      <c r="S13" s="84">
        <f t="shared" si="14"/>
        <v>1404200</v>
      </c>
      <c r="T13" s="84">
        <v>0</v>
      </c>
      <c r="U13" s="84">
        <f t="shared" si="15"/>
        <v>799235</v>
      </c>
      <c r="V13" s="84"/>
      <c r="W13" s="85"/>
      <c r="X13" s="79"/>
      <c r="Y13" s="79"/>
      <c r="AA13" s="86">
        <f t="shared" si="9"/>
        <v>2024</v>
      </c>
      <c r="AB13" s="86">
        <f t="shared" si="9"/>
        <v>12</v>
      </c>
      <c r="AC13" s="87">
        <f t="shared" si="10"/>
        <v>433.29599999999999</v>
      </c>
      <c r="AD13" s="87">
        <f t="shared" si="10"/>
        <v>5.76</v>
      </c>
      <c r="AE13" s="87">
        <f t="shared" si="10"/>
        <v>327.26570000000004</v>
      </c>
      <c r="AF13" s="87">
        <f t="shared" si="10"/>
        <v>0</v>
      </c>
      <c r="AG13" s="87" t="e">
        <f t="shared" si="10"/>
        <v>#VALUE!</v>
      </c>
      <c r="AH13" s="87" t="e">
        <f t="shared" si="11"/>
        <v>#VALUE!</v>
      </c>
      <c r="AI13" s="87" t="e">
        <f t="shared" si="11"/>
        <v>#VALUE!</v>
      </c>
      <c r="AJ13" s="88"/>
      <c r="AK13" s="86">
        <f t="shared" si="16"/>
        <v>2024</v>
      </c>
      <c r="AL13" s="86">
        <f t="shared" si="16"/>
        <v>12</v>
      </c>
      <c r="AM13" s="87">
        <f t="shared" si="12"/>
        <v>11.1790368</v>
      </c>
      <c r="AN13" s="87">
        <f t="shared" si="12"/>
        <v>0.14860799999999999</v>
      </c>
      <c r="AO13" s="87">
        <f t="shared" si="12"/>
        <v>8.4434550600000016</v>
      </c>
      <c r="AP13" s="87">
        <f t="shared" si="12"/>
        <v>0</v>
      </c>
      <c r="AQ13" s="87" t="e">
        <f t="shared" si="12"/>
        <v>#VALUE!</v>
      </c>
      <c r="AR13" s="87" t="e">
        <f t="shared" si="12"/>
        <v>#VALUE!</v>
      </c>
      <c r="AS13" s="87" t="e">
        <f t="shared" si="12"/>
        <v>#VALUE!</v>
      </c>
      <c r="AV13" s="65" t="s">
        <v>57</v>
      </c>
      <c r="AW13" s="89" t="s">
        <v>498</v>
      </c>
      <c r="AX13" s="37">
        <v>33.4</v>
      </c>
      <c r="AY13" s="37" t="s">
        <v>53</v>
      </c>
      <c r="AZ13" s="37">
        <v>1000</v>
      </c>
      <c r="BA13" s="73" t="s">
        <v>52</v>
      </c>
      <c r="BB13" s="73">
        <v>1.8700000000000001E-2</v>
      </c>
      <c r="BC13" s="73">
        <v>44</v>
      </c>
      <c r="BD13" s="73">
        <v>12</v>
      </c>
      <c r="BE13" s="74">
        <f t="shared" si="17"/>
        <v>0</v>
      </c>
      <c r="BF13" s="37">
        <f t="shared" si="18"/>
        <v>2.2901266666666666</v>
      </c>
      <c r="BG13" s="37" t="s">
        <v>54</v>
      </c>
      <c r="BH13" s="37">
        <f t="shared" si="19"/>
        <v>0</v>
      </c>
      <c r="BI13" s="67" t="s">
        <v>278</v>
      </c>
    </row>
    <row r="14" spans="1:61" ht="18.5" thickBot="1" x14ac:dyDescent="0.6">
      <c r="A14" s="233"/>
      <c r="B14" s="234"/>
      <c r="F14" s="79">
        <v>2025</v>
      </c>
      <c r="G14" s="166">
        <v>1</v>
      </c>
      <c r="H14" s="170">
        <v>106</v>
      </c>
      <c r="I14" s="81">
        <v>50083</v>
      </c>
      <c r="J14" s="81">
        <v>2000</v>
      </c>
      <c r="K14" s="81">
        <v>9138</v>
      </c>
      <c r="L14" s="81"/>
      <c r="M14" s="81"/>
      <c r="N14" s="81"/>
      <c r="O14" s="81"/>
      <c r="P14" s="82"/>
      <c r="Q14" s="83">
        <f t="shared" si="13"/>
        <v>2025</v>
      </c>
      <c r="R14" s="83">
        <f t="shared" si="13"/>
        <v>1</v>
      </c>
      <c r="S14" s="84">
        <f t="shared" si="14"/>
        <v>1402324</v>
      </c>
      <c r="T14" s="84">
        <v>0</v>
      </c>
      <c r="U14" s="84">
        <f t="shared" si="15"/>
        <v>868110</v>
      </c>
      <c r="V14" s="84"/>
      <c r="W14" s="85"/>
      <c r="X14" s="79"/>
      <c r="Y14" s="79"/>
      <c r="AA14" s="86">
        <f t="shared" si="9"/>
        <v>2025</v>
      </c>
      <c r="AB14" s="86">
        <f t="shared" si="9"/>
        <v>1</v>
      </c>
      <c r="AC14" s="87">
        <f t="shared" si="10"/>
        <v>432.71712000000008</v>
      </c>
      <c r="AD14" s="87">
        <f t="shared" si="10"/>
        <v>7.2</v>
      </c>
      <c r="AE14" s="87">
        <f t="shared" si="10"/>
        <v>355.46820000000002</v>
      </c>
      <c r="AF14" s="87">
        <f t="shared" si="10"/>
        <v>0</v>
      </c>
      <c r="AG14" s="87" t="e">
        <f t="shared" si="10"/>
        <v>#VALUE!</v>
      </c>
      <c r="AH14" s="87" t="e">
        <f t="shared" si="11"/>
        <v>#VALUE!</v>
      </c>
      <c r="AI14" s="87" t="e">
        <f t="shared" si="11"/>
        <v>#VALUE!</v>
      </c>
      <c r="AJ14" s="88"/>
      <c r="AK14" s="86">
        <f t="shared" si="16"/>
        <v>2025</v>
      </c>
      <c r="AL14" s="86">
        <f t="shared" si="16"/>
        <v>1</v>
      </c>
      <c r="AM14" s="87">
        <f t="shared" si="12"/>
        <v>11.164101696000001</v>
      </c>
      <c r="AN14" s="87">
        <f t="shared" si="12"/>
        <v>0.18576000000000001</v>
      </c>
      <c r="AO14" s="87">
        <f t="shared" si="12"/>
        <v>9.1710795600000008</v>
      </c>
      <c r="AP14" s="87">
        <f t="shared" si="12"/>
        <v>0</v>
      </c>
      <c r="AQ14" s="87" t="e">
        <f t="shared" si="12"/>
        <v>#VALUE!</v>
      </c>
      <c r="AR14" s="87" t="e">
        <f t="shared" si="12"/>
        <v>#VALUE!</v>
      </c>
      <c r="AS14" s="87" t="e">
        <f t="shared" si="12"/>
        <v>#VALUE!</v>
      </c>
      <c r="AV14" s="65" t="s">
        <v>58</v>
      </c>
      <c r="AW14" s="89" t="s">
        <v>498</v>
      </c>
      <c r="AX14" s="37">
        <v>33.299999999999997</v>
      </c>
      <c r="AY14" s="37" t="s">
        <v>53</v>
      </c>
      <c r="AZ14" s="37">
        <v>1000</v>
      </c>
      <c r="BA14" s="73" t="s">
        <v>52</v>
      </c>
      <c r="BB14" s="73">
        <v>1.8599999999999998E-2</v>
      </c>
      <c r="BC14" s="73">
        <v>44</v>
      </c>
      <c r="BD14" s="73">
        <v>12</v>
      </c>
      <c r="BE14" s="74">
        <f t="shared" si="17"/>
        <v>0</v>
      </c>
      <c r="BF14" s="37">
        <f t="shared" si="18"/>
        <v>2.2710599999999999</v>
      </c>
      <c r="BG14" s="37" t="s">
        <v>54</v>
      </c>
      <c r="BH14" s="51">
        <f t="shared" si="19"/>
        <v>0</v>
      </c>
      <c r="BI14" s="67" t="s">
        <v>278</v>
      </c>
    </row>
    <row r="15" spans="1:61" ht="18" customHeight="1" x14ac:dyDescent="0.55000000000000004">
      <c r="F15" s="79">
        <v>2025</v>
      </c>
      <c r="G15" s="166">
        <v>2</v>
      </c>
      <c r="H15" s="170">
        <v>109</v>
      </c>
      <c r="I15" s="81">
        <v>46767</v>
      </c>
      <c r="J15" s="81">
        <v>1800</v>
      </c>
      <c r="K15" s="81">
        <v>8443</v>
      </c>
      <c r="L15" s="81"/>
      <c r="M15" s="81"/>
      <c r="N15" s="81"/>
      <c r="O15" s="81"/>
      <c r="P15" s="82"/>
      <c r="Q15" s="83">
        <f t="shared" si="13"/>
        <v>2025</v>
      </c>
      <c r="R15" s="83">
        <f t="shared" si="13"/>
        <v>2</v>
      </c>
      <c r="S15" s="84">
        <f t="shared" si="14"/>
        <v>1309476</v>
      </c>
      <c r="T15" s="84">
        <v>0</v>
      </c>
      <c r="U15" s="84">
        <f t="shared" si="15"/>
        <v>802085</v>
      </c>
      <c r="V15" s="84"/>
      <c r="W15" s="85"/>
      <c r="X15" s="79"/>
      <c r="Y15" s="79"/>
      <c r="AA15" s="86">
        <f t="shared" si="9"/>
        <v>2025</v>
      </c>
      <c r="AB15" s="86">
        <f t="shared" si="9"/>
        <v>2</v>
      </c>
      <c r="AC15" s="87">
        <f t="shared" si="10"/>
        <v>404.06688000000003</v>
      </c>
      <c r="AD15" s="87">
        <f t="shared" si="10"/>
        <v>6.48</v>
      </c>
      <c r="AE15" s="87">
        <f t="shared" si="10"/>
        <v>328.43270000000001</v>
      </c>
      <c r="AF15" s="87">
        <f t="shared" si="10"/>
        <v>0</v>
      </c>
      <c r="AG15" s="87" t="e">
        <f t="shared" si="10"/>
        <v>#VALUE!</v>
      </c>
      <c r="AH15" s="87" t="e">
        <f t="shared" si="11"/>
        <v>#VALUE!</v>
      </c>
      <c r="AI15" s="87" t="e">
        <f t="shared" si="11"/>
        <v>#VALUE!</v>
      </c>
      <c r="AJ15" s="88"/>
      <c r="AK15" s="86">
        <f t="shared" si="16"/>
        <v>2025</v>
      </c>
      <c r="AL15" s="86">
        <f t="shared" si="16"/>
        <v>2</v>
      </c>
      <c r="AM15" s="87">
        <f t="shared" si="12"/>
        <v>10.424925504000001</v>
      </c>
      <c r="AN15" s="87">
        <f t="shared" si="12"/>
        <v>0.167184</v>
      </c>
      <c r="AO15" s="87">
        <f t="shared" si="12"/>
        <v>8.4735636599999999</v>
      </c>
      <c r="AP15" s="87">
        <f t="shared" si="12"/>
        <v>0</v>
      </c>
      <c r="AQ15" s="87" t="e">
        <f t="shared" si="12"/>
        <v>#VALUE!</v>
      </c>
      <c r="AR15" s="87" t="e">
        <f t="shared" si="12"/>
        <v>#VALUE!</v>
      </c>
      <c r="AS15" s="87" t="e">
        <f t="shared" si="12"/>
        <v>#VALUE!</v>
      </c>
      <c r="AV15" s="65" t="s">
        <v>272</v>
      </c>
      <c r="AW15" s="89" t="s">
        <v>498</v>
      </c>
      <c r="AX15" s="37">
        <v>36.299999999999997</v>
      </c>
      <c r="AY15" s="37" t="s">
        <v>53</v>
      </c>
      <c r="AZ15" s="37">
        <v>1000</v>
      </c>
      <c r="BA15" s="73" t="s">
        <v>52</v>
      </c>
      <c r="BB15" s="73">
        <v>1.8599999999999998E-2</v>
      </c>
      <c r="BC15" s="73">
        <v>44</v>
      </c>
      <c r="BD15" s="73">
        <v>12</v>
      </c>
      <c r="BE15" s="74">
        <f t="shared" si="17"/>
        <v>0</v>
      </c>
      <c r="BF15" s="37">
        <f t="shared" si="18"/>
        <v>2.4756599999999995</v>
      </c>
      <c r="BG15" s="37" t="s">
        <v>54</v>
      </c>
      <c r="BH15" s="37">
        <f t="shared" si="19"/>
        <v>0</v>
      </c>
      <c r="BI15" s="67" t="s">
        <v>278</v>
      </c>
    </row>
    <row r="16" spans="1:61" ht="18.5" thickBot="1" x14ac:dyDescent="0.6">
      <c r="A16" s="229" t="s">
        <v>501</v>
      </c>
      <c r="B16" s="229"/>
      <c r="F16" s="79">
        <v>2025</v>
      </c>
      <c r="G16" s="166">
        <v>3</v>
      </c>
      <c r="H16" s="174">
        <v>108</v>
      </c>
      <c r="I16" s="175">
        <v>52000</v>
      </c>
      <c r="J16" s="175">
        <v>3000</v>
      </c>
      <c r="K16" s="175">
        <v>9344</v>
      </c>
      <c r="L16" s="175"/>
      <c r="M16" s="175"/>
      <c r="N16" s="175"/>
      <c r="O16" s="175"/>
      <c r="P16" s="82"/>
      <c r="Q16" s="178">
        <f t="shared" si="13"/>
        <v>2025</v>
      </c>
      <c r="R16" s="178">
        <f t="shared" si="13"/>
        <v>3</v>
      </c>
      <c r="S16" s="84">
        <f t="shared" si="14"/>
        <v>1456000</v>
      </c>
      <c r="T16" s="84">
        <v>0</v>
      </c>
      <c r="U16" s="84">
        <f t="shared" si="15"/>
        <v>887680</v>
      </c>
      <c r="V16" s="180"/>
      <c r="W16" s="180"/>
      <c r="X16" s="172"/>
      <c r="Y16" s="172"/>
      <c r="AA16" s="86">
        <f t="shared" si="9"/>
        <v>2025</v>
      </c>
      <c r="AB16" s="86">
        <f t="shared" si="9"/>
        <v>3</v>
      </c>
      <c r="AC16" s="90">
        <f t="shared" si="10"/>
        <v>449.28000000000009</v>
      </c>
      <c r="AD16" s="90">
        <f t="shared" si="10"/>
        <v>10.8</v>
      </c>
      <c r="AE16" s="90">
        <f t="shared" si="10"/>
        <v>363.48159999999996</v>
      </c>
      <c r="AF16" s="90">
        <f t="shared" si="10"/>
        <v>0</v>
      </c>
      <c r="AG16" s="90" t="e">
        <f t="shared" si="10"/>
        <v>#VALUE!</v>
      </c>
      <c r="AH16" s="90" t="e">
        <f t="shared" si="11"/>
        <v>#VALUE!</v>
      </c>
      <c r="AI16" s="90" t="e">
        <f t="shared" si="11"/>
        <v>#VALUE!</v>
      </c>
      <c r="AJ16" s="88"/>
      <c r="AK16" s="86">
        <f t="shared" si="16"/>
        <v>2025</v>
      </c>
      <c r="AL16" s="86">
        <f t="shared" si="16"/>
        <v>3</v>
      </c>
      <c r="AM16" s="90">
        <f t="shared" si="12"/>
        <v>11.591424000000002</v>
      </c>
      <c r="AN16" s="90">
        <f t="shared" si="12"/>
        <v>0.27864</v>
      </c>
      <c r="AO16" s="90">
        <f t="shared" si="12"/>
        <v>9.3778252799999997</v>
      </c>
      <c r="AP16" s="90">
        <f t="shared" si="12"/>
        <v>0</v>
      </c>
      <c r="AQ16" s="90" t="e">
        <f t="shared" si="12"/>
        <v>#VALUE!</v>
      </c>
      <c r="AR16" s="90" t="e">
        <f t="shared" si="12"/>
        <v>#VALUE!</v>
      </c>
      <c r="AS16" s="90" t="e">
        <f t="shared" si="12"/>
        <v>#VALUE!</v>
      </c>
      <c r="AV16" s="65" t="s">
        <v>59</v>
      </c>
      <c r="AW16" s="89" t="s">
        <v>498</v>
      </c>
      <c r="AX16" s="37">
        <v>41.8</v>
      </c>
      <c r="AY16" s="37" t="s">
        <v>53</v>
      </c>
      <c r="AZ16" s="37">
        <v>1000</v>
      </c>
      <c r="BA16" s="73" t="s">
        <v>52</v>
      </c>
      <c r="BB16" s="73">
        <v>2.0199999999999999E-2</v>
      </c>
      <c r="BC16" s="73">
        <v>44</v>
      </c>
      <c r="BD16" s="73">
        <v>12</v>
      </c>
      <c r="BE16" s="74">
        <f t="shared" si="17"/>
        <v>0</v>
      </c>
      <c r="BF16" s="37">
        <f t="shared" si="18"/>
        <v>3.0959866666666662</v>
      </c>
      <c r="BG16" s="37" t="s">
        <v>54</v>
      </c>
      <c r="BH16" s="37">
        <f t="shared" si="19"/>
        <v>0</v>
      </c>
      <c r="BI16" s="67" t="s">
        <v>278</v>
      </c>
    </row>
    <row r="17" spans="1:61" ht="19" thickTop="1" thickBot="1" x14ac:dyDescent="0.6">
      <c r="A17" s="229"/>
      <c r="B17" s="229"/>
      <c r="F17" s="223" t="s">
        <v>502</v>
      </c>
      <c r="G17" s="224"/>
      <c r="H17" s="176"/>
      <c r="I17" s="177">
        <f t="shared" ref="I17:O17" si="20">SUM(I5:I16)</f>
        <v>697451</v>
      </c>
      <c r="J17" s="177">
        <f t="shared" si="20"/>
        <v>39200</v>
      </c>
      <c r="K17" s="177">
        <f t="shared" si="20"/>
        <v>92174</v>
      </c>
      <c r="L17" s="177">
        <f t="shared" si="20"/>
        <v>0</v>
      </c>
      <c r="M17" s="177">
        <f t="shared" si="20"/>
        <v>0</v>
      </c>
      <c r="N17" s="177">
        <f t="shared" si="20"/>
        <v>0</v>
      </c>
      <c r="O17" s="177">
        <f t="shared" si="20"/>
        <v>0</v>
      </c>
      <c r="P17" s="91"/>
      <c r="Q17" s="223" t="s">
        <v>502</v>
      </c>
      <c r="R17" s="224"/>
      <c r="S17" s="92">
        <f t="shared" ref="S17:Y17" si="21">SUM(S5:S16)</f>
        <v>19528628</v>
      </c>
      <c r="T17" s="92">
        <f t="shared" si="21"/>
        <v>0</v>
      </c>
      <c r="U17" s="92">
        <f t="shared" si="21"/>
        <v>8756530</v>
      </c>
      <c r="V17" s="92">
        <f t="shared" si="21"/>
        <v>0</v>
      </c>
      <c r="W17" s="93">
        <f t="shared" si="21"/>
        <v>0</v>
      </c>
      <c r="X17" s="92">
        <f t="shared" si="21"/>
        <v>0</v>
      </c>
      <c r="Y17" s="92">
        <f t="shared" si="21"/>
        <v>0</v>
      </c>
      <c r="AA17" s="223" t="s">
        <v>502</v>
      </c>
      <c r="AB17" s="224"/>
      <c r="AC17" s="94">
        <f t="shared" ref="AC17:AI17" si="22">SUM(AC5:AC16)</f>
        <v>6025.9766400000008</v>
      </c>
      <c r="AD17" s="94">
        <f t="shared" si="22"/>
        <v>141.12000000000003</v>
      </c>
      <c r="AE17" s="94">
        <f t="shared" si="22"/>
        <v>3585.5686000000001</v>
      </c>
      <c r="AF17" s="95">
        <f t="shared" si="22"/>
        <v>0</v>
      </c>
      <c r="AG17" s="94" t="e">
        <f t="shared" si="22"/>
        <v>#VALUE!</v>
      </c>
      <c r="AH17" s="95" t="e">
        <f t="shared" si="22"/>
        <v>#VALUE!</v>
      </c>
      <c r="AI17" s="95" t="e">
        <f t="shared" si="22"/>
        <v>#VALUE!</v>
      </c>
      <c r="AJ17" s="88"/>
      <c r="AK17" s="223" t="s">
        <v>502</v>
      </c>
      <c r="AL17" s="224"/>
      <c r="AM17" s="96">
        <f t="shared" ref="AM17:AQ17" si="23">SUM(AM5:AM16)</f>
        <v>155.47019731200001</v>
      </c>
      <c r="AN17" s="96">
        <f t="shared" si="23"/>
        <v>3.6408960000000006</v>
      </c>
      <c r="AO17" s="96">
        <f t="shared" si="23"/>
        <v>92.507669879999995</v>
      </c>
      <c r="AP17" s="97">
        <f t="shared" si="23"/>
        <v>0</v>
      </c>
      <c r="AQ17" s="96" t="e">
        <f t="shared" si="23"/>
        <v>#VALUE!</v>
      </c>
      <c r="AR17" s="97" t="e">
        <f>SUM(AR5:AR16)</f>
        <v>#VALUE!</v>
      </c>
      <c r="AS17" s="97" t="e">
        <f>SUM(AS5:AS16)</f>
        <v>#VALUE!</v>
      </c>
      <c r="AV17" s="65" t="s">
        <v>60</v>
      </c>
      <c r="AW17" s="89" t="s">
        <v>495</v>
      </c>
      <c r="AX17" s="37">
        <v>40</v>
      </c>
      <c r="AY17" s="37" t="s">
        <v>496</v>
      </c>
      <c r="AZ17" s="37">
        <v>1000</v>
      </c>
      <c r="BA17" s="73" t="s">
        <v>52</v>
      </c>
      <c r="BB17" s="73">
        <v>2.0400000000000001E-2</v>
      </c>
      <c r="BC17" s="73">
        <v>44</v>
      </c>
      <c r="BD17" s="73">
        <v>12</v>
      </c>
      <c r="BE17" s="74">
        <f t="shared" si="17"/>
        <v>0</v>
      </c>
      <c r="BF17" s="37">
        <f t="shared" si="18"/>
        <v>2.9920000000000004</v>
      </c>
      <c r="BG17" s="37" t="s">
        <v>497</v>
      </c>
      <c r="BH17" s="51">
        <f t="shared" si="19"/>
        <v>0</v>
      </c>
      <c r="BI17" s="67" t="s">
        <v>278</v>
      </c>
    </row>
    <row r="18" spans="1:61" ht="18.75" customHeight="1" thickBot="1" x14ac:dyDescent="0.6">
      <c r="A18" s="37" t="s">
        <v>82</v>
      </c>
      <c r="B18" s="39"/>
      <c r="C18" s="37" t="s">
        <v>85</v>
      </c>
      <c r="F18" s="215" t="s">
        <v>503</v>
      </c>
      <c r="G18" s="216"/>
      <c r="H18" s="98"/>
      <c r="I18" s="99">
        <f>S18</f>
        <v>19528.628000000001</v>
      </c>
      <c r="J18" s="100">
        <f t="shared" ref="J18:O18" si="24">T18</f>
        <v>0</v>
      </c>
      <c r="K18" s="100">
        <f t="shared" si="24"/>
        <v>8756.5300000000007</v>
      </c>
      <c r="L18" s="100">
        <f t="shared" si="24"/>
        <v>0</v>
      </c>
      <c r="M18" s="100">
        <f t="shared" si="24"/>
        <v>0</v>
      </c>
      <c r="N18" s="100">
        <f t="shared" si="24"/>
        <v>0</v>
      </c>
      <c r="O18" s="100">
        <f t="shared" si="24"/>
        <v>0</v>
      </c>
      <c r="P18" s="101"/>
      <c r="Q18" s="217" t="s">
        <v>503</v>
      </c>
      <c r="R18" s="217"/>
      <c r="S18" s="99">
        <f t="shared" ref="S18:Y18" si="25">S17/S2</f>
        <v>19528.628000000001</v>
      </c>
      <c r="T18" s="99">
        <f t="shared" si="25"/>
        <v>0</v>
      </c>
      <c r="U18" s="99">
        <f t="shared" si="25"/>
        <v>8756.5300000000007</v>
      </c>
      <c r="V18" s="100">
        <f t="shared" si="25"/>
        <v>0</v>
      </c>
      <c r="W18" s="100">
        <f t="shared" si="25"/>
        <v>0</v>
      </c>
      <c r="X18" s="100">
        <f t="shared" si="25"/>
        <v>0</v>
      </c>
      <c r="Y18" s="100">
        <f t="shared" si="25"/>
        <v>0</v>
      </c>
      <c r="AA18" s="215" t="s">
        <v>504</v>
      </c>
      <c r="AB18" s="216"/>
      <c r="AC18" s="102">
        <f t="shared" ref="AC18:AH18" si="26">S18</f>
        <v>19528.628000000001</v>
      </c>
      <c r="AD18" s="102">
        <f t="shared" si="26"/>
        <v>0</v>
      </c>
      <c r="AE18" s="102">
        <f t="shared" si="26"/>
        <v>8756.5300000000007</v>
      </c>
      <c r="AF18" s="102">
        <f t="shared" si="26"/>
        <v>0</v>
      </c>
      <c r="AG18" s="102">
        <f t="shared" si="26"/>
        <v>0</v>
      </c>
      <c r="AH18" s="102">
        <f t="shared" si="26"/>
        <v>0</v>
      </c>
      <c r="AI18" s="102"/>
      <c r="AJ18" s="88"/>
      <c r="AK18" s="215" t="s">
        <v>504</v>
      </c>
      <c r="AL18" s="216"/>
      <c r="AM18" s="99">
        <f>I18</f>
        <v>19528.628000000001</v>
      </c>
      <c r="AN18" s="99">
        <f t="shared" ref="AN18:AS18" si="27">J18</f>
        <v>0</v>
      </c>
      <c r="AO18" s="99">
        <f t="shared" si="27"/>
        <v>8756.5300000000007</v>
      </c>
      <c r="AP18" s="99">
        <f t="shared" si="27"/>
        <v>0</v>
      </c>
      <c r="AQ18" s="99">
        <f t="shared" si="27"/>
        <v>0</v>
      </c>
      <c r="AR18" s="99">
        <f t="shared" si="27"/>
        <v>0</v>
      </c>
      <c r="AS18" s="99">
        <f t="shared" si="27"/>
        <v>0</v>
      </c>
      <c r="AV18" s="65" t="s">
        <v>61</v>
      </c>
      <c r="AW18" s="89" t="s">
        <v>495</v>
      </c>
      <c r="AX18" s="37">
        <v>34.1</v>
      </c>
      <c r="AY18" s="37" t="s">
        <v>496</v>
      </c>
      <c r="AZ18" s="37">
        <v>1000</v>
      </c>
      <c r="BA18" s="73" t="s">
        <v>52</v>
      </c>
      <c r="BB18" s="73">
        <v>2.4500000000000001E-2</v>
      </c>
      <c r="BC18" s="73">
        <v>44</v>
      </c>
      <c r="BD18" s="73">
        <v>12</v>
      </c>
      <c r="BE18" s="74">
        <f t="shared" si="17"/>
        <v>0</v>
      </c>
      <c r="BF18" s="37">
        <f t="shared" si="18"/>
        <v>3.0633166666666667</v>
      </c>
      <c r="BG18" s="37" t="s">
        <v>497</v>
      </c>
      <c r="BH18" s="37">
        <f t="shared" si="19"/>
        <v>0</v>
      </c>
      <c r="BI18" s="67" t="s">
        <v>278</v>
      </c>
    </row>
    <row r="19" spans="1:61" ht="18.5" thickBot="1" x14ac:dyDescent="0.6">
      <c r="A19" s="37" t="s">
        <v>86</v>
      </c>
      <c r="B19" s="39"/>
      <c r="C19" s="37" t="s">
        <v>85</v>
      </c>
      <c r="F19" s="218" t="s">
        <v>505</v>
      </c>
      <c r="G19" s="219"/>
      <c r="H19" s="103"/>
      <c r="I19" s="103">
        <f>IF(I17=0,"",I18/I17*1000)</f>
        <v>28</v>
      </c>
      <c r="J19" s="103">
        <f t="shared" ref="J19:O19" si="28">IF(J17=0,"",J18/J17*1000)</f>
        <v>0</v>
      </c>
      <c r="K19" s="103">
        <f t="shared" si="28"/>
        <v>95</v>
      </c>
      <c r="L19" s="103" t="str">
        <f t="shared" si="28"/>
        <v/>
      </c>
      <c r="M19" s="103" t="str">
        <f t="shared" si="28"/>
        <v/>
      </c>
      <c r="N19" s="103" t="str">
        <f t="shared" si="28"/>
        <v/>
      </c>
      <c r="O19" s="103" t="str">
        <f t="shared" si="28"/>
        <v/>
      </c>
      <c r="P19" s="104"/>
      <c r="Q19" s="220"/>
      <c r="R19" s="220"/>
      <c r="S19" s="105"/>
      <c r="T19" s="106" t="str">
        <f t="shared" ref="T19:Y19" si="29">IF(T17=0,"",T18/T17*1000)</f>
        <v/>
      </c>
      <c r="U19" s="106">
        <f t="shared" si="29"/>
        <v>1</v>
      </c>
      <c r="V19" s="106" t="str">
        <f t="shared" si="29"/>
        <v/>
      </c>
      <c r="W19" s="106" t="str">
        <f t="shared" si="29"/>
        <v/>
      </c>
      <c r="X19" s="106" t="str">
        <f t="shared" si="29"/>
        <v/>
      </c>
      <c r="Y19" s="106" t="str">
        <f t="shared" si="29"/>
        <v/>
      </c>
      <c r="AA19" s="218" t="s">
        <v>505</v>
      </c>
      <c r="AB19" s="219"/>
      <c r="AC19" s="107">
        <f>IF(AC17=0,"",AC18/AC17*1000)</f>
        <v>3240.7407407407404</v>
      </c>
      <c r="AD19" s="107">
        <f t="shared" ref="AD19:AI19" si="30">IF(AD17=0,"",AD18/AD17*1000)</f>
        <v>0</v>
      </c>
      <c r="AE19" s="107">
        <f t="shared" si="30"/>
        <v>2442.1593830334191</v>
      </c>
      <c r="AF19" s="107" t="str">
        <f t="shared" si="30"/>
        <v/>
      </c>
      <c r="AG19" s="107" t="e">
        <f t="shared" si="30"/>
        <v>#VALUE!</v>
      </c>
      <c r="AH19" s="107" t="e">
        <f t="shared" si="30"/>
        <v>#VALUE!</v>
      </c>
      <c r="AI19" s="107" t="e">
        <f t="shared" si="30"/>
        <v>#VALUE!</v>
      </c>
      <c r="AJ19" s="105"/>
      <c r="AK19" s="218" t="s">
        <v>505</v>
      </c>
      <c r="AL19" s="219"/>
      <c r="AM19" s="108">
        <f>IF(AM17=0,"",AM18/AM17*1000)</f>
        <v>125610.10623026127</v>
      </c>
      <c r="AN19" s="108">
        <f t="shared" ref="AN19:AS19" si="31">IF(AN17=0,"",AN18/AN17*1000)</f>
        <v>0</v>
      </c>
      <c r="AO19" s="108">
        <f t="shared" si="31"/>
        <v>94657.340427651914</v>
      </c>
      <c r="AP19" s="108" t="str">
        <f t="shared" si="31"/>
        <v/>
      </c>
      <c r="AQ19" s="108" t="e">
        <f t="shared" si="31"/>
        <v>#VALUE!</v>
      </c>
      <c r="AR19" s="108" t="e">
        <f t="shared" si="31"/>
        <v>#VALUE!</v>
      </c>
      <c r="AS19" s="103" t="e">
        <f t="shared" si="31"/>
        <v>#VALUE!</v>
      </c>
      <c r="AV19" s="65" t="s">
        <v>62</v>
      </c>
      <c r="AW19" s="89" t="s">
        <v>492</v>
      </c>
      <c r="AX19" s="37">
        <v>46.1</v>
      </c>
      <c r="AY19" s="37" t="s">
        <v>268</v>
      </c>
      <c r="AZ19" s="37">
        <v>1000</v>
      </c>
      <c r="BA19" s="73" t="s">
        <v>52</v>
      </c>
      <c r="BB19" s="73">
        <v>1.44E-2</v>
      </c>
      <c r="BC19" s="73">
        <v>44</v>
      </c>
      <c r="BD19" s="73">
        <v>12</v>
      </c>
      <c r="BE19" s="74">
        <f t="shared" si="17"/>
        <v>0</v>
      </c>
      <c r="BF19" s="37">
        <f t="shared" si="18"/>
        <v>2.4340799999999998</v>
      </c>
      <c r="BG19" s="37" t="s">
        <v>493</v>
      </c>
      <c r="BH19" s="51">
        <f t="shared" si="19"/>
        <v>0</v>
      </c>
      <c r="BI19" s="67" t="s">
        <v>278</v>
      </c>
    </row>
    <row r="20" spans="1:61" ht="18.649999999999999" customHeight="1" thickBot="1" x14ac:dyDescent="0.6">
      <c r="A20" s="37" t="s">
        <v>83</v>
      </c>
      <c r="B20" s="39"/>
      <c r="C20" s="37" t="s">
        <v>85</v>
      </c>
      <c r="H20" s="38" t="s">
        <v>506</v>
      </c>
      <c r="S20" s="38" t="s">
        <v>506</v>
      </c>
      <c r="AV20" s="65" t="s">
        <v>273</v>
      </c>
      <c r="AW20" s="89" t="s">
        <v>492</v>
      </c>
      <c r="AX20" s="37">
        <v>38.4</v>
      </c>
      <c r="AY20" s="37" t="s">
        <v>268</v>
      </c>
      <c r="AZ20" s="37">
        <v>1000</v>
      </c>
      <c r="BA20" s="73" t="s">
        <v>52</v>
      </c>
      <c r="BB20" s="73">
        <v>1.3899999999999999E-2</v>
      </c>
      <c r="BC20" s="73">
        <v>44</v>
      </c>
      <c r="BD20" s="73">
        <v>12</v>
      </c>
      <c r="BE20" s="74">
        <f t="shared" si="17"/>
        <v>0</v>
      </c>
      <c r="BF20" s="37">
        <f t="shared" si="18"/>
        <v>1.9571199999999997</v>
      </c>
      <c r="BG20" s="37" t="s">
        <v>493</v>
      </c>
      <c r="BH20" s="37">
        <f t="shared" si="19"/>
        <v>0</v>
      </c>
      <c r="BI20" s="67" t="s">
        <v>278</v>
      </c>
    </row>
    <row r="21" spans="1:61" ht="18.649999999999999" customHeight="1" thickBot="1" x14ac:dyDescent="0.6">
      <c r="A21" s="37" t="s">
        <v>84</v>
      </c>
      <c r="B21" s="39"/>
      <c r="C21" s="37" t="s">
        <v>85</v>
      </c>
      <c r="F21" s="221" t="s">
        <v>487</v>
      </c>
      <c r="G21" s="225" t="s">
        <v>488</v>
      </c>
      <c r="H21" s="68" t="s">
        <v>489</v>
      </c>
      <c r="I21" s="141"/>
      <c r="J21" s="70"/>
      <c r="K21" s="70"/>
      <c r="L21" s="70"/>
      <c r="M21" s="70"/>
      <c r="N21" s="70"/>
      <c r="O21" s="70"/>
      <c r="P21" s="109"/>
      <c r="Q21" s="227" t="s">
        <v>487</v>
      </c>
      <c r="R21" s="221" t="s">
        <v>488</v>
      </c>
      <c r="S21" s="70">
        <f>I21</f>
        <v>0</v>
      </c>
      <c r="T21" s="70">
        <f t="shared" ref="T21:Y21" si="32">J21</f>
        <v>0</v>
      </c>
      <c r="U21" s="70">
        <f t="shared" si="32"/>
        <v>0</v>
      </c>
      <c r="V21" s="70">
        <f t="shared" si="32"/>
        <v>0</v>
      </c>
      <c r="W21" s="70">
        <f t="shared" si="32"/>
        <v>0</v>
      </c>
      <c r="X21" s="70">
        <f t="shared" si="32"/>
        <v>0</v>
      </c>
      <c r="Y21" s="70">
        <f t="shared" si="32"/>
        <v>0</v>
      </c>
      <c r="AA21" s="221" t="s">
        <v>487</v>
      </c>
      <c r="AB21" s="221" t="s">
        <v>488</v>
      </c>
      <c r="AC21" s="70">
        <f t="shared" ref="AC21:AI21" si="33">I21</f>
        <v>0</v>
      </c>
      <c r="AD21" s="70">
        <f t="shared" si="33"/>
        <v>0</v>
      </c>
      <c r="AE21" s="70">
        <f t="shared" si="33"/>
        <v>0</v>
      </c>
      <c r="AF21" s="70">
        <f t="shared" si="33"/>
        <v>0</v>
      </c>
      <c r="AG21" s="70">
        <f t="shared" si="33"/>
        <v>0</v>
      </c>
      <c r="AH21" s="70">
        <f t="shared" si="33"/>
        <v>0</v>
      </c>
      <c r="AI21" s="71">
        <f t="shared" si="33"/>
        <v>0</v>
      </c>
      <c r="AJ21" s="72"/>
      <c r="AK21" s="221" t="s">
        <v>487</v>
      </c>
      <c r="AL21" s="221" t="s">
        <v>488</v>
      </c>
      <c r="AM21" s="70">
        <f t="shared" ref="AM21:AR21" si="34">AC21</f>
        <v>0</v>
      </c>
      <c r="AN21" s="70">
        <f t="shared" si="34"/>
        <v>0</v>
      </c>
      <c r="AO21" s="70">
        <f t="shared" si="34"/>
        <v>0</v>
      </c>
      <c r="AP21" s="70">
        <f t="shared" si="34"/>
        <v>0</v>
      </c>
      <c r="AQ21" s="70">
        <f t="shared" si="34"/>
        <v>0</v>
      </c>
      <c r="AR21" s="70">
        <f t="shared" si="34"/>
        <v>0</v>
      </c>
      <c r="AS21" s="71">
        <f>O21</f>
        <v>0</v>
      </c>
      <c r="AV21" s="65" t="s">
        <v>63</v>
      </c>
      <c r="AW21" s="89" t="s">
        <v>495</v>
      </c>
      <c r="AX21" s="37">
        <v>28.7</v>
      </c>
      <c r="AY21" s="37" t="s">
        <v>496</v>
      </c>
      <c r="AZ21" s="37">
        <v>1000</v>
      </c>
      <c r="BA21" s="73" t="s">
        <v>52</v>
      </c>
      <c r="BB21" s="73">
        <v>2.46E-2</v>
      </c>
      <c r="BC21" s="73">
        <v>44</v>
      </c>
      <c r="BD21" s="73">
        <v>12</v>
      </c>
      <c r="BE21" s="74">
        <f t="shared" si="17"/>
        <v>0</v>
      </c>
      <c r="BF21" s="37">
        <f t="shared" si="18"/>
        <v>2.58874</v>
      </c>
      <c r="BG21" s="37" t="s">
        <v>497</v>
      </c>
      <c r="BH21" s="51">
        <f t="shared" si="19"/>
        <v>0</v>
      </c>
      <c r="BI21" s="67" t="s">
        <v>278</v>
      </c>
    </row>
    <row r="22" spans="1:61" x14ac:dyDescent="0.55000000000000004">
      <c r="F22" s="222"/>
      <c r="G22" s="226"/>
      <c r="H22" s="75" t="s">
        <v>491</v>
      </c>
      <c r="I22" s="76" t="str">
        <f t="shared" ref="I22:O22" si="35">IF(I21="","",VLOOKUP(I21,$AV:$AY,2,FALSE))</f>
        <v/>
      </c>
      <c r="J22" s="76" t="str">
        <f t="shared" si="35"/>
        <v/>
      </c>
      <c r="K22" s="76" t="str">
        <f t="shared" si="35"/>
        <v/>
      </c>
      <c r="L22" s="76" t="str">
        <f t="shared" si="35"/>
        <v/>
      </c>
      <c r="M22" s="76" t="str">
        <f t="shared" si="35"/>
        <v/>
      </c>
      <c r="N22" s="76" t="str">
        <f t="shared" si="35"/>
        <v/>
      </c>
      <c r="O22" s="76" t="str">
        <f t="shared" si="35"/>
        <v/>
      </c>
      <c r="P22" s="77"/>
      <c r="Q22" s="228"/>
      <c r="R22" s="222"/>
      <c r="S22" s="78" t="s">
        <v>130</v>
      </c>
      <c r="T22" s="78" t="s">
        <v>130</v>
      </c>
      <c r="U22" s="78" t="s">
        <v>130</v>
      </c>
      <c r="V22" s="78" t="s">
        <v>130</v>
      </c>
      <c r="W22" s="78" t="s">
        <v>130</v>
      </c>
      <c r="X22" s="78" t="s">
        <v>130</v>
      </c>
      <c r="Y22" s="78" t="s">
        <v>130</v>
      </c>
      <c r="AA22" s="222"/>
      <c r="AB22" s="222"/>
      <c r="AC22" s="78" t="str">
        <f t="shared" ref="AC22:AI22" si="36">IF(AC21=0,"",VLOOKUP(AC21,$AV$3:$AY$52,4,FALSE))</f>
        <v/>
      </c>
      <c r="AD22" s="78" t="str">
        <f t="shared" si="36"/>
        <v/>
      </c>
      <c r="AE22" s="78" t="str">
        <f t="shared" si="36"/>
        <v/>
      </c>
      <c r="AF22" s="78" t="str">
        <f t="shared" si="36"/>
        <v/>
      </c>
      <c r="AG22" s="78" t="str">
        <f t="shared" si="36"/>
        <v/>
      </c>
      <c r="AH22" s="78" t="str">
        <f t="shared" si="36"/>
        <v/>
      </c>
      <c r="AI22" s="78" t="str">
        <f t="shared" si="36"/>
        <v/>
      </c>
      <c r="AJ22" s="72"/>
      <c r="AK22" s="222"/>
      <c r="AL22" s="222"/>
      <c r="AM22" s="78" t="str">
        <f t="shared" ref="AM22:AS22" si="37">AM4</f>
        <v>kℓ</v>
      </c>
      <c r="AN22" s="78" t="str">
        <f t="shared" si="37"/>
        <v>kℓ</v>
      </c>
      <c r="AO22" s="78" t="str">
        <f t="shared" si="37"/>
        <v>kℓ</v>
      </c>
      <c r="AP22" s="78" t="str">
        <f t="shared" si="37"/>
        <v>kℓ</v>
      </c>
      <c r="AQ22" s="78" t="str">
        <f t="shared" si="37"/>
        <v/>
      </c>
      <c r="AR22" s="78" t="str">
        <f t="shared" si="37"/>
        <v/>
      </c>
      <c r="AS22" s="78" t="str">
        <f t="shared" si="37"/>
        <v/>
      </c>
      <c r="AV22" s="65" t="s">
        <v>64</v>
      </c>
      <c r="AW22" s="89" t="s">
        <v>495</v>
      </c>
      <c r="AX22" s="37">
        <v>26.1</v>
      </c>
      <c r="AY22" s="37" t="s">
        <v>496</v>
      </c>
      <c r="AZ22" s="37">
        <v>1000</v>
      </c>
      <c r="BA22" s="73" t="s">
        <v>52</v>
      </c>
      <c r="BB22" s="73">
        <v>2.4299999999999999E-2</v>
      </c>
      <c r="BC22" s="73">
        <v>44</v>
      </c>
      <c r="BD22" s="73">
        <v>12</v>
      </c>
      <c r="BE22" s="74">
        <f t="shared" si="17"/>
        <v>0</v>
      </c>
      <c r="BF22" s="37">
        <f t="shared" si="18"/>
        <v>2.32551</v>
      </c>
      <c r="BG22" s="37" t="s">
        <v>497</v>
      </c>
      <c r="BH22" s="37">
        <f t="shared" si="19"/>
        <v>0</v>
      </c>
      <c r="BI22" s="67" t="s">
        <v>278</v>
      </c>
    </row>
    <row r="23" spans="1:61" x14ac:dyDescent="0.55000000000000004">
      <c r="F23" s="110"/>
      <c r="G23" s="166"/>
      <c r="H23" s="80"/>
      <c r="I23" s="81"/>
      <c r="J23" s="81"/>
      <c r="K23" s="81"/>
      <c r="L23" s="81"/>
      <c r="M23" s="81"/>
      <c r="N23" s="81"/>
      <c r="O23" s="81"/>
      <c r="P23" s="91"/>
      <c r="Q23" s="83">
        <f>F23</f>
        <v>0</v>
      </c>
      <c r="R23" s="83">
        <f>G23</f>
        <v>0</v>
      </c>
      <c r="S23" s="84"/>
      <c r="T23" s="84"/>
      <c r="U23" s="84"/>
      <c r="V23" s="84"/>
      <c r="W23" s="84"/>
      <c r="X23" s="84"/>
      <c r="Y23" s="84"/>
      <c r="AA23" s="86">
        <f t="shared" ref="AA23:AB34" si="38">F23</f>
        <v>0</v>
      </c>
      <c r="AB23" s="86">
        <f t="shared" si="38"/>
        <v>0</v>
      </c>
      <c r="AC23" s="87">
        <f t="shared" ref="AC23:AI34" si="39">I23*AC$1/AC$2</f>
        <v>0</v>
      </c>
      <c r="AD23" s="87">
        <f t="shared" si="39"/>
        <v>0</v>
      </c>
      <c r="AE23" s="87">
        <f t="shared" si="39"/>
        <v>0</v>
      </c>
      <c r="AF23" s="87">
        <f t="shared" si="39"/>
        <v>0</v>
      </c>
      <c r="AG23" s="87" t="e">
        <f t="shared" si="39"/>
        <v>#VALUE!</v>
      </c>
      <c r="AH23" s="87" t="e">
        <f t="shared" si="39"/>
        <v>#VALUE!</v>
      </c>
      <c r="AI23" s="87" t="e">
        <f t="shared" si="39"/>
        <v>#VALUE!</v>
      </c>
      <c r="AJ23" s="88"/>
      <c r="AK23" s="86">
        <f>F23</f>
        <v>0</v>
      </c>
      <c r="AL23" s="86">
        <f>G23</f>
        <v>0</v>
      </c>
      <c r="AM23" s="87">
        <f t="shared" ref="AM23:AS34" si="40">AC23*$BA$2</f>
        <v>0</v>
      </c>
      <c r="AN23" s="87">
        <f t="shared" si="40"/>
        <v>0</v>
      </c>
      <c r="AO23" s="87">
        <f t="shared" si="40"/>
        <v>0</v>
      </c>
      <c r="AP23" s="87">
        <f t="shared" si="40"/>
        <v>0</v>
      </c>
      <c r="AQ23" s="87" t="e">
        <f t="shared" si="40"/>
        <v>#VALUE!</v>
      </c>
      <c r="AR23" s="87" t="e">
        <f t="shared" si="40"/>
        <v>#VALUE!</v>
      </c>
      <c r="AS23" s="87" t="e">
        <f t="shared" si="40"/>
        <v>#VALUE!</v>
      </c>
      <c r="AV23" s="65" t="s">
        <v>65</v>
      </c>
      <c r="AW23" s="89" t="s">
        <v>495</v>
      </c>
      <c r="AX23" s="37">
        <v>27.8</v>
      </c>
      <c r="AY23" s="37" t="s">
        <v>496</v>
      </c>
      <c r="AZ23" s="37">
        <v>1000</v>
      </c>
      <c r="BA23" s="73" t="s">
        <v>52</v>
      </c>
      <c r="BB23" s="73">
        <v>2.5899999999999999E-2</v>
      </c>
      <c r="BC23" s="73">
        <v>44</v>
      </c>
      <c r="BD23" s="73">
        <v>12</v>
      </c>
      <c r="BE23" s="74">
        <f t="shared" si="17"/>
        <v>0</v>
      </c>
      <c r="BF23" s="37">
        <f t="shared" si="18"/>
        <v>2.640073333333333</v>
      </c>
      <c r="BG23" s="37" t="s">
        <v>497</v>
      </c>
      <c r="BH23" s="37">
        <f t="shared" si="19"/>
        <v>0</v>
      </c>
      <c r="BI23" s="67" t="s">
        <v>278</v>
      </c>
    </row>
    <row r="24" spans="1:61" ht="18.5" thickBot="1" x14ac:dyDescent="0.6">
      <c r="A24" s="57" t="s">
        <v>507</v>
      </c>
      <c r="F24" s="110"/>
      <c r="G24" s="166"/>
      <c r="H24" s="80"/>
      <c r="I24" s="81"/>
      <c r="J24" s="81"/>
      <c r="K24" s="81"/>
      <c r="L24" s="81"/>
      <c r="M24" s="81"/>
      <c r="N24" s="81"/>
      <c r="O24" s="81"/>
      <c r="P24" s="91"/>
      <c r="Q24" s="83">
        <f t="shared" ref="Q24:R34" si="41">F24</f>
        <v>0</v>
      </c>
      <c r="R24" s="83">
        <f t="shared" si="41"/>
        <v>0</v>
      </c>
      <c r="S24" s="84"/>
      <c r="T24" s="84"/>
      <c r="U24" s="84"/>
      <c r="V24" s="84"/>
      <c r="W24" s="84"/>
      <c r="X24" s="84"/>
      <c r="Y24" s="84"/>
      <c r="AA24" s="86">
        <f t="shared" si="38"/>
        <v>0</v>
      </c>
      <c r="AB24" s="86">
        <f t="shared" si="38"/>
        <v>0</v>
      </c>
      <c r="AC24" s="87">
        <f t="shared" si="39"/>
        <v>0</v>
      </c>
      <c r="AD24" s="87">
        <f t="shared" si="39"/>
        <v>0</v>
      </c>
      <c r="AE24" s="87">
        <f t="shared" si="39"/>
        <v>0</v>
      </c>
      <c r="AF24" s="87">
        <f t="shared" si="39"/>
        <v>0</v>
      </c>
      <c r="AG24" s="87" t="e">
        <f t="shared" si="39"/>
        <v>#VALUE!</v>
      </c>
      <c r="AH24" s="87" t="e">
        <f t="shared" si="39"/>
        <v>#VALUE!</v>
      </c>
      <c r="AI24" s="87" t="e">
        <f t="shared" si="39"/>
        <v>#VALUE!</v>
      </c>
      <c r="AJ24" s="88"/>
      <c r="AK24" s="86">
        <f t="shared" ref="AK24:AL34" si="42">F24</f>
        <v>0</v>
      </c>
      <c r="AL24" s="86">
        <f t="shared" si="42"/>
        <v>0</v>
      </c>
      <c r="AM24" s="87">
        <f t="shared" si="40"/>
        <v>0</v>
      </c>
      <c r="AN24" s="87">
        <f t="shared" si="40"/>
        <v>0</v>
      </c>
      <c r="AO24" s="87">
        <f t="shared" si="40"/>
        <v>0</v>
      </c>
      <c r="AP24" s="87">
        <f t="shared" si="40"/>
        <v>0</v>
      </c>
      <c r="AQ24" s="87" t="e">
        <f t="shared" si="40"/>
        <v>#VALUE!</v>
      </c>
      <c r="AR24" s="87" t="e">
        <f t="shared" si="40"/>
        <v>#VALUE!</v>
      </c>
      <c r="AS24" s="87" t="e">
        <f t="shared" si="40"/>
        <v>#VALUE!</v>
      </c>
      <c r="AV24" s="65" t="s">
        <v>66</v>
      </c>
      <c r="AW24" s="89" t="s">
        <v>495</v>
      </c>
      <c r="AX24" s="37">
        <v>29</v>
      </c>
      <c r="AY24" s="37" t="s">
        <v>496</v>
      </c>
      <c r="AZ24" s="37">
        <v>1000</v>
      </c>
      <c r="BA24" s="73" t="s">
        <v>52</v>
      </c>
      <c r="BB24" s="73">
        <v>2.9899999999999999E-2</v>
      </c>
      <c r="BC24" s="73">
        <v>44</v>
      </c>
      <c r="BD24" s="73">
        <v>12</v>
      </c>
      <c r="BE24" s="74">
        <f t="shared" si="17"/>
        <v>0</v>
      </c>
      <c r="BF24" s="37">
        <f t="shared" si="18"/>
        <v>3.1793666666666667</v>
      </c>
      <c r="BG24" s="37" t="s">
        <v>497</v>
      </c>
      <c r="BH24" s="51">
        <f t="shared" si="19"/>
        <v>0</v>
      </c>
      <c r="BI24" s="67" t="s">
        <v>278</v>
      </c>
    </row>
    <row r="25" spans="1:61" ht="18.5" thickBot="1" x14ac:dyDescent="0.6">
      <c r="A25" s="37" t="s">
        <v>508</v>
      </c>
      <c r="B25" s="39" t="s">
        <v>2952</v>
      </c>
      <c r="F25" s="110"/>
      <c r="G25" s="166"/>
      <c r="H25" s="80"/>
      <c r="I25" s="81"/>
      <c r="J25" s="81"/>
      <c r="K25" s="81"/>
      <c r="L25" s="81"/>
      <c r="M25" s="81"/>
      <c r="N25" s="81"/>
      <c r="O25" s="81"/>
      <c r="P25" s="91"/>
      <c r="Q25" s="83">
        <f t="shared" si="41"/>
        <v>0</v>
      </c>
      <c r="R25" s="83">
        <f t="shared" si="41"/>
        <v>0</v>
      </c>
      <c r="S25" s="84"/>
      <c r="T25" s="84"/>
      <c r="U25" s="84"/>
      <c r="V25" s="84"/>
      <c r="W25" s="84"/>
      <c r="X25" s="84"/>
      <c r="Y25" s="84"/>
      <c r="AA25" s="86">
        <f t="shared" si="38"/>
        <v>0</v>
      </c>
      <c r="AB25" s="86">
        <f t="shared" si="38"/>
        <v>0</v>
      </c>
      <c r="AC25" s="87">
        <f t="shared" si="39"/>
        <v>0</v>
      </c>
      <c r="AD25" s="87">
        <f t="shared" si="39"/>
        <v>0</v>
      </c>
      <c r="AE25" s="87">
        <f t="shared" si="39"/>
        <v>0</v>
      </c>
      <c r="AF25" s="87">
        <f t="shared" si="39"/>
        <v>0</v>
      </c>
      <c r="AG25" s="87" t="e">
        <f t="shared" si="39"/>
        <v>#VALUE!</v>
      </c>
      <c r="AH25" s="87" t="e">
        <f t="shared" si="39"/>
        <v>#VALUE!</v>
      </c>
      <c r="AI25" s="87" t="e">
        <f t="shared" si="39"/>
        <v>#VALUE!</v>
      </c>
      <c r="AJ25" s="88"/>
      <c r="AK25" s="86">
        <f t="shared" si="42"/>
        <v>0</v>
      </c>
      <c r="AL25" s="86">
        <f t="shared" si="42"/>
        <v>0</v>
      </c>
      <c r="AM25" s="87">
        <f t="shared" si="40"/>
        <v>0</v>
      </c>
      <c r="AN25" s="87">
        <f t="shared" si="40"/>
        <v>0</v>
      </c>
      <c r="AO25" s="87">
        <f t="shared" si="40"/>
        <v>0</v>
      </c>
      <c r="AP25" s="87">
        <f t="shared" si="40"/>
        <v>0</v>
      </c>
      <c r="AQ25" s="87" t="e">
        <f t="shared" si="40"/>
        <v>#VALUE!</v>
      </c>
      <c r="AR25" s="87" t="e">
        <f t="shared" si="40"/>
        <v>#VALUE!</v>
      </c>
      <c r="AS25" s="87" t="e">
        <f t="shared" si="40"/>
        <v>#VALUE!</v>
      </c>
      <c r="AV25" s="65" t="s">
        <v>67</v>
      </c>
      <c r="AW25" s="89" t="s">
        <v>495</v>
      </c>
      <c r="AX25" s="37">
        <v>37.299999999999997</v>
      </c>
      <c r="AY25" s="37" t="s">
        <v>496</v>
      </c>
      <c r="AZ25" s="37">
        <v>1000</v>
      </c>
      <c r="BA25" s="73" t="s">
        <v>52</v>
      </c>
      <c r="BB25" s="73">
        <v>2.0899999999999998E-2</v>
      </c>
      <c r="BC25" s="73">
        <v>44</v>
      </c>
      <c r="BD25" s="73">
        <v>12</v>
      </c>
      <c r="BE25" s="74">
        <f t="shared" si="17"/>
        <v>0</v>
      </c>
      <c r="BF25" s="37">
        <f t="shared" si="18"/>
        <v>2.8584233333333326</v>
      </c>
      <c r="BG25" s="37" t="s">
        <v>497</v>
      </c>
      <c r="BH25" s="37">
        <f t="shared" si="19"/>
        <v>0</v>
      </c>
      <c r="BI25" s="67" t="s">
        <v>278</v>
      </c>
    </row>
    <row r="26" spans="1:61" ht="18.5" thickBot="1" x14ac:dyDescent="0.6">
      <c r="A26" s="37" t="s">
        <v>509</v>
      </c>
      <c r="B26" s="39" t="s">
        <v>2953</v>
      </c>
      <c r="F26" s="110"/>
      <c r="G26" s="166"/>
      <c r="H26" s="80"/>
      <c r="I26" s="81"/>
      <c r="J26" s="81"/>
      <c r="K26" s="81"/>
      <c r="L26" s="81"/>
      <c r="M26" s="81"/>
      <c r="N26" s="81"/>
      <c r="O26" s="81"/>
      <c r="P26" s="91"/>
      <c r="Q26" s="83">
        <f t="shared" si="41"/>
        <v>0</v>
      </c>
      <c r="R26" s="83">
        <f t="shared" si="41"/>
        <v>0</v>
      </c>
      <c r="S26" s="84"/>
      <c r="T26" s="84"/>
      <c r="U26" s="84"/>
      <c r="V26" s="84"/>
      <c r="W26" s="84"/>
      <c r="X26" s="84"/>
      <c r="Y26" s="84"/>
      <c r="AA26" s="86">
        <f t="shared" si="38"/>
        <v>0</v>
      </c>
      <c r="AB26" s="86">
        <f t="shared" si="38"/>
        <v>0</v>
      </c>
      <c r="AC26" s="87">
        <f t="shared" si="39"/>
        <v>0</v>
      </c>
      <c r="AD26" s="87">
        <f t="shared" si="39"/>
        <v>0</v>
      </c>
      <c r="AE26" s="87">
        <f t="shared" si="39"/>
        <v>0</v>
      </c>
      <c r="AF26" s="87">
        <f t="shared" si="39"/>
        <v>0</v>
      </c>
      <c r="AG26" s="87" t="e">
        <f t="shared" si="39"/>
        <v>#VALUE!</v>
      </c>
      <c r="AH26" s="87" t="e">
        <f t="shared" si="39"/>
        <v>#VALUE!</v>
      </c>
      <c r="AI26" s="87" t="e">
        <f t="shared" si="39"/>
        <v>#VALUE!</v>
      </c>
      <c r="AJ26" s="88"/>
      <c r="AK26" s="86">
        <f t="shared" si="42"/>
        <v>0</v>
      </c>
      <c r="AL26" s="86">
        <f t="shared" si="42"/>
        <v>0</v>
      </c>
      <c r="AM26" s="87">
        <f t="shared" si="40"/>
        <v>0</v>
      </c>
      <c r="AN26" s="87">
        <f t="shared" si="40"/>
        <v>0</v>
      </c>
      <c r="AO26" s="87">
        <f t="shared" si="40"/>
        <v>0</v>
      </c>
      <c r="AP26" s="87">
        <f t="shared" si="40"/>
        <v>0</v>
      </c>
      <c r="AQ26" s="87" t="e">
        <f t="shared" si="40"/>
        <v>#VALUE!</v>
      </c>
      <c r="AR26" s="87" t="e">
        <f t="shared" si="40"/>
        <v>#VALUE!</v>
      </c>
      <c r="AS26" s="87" t="e">
        <f t="shared" si="40"/>
        <v>#VALUE!</v>
      </c>
      <c r="AV26" s="65" t="s">
        <v>68</v>
      </c>
      <c r="AW26" s="89" t="s">
        <v>492</v>
      </c>
      <c r="AX26" s="37">
        <v>18.399999999999999</v>
      </c>
      <c r="AY26" s="37" t="s">
        <v>268</v>
      </c>
      <c r="AZ26" s="37">
        <v>1000</v>
      </c>
      <c r="BA26" s="73" t="s">
        <v>52</v>
      </c>
      <c r="BB26" s="73">
        <v>1.09E-2</v>
      </c>
      <c r="BC26" s="73">
        <v>44</v>
      </c>
      <c r="BD26" s="73">
        <v>12</v>
      </c>
      <c r="BE26" s="74">
        <f t="shared" si="17"/>
        <v>0</v>
      </c>
      <c r="BF26" s="37">
        <f t="shared" si="18"/>
        <v>0.73538666666666652</v>
      </c>
      <c r="BG26" s="37" t="s">
        <v>493</v>
      </c>
      <c r="BH26" s="37">
        <f t="shared" si="19"/>
        <v>0</v>
      </c>
      <c r="BI26" s="67" t="s">
        <v>278</v>
      </c>
    </row>
    <row r="27" spans="1:61" ht="18.5" thickBot="1" x14ac:dyDescent="0.6">
      <c r="A27" s="37" t="s">
        <v>261</v>
      </c>
      <c r="B27" s="39">
        <v>3.6</v>
      </c>
      <c r="C27" s="37" t="s">
        <v>265</v>
      </c>
      <c r="F27" s="110"/>
      <c r="G27" s="166"/>
      <c r="H27" s="80"/>
      <c r="I27" s="81"/>
      <c r="J27" s="81"/>
      <c r="K27" s="81"/>
      <c r="L27" s="81"/>
      <c r="M27" s="81"/>
      <c r="N27" s="81"/>
      <c r="O27" s="81"/>
      <c r="P27" s="91"/>
      <c r="Q27" s="83">
        <f t="shared" si="41"/>
        <v>0</v>
      </c>
      <c r="R27" s="83">
        <f t="shared" si="41"/>
        <v>0</v>
      </c>
      <c r="S27" s="84"/>
      <c r="T27" s="84"/>
      <c r="U27" s="84"/>
      <c r="V27" s="84"/>
      <c r="W27" s="84"/>
      <c r="X27" s="84"/>
      <c r="Y27" s="84"/>
      <c r="AA27" s="86">
        <f t="shared" si="38"/>
        <v>0</v>
      </c>
      <c r="AB27" s="86">
        <f t="shared" si="38"/>
        <v>0</v>
      </c>
      <c r="AC27" s="87">
        <f t="shared" si="39"/>
        <v>0</v>
      </c>
      <c r="AD27" s="87">
        <f t="shared" si="39"/>
        <v>0</v>
      </c>
      <c r="AE27" s="87">
        <f t="shared" si="39"/>
        <v>0</v>
      </c>
      <c r="AF27" s="87">
        <f t="shared" si="39"/>
        <v>0</v>
      </c>
      <c r="AG27" s="87" t="e">
        <f t="shared" si="39"/>
        <v>#VALUE!</v>
      </c>
      <c r="AH27" s="87" t="e">
        <f t="shared" si="39"/>
        <v>#VALUE!</v>
      </c>
      <c r="AI27" s="87" t="e">
        <f t="shared" si="39"/>
        <v>#VALUE!</v>
      </c>
      <c r="AJ27" s="88"/>
      <c r="AK27" s="86">
        <f t="shared" si="42"/>
        <v>0</v>
      </c>
      <c r="AL27" s="86">
        <f t="shared" si="42"/>
        <v>0</v>
      </c>
      <c r="AM27" s="87">
        <f t="shared" si="40"/>
        <v>0</v>
      </c>
      <c r="AN27" s="87">
        <f t="shared" si="40"/>
        <v>0</v>
      </c>
      <c r="AO27" s="87">
        <f t="shared" si="40"/>
        <v>0</v>
      </c>
      <c r="AP27" s="87">
        <f t="shared" si="40"/>
        <v>0</v>
      </c>
      <c r="AQ27" s="87" t="e">
        <f t="shared" si="40"/>
        <v>#VALUE!</v>
      </c>
      <c r="AR27" s="87" t="e">
        <f t="shared" si="40"/>
        <v>#VALUE!</v>
      </c>
      <c r="AS27" s="87" t="e">
        <f t="shared" si="40"/>
        <v>#VALUE!</v>
      </c>
      <c r="AV27" s="65" t="s">
        <v>69</v>
      </c>
      <c r="AW27" s="89" t="s">
        <v>492</v>
      </c>
      <c r="AX27" s="37">
        <v>3.23</v>
      </c>
      <c r="AY27" s="37" t="s">
        <v>268</v>
      </c>
      <c r="AZ27" s="37">
        <v>1000</v>
      </c>
      <c r="BA27" s="73" t="s">
        <v>52</v>
      </c>
      <c r="BB27" s="73">
        <v>2.64E-2</v>
      </c>
      <c r="BC27" s="73">
        <v>44</v>
      </c>
      <c r="BD27" s="73">
        <v>12</v>
      </c>
      <c r="BE27" s="74">
        <f t="shared" si="17"/>
        <v>0</v>
      </c>
      <c r="BF27" s="37">
        <f t="shared" si="18"/>
        <v>0.312664</v>
      </c>
      <c r="BG27" s="37" t="s">
        <v>493</v>
      </c>
      <c r="BH27" s="51">
        <f t="shared" si="19"/>
        <v>0</v>
      </c>
      <c r="BI27" s="67" t="s">
        <v>278</v>
      </c>
    </row>
    <row r="28" spans="1:61" ht="18.5" thickBot="1" x14ac:dyDescent="0.6">
      <c r="A28" s="37" t="s">
        <v>486</v>
      </c>
      <c r="B28" s="167">
        <v>0</v>
      </c>
      <c r="C28" s="37" t="s">
        <v>490</v>
      </c>
      <c r="F28" s="110"/>
      <c r="G28" s="166"/>
      <c r="H28" s="80"/>
      <c r="I28" s="81"/>
      <c r="J28" s="81"/>
      <c r="K28" s="81"/>
      <c r="L28" s="81"/>
      <c r="M28" s="81"/>
      <c r="N28" s="81"/>
      <c r="O28" s="81"/>
      <c r="P28" s="91"/>
      <c r="Q28" s="83">
        <f t="shared" si="41"/>
        <v>0</v>
      </c>
      <c r="R28" s="83">
        <f t="shared" si="41"/>
        <v>0</v>
      </c>
      <c r="S28" s="84"/>
      <c r="T28" s="84"/>
      <c r="U28" s="84"/>
      <c r="V28" s="84"/>
      <c r="W28" s="84"/>
      <c r="X28" s="84"/>
      <c r="Y28" s="84"/>
      <c r="AA28" s="86">
        <f t="shared" si="38"/>
        <v>0</v>
      </c>
      <c r="AB28" s="86">
        <f t="shared" si="38"/>
        <v>0</v>
      </c>
      <c r="AC28" s="87">
        <f t="shared" si="39"/>
        <v>0</v>
      </c>
      <c r="AD28" s="87">
        <f t="shared" si="39"/>
        <v>0</v>
      </c>
      <c r="AE28" s="87">
        <f t="shared" si="39"/>
        <v>0</v>
      </c>
      <c r="AF28" s="87">
        <f t="shared" si="39"/>
        <v>0</v>
      </c>
      <c r="AG28" s="87" t="e">
        <f t="shared" si="39"/>
        <v>#VALUE!</v>
      </c>
      <c r="AH28" s="87" t="e">
        <f t="shared" si="39"/>
        <v>#VALUE!</v>
      </c>
      <c r="AI28" s="87" t="e">
        <f t="shared" si="39"/>
        <v>#VALUE!</v>
      </c>
      <c r="AJ28" s="88"/>
      <c r="AK28" s="86">
        <f t="shared" si="42"/>
        <v>0</v>
      </c>
      <c r="AL28" s="86">
        <f t="shared" si="42"/>
        <v>0</v>
      </c>
      <c r="AM28" s="87">
        <f t="shared" si="40"/>
        <v>0</v>
      </c>
      <c r="AN28" s="87">
        <f t="shared" si="40"/>
        <v>0</v>
      </c>
      <c r="AO28" s="87">
        <f t="shared" si="40"/>
        <v>0</v>
      </c>
      <c r="AP28" s="87">
        <f t="shared" si="40"/>
        <v>0</v>
      </c>
      <c r="AQ28" s="87" t="e">
        <f t="shared" si="40"/>
        <v>#VALUE!</v>
      </c>
      <c r="AR28" s="87" t="e">
        <f t="shared" si="40"/>
        <v>#VALUE!</v>
      </c>
      <c r="AS28" s="87" t="e">
        <f t="shared" si="40"/>
        <v>#VALUE!</v>
      </c>
      <c r="AV28" s="65" t="s">
        <v>70</v>
      </c>
      <c r="AW28" s="89" t="s">
        <v>492</v>
      </c>
      <c r="AX28" s="37">
        <v>7.53</v>
      </c>
      <c r="AY28" s="37" t="s">
        <v>268</v>
      </c>
      <c r="AZ28" s="37">
        <v>1000</v>
      </c>
      <c r="BA28" s="73" t="s">
        <v>52</v>
      </c>
      <c r="BB28" s="73">
        <v>4.2000000000000003E-2</v>
      </c>
      <c r="BC28" s="73">
        <v>44</v>
      </c>
      <c r="BD28" s="73">
        <v>12</v>
      </c>
      <c r="BE28" s="74">
        <f t="shared" si="17"/>
        <v>0</v>
      </c>
      <c r="BF28" s="37">
        <f t="shared" si="18"/>
        <v>1.1596200000000001</v>
      </c>
      <c r="BG28" s="37" t="s">
        <v>493</v>
      </c>
      <c r="BH28" s="37">
        <f t="shared" si="19"/>
        <v>0</v>
      </c>
      <c r="BI28" s="67" t="s">
        <v>278</v>
      </c>
    </row>
    <row r="29" spans="1:61" x14ac:dyDescent="0.55000000000000004">
      <c r="F29" s="110"/>
      <c r="G29" s="166"/>
      <c r="H29" s="80"/>
      <c r="I29" s="81"/>
      <c r="J29" s="81"/>
      <c r="K29" s="81"/>
      <c r="L29" s="81"/>
      <c r="M29" s="81"/>
      <c r="N29" s="81"/>
      <c r="O29" s="81"/>
      <c r="P29" s="91"/>
      <c r="Q29" s="83">
        <f t="shared" si="41"/>
        <v>0</v>
      </c>
      <c r="R29" s="83">
        <f t="shared" si="41"/>
        <v>0</v>
      </c>
      <c r="S29" s="84"/>
      <c r="T29" s="84"/>
      <c r="U29" s="84"/>
      <c r="V29" s="84"/>
      <c r="W29" s="84"/>
      <c r="X29" s="84"/>
      <c r="Y29" s="84"/>
      <c r="AA29" s="86">
        <f t="shared" si="38"/>
        <v>0</v>
      </c>
      <c r="AB29" s="86">
        <f t="shared" si="38"/>
        <v>0</v>
      </c>
      <c r="AC29" s="87">
        <f t="shared" si="39"/>
        <v>0</v>
      </c>
      <c r="AD29" s="87">
        <f t="shared" si="39"/>
        <v>0</v>
      </c>
      <c r="AE29" s="87">
        <f t="shared" si="39"/>
        <v>0</v>
      </c>
      <c r="AF29" s="87">
        <f t="shared" si="39"/>
        <v>0</v>
      </c>
      <c r="AG29" s="87" t="e">
        <f t="shared" si="39"/>
        <v>#VALUE!</v>
      </c>
      <c r="AH29" s="87" t="e">
        <f t="shared" si="39"/>
        <v>#VALUE!</v>
      </c>
      <c r="AI29" s="87" t="e">
        <f t="shared" si="39"/>
        <v>#VALUE!</v>
      </c>
      <c r="AJ29" s="88"/>
      <c r="AK29" s="86">
        <f t="shared" si="42"/>
        <v>0</v>
      </c>
      <c r="AL29" s="86">
        <f t="shared" si="42"/>
        <v>0</v>
      </c>
      <c r="AM29" s="87">
        <f t="shared" si="40"/>
        <v>0</v>
      </c>
      <c r="AN29" s="87">
        <f t="shared" si="40"/>
        <v>0</v>
      </c>
      <c r="AO29" s="87">
        <f t="shared" si="40"/>
        <v>0</v>
      </c>
      <c r="AP29" s="87">
        <f t="shared" si="40"/>
        <v>0</v>
      </c>
      <c r="AQ29" s="87" t="e">
        <f t="shared" si="40"/>
        <v>#VALUE!</v>
      </c>
      <c r="AR29" s="87" t="e">
        <f t="shared" si="40"/>
        <v>#VALUE!</v>
      </c>
      <c r="AS29" s="87" t="e">
        <f t="shared" si="40"/>
        <v>#VALUE!</v>
      </c>
      <c r="AU29" s="73" t="s">
        <v>510</v>
      </c>
      <c r="AV29" s="111" t="str">
        <f>B25</f>
        <v>太陽光自家発電</v>
      </c>
      <c r="AW29" s="112" t="s">
        <v>15</v>
      </c>
      <c r="AX29" s="113">
        <f>B27</f>
        <v>3.6</v>
      </c>
      <c r="AY29" s="113" t="s">
        <v>265</v>
      </c>
      <c r="AZ29" s="113">
        <v>1000</v>
      </c>
      <c r="BA29" s="114" t="s">
        <v>52</v>
      </c>
      <c r="BB29" s="114"/>
      <c r="BC29" s="114"/>
      <c r="BD29" s="114"/>
      <c r="BE29" s="115">
        <f t="shared" si="17"/>
        <v>0</v>
      </c>
      <c r="BF29" s="113">
        <f>B28</f>
        <v>0</v>
      </c>
      <c r="BG29" s="113" t="s">
        <v>490</v>
      </c>
      <c r="BH29" s="52">
        <f>BF29*BE29</f>
        <v>0</v>
      </c>
      <c r="BI29" s="116" t="s">
        <v>278</v>
      </c>
    </row>
    <row r="30" spans="1:61" x14ac:dyDescent="0.55000000000000004">
      <c r="F30" s="110"/>
      <c r="G30" s="166"/>
      <c r="H30" s="80"/>
      <c r="I30" s="81"/>
      <c r="J30" s="81"/>
      <c r="K30" s="81"/>
      <c r="L30" s="81"/>
      <c r="M30" s="81"/>
      <c r="N30" s="81"/>
      <c r="O30" s="81"/>
      <c r="P30" s="91"/>
      <c r="Q30" s="83">
        <f t="shared" si="41"/>
        <v>0</v>
      </c>
      <c r="R30" s="83">
        <f t="shared" si="41"/>
        <v>0</v>
      </c>
      <c r="S30" s="84"/>
      <c r="T30" s="84"/>
      <c r="U30" s="84"/>
      <c r="V30" s="84"/>
      <c r="W30" s="84"/>
      <c r="X30" s="84"/>
      <c r="Y30" s="84"/>
      <c r="AA30" s="86">
        <f t="shared" si="38"/>
        <v>0</v>
      </c>
      <c r="AB30" s="86">
        <f t="shared" si="38"/>
        <v>0</v>
      </c>
      <c r="AC30" s="87">
        <f t="shared" si="39"/>
        <v>0</v>
      </c>
      <c r="AD30" s="87">
        <f t="shared" si="39"/>
        <v>0</v>
      </c>
      <c r="AE30" s="87">
        <f t="shared" si="39"/>
        <v>0</v>
      </c>
      <c r="AF30" s="87">
        <f t="shared" si="39"/>
        <v>0</v>
      </c>
      <c r="AG30" s="87" t="e">
        <f t="shared" si="39"/>
        <v>#VALUE!</v>
      </c>
      <c r="AH30" s="87" t="e">
        <f t="shared" si="39"/>
        <v>#VALUE!</v>
      </c>
      <c r="AI30" s="87" t="e">
        <f t="shared" si="39"/>
        <v>#VALUE!</v>
      </c>
      <c r="AJ30" s="88"/>
      <c r="AK30" s="86">
        <f t="shared" si="42"/>
        <v>0</v>
      </c>
      <c r="AL30" s="86">
        <f t="shared" si="42"/>
        <v>0</v>
      </c>
      <c r="AM30" s="87">
        <f t="shared" si="40"/>
        <v>0</v>
      </c>
      <c r="AN30" s="87">
        <f t="shared" si="40"/>
        <v>0</v>
      </c>
      <c r="AO30" s="87">
        <f t="shared" si="40"/>
        <v>0</v>
      </c>
      <c r="AP30" s="87">
        <f t="shared" si="40"/>
        <v>0</v>
      </c>
      <c r="AQ30" s="87" t="e">
        <f t="shared" si="40"/>
        <v>#VALUE!</v>
      </c>
      <c r="AR30" s="87" t="e">
        <f t="shared" si="40"/>
        <v>#VALUE!</v>
      </c>
      <c r="AS30" s="87" t="e">
        <f t="shared" si="40"/>
        <v>#VALUE!</v>
      </c>
      <c r="AV30" s="65" t="s">
        <v>87</v>
      </c>
      <c r="AW30" s="89" t="s">
        <v>73</v>
      </c>
      <c r="AX30" s="37">
        <v>13.6</v>
      </c>
      <c r="AY30" s="37" t="s">
        <v>74</v>
      </c>
      <c r="AZ30" s="37">
        <v>1000</v>
      </c>
      <c r="BA30" s="73" t="s">
        <v>52</v>
      </c>
      <c r="BB30" s="73"/>
      <c r="BC30" s="73"/>
      <c r="BD30" s="73"/>
      <c r="BE30" s="74"/>
      <c r="BI30" s="67"/>
    </row>
    <row r="31" spans="1:61" x14ac:dyDescent="0.55000000000000004">
      <c r="F31" s="110"/>
      <c r="G31" s="166"/>
      <c r="H31" s="80"/>
      <c r="I31" s="81"/>
      <c r="J31" s="81"/>
      <c r="K31" s="81"/>
      <c r="L31" s="81"/>
      <c r="M31" s="81"/>
      <c r="N31" s="81"/>
      <c r="O31" s="81"/>
      <c r="P31" s="91"/>
      <c r="Q31" s="83">
        <f t="shared" si="41"/>
        <v>0</v>
      </c>
      <c r="R31" s="83">
        <f t="shared" si="41"/>
        <v>0</v>
      </c>
      <c r="S31" s="84"/>
      <c r="T31" s="84"/>
      <c r="U31" s="84"/>
      <c r="V31" s="84"/>
      <c r="W31" s="84"/>
      <c r="X31" s="84"/>
      <c r="Y31" s="84"/>
      <c r="AA31" s="86">
        <f t="shared" si="38"/>
        <v>0</v>
      </c>
      <c r="AB31" s="86">
        <f t="shared" si="38"/>
        <v>0</v>
      </c>
      <c r="AC31" s="87">
        <f t="shared" si="39"/>
        <v>0</v>
      </c>
      <c r="AD31" s="87">
        <f t="shared" si="39"/>
        <v>0</v>
      </c>
      <c r="AE31" s="87">
        <f t="shared" si="39"/>
        <v>0</v>
      </c>
      <c r="AF31" s="87">
        <f t="shared" si="39"/>
        <v>0</v>
      </c>
      <c r="AG31" s="87" t="e">
        <f t="shared" si="39"/>
        <v>#VALUE!</v>
      </c>
      <c r="AH31" s="87" t="e">
        <f t="shared" si="39"/>
        <v>#VALUE!</v>
      </c>
      <c r="AI31" s="87" t="e">
        <f t="shared" si="39"/>
        <v>#VALUE!</v>
      </c>
      <c r="AJ31" s="88"/>
      <c r="AK31" s="86">
        <f t="shared" si="42"/>
        <v>0</v>
      </c>
      <c r="AL31" s="86">
        <f t="shared" si="42"/>
        <v>0</v>
      </c>
      <c r="AM31" s="87">
        <f t="shared" si="40"/>
        <v>0</v>
      </c>
      <c r="AN31" s="87">
        <f t="shared" si="40"/>
        <v>0</v>
      </c>
      <c r="AO31" s="87">
        <f t="shared" si="40"/>
        <v>0</v>
      </c>
      <c r="AP31" s="87">
        <f t="shared" si="40"/>
        <v>0</v>
      </c>
      <c r="AQ31" s="87" t="e">
        <f t="shared" si="40"/>
        <v>#VALUE!</v>
      </c>
      <c r="AR31" s="87" t="e">
        <f t="shared" si="40"/>
        <v>#VALUE!</v>
      </c>
      <c r="AS31" s="87" t="e">
        <f t="shared" si="40"/>
        <v>#VALUE!</v>
      </c>
      <c r="AV31" s="65" t="s">
        <v>88</v>
      </c>
      <c r="AW31" s="89" t="s">
        <v>73</v>
      </c>
      <c r="AX31" s="37">
        <v>13.2</v>
      </c>
      <c r="AY31" s="37" t="s">
        <v>74</v>
      </c>
      <c r="AZ31" s="37">
        <v>1000</v>
      </c>
      <c r="BA31" s="73" t="s">
        <v>52</v>
      </c>
      <c r="BB31" s="73"/>
      <c r="BC31" s="73"/>
      <c r="BD31" s="73"/>
      <c r="BE31" s="74"/>
      <c r="BI31" s="67"/>
    </row>
    <row r="32" spans="1:61" x14ac:dyDescent="0.55000000000000004">
      <c r="F32" s="110"/>
      <c r="G32" s="166"/>
      <c r="H32" s="80"/>
      <c r="I32" s="81"/>
      <c r="J32" s="81"/>
      <c r="K32" s="81"/>
      <c r="L32" s="81"/>
      <c r="M32" s="81"/>
      <c r="N32" s="81"/>
      <c r="O32" s="81"/>
      <c r="P32" s="91"/>
      <c r="Q32" s="83">
        <f t="shared" si="41"/>
        <v>0</v>
      </c>
      <c r="R32" s="83">
        <f t="shared" si="41"/>
        <v>0</v>
      </c>
      <c r="S32" s="84"/>
      <c r="T32" s="84"/>
      <c r="U32" s="84"/>
      <c r="V32" s="84"/>
      <c r="W32" s="84"/>
      <c r="X32" s="84"/>
      <c r="Y32" s="84"/>
      <c r="AA32" s="86">
        <f t="shared" si="38"/>
        <v>0</v>
      </c>
      <c r="AB32" s="86">
        <f t="shared" si="38"/>
        <v>0</v>
      </c>
      <c r="AC32" s="87">
        <f t="shared" si="39"/>
        <v>0</v>
      </c>
      <c r="AD32" s="87">
        <f t="shared" si="39"/>
        <v>0</v>
      </c>
      <c r="AE32" s="87">
        <f t="shared" si="39"/>
        <v>0</v>
      </c>
      <c r="AF32" s="87">
        <f t="shared" si="39"/>
        <v>0</v>
      </c>
      <c r="AG32" s="87" t="e">
        <f t="shared" si="39"/>
        <v>#VALUE!</v>
      </c>
      <c r="AH32" s="87" t="e">
        <f t="shared" si="39"/>
        <v>#VALUE!</v>
      </c>
      <c r="AI32" s="87" t="e">
        <f t="shared" si="39"/>
        <v>#VALUE!</v>
      </c>
      <c r="AJ32" s="88"/>
      <c r="AK32" s="86">
        <f t="shared" si="42"/>
        <v>0</v>
      </c>
      <c r="AL32" s="86">
        <f t="shared" si="42"/>
        <v>0</v>
      </c>
      <c r="AM32" s="87">
        <f t="shared" si="40"/>
        <v>0</v>
      </c>
      <c r="AN32" s="87">
        <f t="shared" si="40"/>
        <v>0</v>
      </c>
      <c r="AO32" s="87">
        <f t="shared" si="40"/>
        <v>0</v>
      </c>
      <c r="AP32" s="87">
        <f t="shared" si="40"/>
        <v>0</v>
      </c>
      <c r="AQ32" s="87" t="e">
        <f t="shared" si="40"/>
        <v>#VALUE!</v>
      </c>
      <c r="AR32" s="87" t="e">
        <f t="shared" si="40"/>
        <v>#VALUE!</v>
      </c>
      <c r="AS32" s="87" t="e">
        <f t="shared" si="40"/>
        <v>#VALUE!</v>
      </c>
      <c r="AV32" s="65" t="s">
        <v>89</v>
      </c>
      <c r="AW32" s="89" t="s">
        <v>73</v>
      </c>
      <c r="AX32" s="37">
        <v>17.100000000000001</v>
      </c>
      <c r="AY32" s="37" t="s">
        <v>74</v>
      </c>
      <c r="AZ32" s="37">
        <v>1000</v>
      </c>
      <c r="BA32" s="73" t="s">
        <v>52</v>
      </c>
      <c r="BB32" s="73"/>
      <c r="BC32" s="73"/>
      <c r="BD32" s="73"/>
      <c r="BE32" s="74"/>
      <c r="BI32" s="67"/>
    </row>
    <row r="33" spans="6:61" x14ac:dyDescent="0.55000000000000004">
      <c r="F33" s="110"/>
      <c r="G33" s="166"/>
      <c r="H33" s="80"/>
      <c r="I33" s="81"/>
      <c r="J33" s="81"/>
      <c r="K33" s="81"/>
      <c r="L33" s="81"/>
      <c r="M33" s="81"/>
      <c r="N33" s="81"/>
      <c r="O33" s="81"/>
      <c r="P33" s="91"/>
      <c r="Q33" s="83">
        <f t="shared" si="41"/>
        <v>0</v>
      </c>
      <c r="R33" s="83">
        <f t="shared" si="41"/>
        <v>0</v>
      </c>
      <c r="S33" s="84"/>
      <c r="T33" s="84"/>
      <c r="U33" s="84"/>
      <c r="V33" s="84"/>
      <c r="W33" s="84"/>
      <c r="X33" s="84"/>
      <c r="Y33" s="84"/>
      <c r="AA33" s="86">
        <f t="shared" si="38"/>
        <v>0</v>
      </c>
      <c r="AB33" s="86">
        <f t="shared" si="38"/>
        <v>0</v>
      </c>
      <c r="AC33" s="87">
        <f t="shared" si="39"/>
        <v>0</v>
      </c>
      <c r="AD33" s="87">
        <f t="shared" si="39"/>
        <v>0</v>
      </c>
      <c r="AE33" s="87">
        <f t="shared" si="39"/>
        <v>0</v>
      </c>
      <c r="AF33" s="87">
        <f t="shared" si="39"/>
        <v>0</v>
      </c>
      <c r="AG33" s="87" t="e">
        <f t="shared" si="39"/>
        <v>#VALUE!</v>
      </c>
      <c r="AH33" s="87" t="e">
        <f t="shared" si="39"/>
        <v>#VALUE!</v>
      </c>
      <c r="AI33" s="87" t="e">
        <f t="shared" si="39"/>
        <v>#VALUE!</v>
      </c>
      <c r="AJ33" s="88"/>
      <c r="AK33" s="86">
        <f t="shared" si="42"/>
        <v>0</v>
      </c>
      <c r="AL33" s="86">
        <f t="shared" si="42"/>
        <v>0</v>
      </c>
      <c r="AM33" s="87">
        <f t="shared" si="40"/>
        <v>0</v>
      </c>
      <c r="AN33" s="87">
        <f t="shared" si="40"/>
        <v>0</v>
      </c>
      <c r="AO33" s="87">
        <f t="shared" si="40"/>
        <v>0</v>
      </c>
      <c r="AP33" s="87">
        <f t="shared" si="40"/>
        <v>0</v>
      </c>
      <c r="AQ33" s="87" t="e">
        <f t="shared" si="40"/>
        <v>#VALUE!</v>
      </c>
      <c r="AR33" s="87" t="e">
        <f t="shared" si="40"/>
        <v>#VALUE!</v>
      </c>
      <c r="AS33" s="87" t="e">
        <f t="shared" si="40"/>
        <v>#VALUE!</v>
      </c>
      <c r="AV33" s="65" t="s">
        <v>90</v>
      </c>
      <c r="AW33" s="89" t="s">
        <v>75</v>
      </c>
      <c r="AX33" s="37">
        <v>23.4</v>
      </c>
      <c r="AY33" s="37" t="s">
        <v>53</v>
      </c>
      <c r="AZ33" s="37">
        <v>1000</v>
      </c>
      <c r="BA33" s="73" t="s">
        <v>52</v>
      </c>
      <c r="BB33" s="73"/>
      <c r="BC33" s="73"/>
      <c r="BD33" s="73"/>
      <c r="BE33" s="74"/>
      <c r="BI33" s="67"/>
    </row>
    <row r="34" spans="6:61" ht="18.5" thickBot="1" x14ac:dyDescent="0.6">
      <c r="F34" s="181"/>
      <c r="G34" s="173"/>
      <c r="H34" s="182"/>
      <c r="I34" s="175"/>
      <c r="J34" s="81"/>
      <c r="K34" s="175"/>
      <c r="L34" s="175"/>
      <c r="M34" s="175"/>
      <c r="N34" s="175"/>
      <c r="O34" s="175"/>
      <c r="P34" s="91"/>
      <c r="Q34" s="178">
        <f t="shared" si="41"/>
        <v>0</v>
      </c>
      <c r="R34" s="178">
        <f t="shared" si="41"/>
        <v>0</v>
      </c>
      <c r="S34" s="179"/>
      <c r="T34" s="179"/>
      <c r="U34" s="179"/>
      <c r="V34" s="179"/>
      <c r="W34" s="179"/>
      <c r="X34" s="179"/>
      <c r="Y34" s="179"/>
      <c r="AA34" s="86">
        <f t="shared" si="38"/>
        <v>0</v>
      </c>
      <c r="AB34" s="86">
        <f t="shared" si="38"/>
        <v>0</v>
      </c>
      <c r="AC34" s="90">
        <f t="shared" si="39"/>
        <v>0</v>
      </c>
      <c r="AD34" s="90">
        <f t="shared" si="39"/>
        <v>0</v>
      </c>
      <c r="AE34" s="90">
        <f t="shared" si="39"/>
        <v>0</v>
      </c>
      <c r="AF34" s="90">
        <f t="shared" si="39"/>
        <v>0</v>
      </c>
      <c r="AG34" s="90" t="e">
        <f t="shared" si="39"/>
        <v>#VALUE!</v>
      </c>
      <c r="AH34" s="90" t="e">
        <f t="shared" si="39"/>
        <v>#VALUE!</v>
      </c>
      <c r="AI34" s="90" t="e">
        <f t="shared" si="39"/>
        <v>#VALUE!</v>
      </c>
      <c r="AJ34" s="88"/>
      <c r="AK34" s="86">
        <f t="shared" si="42"/>
        <v>0</v>
      </c>
      <c r="AL34" s="86">
        <f t="shared" si="42"/>
        <v>0</v>
      </c>
      <c r="AM34" s="90">
        <f t="shared" si="40"/>
        <v>0</v>
      </c>
      <c r="AN34" s="90">
        <f t="shared" si="40"/>
        <v>0</v>
      </c>
      <c r="AO34" s="90">
        <f t="shared" si="40"/>
        <v>0</v>
      </c>
      <c r="AP34" s="90">
        <f t="shared" si="40"/>
        <v>0</v>
      </c>
      <c r="AQ34" s="90" t="e">
        <f t="shared" si="40"/>
        <v>#VALUE!</v>
      </c>
      <c r="AR34" s="90" t="e">
        <f t="shared" si="40"/>
        <v>#VALUE!</v>
      </c>
      <c r="AS34" s="90" t="e">
        <f t="shared" si="40"/>
        <v>#VALUE!</v>
      </c>
      <c r="AV34" s="65" t="s">
        <v>91</v>
      </c>
      <c r="AW34" s="89" t="s">
        <v>75</v>
      </c>
      <c r="AX34" s="37">
        <v>35.6</v>
      </c>
      <c r="AY34" s="37" t="s">
        <v>53</v>
      </c>
      <c r="AZ34" s="37">
        <v>1000</v>
      </c>
      <c r="BA34" s="73" t="s">
        <v>52</v>
      </c>
      <c r="BB34" s="73"/>
      <c r="BC34" s="73"/>
      <c r="BD34" s="73"/>
      <c r="BE34" s="74"/>
      <c r="BI34" s="67"/>
    </row>
    <row r="35" spans="6:61" ht="18.5" thickTop="1" x14ac:dyDescent="0.55000000000000004">
      <c r="F35" s="223" t="s">
        <v>502</v>
      </c>
      <c r="G35" s="224"/>
      <c r="H35" s="176"/>
      <c r="I35" s="177">
        <f t="shared" ref="I35:O35" si="43">SUM(I23:I34)</f>
        <v>0</v>
      </c>
      <c r="J35" s="177">
        <f t="shared" si="43"/>
        <v>0</v>
      </c>
      <c r="K35" s="177">
        <f t="shared" si="43"/>
        <v>0</v>
      </c>
      <c r="L35" s="177">
        <f t="shared" si="43"/>
        <v>0</v>
      </c>
      <c r="M35" s="177">
        <f t="shared" si="43"/>
        <v>0</v>
      </c>
      <c r="N35" s="177">
        <f t="shared" si="43"/>
        <v>0</v>
      </c>
      <c r="O35" s="177">
        <f t="shared" si="43"/>
        <v>0</v>
      </c>
      <c r="P35" s="91"/>
      <c r="Q35" s="223" t="s">
        <v>502</v>
      </c>
      <c r="R35" s="224"/>
      <c r="S35" s="92">
        <f t="shared" ref="S35:Y35" si="44">SUM(S23:S34)</f>
        <v>0</v>
      </c>
      <c r="T35" s="92">
        <f t="shared" si="44"/>
        <v>0</v>
      </c>
      <c r="U35" s="93">
        <f t="shared" si="44"/>
        <v>0</v>
      </c>
      <c r="V35" s="92">
        <f t="shared" si="44"/>
        <v>0</v>
      </c>
      <c r="W35" s="93">
        <f t="shared" si="44"/>
        <v>0</v>
      </c>
      <c r="X35" s="92">
        <f t="shared" si="44"/>
        <v>0</v>
      </c>
      <c r="Y35" s="92">
        <f t="shared" si="44"/>
        <v>0</v>
      </c>
      <c r="AA35" s="223" t="s">
        <v>502</v>
      </c>
      <c r="AB35" s="224"/>
      <c r="AC35" s="95">
        <f t="shared" ref="AC35:AI35" si="45">SUM(AC23:AC34)</f>
        <v>0</v>
      </c>
      <c r="AD35" s="95">
        <f t="shared" si="45"/>
        <v>0</v>
      </c>
      <c r="AE35" s="94">
        <f t="shared" si="45"/>
        <v>0</v>
      </c>
      <c r="AF35" s="95">
        <f t="shared" si="45"/>
        <v>0</v>
      </c>
      <c r="AG35" s="94" t="e">
        <f t="shared" si="45"/>
        <v>#VALUE!</v>
      </c>
      <c r="AH35" s="95" t="e">
        <f t="shared" si="45"/>
        <v>#VALUE!</v>
      </c>
      <c r="AI35" s="95" t="e">
        <f t="shared" si="45"/>
        <v>#VALUE!</v>
      </c>
      <c r="AJ35" s="88"/>
      <c r="AK35" s="223" t="s">
        <v>502</v>
      </c>
      <c r="AL35" s="224"/>
      <c r="AM35" s="97">
        <f t="shared" ref="AM35:AS35" si="46">SUM(AM23:AM34)</f>
        <v>0</v>
      </c>
      <c r="AN35" s="97">
        <f t="shared" si="46"/>
        <v>0</v>
      </c>
      <c r="AO35" s="96">
        <f t="shared" si="46"/>
        <v>0</v>
      </c>
      <c r="AP35" s="97">
        <f t="shared" si="46"/>
        <v>0</v>
      </c>
      <c r="AQ35" s="96" t="e">
        <f t="shared" si="46"/>
        <v>#VALUE!</v>
      </c>
      <c r="AR35" s="97" t="e">
        <f t="shared" si="46"/>
        <v>#VALUE!</v>
      </c>
      <c r="AS35" s="97" t="e">
        <f t="shared" si="46"/>
        <v>#VALUE!</v>
      </c>
      <c r="AV35" s="65" t="s">
        <v>92</v>
      </c>
      <c r="AW35" s="89" t="s">
        <v>72</v>
      </c>
      <c r="AX35" s="37">
        <v>21.2</v>
      </c>
      <c r="AY35" s="37" t="s">
        <v>76</v>
      </c>
      <c r="AZ35" s="37">
        <v>1000</v>
      </c>
      <c r="BA35" s="73" t="s">
        <v>52</v>
      </c>
      <c r="BB35" s="73"/>
      <c r="BC35" s="73"/>
      <c r="BD35" s="73"/>
      <c r="BE35" s="74"/>
      <c r="BI35" s="67"/>
    </row>
    <row r="36" spans="6:61" ht="18.75" customHeight="1" x14ac:dyDescent="0.55000000000000004">
      <c r="F36" s="215" t="s">
        <v>504</v>
      </c>
      <c r="G36" s="216"/>
      <c r="H36" s="98"/>
      <c r="I36" s="100">
        <f>S36</f>
        <v>0</v>
      </c>
      <c r="J36" s="100">
        <f t="shared" ref="J36:O36" si="47">T36</f>
        <v>0</v>
      </c>
      <c r="K36" s="100">
        <f t="shared" si="47"/>
        <v>0</v>
      </c>
      <c r="L36" s="100">
        <f t="shared" si="47"/>
        <v>0</v>
      </c>
      <c r="M36" s="100">
        <f t="shared" si="47"/>
        <v>0</v>
      </c>
      <c r="N36" s="100">
        <f t="shared" si="47"/>
        <v>0</v>
      </c>
      <c r="O36" s="100">
        <f t="shared" si="47"/>
        <v>0</v>
      </c>
      <c r="P36" s="101"/>
      <c r="Q36" s="217" t="s">
        <v>503</v>
      </c>
      <c r="R36" s="217"/>
      <c r="S36" s="99">
        <f>S35/S2</f>
        <v>0</v>
      </c>
      <c r="T36" s="99">
        <f t="shared" ref="T36:Y36" si="48">T35/T2</f>
        <v>0</v>
      </c>
      <c r="U36" s="99">
        <f t="shared" si="48"/>
        <v>0</v>
      </c>
      <c r="V36" s="99">
        <f t="shared" si="48"/>
        <v>0</v>
      </c>
      <c r="W36" s="99">
        <f t="shared" si="48"/>
        <v>0</v>
      </c>
      <c r="X36" s="99">
        <f t="shared" si="48"/>
        <v>0</v>
      </c>
      <c r="Y36" s="99">
        <f t="shared" si="48"/>
        <v>0</v>
      </c>
      <c r="AA36" s="215" t="s">
        <v>504</v>
      </c>
      <c r="AB36" s="216"/>
      <c r="AC36" s="117"/>
      <c r="AD36" s="117"/>
      <c r="AE36" s="117"/>
      <c r="AF36" s="117"/>
      <c r="AG36" s="118"/>
      <c r="AH36" s="86"/>
      <c r="AI36" s="86"/>
      <c r="AJ36" s="88"/>
      <c r="AK36" s="215" t="s">
        <v>504</v>
      </c>
      <c r="AL36" s="216"/>
      <c r="AM36" s="100">
        <f>I36</f>
        <v>0</v>
      </c>
      <c r="AN36" s="100">
        <f t="shared" ref="AN36:AS36" si="49">J36</f>
        <v>0</v>
      </c>
      <c r="AO36" s="100">
        <f t="shared" si="49"/>
        <v>0</v>
      </c>
      <c r="AP36" s="100">
        <f t="shared" si="49"/>
        <v>0</v>
      </c>
      <c r="AQ36" s="100">
        <f t="shared" si="49"/>
        <v>0</v>
      </c>
      <c r="AR36" s="100">
        <f t="shared" si="49"/>
        <v>0</v>
      </c>
      <c r="AS36" s="100">
        <f t="shared" si="49"/>
        <v>0</v>
      </c>
      <c r="AV36" s="65" t="s">
        <v>93</v>
      </c>
      <c r="AW36" s="89" t="s">
        <v>73</v>
      </c>
      <c r="AX36" s="37">
        <v>13.2</v>
      </c>
      <c r="AY36" s="37" t="s">
        <v>74</v>
      </c>
      <c r="AZ36" s="37">
        <v>1000</v>
      </c>
      <c r="BA36" s="73" t="s">
        <v>52</v>
      </c>
      <c r="BB36" s="73"/>
      <c r="BC36" s="73"/>
      <c r="BD36" s="73"/>
      <c r="BE36" s="74"/>
      <c r="BI36" s="67"/>
    </row>
    <row r="37" spans="6:61" x14ac:dyDescent="0.55000000000000004">
      <c r="F37" s="218" t="s">
        <v>505</v>
      </c>
      <c r="G37" s="219"/>
      <c r="H37" s="103"/>
      <c r="I37" s="103" t="str">
        <f>IF(I35=0,"",I36/I35*1000)</f>
        <v/>
      </c>
      <c r="J37" s="103" t="str">
        <f t="shared" ref="J37:O37" si="50">IF(J35=0,"",J36/J35*1000)</f>
        <v/>
      </c>
      <c r="K37" s="103" t="str">
        <f t="shared" si="50"/>
        <v/>
      </c>
      <c r="L37" s="103" t="str">
        <f t="shared" si="50"/>
        <v/>
      </c>
      <c r="M37" s="103" t="str">
        <f t="shared" si="50"/>
        <v/>
      </c>
      <c r="N37" s="103" t="str">
        <f t="shared" si="50"/>
        <v/>
      </c>
      <c r="O37" s="119" t="str">
        <f t="shared" si="50"/>
        <v/>
      </c>
      <c r="P37" s="104"/>
      <c r="Q37" s="220"/>
      <c r="R37" s="220"/>
      <c r="S37" s="105"/>
      <c r="T37" s="105"/>
      <c r="U37" s="105"/>
      <c r="V37" s="105"/>
      <c r="W37" s="105"/>
      <c r="X37" s="105"/>
      <c r="Y37" s="105"/>
      <c r="AA37" s="218" t="s">
        <v>505</v>
      </c>
      <c r="AB37" s="219"/>
      <c r="AC37" s="120" t="str">
        <f>IF(AC35=0,"",AC36/AC35*1000)</f>
        <v/>
      </c>
      <c r="AD37" s="120" t="str">
        <f t="shared" ref="AD37:AI37" si="51">IF(AD35=0,"",AD36/AD35*1000)</f>
        <v/>
      </c>
      <c r="AE37" s="120" t="str">
        <f t="shared" si="51"/>
        <v/>
      </c>
      <c r="AF37" s="120" t="str">
        <f t="shared" si="51"/>
        <v/>
      </c>
      <c r="AG37" s="120" t="e">
        <f t="shared" si="51"/>
        <v>#VALUE!</v>
      </c>
      <c r="AH37" s="120" t="e">
        <f t="shared" si="51"/>
        <v>#VALUE!</v>
      </c>
      <c r="AI37" s="120" t="e">
        <f t="shared" si="51"/>
        <v>#VALUE!</v>
      </c>
      <c r="AJ37" s="105"/>
      <c r="AK37" s="218" t="s">
        <v>505</v>
      </c>
      <c r="AL37" s="219"/>
      <c r="AM37" s="103" t="str">
        <f>IF(AM35=0,"",AM36/AM35*1000)</f>
        <v/>
      </c>
      <c r="AN37" s="103" t="str">
        <f t="shared" ref="AN37:AS37" si="52">IF(AN35=0,"",AN36/AN35*1000)</f>
        <v/>
      </c>
      <c r="AO37" s="103" t="str">
        <f t="shared" si="52"/>
        <v/>
      </c>
      <c r="AP37" s="103" t="str">
        <f t="shared" si="52"/>
        <v/>
      </c>
      <c r="AQ37" s="103" t="e">
        <f t="shared" si="52"/>
        <v>#VALUE!</v>
      </c>
      <c r="AR37" s="103" t="e">
        <f t="shared" si="52"/>
        <v>#VALUE!</v>
      </c>
      <c r="AS37" s="103" t="e">
        <f t="shared" si="52"/>
        <v>#VALUE!</v>
      </c>
      <c r="AV37" s="65" t="s">
        <v>94</v>
      </c>
      <c r="AW37" s="89" t="s">
        <v>73</v>
      </c>
      <c r="AX37" s="37">
        <v>18</v>
      </c>
      <c r="AY37" s="37" t="s">
        <v>74</v>
      </c>
      <c r="AZ37" s="37">
        <v>1000</v>
      </c>
      <c r="BA37" s="73" t="s">
        <v>52</v>
      </c>
      <c r="BB37" s="73">
        <v>1.6199999999999999E-2</v>
      </c>
      <c r="BC37" s="73">
        <v>44</v>
      </c>
      <c r="BD37" s="73">
        <v>12</v>
      </c>
      <c r="BE37" s="74">
        <f t="shared" ref="BE37:BE43" si="53">IF(SUMIF($I$3:$O$3,AV37,$I$17:$O$17)="",0,SUMIF($I$3:$O$3,AV37,$I$17:$O$17))</f>
        <v>0</v>
      </c>
      <c r="BF37" s="37">
        <f t="shared" ref="BF37:BF43" si="54">AX37*BB37*BC37/BD37</f>
        <v>1.0691999999999999</v>
      </c>
      <c r="BG37" s="37" t="s">
        <v>511</v>
      </c>
      <c r="BH37" s="51">
        <f t="shared" ref="BH37:BH43" si="55">BF37*BE37/AZ37</f>
        <v>0</v>
      </c>
      <c r="BI37" s="67" t="s">
        <v>278</v>
      </c>
    </row>
    <row r="38" spans="6:61" x14ac:dyDescent="0.55000000000000004">
      <c r="AV38" s="65" t="s">
        <v>95</v>
      </c>
      <c r="AW38" s="89" t="s">
        <v>73</v>
      </c>
      <c r="AX38" s="37">
        <v>26.9</v>
      </c>
      <c r="AY38" s="37" t="s">
        <v>74</v>
      </c>
      <c r="AZ38" s="37">
        <v>1000</v>
      </c>
      <c r="BA38" s="73" t="s">
        <v>52</v>
      </c>
      <c r="BB38" s="73">
        <v>1.66E-2</v>
      </c>
      <c r="BC38" s="73">
        <v>44</v>
      </c>
      <c r="BD38" s="73">
        <v>12</v>
      </c>
      <c r="BE38" s="74">
        <f t="shared" si="53"/>
        <v>0</v>
      </c>
      <c r="BF38" s="37">
        <f t="shared" si="54"/>
        <v>1.6373133333333332</v>
      </c>
      <c r="BG38" s="37" t="s">
        <v>511</v>
      </c>
      <c r="BH38" s="51">
        <f t="shared" si="55"/>
        <v>0</v>
      </c>
      <c r="BI38" s="67" t="s">
        <v>278</v>
      </c>
    </row>
    <row r="39" spans="6:61" x14ac:dyDescent="0.55000000000000004">
      <c r="AV39" s="65" t="s">
        <v>96</v>
      </c>
      <c r="AW39" s="89" t="s">
        <v>73</v>
      </c>
      <c r="AX39" s="37">
        <v>33.200000000000003</v>
      </c>
      <c r="AY39" s="37" t="s">
        <v>74</v>
      </c>
      <c r="AZ39" s="37">
        <v>1000</v>
      </c>
      <c r="BA39" s="73" t="s">
        <v>52</v>
      </c>
      <c r="BB39" s="73">
        <v>1.35E-2</v>
      </c>
      <c r="BC39" s="73">
        <v>44</v>
      </c>
      <c r="BD39" s="73">
        <v>12</v>
      </c>
      <c r="BE39" s="74">
        <f t="shared" si="53"/>
        <v>0</v>
      </c>
      <c r="BF39" s="37">
        <f t="shared" si="54"/>
        <v>1.6434</v>
      </c>
      <c r="BG39" s="37" t="s">
        <v>511</v>
      </c>
      <c r="BH39" s="51">
        <f t="shared" si="55"/>
        <v>0</v>
      </c>
      <c r="BI39" s="67" t="s">
        <v>278</v>
      </c>
    </row>
    <row r="40" spans="6:61" x14ac:dyDescent="0.55000000000000004">
      <c r="AV40" s="65" t="s">
        <v>274</v>
      </c>
      <c r="AW40" s="89" t="s">
        <v>73</v>
      </c>
      <c r="AX40" s="37">
        <v>29.3</v>
      </c>
      <c r="AY40" s="37" t="s">
        <v>74</v>
      </c>
      <c r="AZ40" s="37">
        <v>1000</v>
      </c>
      <c r="BA40" s="73" t="s">
        <v>52</v>
      </c>
      <c r="BB40" s="73">
        <v>2.5700000000000001E-2</v>
      </c>
      <c r="BC40" s="73">
        <v>44</v>
      </c>
      <c r="BD40" s="73">
        <v>12</v>
      </c>
      <c r="BE40" s="74">
        <f t="shared" si="53"/>
        <v>0</v>
      </c>
      <c r="BF40" s="37">
        <f t="shared" si="54"/>
        <v>2.761036666666667</v>
      </c>
      <c r="BG40" s="37" t="s">
        <v>511</v>
      </c>
      <c r="BH40" s="51">
        <f t="shared" si="55"/>
        <v>0</v>
      </c>
      <c r="BI40" s="67" t="s">
        <v>278</v>
      </c>
    </row>
    <row r="41" spans="6:61" x14ac:dyDescent="0.55000000000000004">
      <c r="AV41" s="65" t="s">
        <v>275</v>
      </c>
      <c r="AW41" s="89" t="s">
        <v>73</v>
      </c>
      <c r="AX41" s="37">
        <v>29.3</v>
      </c>
      <c r="AY41" s="37" t="s">
        <v>74</v>
      </c>
      <c r="AZ41" s="37">
        <v>1000</v>
      </c>
      <c r="BA41" s="73" t="s">
        <v>52</v>
      </c>
      <c r="BB41" s="73">
        <v>2.3900000000000001E-2</v>
      </c>
      <c r="BC41" s="73">
        <v>44</v>
      </c>
      <c r="BD41" s="73">
        <v>12</v>
      </c>
      <c r="BE41" s="74">
        <f t="shared" si="53"/>
        <v>0</v>
      </c>
      <c r="BF41" s="37">
        <f t="shared" si="54"/>
        <v>2.5676566666666667</v>
      </c>
      <c r="BG41" s="37" t="s">
        <v>511</v>
      </c>
      <c r="BH41" s="51">
        <f t="shared" si="55"/>
        <v>0</v>
      </c>
      <c r="BI41" s="67" t="s">
        <v>278</v>
      </c>
    </row>
    <row r="42" spans="6:61" x14ac:dyDescent="0.55000000000000004">
      <c r="AV42" s="65" t="s">
        <v>97</v>
      </c>
      <c r="AW42" s="89" t="s">
        <v>75</v>
      </c>
      <c r="AX42" s="37">
        <v>40.200000000000003</v>
      </c>
      <c r="AY42" s="37" t="s">
        <v>276</v>
      </c>
      <c r="AZ42" s="37">
        <v>1000</v>
      </c>
      <c r="BA42" s="73" t="s">
        <v>52</v>
      </c>
      <c r="BB42" s="73">
        <v>1.7899999999999999E-2</v>
      </c>
      <c r="BC42" s="73">
        <v>44</v>
      </c>
      <c r="BD42" s="73">
        <v>12</v>
      </c>
      <c r="BE42" s="74">
        <f t="shared" si="53"/>
        <v>0</v>
      </c>
      <c r="BF42" s="37">
        <f t="shared" si="54"/>
        <v>2.6384599999999998</v>
      </c>
      <c r="BG42" s="37" t="s">
        <v>512</v>
      </c>
      <c r="BH42" s="51">
        <f t="shared" si="55"/>
        <v>0</v>
      </c>
      <c r="BI42" s="67" t="s">
        <v>278</v>
      </c>
    </row>
    <row r="43" spans="6:61" x14ac:dyDescent="0.55000000000000004">
      <c r="AV43" s="65" t="s">
        <v>513</v>
      </c>
      <c r="AW43" s="89" t="s">
        <v>75</v>
      </c>
      <c r="AX43" s="37">
        <v>38</v>
      </c>
      <c r="AY43" s="37" t="s">
        <v>276</v>
      </c>
      <c r="AZ43" s="37">
        <v>1000</v>
      </c>
      <c r="BA43" s="73" t="s">
        <v>52</v>
      </c>
      <c r="BB43" s="73">
        <v>1.8800000000000001E-2</v>
      </c>
      <c r="BC43" s="73">
        <v>44</v>
      </c>
      <c r="BD43" s="73">
        <v>12</v>
      </c>
      <c r="BE43" s="74">
        <f t="shared" si="53"/>
        <v>0</v>
      </c>
      <c r="BF43" s="37">
        <f t="shared" si="54"/>
        <v>2.6194666666666668</v>
      </c>
      <c r="BG43" s="37" t="s">
        <v>514</v>
      </c>
      <c r="BH43" s="51">
        <f t="shared" si="55"/>
        <v>0</v>
      </c>
      <c r="BI43" s="67" t="s">
        <v>278</v>
      </c>
    </row>
    <row r="44" spans="6:61" x14ac:dyDescent="0.55000000000000004">
      <c r="H44" s="121"/>
      <c r="I44" s="121"/>
      <c r="J44" s="122"/>
      <c r="K44" s="121"/>
      <c r="L44" s="123"/>
      <c r="M44" s="88"/>
      <c r="N44" s="88"/>
      <c r="S44" s="121"/>
      <c r="AV44" s="65" t="s">
        <v>515</v>
      </c>
      <c r="AW44" s="89" t="s">
        <v>72</v>
      </c>
      <c r="AX44" s="37">
        <v>21.2</v>
      </c>
      <c r="AY44" s="37" t="s">
        <v>76</v>
      </c>
      <c r="AZ44" s="37">
        <v>1000</v>
      </c>
      <c r="BA44" s="73" t="s">
        <v>52</v>
      </c>
      <c r="BB44" s="73"/>
      <c r="BC44" s="73"/>
      <c r="BD44" s="73"/>
      <c r="BE44" s="74"/>
      <c r="BI44" s="67"/>
    </row>
    <row r="45" spans="6:61" x14ac:dyDescent="0.55000000000000004">
      <c r="H45" s="121"/>
      <c r="I45" s="121"/>
      <c r="J45" s="122"/>
      <c r="K45" s="121"/>
      <c r="L45" s="123"/>
      <c r="M45" s="88"/>
      <c r="N45" s="88"/>
      <c r="S45" s="121"/>
      <c r="AV45" s="65" t="s">
        <v>98</v>
      </c>
      <c r="AW45" s="89" t="s">
        <v>73</v>
      </c>
      <c r="AX45" s="37">
        <v>17.100000000000001</v>
      </c>
      <c r="AY45" s="37" t="s">
        <v>74</v>
      </c>
      <c r="AZ45" s="37">
        <v>1000</v>
      </c>
      <c r="BA45" s="73" t="s">
        <v>52</v>
      </c>
      <c r="BB45" s="73"/>
      <c r="BC45" s="73"/>
      <c r="BD45" s="73"/>
      <c r="BE45" s="74"/>
      <c r="BI45" s="67"/>
    </row>
    <row r="46" spans="6:61" x14ac:dyDescent="0.55000000000000004">
      <c r="H46" s="121"/>
      <c r="I46" s="121"/>
      <c r="J46" s="122"/>
      <c r="K46" s="121"/>
      <c r="L46" s="123"/>
      <c r="M46" s="88"/>
      <c r="N46" s="88"/>
      <c r="S46" s="121"/>
      <c r="AV46" s="65" t="s">
        <v>99</v>
      </c>
      <c r="AW46" s="89" t="s">
        <v>73</v>
      </c>
      <c r="AX46" s="37">
        <v>142</v>
      </c>
      <c r="AY46" s="37" t="s">
        <v>74</v>
      </c>
      <c r="AZ46" s="37">
        <v>1000</v>
      </c>
      <c r="BA46" s="73" t="s">
        <v>52</v>
      </c>
      <c r="BB46" s="73"/>
      <c r="BC46" s="73"/>
      <c r="BD46" s="73"/>
      <c r="BE46" s="74"/>
      <c r="BI46" s="67"/>
    </row>
    <row r="47" spans="6:61" x14ac:dyDescent="0.55000000000000004">
      <c r="H47" s="121"/>
      <c r="I47" s="121"/>
      <c r="J47" s="122"/>
      <c r="K47" s="121"/>
      <c r="L47" s="123"/>
      <c r="M47" s="88"/>
      <c r="N47" s="88"/>
      <c r="S47" s="121"/>
      <c r="AV47" s="65" t="s">
        <v>100</v>
      </c>
      <c r="AW47" s="89" t="s">
        <v>73</v>
      </c>
      <c r="AX47" s="37">
        <v>22.5</v>
      </c>
      <c r="AY47" s="37" t="s">
        <v>74</v>
      </c>
      <c r="AZ47" s="37">
        <v>1000</v>
      </c>
      <c r="BA47" s="73" t="s">
        <v>52</v>
      </c>
      <c r="BB47" s="73"/>
      <c r="BC47" s="73"/>
      <c r="BD47" s="73"/>
      <c r="BE47" s="74"/>
      <c r="BI47" s="67"/>
    </row>
    <row r="48" spans="6:61" x14ac:dyDescent="0.55000000000000004">
      <c r="H48" s="121"/>
      <c r="I48" s="121"/>
      <c r="J48" s="122"/>
      <c r="K48" s="121"/>
      <c r="L48" s="123"/>
      <c r="M48" s="88"/>
      <c r="N48" s="88"/>
      <c r="S48" s="121"/>
      <c r="AV48" s="65"/>
      <c r="AW48" s="61"/>
      <c r="BA48" s="73"/>
      <c r="BB48" s="73"/>
      <c r="BC48" s="73"/>
      <c r="BD48" s="73"/>
      <c r="BE48" s="74"/>
      <c r="BI48" s="67"/>
    </row>
    <row r="49" spans="8:61" x14ac:dyDescent="0.55000000000000004">
      <c r="H49" s="121"/>
      <c r="I49" s="121"/>
      <c r="J49" s="122"/>
      <c r="K49" s="121"/>
      <c r="L49" s="123"/>
      <c r="M49" s="88"/>
      <c r="N49" s="88"/>
      <c r="S49" s="121"/>
      <c r="AV49" s="65" t="str">
        <f>A18</f>
        <v>産業用蒸気</v>
      </c>
      <c r="BA49" s="73"/>
      <c r="BB49" s="73"/>
      <c r="BC49" s="73"/>
      <c r="BD49" s="73"/>
      <c r="BE49" s="74"/>
      <c r="BF49" s="37">
        <v>0.06</v>
      </c>
      <c r="BG49" s="37" t="s">
        <v>71</v>
      </c>
      <c r="BH49" s="37">
        <f>B18*BF49</f>
        <v>0</v>
      </c>
      <c r="BI49" s="67" t="s">
        <v>278</v>
      </c>
    </row>
    <row r="50" spans="8:61" x14ac:dyDescent="0.55000000000000004">
      <c r="H50" s="121"/>
      <c r="I50" s="121"/>
      <c r="J50" s="122"/>
      <c r="K50" s="121"/>
      <c r="L50" s="123"/>
      <c r="M50" s="88"/>
      <c r="N50" s="88"/>
      <c r="S50" s="121"/>
      <c r="AV50" s="65" t="str">
        <f>A19</f>
        <v>産業用以外の蒸気</v>
      </c>
      <c r="BA50" s="73"/>
      <c r="BB50" s="73"/>
      <c r="BC50" s="73"/>
      <c r="BD50" s="73"/>
      <c r="BE50" s="74"/>
      <c r="BF50" s="37">
        <v>5.7000000000000002E-2</v>
      </c>
      <c r="BG50" s="37" t="s">
        <v>71</v>
      </c>
      <c r="BH50" s="37">
        <f>B19*BF50</f>
        <v>0</v>
      </c>
      <c r="BI50" s="67" t="s">
        <v>278</v>
      </c>
    </row>
    <row r="51" spans="8:61" x14ac:dyDescent="0.55000000000000004">
      <c r="H51" s="121"/>
      <c r="I51" s="121"/>
      <c r="J51" s="122"/>
      <c r="K51" s="121"/>
      <c r="L51" s="123"/>
      <c r="M51" s="88"/>
      <c r="N51" s="88"/>
      <c r="S51" s="121"/>
      <c r="AV51" s="65" t="str">
        <f>A20</f>
        <v>温水</v>
      </c>
      <c r="BA51" s="73"/>
      <c r="BB51" s="73"/>
      <c r="BC51" s="73"/>
      <c r="BD51" s="73"/>
      <c r="BE51" s="74"/>
      <c r="BF51" s="37">
        <v>5.7000000000000002E-2</v>
      </c>
      <c r="BG51" s="37" t="s">
        <v>71</v>
      </c>
      <c r="BH51" s="37">
        <f>B20*BF51</f>
        <v>0</v>
      </c>
      <c r="BI51" s="67" t="s">
        <v>278</v>
      </c>
    </row>
    <row r="52" spans="8:61" x14ac:dyDescent="0.55000000000000004">
      <c r="H52" s="121"/>
      <c r="I52" s="121"/>
      <c r="J52" s="122"/>
      <c r="K52" s="121"/>
      <c r="L52" s="123"/>
      <c r="M52" s="88"/>
      <c r="N52" s="88"/>
      <c r="S52" s="121"/>
      <c r="AV52" s="65" t="str">
        <f>A21</f>
        <v>冷水</v>
      </c>
      <c r="BA52" s="73"/>
      <c r="BB52" s="73"/>
      <c r="BC52" s="73"/>
      <c r="BD52" s="73"/>
      <c r="BE52" s="74"/>
      <c r="BF52" s="37">
        <v>5.7000000000000002E-2</v>
      </c>
      <c r="BG52" s="37" t="s">
        <v>71</v>
      </c>
      <c r="BH52" s="37">
        <f>B21*BF52</f>
        <v>0</v>
      </c>
      <c r="BI52" s="67" t="s">
        <v>278</v>
      </c>
    </row>
    <row r="53" spans="8:61" x14ac:dyDescent="0.55000000000000004">
      <c r="H53" s="121"/>
      <c r="I53" s="121"/>
      <c r="J53" s="122"/>
      <c r="K53" s="121"/>
      <c r="L53" s="123"/>
      <c r="M53" s="88"/>
      <c r="N53" s="88"/>
      <c r="S53" s="121"/>
      <c r="AV53" s="65"/>
      <c r="BI53" s="67"/>
    </row>
    <row r="54" spans="8:61" x14ac:dyDescent="0.55000000000000004">
      <c r="H54" s="121"/>
      <c r="I54" s="121"/>
      <c r="J54" s="122"/>
      <c r="K54" s="121"/>
      <c r="L54" s="123"/>
      <c r="M54" s="88"/>
      <c r="N54" s="88"/>
      <c r="S54" s="121"/>
      <c r="AV54" s="65"/>
      <c r="BI54" s="67"/>
    </row>
    <row r="55" spans="8:61" x14ac:dyDescent="0.55000000000000004">
      <c r="H55" s="121"/>
      <c r="I55" s="121"/>
      <c r="J55" s="122"/>
      <c r="K55" s="123"/>
      <c r="L55" s="123"/>
      <c r="M55" s="88"/>
      <c r="N55" s="88"/>
      <c r="S55" s="121"/>
      <c r="AV55" s="65"/>
      <c r="BI55" s="67"/>
    </row>
    <row r="56" spans="8:61" ht="18.5" thickBot="1" x14ac:dyDescent="0.6">
      <c r="AV56" s="124"/>
      <c r="AW56" s="125"/>
      <c r="AX56" s="125"/>
      <c r="AY56" s="125"/>
      <c r="AZ56" s="125"/>
      <c r="BA56" s="125"/>
      <c r="BB56" s="125"/>
      <c r="BC56" s="125"/>
      <c r="BD56" s="125"/>
      <c r="BE56" s="126"/>
      <c r="BF56" s="125"/>
      <c r="BG56" s="125"/>
      <c r="BH56" s="125"/>
      <c r="BI56" s="127"/>
    </row>
    <row r="57" spans="8:61" x14ac:dyDescent="0.55000000000000004">
      <c r="AY57" s="128"/>
    </row>
    <row r="58" spans="8:61" x14ac:dyDescent="0.55000000000000004">
      <c r="AY58" s="128"/>
    </row>
    <row r="59" spans="8:61" x14ac:dyDescent="0.55000000000000004">
      <c r="AY59" s="128"/>
    </row>
    <row r="60" spans="8:61" x14ac:dyDescent="0.55000000000000004">
      <c r="AY60" s="128"/>
    </row>
    <row r="61" spans="8:61" x14ac:dyDescent="0.55000000000000004">
      <c r="AY61" s="128"/>
    </row>
  </sheetData>
  <mergeCells count="45">
    <mergeCell ref="A16:B17"/>
    <mergeCell ref="F17:G17"/>
    <mergeCell ref="Q17:R17"/>
    <mergeCell ref="AA17:AB17"/>
    <mergeCell ref="AK17:AL17"/>
    <mergeCell ref="AB3:AB4"/>
    <mergeCell ref="AK3:AK4"/>
    <mergeCell ref="AL3:AL4"/>
    <mergeCell ref="A10:B12"/>
    <mergeCell ref="A13:B14"/>
    <mergeCell ref="A3:B4"/>
    <mergeCell ref="F3:F4"/>
    <mergeCell ref="G3:G4"/>
    <mergeCell ref="Q3:Q4"/>
    <mergeCell ref="R3:R4"/>
    <mergeCell ref="AA3:AA4"/>
    <mergeCell ref="D3:D4"/>
    <mergeCell ref="F18:G18"/>
    <mergeCell ref="Q18:R18"/>
    <mergeCell ref="AA18:AB18"/>
    <mergeCell ref="AK18:AL18"/>
    <mergeCell ref="F19:G19"/>
    <mergeCell ref="Q19:R19"/>
    <mergeCell ref="AA19:AB19"/>
    <mergeCell ref="AK19:AL19"/>
    <mergeCell ref="AK21:AK22"/>
    <mergeCell ref="AL21:AL22"/>
    <mergeCell ref="F35:G35"/>
    <mergeCell ref="Q35:R35"/>
    <mergeCell ref="AA35:AB35"/>
    <mergeCell ref="AK35:AL35"/>
    <mergeCell ref="F21:F22"/>
    <mergeCell ref="G21:G22"/>
    <mergeCell ref="Q21:Q22"/>
    <mergeCell ref="R21:R22"/>
    <mergeCell ref="AA21:AA22"/>
    <mergeCell ref="AB21:AB22"/>
    <mergeCell ref="F36:G36"/>
    <mergeCell ref="Q36:R36"/>
    <mergeCell ref="AA36:AB36"/>
    <mergeCell ref="AK36:AL36"/>
    <mergeCell ref="F37:G37"/>
    <mergeCell ref="Q37:R37"/>
    <mergeCell ref="AA37:AB37"/>
    <mergeCell ref="AK37:AL37"/>
  </mergeCells>
  <phoneticPr fontId="1"/>
  <conditionalFormatting sqref="F23:O34">
    <cfRule type="containsBlanks" dxfId="71" priority="4">
      <formula>LEN(TRIM(F23))=0</formula>
    </cfRule>
  </conditionalFormatting>
  <conditionalFormatting sqref="I3:O3 A3:B4 F5:O16 A13:B14 B18:B21 B25:B28">
    <cfRule type="containsBlanks" dxfId="70" priority="5">
      <formula>LEN(TRIM(A3))=0</formula>
    </cfRule>
  </conditionalFormatting>
  <conditionalFormatting sqref="I21:O21">
    <cfRule type="containsBlanks" dxfId="69" priority="3">
      <formula>LEN(TRIM(I21))=0</formula>
    </cfRule>
  </conditionalFormatting>
  <conditionalFormatting sqref="S5:Y16">
    <cfRule type="containsBlanks" dxfId="68" priority="2">
      <formula>LEN(TRIM(S5))=0</formula>
    </cfRule>
  </conditionalFormatting>
  <conditionalFormatting sqref="S23:Y34">
    <cfRule type="containsBlanks" dxfId="67" priority="1">
      <formula>LEN(TRIM(S23))=0</formula>
    </cfRule>
  </conditionalFormatting>
  <dataValidations count="3">
    <dataValidation type="list" allowBlank="1" showInputMessage="1" showErrorMessage="1" sqref="Y21 AC21:AH21 AM3:AS3 AM21:AR21 AC3:AI3" xr:uid="{3417E991-469B-46C4-8837-ED8DF33CAA89}">
      <formula1>$AV$3:$AV$9</formula1>
    </dataValidation>
    <dataValidation type="list" allowBlank="1" showInputMessage="1" showErrorMessage="1" sqref="AW5" xr:uid="{D4B7787D-020B-4291-BBA7-2354D794F793}">
      <formula1>#REF!</formula1>
    </dataValidation>
    <dataValidation type="list" allowBlank="1" showInputMessage="1" showErrorMessage="1" sqref="I3:O3 I21:O21" xr:uid="{1DBB97A8-3464-407D-9263-DEC81C383F7D}">
      <formula1>$AV$2:$AV$52</formula1>
    </dataValidation>
  </dataValidations>
  <pageMargins left="0.7" right="0.7" top="0.75" bottom="0.75" header="0.3" footer="0.3"/>
  <pageSetup paperSize="9" scale="57" orientation="landscape" r:id="rId1"/>
  <colBreaks count="1" manualBreakCount="1">
    <brk id="47" max="3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31EBB9E-A32D-413A-9EE3-F4A2E5E82100}">
          <x14:formula1>
            <xm:f>【新】プルダウンリスト!$B$2:$B$1313</xm:f>
          </x14:formula1>
          <xm:sqref>A3:B4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13F20-A890-417C-AE38-75A5A8B6E819}">
  <dimension ref="A1:I102"/>
  <sheetViews>
    <sheetView zoomScale="103" zoomScaleNormal="100" workbookViewId="0">
      <selection activeCell="D2" sqref="D2"/>
    </sheetView>
  </sheetViews>
  <sheetFormatPr defaultRowHeight="18" x14ac:dyDescent="0.55000000000000004"/>
  <cols>
    <col min="2" max="2" width="17.1640625" bestFit="1" customWidth="1"/>
    <col min="3" max="3" width="42.5" customWidth="1"/>
    <col min="4" max="4" width="12.9140625" customWidth="1"/>
    <col min="5" max="5" width="10.4140625" bestFit="1" customWidth="1"/>
    <col min="6" max="6" width="10.1640625" bestFit="1" customWidth="1"/>
    <col min="7" max="7" width="10.4140625" bestFit="1" customWidth="1"/>
    <col min="8" max="9" width="6.6640625" bestFit="1" customWidth="1"/>
  </cols>
  <sheetData>
    <row r="1" spans="1:9" x14ac:dyDescent="0.55000000000000004">
      <c r="A1" t="s">
        <v>36</v>
      </c>
      <c r="B1" t="s">
        <v>111</v>
      </c>
      <c r="C1" t="s">
        <v>44</v>
      </c>
      <c r="D1" t="s">
        <v>104</v>
      </c>
      <c r="E1" t="s">
        <v>112</v>
      </c>
      <c r="F1" t="s">
        <v>113</v>
      </c>
      <c r="G1" t="s">
        <v>116</v>
      </c>
      <c r="H1" t="s">
        <v>114</v>
      </c>
      <c r="I1" t="s">
        <v>115</v>
      </c>
    </row>
    <row r="2" spans="1:9" x14ac:dyDescent="0.55000000000000004">
      <c r="A2">
        <v>1</v>
      </c>
      <c r="B2" t="str">
        <f>省エネ提案一覧!D6</f>
        <v>空調設備</v>
      </c>
      <c r="C2" t="str">
        <f>省エネ提案一覧!E6</f>
        <v>フィルター等の清掃（室外機フィン清掃含む）</v>
      </c>
      <c r="D2" t="str">
        <f>VLOOKUP(C2,提案内容一覧!A:B,2,FALSE)</f>
        <v>運用改善</v>
      </c>
      <c r="E2" s="206">
        <f ca="1">省エネ提案一覧!J6</f>
        <v>3.2</v>
      </c>
      <c r="F2" s="206">
        <f ca="1">省エネ提案一覧!K6</f>
        <v>6.19</v>
      </c>
      <c r="G2" s="206">
        <f ca="1">省エネ提案一覧!L6</f>
        <v>402.2</v>
      </c>
      <c r="H2" s="206">
        <f ca="1">省エネ提案一覧!M6</f>
        <v>0</v>
      </c>
      <c r="I2" s="206">
        <f>提案詳細!M9</f>
        <v>0</v>
      </c>
    </row>
    <row r="3" spans="1:9" x14ac:dyDescent="0.55000000000000004">
      <c r="A3">
        <v>2</v>
      </c>
      <c r="B3" t="str">
        <f>省エネ提案一覧!D7</f>
        <v>冷凍冷蔵設備</v>
      </c>
      <c r="C3" t="str">
        <f>省エネ提案一覧!E7</f>
        <v>庫内温度の適正化</v>
      </c>
      <c r="D3" t="str">
        <f>VLOOKUP(C3,提案内容一覧!A:B,2,FALSE)</f>
        <v>運用改善</v>
      </c>
      <c r="E3" s="206">
        <f ca="1">省エネ提案一覧!J7</f>
        <v>2.7</v>
      </c>
      <c r="F3" s="206">
        <f ca="1">省エネ提案一覧!K7</f>
        <v>5.23</v>
      </c>
      <c r="G3" s="206">
        <f ca="1">省エネ提案一覧!L7</f>
        <v>339.9</v>
      </c>
      <c r="H3" s="206">
        <f ca="1">省エネ提案一覧!M7</f>
        <v>0</v>
      </c>
      <c r="I3" s="206">
        <f>提案詳細!M18</f>
        <v>0</v>
      </c>
    </row>
    <row r="4" spans="1:9" x14ac:dyDescent="0.55000000000000004">
      <c r="A4">
        <v>3</v>
      </c>
      <c r="B4" t="str">
        <f>省エネ提案一覧!D8</f>
        <v>空調設備</v>
      </c>
      <c r="C4" t="str">
        <f>省エネ提案一覧!E8</f>
        <v>管理標準の整備</v>
      </c>
      <c r="D4" t="str">
        <f>VLOOKUP(C4,提案内容一覧!A:B,2,FALSE)</f>
        <v>運用改善</v>
      </c>
      <c r="E4" s="206">
        <f ca="1">省エネ提案一覧!J8</f>
        <v>0</v>
      </c>
      <c r="F4" s="206">
        <f ca="1">省エネ提案一覧!K8</f>
        <v>0</v>
      </c>
      <c r="G4" s="206">
        <f ca="1">省エネ提案一覧!L8</f>
        <v>0</v>
      </c>
      <c r="H4" s="206">
        <f ca="1">省エネ提案一覧!M8</f>
        <v>0</v>
      </c>
      <c r="I4" s="206" t="str">
        <f>提案詳細!M27</f>
        <v/>
      </c>
    </row>
    <row r="5" spans="1:9" x14ac:dyDescent="0.55000000000000004">
      <c r="A5">
        <v>4</v>
      </c>
      <c r="B5">
        <f>省エネ提案一覧!D9</f>
        <v>0</v>
      </c>
      <c r="C5">
        <f>省エネ提案一覧!E9</f>
        <v>0</v>
      </c>
      <c r="D5" t="e">
        <f>VLOOKUP(C5,提案内容一覧!A:B,2,FALSE)</f>
        <v>#N/A</v>
      </c>
      <c r="E5" s="206">
        <f ca="1">省エネ提案一覧!J9</f>
        <v>0</v>
      </c>
      <c r="F5" s="206">
        <f ca="1">省エネ提案一覧!K9</f>
        <v>0</v>
      </c>
      <c r="G5" s="206">
        <f ca="1">省エネ提案一覧!L9</f>
        <v>0</v>
      </c>
      <c r="H5" s="206">
        <f ca="1">省エネ提案一覧!M9</f>
        <v>0</v>
      </c>
      <c r="I5" s="206" t="str">
        <f>提案詳細!M36</f>
        <v/>
      </c>
    </row>
    <row r="6" spans="1:9" x14ac:dyDescent="0.55000000000000004">
      <c r="A6">
        <v>5</v>
      </c>
      <c r="B6">
        <f>省エネ提案一覧!D10</f>
        <v>0</v>
      </c>
      <c r="C6">
        <f>省エネ提案一覧!E10</f>
        <v>0</v>
      </c>
      <c r="D6" t="e">
        <f>VLOOKUP(C6,提案内容一覧!A:B,2,FALSE)</f>
        <v>#N/A</v>
      </c>
      <c r="E6" s="206">
        <f ca="1">省エネ提案一覧!J10</f>
        <v>0</v>
      </c>
      <c r="F6" s="206">
        <f ca="1">省エネ提案一覧!K10</f>
        <v>0</v>
      </c>
      <c r="G6" s="206">
        <f ca="1">省エネ提案一覧!L10</f>
        <v>0</v>
      </c>
      <c r="H6" s="206">
        <f ca="1">省エネ提案一覧!M10</f>
        <v>0</v>
      </c>
      <c r="I6" s="206" t="str">
        <f>提案詳細!M45</f>
        <v/>
      </c>
    </row>
    <row r="7" spans="1:9" x14ac:dyDescent="0.55000000000000004">
      <c r="A7">
        <v>6</v>
      </c>
      <c r="B7">
        <f>省エネ提案一覧!D11</f>
        <v>0</v>
      </c>
      <c r="C7">
        <f>省エネ提案一覧!E11</f>
        <v>0</v>
      </c>
      <c r="D7" t="e">
        <f>VLOOKUP(C7,提案内容一覧!A:B,2,FALSE)</f>
        <v>#N/A</v>
      </c>
      <c r="E7" s="206">
        <f ca="1">省エネ提案一覧!J11</f>
        <v>0</v>
      </c>
      <c r="F7" s="206">
        <f ca="1">省エネ提案一覧!K11</f>
        <v>0</v>
      </c>
      <c r="G7" s="206">
        <f ca="1">省エネ提案一覧!L11</f>
        <v>0</v>
      </c>
      <c r="H7" s="206">
        <f ca="1">省エネ提案一覧!M11</f>
        <v>0</v>
      </c>
      <c r="I7" s="206" t="str">
        <f>提案詳細!M54</f>
        <v/>
      </c>
    </row>
    <row r="8" spans="1:9" x14ac:dyDescent="0.55000000000000004">
      <c r="A8">
        <v>7</v>
      </c>
      <c r="B8">
        <f>省エネ提案一覧!D12</f>
        <v>0</v>
      </c>
      <c r="C8">
        <f>省エネ提案一覧!E12</f>
        <v>0</v>
      </c>
      <c r="D8" t="e">
        <f>VLOOKUP(C8,提案内容一覧!A:B,2,FALSE)</f>
        <v>#N/A</v>
      </c>
      <c r="E8" s="206">
        <f ca="1">省エネ提案一覧!J12</f>
        <v>0</v>
      </c>
      <c r="F8" s="206">
        <f ca="1">省エネ提案一覧!K12</f>
        <v>0</v>
      </c>
      <c r="G8" s="206">
        <f ca="1">省エネ提案一覧!L12</f>
        <v>0</v>
      </c>
      <c r="H8" s="206">
        <f ca="1">省エネ提案一覧!M12</f>
        <v>0</v>
      </c>
      <c r="I8" s="206" t="str">
        <f>提案詳細!M63</f>
        <v/>
      </c>
    </row>
    <row r="9" spans="1:9" x14ac:dyDescent="0.55000000000000004">
      <c r="A9">
        <v>8</v>
      </c>
      <c r="B9">
        <f>省エネ提案一覧!D13</f>
        <v>0</v>
      </c>
      <c r="C9">
        <f>省エネ提案一覧!E13</f>
        <v>0</v>
      </c>
      <c r="D9" t="e">
        <f>VLOOKUP(C9,提案内容一覧!A:B,2,FALSE)</f>
        <v>#N/A</v>
      </c>
      <c r="E9" s="206">
        <f ca="1">省エネ提案一覧!J13</f>
        <v>0</v>
      </c>
      <c r="F9" s="206">
        <f ca="1">省エネ提案一覧!K13</f>
        <v>0</v>
      </c>
      <c r="G9" s="206">
        <f ca="1">省エネ提案一覧!L13</f>
        <v>0</v>
      </c>
      <c r="H9" s="206">
        <f ca="1">省エネ提案一覧!M13</f>
        <v>0</v>
      </c>
      <c r="I9" s="206" t="str">
        <f>提案詳細!M72</f>
        <v/>
      </c>
    </row>
    <row r="10" spans="1:9" x14ac:dyDescent="0.55000000000000004">
      <c r="A10">
        <v>9</v>
      </c>
      <c r="B10">
        <f>省エネ提案一覧!D14</f>
        <v>0</v>
      </c>
      <c r="C10">
        <f>省エネ提案一覧!E14</f>
        <v>0</v>
      </c>
      <c r="D10" t="e">
        <f>VLOOKUP(C10,提案内容一覧!A:B,2,FALSE)</f>
        <v>#N/A</v>
      </c>
      <c r="E10" s="206">
        <f ca="1">省エネ提案一覧!J14</f>
        <v>0</v>
      </c>
      <c r="F10" s="206">
        <f ca="1">省エネ提案一覧!K14</f>
        <v>0</v>
      </c>
      <c r="G10" s="206">
        <f ca="1">省エネ提案一覧!L14</f>
        <v>0</v>
      </c>
      <c r="H10" s="206">
        <f ca="1">省エネ提案一覧!M14</f>
        <v>0</v>
      </c>
      <c r="I10" s="206" t="str">
        <f>提案詳細!M81</f>
        <v/>
      </c>
    </row>
    <row r="11" spans="1:9" x14ac:dyDescent="0.55000000000000004">
      <c r="A11">
        <v>10</v>
      </c>
      <c r="B11">
        <f>省エネ提案一覧!D15</f>
        <v>0</v>
      </c>
      <c r="C11">
        <f>省エネ提案一覧!E15</f>
        <v>0</v>
      </c>
      <c r="D11" t="e">
        <f>VLOOKUP(C11,提案内容一覧!A:B,2,FALSE)</f>
        <v>#N/A</v>
      </c>
      <c r="E11" s="206">
        <f ca="1">省エネ提案一覧!J15</f>
        <v>0</v>
      </c>
      <c r="F11" s="206">
        <f ca="1">省エネ提案一覧!K15</f>
        <v>0</v>
      </c>
      <c r="G11" s="206">
        <f ca="1">省エネ提案一覧!L15</f>
        <v>0</v>
      </c>
      <c r="H11" s="206">
        <f ca="1">省エネ提案一覧!M15</f>
        <v>0</v>
      </c>
      <c r="I11" s="206" t="str">
        <f>提案詳細!M90</f>
        <v/>
      </c>
    </row>
    <row r="12" spans="1:9" x14ac:dyDescent="0.55000000000000004">
      <c r="A12">
        <v>11</v>
      </c>
      <c r="B12">
        <f>省エネ提案一覧!D16</f>
        <v>0</v>
      </c>
      <c r="C12">
        <f>省エネ提案一覧!E16</f>
        <v>0</v>
      </c>
      <c r="D12" t="e">
        <f>VLOOKUP(C12,提案内容一覧!A:B,2,FALSE)</f>
        <v>#N/A</v>
      </c>
      <c r="E12" s="206">
        <f ca="1">省エネ提案一覧!J16</f>
        <v>0</v>
      </c>
      <c r="F12" s="206">
        <f ca="1">省エネ提案一覧!K16</f>
        <v>0</v>
      </c>
      <c r="G12" s="206">
        <f ca="1">省エネ提案一覧!L16</f>
        <v>0</v>
      </c>
      <c r="H12" s="206">
        <f ca="1">省エネ提案一覧!M16</f>
        <v>0</v>
      </c>
      <c r="I12" s="206" t="str">
        <f>提案詳細!M99</f>
        <v/>
      </c>
    </row>
    <row r="13" spans="1:9" x14ac:dyDescent="0.55000000000000004">
      <c r="A13">
        <v>12</v>
      </c>
      <c r="B13">
        <f>省エネ提案一覧!D17</f>
        <v>0</v>
      </c>
      <c r="C13">
        <f>省エネ提案一覧!E17</f>
        <v>0</v>
      </c>
      <c r="D13" t="e">
        <f>VLOOKUP(C13,提案内容一覧!A:B,2,FALSE)</f>
        <v>#N/A</v>
      </c>
      <c r="E13" s="206">
        <f ca="1">省エネ提案一覧!J17</f>
        <v>0</v>
      </c>
      <c r="F13" s="206">
        <f ca="1">省エネ提案一覧!K17</f>
        <v>0</v>
      </c>
      <c r="G13" s="206">
        <f ca="1">省エネ提案一覧!L17</f>
        <v>0</v>
      </c>
      <c r="H13" s="206">
        <f ca="1">省エネ提案一覧!M17</f>
        <v>0</v>
      </c>
      <c r="I13" s="206" t="str">
        <f>提案詳細!M108</f>
        <v/>
      </c>
    </row>
    <row r="14" spans="1:9" x14ac:dyDescent="0.55000000000000004">
      <c r="E14" s="40"/>
      <c r="F14" s="40"/>
      <c r="G14" s="40"/>
      <c r="H14" s="40"/>
    </row>
    <row r="21" spans="5:8" x14ac:dyDescent="0.55000000000000004">
      <c r="E21" s="40"/>
      <c r="F21" s="40"/>
      <c r="G21" s="40"/>
      <c r="H21" s="40"/>
    </row>
    <row r="30" spans="5:8" x14ac:dyDescent="0.55000000000000004">
      <c r="E30" s="40"/>
      <c r="F30" s="40"/>
      <c r="G30" s="40"/>
      <c r="H30" s="40"/>
    </row>
    <row r="39" spans="5:8" x14ac:dyDescent="0.55000000000000004">
      <c r="E39" s="40"/>
      <c r="F39" s="40"/>
      <c r="G39" s="40"/>
      <c r="H39" s="40"/>
    </row>
    <row r="48" spans="5:8" x14ac:dyDescent="0.55000000000000004">
      <c r="E48" s="40"/>
      <c r="F48" s="40"/>
      <c r="G48" s="40"/>
      <c r="H48" s="40"/>
    </row>
    <row r="57" spans="5:8" x14ac:dyDescent="0.55000000000000004">
      <c r="E57" s="40"/>
      <c r="F57" s="40"/>
      <c r="G57" s="40"/>
      <c r="H57" s="40"/>
    </row>
    <row r="66" spans="5:8" x14ac:dyDescent="0.55000000000000004">
      <c r="E66" s="40"/>
      <c r="F66" s="40"/>
      <c r="G66" s="40"/>
      <c r="H66" s="40"/>
    </row>
    <row r="75" spans="5:8" x14ac:dyDescent="0.55000000000000004">
      <c r="E75" s="40"/>
      <c r="F75" s="40"/>
      <c r="G75" s="40"/>
      <c r="H75" s="40"/>
    </row>
    <row r="84" spans="5:8" x14ac:dyDescent="0.55000000000000004">
      <c r="E84" s="40"/>
      <c r="F84" s="40"/>
      <c r="G84" s="40"/>
      <c r="H84" s="40"/>
    </row>
    <row r="93" spans="5:8" x14ac:dyDescent="0.55000000000000004">
      <c r="E93" s="40"/>
      <c r="F93" s="40"/>
      <c r="G93" s="40"/>
      <c r="H93" s="40"/>
    </row>
    <row r="102" spans="5:8" x14ac:dyDescent="0.55000000000000004">
      <c r="E102" s="40"/>
      <c r="F102" s="40"/>
      <c r="G102" s="40"/>
      <c r="H102" s="40"/>
    </row>
  </sheetData>
  <phoneticPr fontId="1"/>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7D7AB-5FAD-4A5C-AAFC-57F3E0537D6B}">
  <dimension ref="A1:A13"/>
  <sheetViews>
    <sheetView workbookViewId="0">
      <selection sqref="A1:D2"/>
    </sheetView>
  </sheetViews>
  <sheetFormatPr defaultRowHeight="18" x14ac:dyDescent="0.55000000000000004"/>
  <cols>
    <col min="1" max="1" width="16.1640625" bestFit="1" customWidth="1"/>
  </cols>
  <sheetData>
    <row r="1" spans="1:1" x14ac:dyDescent="0.55000000000000004">
      <c r="A1" t="s">
        <v>295</v>
      </c>
    </row>
    <row r="2" spans="1:1" x14ac:dyDescent="0.55000000000000004">
      <c r="A2" t="s">
        <v>285</v>
      </c>
    </row>
    <row r="3" spans="1:1" x14ac:dyDescent="0.55000000000000004">
      <c r="A3" t="s">
        <v>286</v>
      </c>
    </row>
    <row r="4" spans="1:1" x14ac:dyDescent="0.55000000000000004">
      <c r="A4" t="s">
        <v>290</v>
      </c>
    </row>
    <row r="5" spans="1:1" x14ac:dyDescent="0.55000000000000004">
      <c r="A5" t="s">
        <v>289</v>
      </c>
    </row>
    <row r="6" spans="1:1" x14ac:dyDescent="0.55000000000000004">
      <c r="A6" t="s">
        <v>102</v>
      </c>
    </row>
    <row r="7" spans="1:1" x14ac:dyDescent="0.55000000000000004">
      <c r="A7" t="s">
        <v>101</v>
      </c>
    </row>
    <row r="8" spans="1:1" x14ac:dyDescent="0.55000000000000004">
      <c r="A8" t="s">
        <v>287</v>
      </c>
    </row>
    <row r="9" spans="1:1" x14ac:dyDescent="0.55000000000000004">
      <c r="A9" t="s">
        <v>103</v>
      </c>
    </row>
    <row r="10" spans="1:1" x14ac:dyDescent="0.55000000000000004">
      <c r="A10" t="s">
        <v>288</v>
      </c>
    </row>
    <row r="11" spans="1:1" x14ac:dyDescent="0.55000000000000004">
      <c r="A11" t="s">
        <v>291</v>
      </c>
    </row>
    <row r="12" spans="1:1" x14ac:dyDescent="0.55000000000000004">
      <c r="A12" t="s">
        <v>357</v>
      </c>
    </row>
    <row r="13" spans="1:1" x14ac:dyDescent="0.55000000000000004">
      <c r="A13" t="s">
        <v>469</v>
      </c>
    </row>
  </sheetData>
  <phoneticPr fontId="1"/>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2CF31-BCEE-470A-A614-B2FEBC714260}">
  <dimension ref="A1:G192"/>
  <sheetViews>
    <sheetView topLeftCell="A181" workbookViewId="0">
      <selection activeCell="B186" sqref="B186"/>
    </sheetView>
  </sheetViews>
  <sheetFormatPr defaultRowHeight="18" x14ac:dyDescent="0.55000000000000004"/>
  <cols>
    <col min="1" max="1" width="65.6640625" bestFit="1" customWidth="1"/>
    <col min="2" max="2" width="41.6640625" bestFit="1" customWidth="1"/>
    <col min="3" max="3" width="41.6640625" customWidth="1"/>
    <col min="4" max="4" width="8.5" bestFit="1" customWidth="1"/>
    <col min="6" max="6" width="41.6640625" hidden="1" customWidth="1"/>
    <col min="7" max="7" width="0" hidden="1" customWidth="1"/>
  </cols>
  <sheetData>
    <row r="1" spans="1:7" x14ac:dyDescent="0.55000000000000004">
      <c r="A1" t="s">
        <v>105</v>
      </c>
      <c r="B1" t="s">
        <v>106</v>
      </c>
    </row>
    <row r="2" spans="1:7" x14ac:dyDescent="0.55000000000000004">
      <c r="A2" t="s">
        <v>296</v>
      </c>
      <c r="F2" t="s">
        <v>436</v>
      </c>
      <c r="G2" t="s">
        <v>437</v>
      </c>
    </row>
    <row r="3" spans="1:7" x14ac:dyDescent="0.55000000000000004">
      <c r="A3" t="s">
        <v>297</v>
      </c>
      <c r="B3" t="s">
        <v>481</v>
      </c>
    </row>
    <row r="4" spans="1:7" x14ac:dyDescent="0.55000000000000004">
      <c r="A4" t="s">
        <v>368</v>
      </c>
      <c r="B4" t="s">
        <v>480</v>
      </c>
    </row>
    <row r="5" spans="1:7" x14ac:dyDescent="0.55000000000000004">
      <c r="A5" t="s">
        <v>369</v>
      </c>
      <c r="B5" t="s">
        <v>480</v>
      </c>
    </row>
    <row r="6" spans="1:7" x14ac:dyDescent="0.55000000000000004">
      <c r="A6" t="s">
        <v>377</v>
      </c>
      <c r="B6" t="s">
        <v>480</v>
      </c>
    </row>
    <row r="7" spans="1:7" x14ac:dyDescent="0.55000000000000004">
      <c r="A7" t="s">
        <v>378</v>
      </c>
      <c r="B7" t="s">
        <v>480</v>
      </c>
    </row>
    <row r="8" spans="1:7" x14ac:dyDescent="0.55000000000000004">
      <c r="A8" t="s">
        <v>380</v>
      </c>
      <c r="B8" t="s">
        <v>480</v>
      </c>
      <c r="G8" t="s">
        <v>438</v>
      </c>
    </row>
    <row r="9" spans="1:7" x14ac:dyDescent="0.55000000000000004">
      <c r="A9" t="s">
        <v>298</v>
      </c>
      <c r="B9" t="s">
        <v>481</v>
      </c>
      <c r="G9" t="s">
        <v>377</v>
      </c>
    </row>
    <row r="10" spans="1:7" x14ac:dyDescent="0.55000000000000004">
      <c r="A10" t="s">
        <v>299</v>
      </c>
      <c r="B10" t="s">
        <v>481</v>
      </c>
      <c r="G10" t="s">
        <v>378</v>
      </c>
    </row>
    <row r="11" spans="1:7" x14ac:dyDescent="0.55000000000000004">
      <c r="A11" t="s">
        <v>300</v>
      </c>
      <c r="B11" t="s">
        <v>481</v>
      </c>
      <c r="G11" t="s">
        <v>439</v>
      </c>
    </row>
    <row r="12" spans="1:7" x14ac:dyDescent="0.55000000000000004">
      <c r="A12" t="s">
        <v>301</v>
      </c>
      <c r="B12" t="s">
        <v>481</v>
      </c>
    </row>
    <row r="13" spans="1:7" x14ac:dyDescent="0.55000000000000004">
      <c r="A13" t="s">
        <v>302</v>
      </c>
      <c r="B13" t="s">
        <v>481</v>
      </c>
    </row>
    <row r="14" spans="1:7" x14ac:dyDescent="0.55000000000000004">
      <c r="A14" t="s">
        <v>303</v>
      </c>
      <c r="B14" t="s">
        <v>481</v>
      </c>
    </row>
    <row r="15" spans="1:7" x14ac:dyDescent="0.55000000000000004">
      <c r="A15" t="s">
        <v>304</v>
      </c>
      <c r="B15" t="s">
        <v>481</v>
      </c>
    </row>
    <row r="16" spans="1:7" x14ac:dyDescent="0.55000000000000004">
      <c r="A16" t="s">
        <v>305</v>
      </c>
      <c r="B16" t="s">
        <v>481</v>
      </c>
    </row>
    <row r="17" spans="1:2" x14ac:dyDescent="0.55000000000000004">
      <c r="A17" t="s">
        <v>306</v>
      </c>
      <c r="B17" t="s">
        <v>481</v>
      </c>
    </row>
    <row r="18" spans="1:2" x14ac:dyDescent="0.55000000000000004">
      <c r="A18" t="s">
        <v>307</v>
      </c>
      <c r="B18" t="s">
        <v>481</v>
      </c>
    </row>
    <row r="19" spans="1:2" x14ac:dyDescent="0.55000000000000004">
      <c r="A19" t="s">
        <v>370</v>
      </c>
      <c r="B19" t="s">
        <v>480</v>
      </c>
    </row>
    <row r="20" spans="1:2" x14ac:dyDescent="0.55000000000000004">
      <c r="A20" t="s">
        <v>371</v>
      </c>
      <c r="B20" t="s">
        <v>480</v>
      </c>
    </row>
    <row r="21" spans="1:2" x14ac:dyDescent="0.55000000000000004">
      <c r="A21" t="s">
        <v>372</v>
      </c>
      <c r="B21" t="s">
        <v>480</v>
      </c>
    </row>
    <row r="22" spans="1:2" x14ac:dyDescent="0.55000000000000004">
      <c r="A22" t="s">
        <v>373</v>
      </c>
      <c r="B22" t="s">
        <v>480</v>
      </c>
    </row>
    <row r="23" spans="1:2" x14ac:dyDescent="0.55000000000000004">
      <c r="A23" t="s">
        <v>374</v>
      </c>
      <c r="B23" t="s">
        <v>480</v>
      </c>
    </row>
    <row r="24" spans="1:2" x14ac:dyDescent="0.55000000000000004">
      <c r="A24" t="s">
        <v>375</v>
      </c>
      <c r="B24" t="s">
        <v>480</v>
      </c>
    </row>
    <row r="25" spans="1:2" x14ac:dyDescent="0.55000000000000004">
      <c r="A25" t="s">
        <v>108</v>
      </c>
      <c r="B25" t="s">
        <v>480</v>
      </c>
    </row>
    <row r="26" spans="1:2" x14ac:dyDescent="0.55000000000000004">
      <c r="A26" t="s">
        <v>376</v>
      </c>
      <c r="B26" t="s">
        <v>480</v>
      </c>
    </row>
    <row r="27" spans="1:2" x14ac:dyDescent="0.55000000000000004">
      <c r="A27" t="s">
        <v>379</v>
      </c>
      <c r="B27" t="s">
        <v>480</v>
      </c>
    </row>
    <row r="28" spans="1:2" x14ac:dyDescent="0.55000000000000004">
      <c r="A28" t="s">
        <v>381</v>
      </c>
      <c r="B28" t="s">
        <v>480</v>
      </c>
    </row>
    <row r="29" spans="1:2" x14ac:dyDescent="0.55000000000000004">
      <c r="A29" t="s">
        <v>382</v>
      </c>
      <c r="B29" t="s">
        <v>480</v>
      </c>
    </row>
    <row r="31" spans="1:2" x14ac:dyDescent="0.55000000000000004">
      <c r="A31" t="s">
        <v>308</v>
      </c>
    </row>
    <row r="32" spans="1:2" x14ac:dyDescent="0.55000000000000004">
      <c r="A32" t="s">
        <v>309</v>
      </c>
      <c r="B32" t="s">
        <v>481</v>
      </c>
    </row>
    <row r="33" spans="1:7" x14ac:dyDescent="0.55000000000000004">
      <c r="A33" t="s">
        <v>310</v>
      </c>
      <c r="B33" t="s">
        <v>481</v>
      </c>
    </row>
    <row r="34" spans="1:7" x14ac:dyDescent="0.55000000000000004">
      <c r="A34" t="s">
        <v>107</v>
      </c>
      <c r="B34" t="s">
        <v>481</v>
      </c>
    </row>
    <row r="35" spans="1:7" x14ac:dyDescent="0.55000000000000004">
      <c r="A35" t="s">
        <v>383</v>
      </c>
      <c r="B35" t="s">
        <v>480</v>
      </c>
    </row>
    <row r="36" spans="1:7" x14ac:dyDescent="0.55000000000000004">
      <c r="A36" t="s">
        <v>311</v>
      </c>
      <c r="B36" t="s">
        <v>481</v>
      </c>
      <c r="F36" t="s">
        <v>440</v>
      </c>
      <c r="G36" t="s">
        <v>441</v>
      </c>
    </row>
    <row r="37" spans="1:7" x14ac:dyDescent="0.55000000000000004">
      <c r="A37" t="s">
        <v>312</v>
      </c>
      <c r="B37" t="s">
        <v>481</v>
      </c>
      <c r="F37" t="s">
        <v>442</v>
      </c>
    </row>
    <row r="38" spans="1:7" x14ac:dyDescent="0.55000000000000004">
      <c r="A38" t="s">
        <v>313</v>
      </c>
      <c r="B38" t="s">
        <v>481</v>
      </c>
      <c r="F38" t="s">
        <v>443</v>
      </c>
    </row>
    <row r="39" spans="1:7" x14ac:dyDescent="0.55000000000000004">
      <c r="A39" t="s">
        <v>384</v>
      </c>
      <c r="B39" t="s">
        <v>480</v>
      </c>
    </row>
    <row r="40" spans="1:7" x14ac:dyDescent="0.55000000000000004">
      <c r="A40" t="s">
        <v>385</v>
      </c>
      <c r="B40" t="s">
        <v>480</v>
      </c>
    </row>
    <row r="41" spans="1:7" x14ac:dyDescent="0.55000000000000004">
      <c r="A41" t="s">
        <v>382</v>
      </c>
      <c r="B41" t="s">
        <v>480</v>
      </c>
    </row>
    <row r="43" spans="1:7" x14ac:dyDescent="0.55000000000000004">
      <c r="A43" t="s">
        <v>101</v>
      </c>
      <c r="F43" t="s">
        <v>332</v>
      </c>
      <c r="G43" t="s">
        <v>450</v>
      </c>
    </row>
    <row r="44" spans="1:7" x14ac:dyDescent="0.55000000000000004">
      <c r="A44" t="s">
        <v>297</v>
      </c>
      <c r="B44" t="s">
        <v>481</v>
      </c>
      <c r="F44" t="s">
        <v>451</v>
      </c>
      <c r="G44" t="s">
        <v>387</v>
      </c>
    </row>
    <row r="45" spans="1:7" x14ac:dyDescent="0.55000000000000004">
      <c r="A45" t="s">
        <v>314</v>
      </c>
      <c r="B45" t="s">
        <v>481</v>
      </c>
    </row>
    <row r="46" spans="1:7" x14ac:dyDescent="0.55000000000000004">
      <c r="A46" t="s">
        <v>386</v>
      </c>
      <c r="B46" t="s">
        <v>480</v>
      </c>
    </row>
    <row r="47" spans="1:7" x14ac:dyDescent="0.55000000000000004">
      <c r="A47" t="s">
        <v>387</v>
      </c>
      <c r="B47" t="s">
        <v>480</v>
      </c>
    </row>
    <row r="48" spans="1:7" x14ac:dyDescent="0.55000000000000004">
      <c r="A48" t="s">
        <v>110</v>
      </c>
      <c r="B48" t="s">
        <v>480</v>
      </c>
      <c r="G48" t="s">
        <v>452</v>
      </c>
    </row>
    <row r="49" spans="1:7" x14ac:dyDescent="0.55000000000000004">
      <c r="A49" t="s">
        <v>628</v>
      </c>
      <c r="B49" t="s">
        <v>478</v>
      </c>
    </row>
    <row r="50" spans="1:7" x14ac:dyDescent="0.55000000000000004">
      <c r="A50" t="s">
        <v>315</v>
      </c>
      <c r="B50" t="s">
        <v>481</v>
      </c>
    </row>
    <row r="51" spans="1:7" x14ac:dyDescent="0.55000000000000004">
      <c r="A51" t="s">
        <v>316</v>
      </c>
      <c r="B51" t="s">
        <v>481</v>
      </c>
    </row>
    <row r="52" spans="1:7" x14ac:dyDescent="0.55000000000000004">
      <c r="A52" t="s">
        <v>317</v>
      </c>
      <c r="B52" t="s">
        <v>481</v>
      </c>
    </row>
    <row r="53" spans="1:7" x14ac:dyDescent="0.55000000000000004">
      <c r="A53" t="s">
        <v>318</v>
      </c>
      <c r="B53" t="s">
        <v>481</v>
      </c>
    </row>
    <row r="54" spans="1:7" x14ac:dyDescent="0.55000000000000004">
      <c r="A54" t="s">
        <v>319</v>
      </c>
      <c r="B54" t="s">
        <v>481</v>
      </c>
    </row>
    <row r="55" spans="1:7" x14ac:dyDescent="0.55000000000000004">
      <c r="A55" t="s">
        <v>388</v>
      </c>
      <c r="B55" t="s">
        <v>480</v>
      </c>
    </row>
    <row r="56" spans="1:7" x14ac:dyDescent="0.55000000000000004">
      <c r="A56" t="s">
        <v>389</v>
      </c>
      <c r="B56" t="s">
        <v>480</v>
      </c>
    </row>
    <row r="57" spans="1:7" x14ac:dyDescent="0.55000000000000004">
      <c r="A57" t="s">
        <v>390</v>
      </c>
      <c r="B57" t="s">
        <v>480</v>
      </c>
    </row>
    <row r="58" spans="1:7" x14ac:dyDescent="0.55000000000000004">
      <c r="A58" t="s">
        <v>391</v>
      </c>
      <c r="B58" t="s">
        <v>480</v>
      </c>
    </row>
    <row r="59" spans="1:7" x14ac:dyDescent="0.55000000000000004">
      <c r="A59" t="s">
        <v>392</v>
      </c>
      <c r="B59" t="s">
        <v>480</v>
      </c>
    </row>
    <row r="60" spans="1:7" x14ac:dyDescent="0.55000000000000004">
      <c r="A60" t="s">
        <v>393</v>
      </c>
      <c r="B60" t="s">
        <v>480</v>
      </c>
    </row>
    <row r="61" spans="1:7" x14ac:dyDescent="0.55000000000000004">
      <c r="A61" t="s">
        <v>382</v>
      </c>
      <c r="B61" t="s">
        <v>480</v>
      </c>
    </row>
    <row r="63" spans="1:7" x14ac:dyDescent="0.55000000000000004">
      <c r="A63" t="s">
        <v>320</v>
      </c>
      <c r="F63" t="s">
        <v>332</v>
      </c>
      <c r="G63" t="s">
        <v>444</v>
      </c>
    </row>
    <row r="64" spans="1:7" x14ac:dyDescent="0.55000000000000004">
      <c r="A64" t="s">
        <v>297</v>
      </c>
      <c r="B64" t="s">
        <v>481</v>
      </c>
      <c r="F64" t="s">
        <v>396</v>
      </c>
      <c r="G64" t="s">
        <v>445</v>
      </c>
    </row>
    <row r="65" spans="1:7" x14ac:dyDescent="0.55000000000000004">
      <c r="A65" t="s">
        <v>321</v>
      </c>
      <c r="B65" t="s">
        <v>481</v>
      </c>
      <c r="F65" t="s">
        <v>446</v>
      </c>
      <c r="G65" t="s">
        <v>447</v>
      </c>
    </row>
    <row r="66" spans="1:7" x14ac:dyDescent="0.55000000000000004">
      <c r="A66" t="s">
        <v>322</v>
      </c>
      <c r="B66" t="s">
        <v>481</v>
      </c>
      <c r="F66" t="s">
        <v>448</v>
      </c>
      <c r="G66" t="s">
        <v>108</v>
      </c>
    </row>
    <row r="67" spans="1:7" x14ac:dyDescent="0.55000000000000004">
      <c r="A67" t="s">
        <v>324</v>
      </c>
      <c r="B67" t="s">
        <v>481</v>
      </c>
      <c r="F67" t="s">
        <v>449</v>
      </c>
    </row>
    <row r="68" spans="1:7" x14ac:dyDescent="0.55000000000000004">
      <c r="A68" t="s">
        <v>394</v>
      </c>
      <c r="B68" t="s">
        <v>480</v>
      </c>
    </row>
    <row r="69" spans="1:7" x14ac:dyDescent="0.55000000000000004">
      <c r="A69" t="s">
        <v>395</v>
      </c>
      <c r="B69" t="s">
        <v>480</v>
      </c>
    </row>
    <row r="70" spans="1:7" x14ac:dyDescent="0.55000000000000004">
      <c r="A70" t="s">
        <v>400</v>
      </c>
      <c r="B70" t="s">
        <v>480</v>
      </c>
    </row>
    <row r="71" spans="1:7" x14ac:dyDescent="0.55000000000000004">
      <c r="A71" t="s">
        <v>108</v>
      </c>
      <c r="B71" t="s">
        <v>480</v>
      </c>
    </row>
    <row r="72" spans="1:7" x14ac:dyDescent="0.55000000000000004">
      <c r="A72" t="s">
        <v>396</v>
      </c>
      <c r="B72" t="s">
        <v>480</v>
      </c>
    </row>
    <row r="73" spans="1:7" x14ac:dyDescent="0.55000000000000004">
      <c r="A73" t="s">
        <v>323</v>
      </c>
      <c r="B73" t="s">
        <v>481</v>
      </c>
    </row>
    <row r="74" spans="1:7" x14ac:dyDescent="0.55000000000000004">
      <c r="A74" t="s">
        <v>325</v>
      </c>
      <c r="B74" t="s">
        <v>481</v>
      </c>
    </row>
    <row r="75" spans="1:7" x14ac:dyDescent="0.55000000000000004">
      <c r="A75" t="s">
        <v>326</v>
      </c>
      <c r="B75" t="s">
        <v>481</v>
      </c>
    </row>
    <row r="76" spans="1:7" x14ac:dyDescent="0.55000000000000004">
      <c r="A76" t="s">
        <v>327</v>
      </c>
      <c r="B76" t="s">
        <v>481</v>
      </c>
    </row>
    <row r="77" spans="1:7" x14ac:dyDescent="0.55000000000000004">
      <c r="A77" t="s">
        <v>328</v>
      </c>
      <c r="B77" t="s">
        <v>481</v>
      </c>
    </row>
    <row r="78" spans="1:7" x14ac:dyDescent="0.55000000000000004">
      <c r="A78" t="s">
        <v>329</v>
      </c>
      <c r="B78" t="s">
        <v>481</v>
      </c>
    </row>
    <row r="79" spans="1:7" x14ac:dyDescent="0.55000000000000004">
      <c r="A79" t="s">
        <v>330</v>
      </c>
      <c r="B79" t="s">
        <v>481</v>
      </c>
    </row>
    <row r="80" spans="1:7" x14ac:dyDescent="0.55000000000000004">
      <c r="A80" t="s">
        <v>397</v>
      </c>
      <c r="B80" t="s">
        <v>480</v>
      </c>
    </row>
    <row r="81" spans="1:7" x14ac:dyDescent="0.55000000000000004">
      <c r="A81" t="s">
        <v>398</v>
      </c>
      <c r="B81" t="s">
        <v>480</v>
      </c>
    </row>
    <row r="82" spans="1:7" x14ac:dyDescent="0.55000000000000004">
      <c r="A82" t="s">
        <v>399</v>
      </c>
      <c r="B82" t="s">
        <v>480</v>
      </c>
    </row>
    <row r="83" spans="1:7" x14ac:dyDescent="0.55000000000000004">
      <c r="A83" t="s">
        <v>401</v>
      </c>
      <c r="B83" t="s">
        <v>480</v>
      </c>
    </row>
    <row r="84" spans="1:7" x14ac:dyDescent="0.55000000000000004">
      <c r="A84" t="s">
        <v>388</v>
      </c>
      <c r="B84" t="s">
        <v>480</v>
      </c>
    </row>
    <row r="85" spans="1:7" x14ac:dyDescent="0.55000000000000004">
      <c r="A85" t="s">
        <v>402</v>
      </c>
      <c r="B85" t="s">
        <v>480</v>
      </c>
    </row>
    <row r="86" spans="1:7" x14ac:dyDescent="0.55000000000000004">
      <c r="A86" t="s">
        <v>403</v>
      </c>
      <c r="B86" t="s">
        <v>480</v>
      </c>
    </row>
    <row r="87" spans="1:7" x14ac:dyDescent="0.55000000000000004">
      <c r="A87" t="s">
        <v>382</v>
      </c>
      <c r="B87" t="s">
        <v>480</v>
      </c>
    </row>
    <row r="89" spans="1:7" x14ac:dyDescent="0.55000000000000004">
      <c r="A89" t="s">
        <v>331</v>
      </c>
      <c r="F89" t="s">
        <v>440</v>
      </c>
      <c r="G89" t="s">
        <v>454</v>
      </c>
    </row>
    <row r="90" spans="1:7" x14ac:dyDescent="0.55000000000000004">
      <c r="A90" t="s">
        <v>332</v>
      </c>
      <c r="B90" t="s">
        <v>481</v>
      </c>
      <c r="F90" t="s">
        <v>455</v>
      </c>
      <c r="G90" t="s">
        <v>453</v>
      </c>
    </row>
    <row r="91" spans="1:7" x14ac:dyDescent="0.55000000000000004">
      <c r="A91" t="s">
        <v>333</v>
      </c>
      <c r="B91" t="s">
        <v>481</v>
      </c>
    </row>
    <row r="92" spans="1:7" x14ac:dyDescent="0.55000000000000004">
      <c r="A92" t="s">
        <v>404</v>
      </c>
      <c r="B92" t="s">
        <v>480</v>
      </c>
    </row>
    <row r="93" spans="1:7" x14ac:dyDescent="0.55000000000000004">
      <c r="A93" t="s">
        <v>405</v>
      </c>
      <c r="B93" t="s">
        <v>480</v>
      </c>
    </row>
    <row r="94" spans="1:7" x14ac:dyDescent="0.55000000000000004">
      <c r="A94" t="s">
        <v>407</v>
      </c>
      <c r="B94" t="s">
        <v>480</v>
      </c>
    </row>
    <row r="95" spans="1:7" x14ac:dyDescent="0.55000000000000004">
      <c r="A95" t="s">
        <v>408</v>
      </c>
      <c r="B95" t="s">
        <v>480</v>
      </c>
    </row>
    <row r="96" spans="1:7" x14ac:dyDescent="0.55000000000000004">
      <c r="A96" t="s">
        <v>300</v>
      </c>
      <c r="B96" t="s">
        <v>481</v>
      </c>
    </row>
    <row r="97" spans="1:7" x14ac:dyDescent="0.55000000000000004">
      <c r="A97" t="s">
        <v>334</v>
      </c>
      <c r="B97" t="s">
        <v>481</v>
      </c>
      <c r="G97" t="s">
        <v>456</v>
      </c>
    </row>
    <row r="98" spans="1:7" x14ac:dyDescent="0.55000000000000004">
      <c r="A98" t="s">
        <v>406</v>
      </c>
      <c r="B98" t="s">
        <v>480</v>
      </c>
      <c r="G98" t="s">
        <v>408</v>
      </c>
    </row>
    <row r="99" spans="1:7" x14ac:dyDescent="0.55000000000000004">
      <c r="A99" t="s">
        <v>409</v>
      </c>
      <c r="B99" t="s">
        <v>480</v>
      </c>
    </row>
    <row r="100" spans="1:7" x14ac:dyDescent="0.55000000000000004">
      <c r="A100" t="s">
        <v>378</v>
      </c>
      <c r="B100" t="s">
        <v>480</v>
      </c>
    </row>
    <row r="101" spans="1:7" x14ac:dyDescent="0.55000000000000004">
      <c r="A101" t="s">
        <v>382</v>
      </c>
      <c r="B101" t="s">
        <v>480</v>
      </c>
    </row>
    <row r="103" spans="1:7" x14ac:dyDescent="0.55000000000000004">
      <c r="A103" t="s">
        <v>335</v>
      </c>
      <c r="F103" t="s">
        <v>457</v>
      </c>
      <c r="G103" t="s">
        <v>458</v>
      </c>
    </row>
    <row r="104" spans="1:7" x14ac:dyDescent="0.55000000000000004">
      <c r="A104" t="s">
        <v>339</v>
      </c>
      <c r="B104" t="s">
        <v>481</v>
      </c>
    </row>
    <row r="105" spans="1:7" x14ac:dyDescent="0.55000000000000004">
      <c r="A105" t="s">
        <v>410</v>
      </c>
      <c r="B105" t="s">
        <v>480</v>
      </c>
    </row>
    <row r="106" spans="1:7" x14ac:dyDescent="0.55000000000000004">
      <c r="A106" t="s">
        <v>411</v>
      </c>
      <c r="B106" t="s">
        <v>480</v>
      </c>
    </row>
    <row r="107" spans="1:7" x14ac:dyDescent="0.55000000000000004">
      <c r="A107" t="s">
        <v>336</v>
      </c>
      <c r="B107" t="s">
        <v>481</v>
      </c>
    </row>
    <row r="108" spans="1:7" x14ac:dyDescent="0.55000000000000004">
      <c r="A108" t="s">
        <v>337</v>
      </c>
      <c r="B108" t="s">
        <v>481</v>
      </c>
      <c r="G108" t="s">
        <v>459</v>
      </c>
    </row>
    <row r="109" spans="1:7" x14ac:dyDescent="0.55000000000000004">
      <c r="A109" t="s">
        <v>338</v>
      </c>
      <c r="B109" t="s">
        <v>481</v>
      </c>
    </row>
    <row r="110" spans="1:7" x14ac:dyDescent="0.55000000000000004">
      <c r="A110" t="s">
        <v>340</v>
      </c>
      <c r="B110" t="s">
        <v>481</v>
      </c>
    </row>
    <row r="111" spans="1:7" x14ac:dyDescent="0.55000000000000004">
      <c r="A111" t="s">
        <v>341</v>
      </c>
      <c r="B111" t="s">
        <v>481</v>
      </c>
    </row>
    <row r="112" spans="1:7" x14ac:dyDescent="0.55000000000000004">
      <c r="A112" t="s">
        <v>388</v>
      </c>
      <c r="B112" t="s">
        <v>480</v>
      </c>
    </row>
    <row r="113" spans="1:7" x14ac:dyDescent="0.55000000000000004">
      <c r="A113" t="s">
        <v>412</v>
      </c>
      <c r="B113" t="s">
        <v>480</v>
      </c>
    </row>
    <row r="114" spans="1:7" x14ac:dyDescent="0.55000000000000004">
      <c r="A114" t="s">
        <v>382</v>
      </c>
      <c r="B114" t="s">
        <v>480</v>
      </c>
    </row>
    <row r="116" spans="1:7" x14ac:dyDescent="0.55000000000000004">
      <c r="A116" t="s">
        <v>342</v>
      </c>
      <c r="F116" t="s">
        <v>460</v>
      </c>
      <c r="G116" t="s">
        <v>461</v>
      </c>
    </row>
    <row r="117" spans="1:7" x14ac:dyDescent="0.55000000000000004">
      <c r="A117" t="s">
        <v>479</v>
      </c>
      <c r="B117" t="s">
        <v>481</v>
      </c>
    </row>
    <row r="118" spans="1:7" x14ac:dyDescent="0.55000000000000004">
      <c r="A118" t="s">
        <v>345</v>
      </c>
      <c r="B118" t="s">
        <v>481</v>
      </c>
    </row>
    <row r="119" spans="1:7" x14ac:dyDescent="0.55000000000000004">
      <c r="A119" t="s">
        <v>413</v>
      </c>
      <c r="B119" t="s">
        <v>480</v>
      </c>
    </row>
    <row r="120" spans="1:7" x14ac:dyDescent="0.55000000000000004">
      <c r="A120" t="s">
        <v>343</v>
      </c>
      <c r="B120" t="s">
        <v>481</v>
      </c>
    </row>
    <row r="121" spans="1:7" x14ac:dyDescent="0.55000000000000004">
      <c r="A121" t="s">
        <v>344</v>
      </c>
      <c r="B121" t="s">
        <v>481</v>
      </c>
      <c r="F121" t="s">
        <v>462</v>
      </c>
    </row>
    <row r="122" spans="1:7" x14ac:dyDescent="0.55000000000000004">
      <c r="A122" t="s">
        <v>346</v>
      </c>
      <c r="B122" t="s">
        <v>481</v>
      </c>
    </row>
    <row r="123" spans="1:7" x14ac:dyDescent="0.55000000000000004">
      <c r="A123" t="s">
        <v>347</v>
      </c>
      <c r="B123" t="s">
        <v>481</v>
      </c>
    </row>
    <row r="124" spans="1:7" x14ac:dyDescent="0.55000000000000004">
      <c r="A124" t="s">
        <v>414</v>
      </c>
      <c r="B124" t="s">
        <v>480</v>
      </c>
    </row>
    <row r="125" spans="1:7" x14ac:dyDescent="0.55000000000000004">
      <c r="A125" t="s">
        <v>415</v>
      </c>
      <c r="B125" t="s">
        <v>480</v>
      </c>
    </row>
    <row r="126" spans="1:7" x14ac:dyDescent="0.55000000000000004">
      <c r="A126" t="s">
        <v>416</v>
      </c>
      <c r="B126" t="s">
        <v>480</v>
      </c>
    </row>
    <row r="127" spans="1:7" x14ac:dyDescent="0.55000000000000004">
      <c r="A127" t="s">
        <v>417</v>
      </c>
      <c r="B127" t="s">
        <v>480</v>
      </c>
    </row>
    <row r="128" spans="1:7" x14ac:dyDescent="0.55000000000000004">
      <c r="A128" t="s">
        <v>418</v>
      </c>
      <c r="B128" t="s">
        <v>480</v>
      </c>
    </row>
    <row r="129" spans="1:7" x14ac:dyDescent="0.55000000000000004">
      <c r="A129" t="s">
        <v>419</v>
      </c>
      <c r="B129" t="s">
        <v>480</v>
      </c>
    </row>
    <row r="130" spans="1:7" x14ac:dyDescent="0.55000000000000004">
      <c r="A130" t="s">
        <v>382</v>
      </c>
      <c r="B130" t="s">
        <v>480</v>
      </c>
    </row>
    <row r="132" spans="1:7" x14ac:dyDescent="0.55000000000000004">
      <c r="A132" t="s">
        <v>348</v>
      </c>
      <c r="F132" t="s">
        <v>460</v>
      </c>
      <c r="G132" t="s">
        <v>109</v>
      </c>
    </row>
    <row r="133" spans="1:7" x14ac:dyDescent="0.55000000000000004">
      <c r="A133" t="s">
        <v>332</v>
      </c>
      <c r="B133" t="s">
        <v>481</v>
      </c>
      <c r="F133" t="s">
        <v>449</v>
      </c>
      <c r="G133" t="s">
        <v>447</v>
      </c>
    </row>
    <row r="134" spans="1:7" x14ac:dyDescent="0.55000000000000004">
      <c r="A134" t="s">
        <v>324</v>
      </c>
      <c r="B134" t="s">
        <v>481</v>
      </c>
    </row>
    <row r="135" spans="1:7" x14ac:dyDescent="0.55000000000000004">
      <c r="A135" t="s">
        <v>109</v>
      </c>
      <c r="B135" t="s">
        <v>480</v>
      </c>
    </row>
    <row r="136" spans="1:7" x14ac:dyDescent="0.55000000000000004">
      <c r="A136" t="s">
        <v>400</v>
      </c>
      <c r="B136" t="s">
        <v>480</v>
      </c>
    </row>
    <row r="137" spans="1:7" x14ac:dyDescent="0.55000000000000004">
      <c r="A137" t="s">
        <v>420</v>
      </c>
      <c r="B137" t="s">
        <v>480</v>
      </c>
    </row>
    <row r="138" spans="1:7" x14ac:dyDescent="0.55000000000000004">
      <c r="A138" t="s">
        <v>349</v>
      </c>
      <c r="B138" t="s">
        <v>481</v>
      </c>
    </row>
    <row r="139" spans="1:7" x14ac:dyDescent="0.55000000000000004">
      <c r="A139" t="s">
        <v>329</v>
      </c>
      <c r="B139" t="s">
        <v>481</v>
      </c>
    </row>
    <row r="140" spans="1:7" x14ac:dyDescent="0.55000000000000004">
      <c r="A140" t="s">
        <v>330</v>
      </c>
      <c r="B140" t="s">
        <v>481</v>
      </c>
    </row>
    <row r="141" spans="1:7" x14ac:dyDescent="0.55000000000000004">
      <c r="A141" t="s">
        <v>421</v>
      </c>
      <c r="B141" t="s">
        <v>480</v>
      </c>
      <c r="F141" t="s">
        <v>463</v>
      </c>
      <c r="G141" t="s">
        <v>464</v>
      </c>
    </row>
    <row r="142" spans="1:7" x14ac:dyDescent="0.55000000000000004">
      <c r="A142" t="s">
        <v>422</v>
      </c>
      <c r="B142" t="s">
        <v>480</v>
      </c>
    </row>
    <row r="143" spans="1:7" x14ac:dyDescent="0.55000000000000004">
      <c r="A143" t="s">
        <v>388</v>
      </c>
      <c r="B143" t="s">
        <v>480</v>
      </c>
    </row>
    <row r="144" spans="1:7" x14ac:dyDescent="0.55000000000000004">
      <c r="A144" t="s">
        <v>423</v>
      </c>
      <c r="B144" t="s">
        <v>480</v>
      </c>
    </row>
    <row r="145" spans="1:7" x14ac:dyDescent="0.55000000000000004">
      <c r="A145" t="s">
        <v>424</v>
      </c>
      <c r="B145" t="s">
        <v>480</v>
      </c>
    </row>
    <row r="146" spans="1:7" x14ac:dyDescent="0.55000000000000004">
      <c r="A146" t="s">
        <v>425</v>
      </c>
      <c r="B146" t="s">
        <v>480</v>
      </c>
    </row>
    <row r="147" spans="1:7" x14ac:dyDescent="0.55000000000000004">
      <c r="A147" t="s">
        <v>382</v>
      </c>
      <c r="B147" t="s">
        <v>480</v>
      </c>
    </row>
    <row r="149" spans="1:7" x14ac:dyDescent="0.55000000000000004">
      <c r="A149" t="s">
        <v>350</v>
      </c>
      <c r="F149" t="s">
        <v>460</v>
      </c>
      <c r="G149" t="s">
        <v>465</v>
      </c>
    </row>
    <row r="150" spans="1:7" x14ac:dyDescent="0.55000000000000004">
      <c r="A150" t="s">
        <v>297</v>
      </c>
      <c r="B150" t="s">
        <v>481</v>
      </c>
    </row>
    <row r="151" spans="1:7" x14ac:dyDescent="0.55000000000000004">
      <c r="A151" t="s">
        <v>426</v>
      </c>
      <c r="B151" t="s">
        <v>480</v>
      </c>
    </row>
    <row r="152" spans="1:7" x14ac:dyDescent="0.55000000000000004">
      <c r="A152" t="s">
        <v>428</v>
      </c>
      <c r="B152" t="s">
        <v>480</v>
      </c>
    </row>
    <row r="153" spans="1:7" x14ac:dyDescent="0.55000000000000004">
      <c r="A153" t="s">
        <v>351</v>
      </c>
      <c r="B153" t="s">
        <v>481</v>
      </c>
    </row>
    <row r="154" spans="1:7" x14ac:dyDescent="0.55000000000000004">
      <c r="A154" t="s">
        <v>352</v>
      </c>
      <c r="B154" t="s">
        <v>481</v>
      </c>
    </row>
    <row r="155" spans="1:7" x14ac:dyDescent="0.55000000000000004">
      <c r="A155" t="s">
        <v>353</v>
      </c>
      <c r="B155" t="s">
        <v>481</v>
      </c>
    </row>
    <row r="156" spans="1:7" x14ac:dyDescent="0.55000000000000004">
      <c r="A156" t="s">
        <v>354</v>
      </c>
      <c r="B156" t="s">
        <v>481</v>
      </c>
    </row>
    <row r="157" spans="1:7" x14ac:dyDescent="0.55000000000000004">
      <c r="A157" t="s">
        <v>355</v>
      </c>
      <c r="B157" t="s">
        <v>481</v>
      </c>
      <c r="F157" t="s">
        <v>466</v>
      </c>
      <c r="G157" t="s">
        <v>467</v>
      </c>
    </row>
    <row r="158" spans="1:7" x14ac:dyDescent="0.55000000000000004">
      <c r="A158" t="s">
        <v>427</v>
      </c>
      <c r="B158" t="s">
        <v>480</v>
      </c>
      <c r="G158" t="s">
        <v>468</v>
      </c>
    </row>
    <row r="159" spans="1:7" x14ac:dyDescent="0.55000000000000004">
      <c r="A159" t="s">
        <v>429</v>
      </c>
      <c r="B159" t="s">
        <v>480</v>
      </c>
    </row>
    <row r="160" spans="1:7" x14ac:dyDescent="0.55000000000000004">
      <c r="A160" t="s">
        <v>430</v>
      </c>
      <c r="B160" t="s">
        <v>480</v>
      </c>
    </row>
    <row r="161" spans="1:7" x14ac:dyDescent="0.55000000000000004">
      <c r="A161" t="s">
        <v>431</v>
      </c>
      <c r="B161" t="s">
        <v>480</v>
      </c>
    </row>
    <row r="162" spans="1:7" x14ac:dyDescent="0.55000000000000004">
      <c r="A162" t="s">
        <v>382</v>
      </c>
      <c r="B162" t="s">
        <v>480</v>
      </c>
    </row>
    <row r="164" spans="1:7" x14ac:dyDescent="0.55000000000000004">
      <c r="A164" t="s">
        <v>103</v>
      </c>
      <c r="F164" t="s">
        <v>356</v>
      </c>
      <c r="G164" t="s">
        <v>432</v>
      </c>
    </row>
    <row r="165" spans="1:7" x14ac:dyDescent="0.55000000000000004">
      <c r="A165" t="s">
        <v>356</v>
      </c>
      <c r="B165" t="s">
        <v>481</v>
      </c>
    </row>
    <row r="166" spans="1:7" x14ac:dyDescent="0.55000000000000004">
      <c r="A166" t="s">
        <v>432</v>
      </c>
      <c r="B166" t="s">
        <v>480</v>
      </c>
    </row>
    <row r="167" spans="1:7" x14ac:dyDescent="0.55000000000000004">
      <c r="A167" t="s">
        <v>433</v>
      </c>
      <c r="B167" t="s">
        <v>480</v>
      </c>
    </row>
    <row r="168" spans="1:7" x14ac:dyDescent="0.55000000000000004">
      <c r="A168" t="s">
        <v>434</v>
      </c>
      <c r="B168" t="s">
        <v>480</v>
      </c>
    </row>
    <row r="169" spans="1:7" x14ac:dyDescent="0.55000000000000004">
      <c r="A169" t="s">
        <v>435</v>
      </c>
      <c r="B169" t="s">
        <v>480</v>
      </c>
    </row>
    <row r="170" spans="1:7" x14ac:dyDescent="0.55000000000000004">
      <c r="A170" t="s">
        <v>382</v>
      </c>
      <c r="B170" t="s">
        <v>480</v>
      </c>
    </row>
    <row r="172" spans="1:7" x14ac:dyDescent="0.55000000000000004">
      <c r="A172" t="s">
        <v>357</v>
      </c>
    </row>
    <row r="173" spans="1:7" x14ac:dyDescent="0.55000000000000004">
      <c r="A173" t="s">
        <v>358</v>
      </c>
      <c r="B173" t="s">
        <v>478</v>
      </c>
    </row>
    <row r="174" spans="1:7" x14ac:dyDescent="0.55000000000000004">
      <c r="A174" t="s">
        <v>359</v>
      </c>
      <c r="B174" t="s">
        <v>478</v>
      </c>
    </row>
    <row r="175" spans="1:7" x14ac:dyDescent="0.55000000000000004">
      <c r="A175" t="s">
        <v>360</v>
      </c>
      <c r="B175" t="s">
        <v>478</v>
      </c>
    </row>
    <row r="176" spans="1:7" x14ac:dyDescent="0.55000000000000004">
      <c r="A176" t="s">
        <v>361</v>
      </c>
      <c r="B176" t="s">
        <v>478</v>
      </c>
    </row>
    <row r="177" spans="1:6" x14ac:dyDescent="0.55000000000000004">
      <c r="A177" t="s">
        <v>362</v>
      </c>
      <c r="B177" t="s">
        <v>478</v>
      </c>
    </row>
    <row r="178" spans="1:6" x14ac:dyDescent="0.55000000000000004">
      <c r="A178" t="s">
        <v>363</v>
      </c>
      <c r="B178" t="s">
        <v>478</v>
      </c>
    </row>
    <row r="179" spans="1:6" x14ac:dyDescent="0.55000000000000004">
      <c r="A179" t="s">
        <v>364</v>
      </c>
      <c r="B179" t="s">
        <v>478</v>
      </c>
    </row>
    <row r="180" spans="1:6" x14ac:dyDescent="0.55000000000000004">
      <c r="A180" t="s">
        <v>365</v>
      </c>
      <c r="B180" t="s">
        <v>478</v>
      </c>
    </row>
    <row r="181" spans="1:6" x14ac:dyDescent="0.55000000000000004">
      <c r="A181" t="s">
        <v>366</v>
      </c>
      <c r="B181" t="s">
        <v>478</v>
      </c>
    </row>
    <row r="182" spans="1:6" x14ac:dyDescent="0.55000000000000004">
      <c r="A182" t="s">
        <v>367</v>
      </c>
      <c r="B182" t="s">
        <v>478</v>
      </c>
    </row>
    <row r="184" spans="1:6" x14ac:dyDescent="0.55000000000000004">
      <c r="A184" t="s">
        <v>469</v>
      </c>
      <c r="F184" s="56" t="s">
        <v>292</v>
      </c>
    </row>
    <row r="185" spans="1:6" x14ac:dyDescent="0.55000000000000004">
      <c r="A185" t="s">
        <v>470</v>
      </c>
      <c r="B185" t="s">
        <v>20</v>
      </c>
      <c r="F185" s="56"/>
    </row>
    <row r="186" spans="1:6" x14ac:dyDescent="0.55000000000000004">
      <c r="A186" t="s">
        <v>471</v>
      </c>
      <c r="B186" t="s">
        <v>20</v>
      </c>
      <c r="F186" s="56"/>
    </row>
    <row r="187" spans="1:6" x14ac:dyDescent="0.55000000000000004">
      <c r="A187" t="s">
        <v>473</v>
      </c>
      <c r="B187" t="s">
        <v>20</v>
      </c>
      <c r="F187" s="56" t="s">
        <v>293</v>
      </c>
    </row>
    <row r="188" spans="1:6" x14ac:dyDescent="0.55000000000000004">
      <c r="A188" t="s">
        <v>472</v>
      </c>
      <c r="B188" t="s">
        <v>20</v>
      </c>
      <c r="F188" s="56"/>
    </row>
    <row r="189" spans="1:6" x14ac:dyDescent="0.55000000000000004">
      <c r="A189" t="s">
        <v>474</v>
      </c>
      <c r="B189" t="s">
        <v>20</v>
      </c>
      <c r="F189" s="56"/>
    </row>
    <row r="190" spans="1:6" x14ac:dyDescent="0.55000000000000004">
      <c r="A190" t="s">
        <v>475</v>
      </c>
      <c r="B190" t="s">
        <v>20</v>
      </c>
      <c r="F190" s="56"/>
    </row>
    <row r="191" spans="1:6" x14ac:dyDescent="0.55000000000000004">
      <c r="A191" t="s">
        <v>476</v>
      </c>
      <c r="B191" t="s">
        <v>20</v>
      </c>
      <c r="F191" s="56" t="s">
        <v>294</v>
      </c>
    </row>
    <row r="192" spans="1:6" x14ac:dyDescent="0.55000000000000004">
      <c r="A192" t="s">
        <v>477</v>
      </c>
      <c r="B192" t="s">
        <v>478</v>
      </c>
    </row>
  </sheetData>
  <phoneticPr fontId="1"/>
  <conditionalFormatting sqref="A3 A9:A18">
    <cfRule type="expression" dxfId="21" priority="27">
      <formula>COUNTIF($F$2:$F$31, A3) &gt; 0</formula>
    </cfRule>
    <cfRule type="expression" priority="28">
      <formula>COUNTIF($F$2, $A$3:$A$18) &gt; 0</formula>
    </cfRule>
  </conditionalFormatting>
  <conditionalFormatting sqref="A4:A8 A19:A30">
    <cfRule type="expression" dxfId="20" priority="26">
      <formula>COUNTIF($G$2:$G$11,A4)&gt; 0</formula>
    </cfRule>
  </conditionalFormatting>
  <conditionalFormatting sqref="A32:A34 A36:A38">
    <cfRule type="expression" dxfId="19" priority="59">
      <formula>COUNTIF($F$36:$F$40, A32) &gt; 0</formula>
    </cfRule>
  </conditionalFormatting>
  <conditionalFormatting sqref="A35 A39:A41 B42">
    <cfRule type="expression" dxfId="18" priority="13">
      <formula>COUNTIF($G$36:$G$39,A35)&gt; 0</formula>
    </cfRule>
  </conditionalFormatting>
  <conditionalFormatting sqref="A44:A54">
    <cfRule type="expression" dxfId="17" priority="24">
      <formula>COUNTIF($F$43:$F$53, A44) &gt; 0</formula>
    </cfRule>
  </conditionalFormatting>
  <conditionalFormatting sqref="A46:A49 A55:A61 B62">
    <cfRule type="expression" dxfId="16" priority="12">
      <formula>COUNTIF($G$43:$G$56,A46)&gt;0</formula>
    </cfRule>
  </conditionalFormatting>
  <conditionalFormatting sqref="A64:A85">
    <cfRule type="expression" dxfId="15" priority="23">
      <formula>COUNTIF($F$63:$F$78, A64) &gt; 0</formula>
    </cfRule>
  </conditionalFormatting>
  <conditionalFormatting sqref="A68:A70 A71:B73 B78 B80:B84 A80:A87 B88">
    <cfRule type="expression" dxfId="14" priority="11">
      <formula>COUNTIF($G$63:$G$86,A68)&gt; 0</formula>
    </cfRule>
  </conditionalFormatting>
  <conditionalFormatting sqref="A90:A97">
    <cfRule type="expression" dxfId="13" priority="20">
      <formula>COUNTIF($F$89:$F$98, A90) &gt; 0</formula>
    </cfRule>
  </conditionalFormatting>
  <conditionalFormatting sqref="A92:A95 A98:A101 B102">
    <cfRule type="expression" dxfId="12" priority="60">
      <formula>COUNTIF($G$89:$G$100,A92)&gt;0</formula>
    </cfRule>
  </conditionalFormatting>
  <conditionalFormatting sqref="A104:A111">
    <cfRule type="expression" dxfId="11" priority="19">
      <formula>COUNTIF($F$103:$F$112, A104) &gt; 0</formula>
    </cfRule>
  </conditionalFormatting>
  <conditionalFormatting sqref="A105:A106 A112:A114 B115">
    <cfRule type="expression" dxfId="10" priority="9">
      <formula>COUNTIF($G$103:$G$112,A105)&gt;0</formula>
    </cfRule>
  </conditionalFormatting>
  <conditionalFormatting sqref="A117:A123">
    <cfRule type="expression" dxfId="9" priority="7">
      <formula>COUNTIF($F$116:$F$125,A117)&gt;0</formula>
    </cfRule>
  </conditionalFormatting>
  <conditionalFormatting sqref="A119 A124:A130 B131">
    <cfRule type="expression" dxfId="8" priority="6">
      <formula>COUNTIF($G$116:$G$127,A119)&gt;0</formula>
    </cfRule>
  </conditionalFormatting>
  <conditionalFormatting sqref="A133:A140">
    <cfRule type="expression" dxfId="7" priority="16">
      <formula>COUNTIF($F$132:$F$143,A133)&gt;0</formula>
    </cfRule>
  </conditionalFormatting>
  <conditionalFormatting sqref="A135:A137 A141:A147 B148">
    <cfRule type="expression" dxfId="6" priority="61">
      <formula>COUNTIF($G$132:$G$146,A135)&gt;0</formula>
    </cfRule>
  </conditionalFormatting>
  <conditionalFormatting sqref="A150:A157">
    <cfRule type="expression" dxfId="5" priority="15">
      <formula>COUNTIF($F$149:$F$161, A150) &gt; 0</formula>
    </cfRule>
  </conditionalFormatting>
  <conditionalFormatting sqref="A151:A152 A158:A162 B163">
    <cfRule type="expression" dxfId="4" priority="62">
      <formula>COUNTIF($G$149:$G$161,A151)&gt;0</formula>
    </cfRule>
  </conditionalFormatting>
  <conditionalFormatting sqref="A165">
    <cfRule type="expression" dxfId="3" priority="14">
      <formula>COUNTIF($F$164:$F$164, A165) &gt; 0</formula>
    </cfRule>
  </conditionalFormatting>
  <conditionalFormatting sqref="A166:A170 B171">
    <cfRule type="expression" dxfId="2" priority="3">
      <formula>COUNTIF($G$164:$G$168,A166)&gt;0</formula>
    </cfRule>
  </conditionalFormatting>
  <conditionalFormatting sqref="B90">
    <cfRule type="expression" dxfId="1" priority="2">
      <formula>COUNTIF($G$63:$G$86,B90)&gt; 0</formula>
    </cfRule>
  </conditionalFormatting>
  <conditionalFormatting sqref="B96">
    <cfRule type="expression" dxfId="0" priority="1">
      <formula>COUNTIF($G$63:$G$86,B96)&gt; 0</formula>
    </cfRule>
  </conditionalFormatting>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5F5D0-A84A-49D6-A4DD-FD62838C2655}">
  <dimension ref="A1:D1235"/>
  <sheetViews>
    <sheetView workbookViewId="0"/>
  </sheetViews>
  <sheetFormatPr defaultRowHeight="18" x14ac:dyDescent="0.55000000000000004"/>
  <cols>
    <col min="2" max="2" width="90" bestFit="1" customWidth="1"/>
    <col min="3" max="3" width="14.58203125" style="194" bestFit="1" customWidth="1"/>
    <col min="4" max="4" width="15.08203125" bestFit="1" customWidth="1"/>
  </cols>
  <sheetData>
    <row r="1" spans="1:4" s="196" customFormat="1" x14ac:dyDescent="0.55000000000000004">
      <c r="A1" s="198" t="s">
        <v>656</v>
      </c>
      <c r="B1" s="198" t="s">
        <v>655</v>
      </c>
      <c r="C1" s="197" t="s">
        <v>690</v>
      </c>
      <c r="D1" s="196" t="s">
        <v>690</v>
      </c>
    </row>
    <row r="2" spans="1:4" x14ac:dyDescent="0.55000000000000004">
      <c r="A2" s="153" t="s">
        <v>691</v>
      </c>
      <c r="B2" s="153" t="s">
        <v>692</v>
      </c>
      <c r="C2" s="195">
        <v>4.2900000000000002E-4</v>
      </c>
      <c r="D2">
        <v>4.2900000000000002E-4</v>
      </c>
    </row>
    <row r="3" spans="1:4" x14ac:dyDescent="0.55000000000000004">
      <c r="A3" s="153" t="s">
        <v>693</v>
      </c>
      <c r="B3" s="153" t="s">
        <v>694</v>
      </c>
      <c r="C3" s="195">
        <v>0</v>
      </c>
      <c r="D3">
        <v>0</v>
      </c>
    </row>
    <row r="4" spans="1:4" x14ac:dyDescent="0.55000000000000004">
      <c r="A4" s="153" t="s">
        <v>695</v>
      </c>
      <c r="B4" s="153" t="s">
        <v>696</v>
      </c>
      <c r="C4" s="195">
        <v>0</v>
      </c>
      <c r="D4">
        <v>0</v>
      </c>
    </row>
    <row r="5" spans="1:4" x14ac:dyDescent="0.55000000000000004">
      <c r="A5" s="153" t="s">
        <v>695</v>
      </c>
      <c r="B5" s="153" t="s">
        <v>697</v>
      </c>
      <c r="C5" s="195">
        <v>4.1300000000000001E-4</v>
      </c>
      <c r="D5">
        <v>4.1300000000000001E-4</v>
      </c>
    </row>
    <row r="6" spans="1:4" x14ac:dyDescent="0.55000000000000004">
      <c r="A6" s="153" t="s">
        <v>695</v>
      </c>
      <c r="B6" s="153" t="s">
        <v>698</v>
      </c>
      <c r="C6" s="195">
        <v>4.0099999999999999E-4</v>
      </c>
      <c r="D6">
        <v>4.0099999999999999E-4</v>
      </c>
    </row>
    <row r="7" spans="1:4" x14ac:dyDescent="0.55000000000000004">
      <c r="A7" s="153" t="s">
        <v>699</v>
      </c>
      <c r="B7" s="153" t="s">
        <v>700</v>
      </c>
      <c r="C7" s="195">
        <v>0</v>
      </c>
      <c r="D7">
        <v>0</v>
      </c>
    </row>
    <row r="8" spans="1:4" x14ac:dyDescent="0.55000000000000004">
      <c r="A8" s="153" t="s">
        <v>699</v>
      </c>
      <c r="B8" s="153" t="s">
        <v>701</v>
      </c>
      <c r="C8" s="195">
        <v>3.9500000000000001E-4</v>
      </c>
      <c r="D8">
        <v>3.9500000000000001E-4</v>
      </c>
    </row>
    <row r="9" spans="1:4" x14ac:dyDescent="0.55000000000000004">
      <c r="A9" s="153" t="s">
        <v>699</v>
      </c>
      <c r="B9" s="153" t="s">
        <v>702</v>
      </c>
      <c r="C9" s="195">
        <v>3.4499999999999998E-4</v>
      </c>
      <c r="D9">
        <v>3.4499999999999998E-4</v>
      </c>
    </row>
    <row r="10" spans="1:4" x14ac:dyDescent="0.55000000000000004">
      <c r="A10" s="153" t="s">
        <v>703</v>
      </c>
      <c r="B10" s="153" t="s">
        <v>704</v>
      </c>
      <c r="C10" s="195">
        <v>4.3300000000000001E-4</v>
      </c>
      <c r="D10">
        <v>4.3300000000000001E-4</v>
      </c>
    </row>
    <row r="11" spans="1:4" x14ac:dyDescent="0.55000000000000004">
      <c r="A11" s="153" t="s">
        <v>705</v>
      </c>
      <c r="B11" s="153" t="s">
        <v>706</v>
      </c>
      <c r="C11" s="195">
        <v>4.6000000000000001E-4</v>
      </c>
      <c r="D11">
        <v>4.6000000000000001E-4</v>
      </c>
    </row>
    <row r="12" spans="1:4" x14ac:dyDescent="0.55000000000000004">
      <c r="A12" s="153" t="s">
        <v>707</v>
      </c>
      <c r="B12" s="153" t="s">
        <v>708</v>
      </c>
      <c r="C12" s="195">
        <v>0</v>
      </c>
      <c r="D12">
        <v>0</v>
      </c>
    </row>
    <row r="13" spans="1:4" x14ac:dyDescent="0.55000000000000004">
      <c r="A13" s="153" t="s">
        <v>707</v>
      </c>
      <c r="B13" s="153" t="s">
        <v>709</v>
      </c>
      <c r="C13" s="195">
        <v>0</v>
      </c>
      <c r="D13">
        <v>0</v>
      </c>
    </row>
    <row r="14" spans="1:4" x14ac:dyDescent="0.55000000000000004">
      <c r="A14" s="153" t="s">
        <v>707</v>
      </c>
      <c r="B14" s="153" t="s">
        <v>710</v>
      </c>
      <c r="C14" s="195">
        <v>2.9999999999999997E-4</v>
      </c>
      <c r="D14">
        <v>2.9999999999999997E-4</v>
      </c>
    </row>
    <row r="15" spans="1:4" x14ac:dyDescent="0.55000000000000004">
      <c r="A15" s="153" t="s">
        <v>707</v>
      </c>
      <c r="B15" s="153" t="s">
        <v>711</v>
      </c>
      <c r="C15" s="195">
        <v>3.4900000000000003E-4</v>
      </c>
      <c r="D15">
        <v>3.4900000000000003E-4</v>
      </c>
    </row>
    <row r="16" spans="1:4" x14ac:dyDescent="0.55000000000000004">
      <c r="A16" s="153" t="s">
        <v>707</v>
      </c>
      <c r="B16" s="153" t="s">
        <v>712</v>
      </c>
      <c r="C16" s="195">
        <v>3.6999999999999999E-4</v>
      </c>
      <c r="D16">
        <v>3.6999999999999999E-4</v>
      </c>
    </row>
    <row r="17" spans="1:4" x14ac:dyDescent="0.55000000000000004">
      <c r="A17" s="153" t="s">
        <v>707</v>
      </c>
      <c r="B17" s="153" t="s">
        <v>713</v>
      </c>
      <c r="C17" s="195">
        <v>4.3199999999999998E-4</v>
      </c>
      <c r="D17">
        <v>4.3199999999999998E-4</v>
      </c>
    </row>
    <row r="18" spans="1:4" x14ac:dyDescent="0.55000000000000004">
      <c r="A18" s="153" t="s">
        <v>707</v>
      </c>
      <c r="B18" s="153" t="s">
        <v>714</v>
      </c>
      <c r="C18" s="195">
        <v>3.7399999999999998E-4</v>
      </c>
      <c r="D18">
        <v>3.7399999999999998E-4</v>
      </c>
    </row>
    <row r="19" spans="1:4" x14ac:dyDescent="0.55000000000000004">
      <c r="A19" s="153" t="s">
        <v>715</v>
      </c>
      <c r="B19" s="153" t="s">
        <v>716</v>
      </c>
      <c r="C19" s="195">
        <v>0</v>
      </c>
      <c r="D19">
        <v>0</v>
      </c>
    </row>
    <row r="20" spans="1:4" x14ac:dyDescent="0.55000000000000004">
      <c r="A20" s="153" t="s">
        <v>715</v>
      </c>
      <c r="B20" s="153" t="s">
        <v>717</v>
      </c>
      <c r="C20" s="195">
        <v>5.4500000000000002E-4</v>
      </c>
      <c r="D20">
        <v>5.4500000000000002E-4</v>
      </c>
    </row>
    <row r="21" spans="1:4" x14ac:dyDescent="0.55000000000000004">
      <c r="A21" s="153" t="s">
        <v>715</v>
      </c>
      <c r="B21" s="153" t="s">
        <v>718</v>
      </c>
      <c r="C21" s="195">
        <v>5.4299999999999997E-4</v>
      </c>
      <c r="D21">
        <v>5.4299999999999997E-4</v>
      </c>
    </row>
    <row r="22" spans="1:4" x14ac:dyDescent="0.55000000000000004">
      <c r="A22" s="153" t="s">
        <v>719</v>
      </c>
      <c r="B22" s="153" t="s">
        <v>720</v>
      </c>
      <c r="C22" s="195">
        <v>0</v>
      </c>
      <c r="D22">
        <v>0</v>
      </c>
    </row>
    <row r="23" spans="1:4" x14ac:dyDescent="0.55000000000000004">
      <c r="A23" s="153" t="s">
        <v>719</v>
      </c>
      <c r="B23" s="153" t="s">
        <v>721</v>
      </c>
      <c r="C23" s="195">
        <v>0</v>
      </c>
      <c r="D23">
        <v>0</v>
      </c>
    </row>
    <row r="24" spans="1:4" x14ac:dyDescent="0.55000000000000004">
      <c r="A24" s="153" t="s">
        <v>719</v>
      </c>
      <c r="B24" s="153" t="s">
        <v>722</v>
      </c>
      <c r="C24" s="195">
        <v>1.9900000000000001E-4</v>
      </c>
      <c r="D24">
        <v>1.9900000000000001E-4</v>
      </c>
    </row>
    <row r="25" spans="1:4" x14ac:dyDescent="0.55000000000000004">
      <c r="A25" s="153" t="s">
        <v>719</v>
      </c>
      <c r="B25" s="153" t="s">
        <v>723</v>
      </c>
      <c r="C25" s="195">
        <v>7.2900000000000005E-4</v>
      </c>
      <c r="D25">
        <v>7.2900000000000005E-4</v>
      </c>
    </row>
    <row r="26" spans="1:4" x14ac:dyDescent="0.55000000000000004">
      <c r="A26" s="153" t="s">
        <v>719</v>
      </c>
      <c r="B26" s="153" t="s">
        <v>724</v>
      </c>
      <c r="C26" s="195">
        <v>7.0899999999999999E-4</v>
      </c>
      <c r="D26">
        <v>7.0899999999999999E-4</v>
      </c>
    </row>
    <row r="27" spans="1:4" x14ac:dyDescent="0.55000000000000004">
      <c r="A27" s="153" t="s">
        <v>725</v>
      </c>
      <c r="B27" s="153" t="s">
        <v>726</v>
      </c>
      <c r="C27" s="195">
        <v>0</v>
      </c>
      <c r="D27">
        <v>0</v>
      </c>
    </row>
    <row r="28" spans="1:4" x14ac:dyDescent="0.55000000000000004">
      <c r="A28" s="153" t="s">
        <v>725</v>
      </c>
      <c r="B28" s="153" t="s">
        <v>727</v>
      </c>
      <c r="C28" s="195">
        <v>5.4100000000000003E-4</v>
      </c>
      <c r="D28">
        <v>5.4100000000000003E-4</v>
      </c>
    </row>
    <row r="29" spans="1:4" x14ac:dyDescent="0.55000000000000004">
      <c r="A29" s="153" t="s">
        <v>725</v>
      </c>
      <c r="B29" s="153" t="s">
        <v>728</v>
      </c>
      <c r="C29" s="195">
        <v>5.4100000000000003E-4</v>
      </c>
      <c r="D29">
        <v>5.4100000000000003E-4</v>
      </c>
    </row>
    <row r="30" spans="1:4" x14ac:dyDescent="0.55000000000000004">
      <c r="A30" s="153" t="s">
        <v>729</v>
      </c>
      <c r="B30" s="153" t="s">
        <v>730</v>
      </c>
      <c r="C30" s="195">
        <v>0</v>
      </c>
      <c r="D30">
        <v>0</v>
      </c>
    </row>
    <row r="31" spans="1:4" x14ac:dyDescent="0.55000000000000004">
      <c r="A31" s="153" t="s">
        <v>729</v>
      </c>
      <c r="B31" s="153" t="s">
        <v>731</v>
      </c>
      <c r="C31" s="195">
        <v>9.8700000000000003E-4</v>
      </c>
      <c r="D31">
        <v>9.8700000000000003E-4</v>
      </c>
    </row>
    <row r="32" spans="1:4" x14ac:dyDescent="0.55000000000000004">
      <c r="A32" s="153" t="s">
        <v>729</v>
      </c>
      <c r="B32" s="153" t="s">
        <v>732</v>
      </c>
      <c r="C32" s="195">
        <v>5.2700000000000002E-4</v>
      </c>
      <c r="D32">
        <v>5.2700000000000002E-4</v>
      </c>
    </row>
    <row r="33" spans="1:4" x14ac:dyDescent="0.55000000000000004">
      <c r="A33" s="153" t="s">
        <v>733</v>
      </c>
      <c r="B33" s="153" t="s">
        <v>734</v>
      </c>
      <c r="C33" s="195">
        <v>0</v>
      </c>
      <c r="D33">
        <v>0</v>
      </c>
    </row>
    <row r="34" spans="1:4" x14ac:dyDescent="0.55000000000000004">
      <c r="A34" s="153" t="s">
        <v>733</v>
      </c>
      <c r="B34" s="153" t="s">
        <v>735</v>
      </c>
      <c r="C34" s="195">
        <v>4.4999999999999999E-4</v>
      </c>
      <c r="D34">
        <v>4.4999999999999999E-4</v>
      </c>
    </row>
    <row r="35" spans="1:4" x14ac:dyDescent="0.55000000000000004">
      <c r="A35" s="153" t="s">
        <v>733</v>
      </c>
      <c r="B35" s="153" t="s">
        <v>736</v>
      </c>
      <c r="C35" s="195">
        <v>4.3600000000000003E-4</v>
      </c>
      <c r="D35">
        <v>4.3600000000000003E-4</v>
      </c>
    </row>
    <row r="36" spans="1:4" x14ac:dyDescent="0.55000000000000004">
      <c r="A36" s="153" t="s">
        <v>737</v>
      </c>
      <c r="B36" s="153" t="s">
        <v>738</v>
      </c>
      <c r="C36" s="195">
        <v>0</v>
      </c>
      <c r="D36">
        <v>0</v>
      </c>
    </row>
    <row r="37" spans="1:4" x14ac:dyDescent="0.55000000000000004">
      <c r="A37" s="153" t="s">
        <v>737</v>
      </c>
      <c r="B37" s="153" t="s">
        <v>739</v>
      </c>
      <c r="C37" s="195">
        <v>2.0000000000000001E-4</v>
      </c>
      <c r="D37">
        <v>2.0000000000000001E-4</v>
      </c>
    </row>
    <row r="38" spans="1:4" x14ac:dyDescent="0.55000000000000004">
      <c r="A38" s="153" t="s">
        <v>737</v>
      </c>
      <c r="B38" s="153" t="s">
        <v>740</v>
      </c>
      <c r="C38" s="195">
        <v>0</v>
      </c>
      <c r="D38">
        <v>0</v>
      </c>
    </row>
    <row r="39" spans="1:4" x14ac:dyDescent="0.55000000000000004">
      <c r="A39" s="153" t="s">
        <v>737</v>
      </c>
      <c r="B39" s="153" t="s">
        <v>741</v>
      </c>
      <c r="C39" s="195">
        <v>0</v>
      </c>
      <c r="D39">
        <v>0</v>
      </c>
    </row>
    <row r="40" spans="1:4" x14ac:dyDescent="0.55000000000000004">
      <c r="A40" s="153" t="s">
        <v>737</v>
      </c>
      <c r="B40" s="153" t="s">
        <v>742</v>
      </c>
      <c r="C40" s="195">
        <v>2.5399999999999999E-4</v>
      </c>
      <c r="D40">
        <v>2.5399999999999999E-4</v>
      </c>
    </row>
    <row r="41" spans="1:4" x14ac:dyDescent="0.55000000000000004">
      <c r="A41" s="153" t="s">
        <v>737</v>
      </c>
      <c r="B41" s="153" t="s">
        <v>743</v>
      </c>
      <c r="C41" s="195">
        <v>0</v>
      </c>
      <c r="D41">
        <v>0</v>
      </c>
    </row>
    <row r="42" spans="1:4" x14ac:dyDescent="0.55000000000000004">
      <c r="A42" s="153" t="s">
        <v>737</v>
      </c>
      <c r="B42" s="153" t="s">
        <v>744</v>
      </c>
      <c r="C42" s="195">
        <v>0</v>
      </c>
      <c r="D42">
        <v>0</v>
      </c>
    </row>
    <row r="43" spans="1:4" x14ac:dyDescent="0.55000000000000004">
      <c r="A43" s="153" t="s">
        <v>737</v>
      </c>
      <c r="B43" s="153" t="s">
        <v>745</v>
      </c>
      <c r="C43" s="195">
        <v>0</v>
      </c>
      <c r="D43">
        <v>0</v>
      </c>
    </row>
    <row r="44" spans="1:4" x14ac:dyDescent="0.55000000000000004">
      <c r="A44" s="153" t="s">
        <v>737</v>
      </c>
      <c r="B44" s="153" t="s">
        <v>746</v>
      </c>
      <c r="C44" s="195">
        <v>2.5300000000000002E-4</v>
      </c>
      <c r="D44">
        <v>2.5300000000000002E-4</v>
      </c>
    </row>
    <row r="45" spans="1:4" x14ac:dyDescent="0.55000000000000004">
      <c r="A45" s="153" t="s">
        <v>737</v>
      </c>
      <c r="B45" s="153" t="s">
        <v>747</v>
      </c>
      <c r="C45" s="195">
        <v>1.6699999999999999E-4</v>
      </c>
      <c r="D45">
        <v>1.6699999999999999E-4</v>
      </c>
    </row>
    <row r="46" spans="1:4" x14ac:dyDescent="0.55000000000000004">
      <c r="A46" s="153" t="s">
        <v>737</v>
      </c>
      <c r="B46" s="153" t="s">
        <v>748</v>
      </c>
      <c r="C46" s="195">
        <v>4.9799999999999996E-4</v>
      </c>
      <c r="D46">
        <v>4.9799999999999996E-4</v>
      </c>
    </row>
    <row r="47" spans="1:4" x14ac:dyDescent="0.55000000000000004">
      <c r="A47" s="153" t="s">
        <v>737</v>
      </c>
      <c r="B47" s="153" t="s">
        <v>749</v>
      </c>
      <c r="C47" s="195">
        <v>4.4499999999999997E-4</v>
      </c>
      <c r="D47">
        <v>4.4499999999999997E-4</v>
      </c>
    </row>
    <row r="48" spans="1:4" x14ac:dyDescent="0.55000000000000004">
      <c r="A48" s="153" t="s">
        <v>750</v>
      </c>
      <c r="B48" s="153" t="s">
        <v>751</v>
      </c>
      <c r="C48" s="195">
        <v>0</v>
      </c>
      <c r="D48">
        <v>0</v>
      </c>
    </row>
    <row r="49" spans="1:4" x14ac:dyDescent="0.55000000000000004">
      <c r="A49" s="153" t="s">
        <v>750</v>
      </c>
      <c r="B49" s="153" t="s">
        <v>752</v>
      </c>
      <c r="C49" s="195">
        <v>8.25E-4</v>
      </c>
      <c r="D49">
        <v>8.25E-4</v>
      </c>
    </row>
    <row r="50" spans="1:4" x14ac:dyDescent="0.55000000000000004">
      <c r="A50" s="153" t="s">
        <v>750</v>
      </c>
      <c r="B50" s="153" t="s">
        <v>753</v>
      </c>
      <c r="C50" s="195">
        <v>1.63E-4</v>
      </c>
      <c r="D50">
        <v>1.63E-4</v>
      </c>
    </row>
    <row r="51" spans="1:4" x14ac:dyDescent="0.55000000000000004">
      <c r="A51" s="153" t="s">
        <v>754</v>
      </c>
      <c r="B51" s="153" t="s">
        <v>755</v>
      </c>
      <c r="C51" s="195">
        <v>0</v>
      </c>
      <c r="D51">
        <v>0</v>
      </c>
    </row>
    <row r="52" spans="1:4" x14ac:dyDescent="0.55000000000000004">
      <c r="A52" s="153" t="s">
        <v>754</v>
      </c>
      <c r="B52" s="153" t="s">
        <v>756</v>
      </c>
      <c r="C52" s="195">
        <v>2.92E-4</v>
      </c>
      <c r="D52">
        <v>2.92E-4</v>
      </c>
    </row>
    <row r="53" spans="1:4" x14ac:dyDescent="0.55000000000000004">
      <c r="A53" s="153" t="s">
        <v>754</v>
      </c>
      <c r="B53" s="153" t="s">
        <v>757</v>
      </c>
      <c r="C53" s="195">
        <v>4.8899999999999996E-4</v>
      </c>
      <c r="D53">
        <v>4.8899999999999996E-4</v>
      </c>
    </row>
    <row r="54" spans="1:4" x14ac:dyDescent="0.55000000000000004">
      <c r="A54" s="153" t="s">
        <v>754</v>
      </c>
      <c r="B54" s="153" t="s">
        <v>758</v>
      </c>
      <c r="C54" s="195">
        <v>4.8500000000000003E-4</v>
      </c>
      <c r="D54">
        <v>4.8500000000000003E-4</v>
      </c>
    </row>
    <row r="55" spans="1:4" x14ac:dyDescent="0.55000000000000004">
      <c r="A55" s="153" t="s">
        <v>759</v>
      </c>
      <c r="B55" s="153" t="s">
        <v>760</v>
      </c>
      <c r="C55" s="195">
        <v>0</v>
      </c>
      <c r="D55">
        <v>0</v>
      </c>
    </row>
    <row r="56" spans="1:4" x14ac:dyDescent="0.55000000000000004">
      <c r="A56" s="153" t="s">
        <v>759</v>
      </c>
      <c r="B56" s="153" t="s">
        <v>761</v>
      </c>
      <c r="C56" s="195">
        <v>5.1699999999999999E-4</v>
      </c>
      <c r="D56">
        <v>5.1699999999999999E-4</v>
      </c>
    </row>
    <row r="57" spans="1:4" x14ac:dyDescent="0.55000000000000004">
      <c r="A57" s="153" t="s">
        <v>759</v>
      </c>
      <c r="B57" s="153" t="s">
        <v>762</v>
      </c>
      <c r="C57" s="195">
        <v>4.1199999999999999E-4</v>
      </c>
      <c r="D57">
        <v>4.1199999999999999E-4</v>
      </c>
    </row>
    <row r="58" spans="1:4" x14ac:dyDescent="0.55000000000000004">
      <c r="A58" s="153" t="s">
        <v>763</v>
      </c>
      <c r="B58" s="153" t="s">
        <v>764</v>
      </c>
      <c r="C58" s="195">
        <v>0</v>
      </c>
      <c r="D58">
        <v>0</v>
      </c>
    </row>
    <row r="59" spans="1:4" x14ac:dyDescent="0.55000000000000004">
      <c r="A59" s="153" t="s">
        <v>763</v>
      </c>
      <c r="B59" s="153" t="s">
        <v>765</v>
      </c>
      <c r="C59" s="195">
        <v>0</v>
      </c>
      <c r="D59">
        <v>0</v>
      </c>
    </row>
    <row r="60" spans="1:4" x14ac:dyDescent="0.55000000000000004">
      <c r="A60" s="153" t="s">
        <v>763</v>
      </c>
      <c r="B60" s="153" t="s">
        <v>766</v>
      </c>
      <c r="C60" s="195">
        <v>0</v>
      </c>
      <c r="D60">
        <v>0</v>
      </c>
    </row>
    <row r="61" spans="1:4" x14ac:dyDescent="0.55000000000000004">
      <c r="A61" s="153" t="s">
        <v>763</v>
      </c>
      <c r="B61" s="153" t="s">
        <v>767</v>
      </c>
      <c r="C61" s="195">
        <v>5.44E-4</v>
      </c>
      <c r="D61">
        <v>5.44E-4</v>
      </c>
    </row>
    <row r="62" spans="1:4" x14ac:dyDescent="0.55000000000000004">
      <c r="A62" s="153" t="s">
        <v>763</v>
      </c>
      <c r="B62" s="153" t="s">
        <v>768</v>
      </c>
      <c r="C62" s="195">
        <v>4.7800000000000002E-4</v>
      </c>
      <c r="D62">
        <v>4.7800000000000002E-4</v>
      </c>
    </row>
    <row r="63" spans="1:4" x14ac:dyDescent="0.55000000000000004">
      <c r="A63" s="153" t="s">
        <v>769</v>
      </c>
      <c r="B63" s="153" t="s">
        <v>770</v>
      </c>
      <c r="C63" s="195">
        <v>0</v>
      </c>
      <c r="D63">
        <v>0</v>
      </c>
    </row>
    <row r="64" spans="1:4" x14ac:dyDescent="0.55000000000000004">
      <c r="A64" s="153" t="s">
        <v>769</v>
      </c>
      <c r="B64" s="153" t="s">
        <v>771</v>
      </c>
      <c r="C64" s="195">
        <v>1.6699999999999999E-4</v>
      </c>
      <c r="D64">
        <v>1.6699999999999999E-4</v>
      </c>
    </row>
    <row r="65" spans="1:4" x14ac:dyDescent="0.55000000000000004">
      <c r="A65" s="153" t="s">
        <v>769</v>
      </c>
      <c r="B65" s="153" t="s">
        <v>772</v>
      </c>
      <c r="C65" s="195">
        <v>2.33E-4</v>
      </c>
      <c r="D65">
        <v>2.33E-4</v>
      </c>
    </row>
    <row r="66" spans="1:4" x14ac:dyDescent="0.55000000000000004">
      <c r="A66" s="153" t="s">
        <v>769</v>
      </c>
      <c r="B66" s="153" t="s">
        <v>773</v>
      </c>
      <c r="C66" s="195">
        <v>2.5399999999999999E-4</v>
      </c>
      <c r="D66">
        <v>2.5399999999999999E-4</v>
      </c>
    </row>
    <row r="67" spans="1:4" x14ac:dyDescent="0.55000000000000004">
      <c r="A67" s="153" t="s">
        <v>769</v>
      </c>
      <c r="B67" s="153" t="s">
        <v>774</v>
      </c>
      <c r="C67" s="195">
        <v>9.7099999999999997E-4</v>
      </c>
      <c r="D67">
        <v>9.7099999999999997E-4</v>
      </c>
    </row>
    <row r="68" spans="1:4" x14ac:dyDescent="0.55000000000000004">
      <c r="A68" s="153" t="s">
        <v>769</v>
      </c>
      <c r="B68" s="153" t="s">
        <v>775</v>
      </c>
      <c r="C68" s="195">
        <v>9.4799999999999995E-4</v>
      </c>
      <c r="D68">
        <v>9.4799999999999995E-4</v>
      </c>
    </row>
    <row r="69" spans="1:4" x14ac:dyDescent="0.55000000000000004">
      <c r="A69" s="153" t="s">
        <v>776</v>
      </c>
      <c r="B69" s="153" t="s">
        <v>777</v>
      </c>
      <c r="C69" s="195">
        <v>2.7500000000000002E-4</v>
      </c>
      <c r="D69">
        <v>2.7500000000000002E-4</v>
      </c>
    </row>
    <row r="70" spans="1:4" x14ac:dyDescent="0.55000000000000004">
      <c r="A70" s="153" t="s">
        <v>776</v>
      </c>
      <c r="B70" s="153" t="s">
        <v>778</v>
      </c>
      <c r="C70" s="195">
        <v>0</v>
      </c>
      <c r="D70">
        <v>0</v>
      </c>
    </row>
    <row r="71" spans="1:4" x14ac:dyDescent="0.55000000000000004">
      <c r="A71" s="153" t="s">
        <v>776</v>
      </c>
      <c r="B71" s="153" t="s">
        <v>779</v>
      </c>
      <c r="C71" s="195">
        <v>3.5799999999999997E-4</v>
      </c>
      <c r="D71">
        <v>3.5799999999999997E-4</v>
      </c>
    </row>
    <row r="72" spans="1:4" x14ac:dyDescent="0.55000000000000004">
      <c r="A72" s="153" t="s">
        <v>776</v>
      </c>
      <c r="B72" s="153" t="s">
        <v>780</v>
      </c>
      <c r="C72" s="195">
        <v>0</v>
      </c>
      <c r="D72">
        <v>0</v>
      </c>
    </row>
    <row r="73" spans="1:4" x14ac:dyDescent="0.55000000000000004">
      <c r="A73" s="153" t="s">
        <v>776</v>
      </c>
      <c r="B73" s="153" t="s">
        <v>781</v>
      </c>
      <c r="C73" s="195">
        <v>4.1199999999999999E-4</v>
      </c>
      <c r="D73">
        <v>4.1199999999999999E-4</v>
      </c>
    </row>
    <row r="74" spans="1:4" x14ac:dyDescent="0.55000000000000004">
      <c r="A74" s="153" t="s">
        <v>776</v>
      </c>
      <c r="B74" s="153" t="s">
        <v>782</v>
      </c>
      <c r="C74" s="195">
        <v>3.9599999999999998E-4</v>
      </c>
      <c r="D74">
        <v>3.9599999999999998E-4</v>
      </c>
    </row>
    <row r="75" spans="1:4" x14ac:dyDescent="0.55000000000000004">
      <c r="A75" s="153" t="s">
        <v>783</v>
      </c>
      <c r="B75" s="153" t="s">
        <v>784</v>
      </c>
      <c r="C75" s="195">
        <v>0</v>
      </c>
      <c r="D75">
        <v>0</v>
      </c>
    </row>
    <row r="76" spans="1:4" x14ac:dyDescent="0.55000000000000004">
      <c r="A76" s="153" t="s">
        <v>783</v>
      </c>
      <c r="B76" s="153" t="s">
        <v>785</v>
      </c>
      <c r="C76" s="195">
        <v>0</v>
      </c>
      <c r="D76">
        <v>0</v>
      </c>
    </row>
    <row r="77" spans="1:4" x14ac:dyDescent="0.55000000000000004">
      <c r="A77" s="153" t="s">
        <v>783</v>
      </c>
      <c r="B77" s="153" t="s">
        <v>786</v>
      </c>
      <c r="C77" s="195">
        <v>1.6100000000000001E-4</v>
      </c>
      <c r="D77">
        <v>1.6100000000000001E-4</v>
      </c>
    </row>
    <row r="78" spans="1:4" x14ac:dyDescent="0.55000000000000004">
      <c r="A78" s="153" t="s">
        <v>783</v>
      </c>
      <c r="B78" s="153" t="s">
        <v>787</v>
      </c>
      <c r="C78" s="195">
        <v>2.6600000000000001E-4</v>
      </c>
      <c r="D78">
        <v>2.6600000000000001E-4</v>
      </c>
    </row>
    <row r="79" spans="1:4" x14ac:dyDescent="0.55000000000000004">
      <c r="A79" s="153" t="s">
        <v>783</v>
      </c>
      <c r="B79" s="153" t="s">
        <v>788</v>
      </c>
      <c r="C79" s="195">
        <v>2.3800000000000001E-4</v>
      </c>
      <c r="D79">
        <v>2.3800000000000001E-4</v>
      </c>
    </row>
    <row r="80" spans="1:4" x14ac:dyDescent="0.55000000000000004">
      <c r="A80" s="153" t="s">
        <v>783</v>
      </c>
      <c r="B80" s="153" t="s">
        <v>789</v>
      </c>
      <c r="C80" s="195">
        <v>2.5000000000000001E-4</v>
      </c>
      <c r="D80">
        <v>2.5000000000000001E-4</v>
      </c>
    </row>
    <row r="81" spans="1:4" x14ac:dyDescent="0.55000000000000004">
      <c r="A81" s="153" t="s">
        <v>783</v>
      </c>
      <c r="B81" s="153" t="s">
        <v>790</v>
      </c>
      <c r="C81" s="195">
        <v>3.5399999999999999E-4</v>
      </c>
      <c r="D81">
        <v>3.5399999999999999E-4</v>
      </c>
    </row>
    <row r="82" spans="1:4" x14ac:dyDescent="0.55000000000000004">
      <c r="A82" s="153" t="s">
        <v>783</v>
      </c>
      <c r="B82" s="153" t="s">
        <v>791</v>
      </c>
      <c r="C82" s="195">
        <v>3.8299999999999999E-4</v>
      </c>
      <c r="D82">
        <v>3.8299999999999999E-4</v>
      </c>
    </row>
    <row r="83" spans="1:4" x14ac:dyDescent="0.55000000000000004">
      <c r="A83" s="153" t="s">
        <v>783</v>
      </c>
      <c r="B83" s="153" t="s">
        <v>792</v>
      </c>
      <c r="C83" s="195">
        <v>2.5000000000000001E-4</v>
      </c>
      <c r="D83">
        <v>2.5000000000000001E-4</v>
      </c>
    </row>
    <row r="84" spans="1:4" x14ac:dyDescent="0.55000000000000004">
      <c r="A84" s="153" t="s">
        <v>783</v>
      </c>
      <c r="B84" s="153" t="s">
        <v>793</v>
      </c>
      <c r="C84" s="195">
        <v>3.5E-4</v>
      </c>
      <c r="D84">
        <v>3.5E-4</v>
      </c>
    </row>
    <row r="85" spans="1:4" x14ac:dyDescent="0.55000000000000004">
      <c r="A85" s="153" t="s">
        <v>783</v>
      </c>
      <c r="B85" s="153" t="s">
        <v>794</v>
      </c>
      <c r="C85" s="195">
        <v>1.8200000000000001E-4</v>
      </c>
      <c r="D85">
        <v>1.8200000000000001E-4</v>
      </c>
    </row>
    <row r="86" spans="1:4" x14ac:dyDescent="0.55000000000000004">
      <c r="A86" s="153" t="s">
        <v>783</v>
      </c>
      <c r="B86" s="153" t="s">
        <v>795</v>
      </c>
      <c r="C86" s="195">
        <v>3.5100000000000002E-4</v>
      </c>
      <c r="D86">
        <v>3.5100000000000002E-4</v>
      </c>
    </row>
    <row r="87" spans="1:4" x14ac:dyDescent="0.55000000000000004">
      <c r="A87" s="153" t="s">
        <v>783</v>
      </c>
      <c r="B87" s="153" t="s">
        <v>796</v>
      </c>
      <c r="C87" s="195">
        <v>3.7800000000000003E-4</v>
      </c>
      <c r="D87">
        <v>3.7800000000000003E-4</v>
      </c>
    </row>
    <row r="88" spans="1:4" x14ac:dyDescent="0.55000000000000004">
      <c r="A88" s="153" t="s">
        <v>783</v>
      </c>
      <c r="B88" s="153" t="s">
        <v>797</v>
      </c>
      <c r="C88" s="195">
        <v>5.3999999999999998E-5</v>
      </c>
      <c r="D88">
        <v>5.3999999999999998E-5</v>
      </c>
    </row>
    <row r="89" spans="1:4" x14ac:dyDescent="0.55000000000000004">
      <c r="A89" s="153" t="s">
        <v>783</v>
      </c>
      <c r="B89" s="153" t="s">
        <v>798</v>
      </c>
      <c r="C89" s="195">
        <v>1.93E-4</v>
      </c>
      <c r="D89">
        <v>1.93E-4</v>
      </c>
    </row>
    <row r="90" spans="1:4" x14ac:dyDescent="0.55000000000000004">
      <c r="A90" s="153" t="s">
        <v>783</v>
      </c>
      <c r="B90" s="153" t="s">
        <v>799</v>
      </c>
      <c r="C90" s="195">
        <v>1.7000000000000001E-4</v>
      </c>
      <c r="D90">
        <v>1.7000000000000001E-4</v>
      </c>
    </row>
    <row r="91" spans="1:4" x14ac:dyDescent="0.55000000000000004">
      <c r="A91" s="153" t="s">
        <v>783</v>
      </c>
      <c r="B91" s="153" t="s">
        <v>800</v>
      </c>
      <c r="C91" s="195">
        <v>0</v>
      </c>
      <c r="D91">
        <v>0</v>
      </c>
    </row>
    <row r="92" spans="1:4" x14ac:dyDescent="0.55000000000000004">
      <c r="A92" s="153" t="s">
        <v>783</v>
      </c>
      <c r="B92" s="153" t="s">
        <v>801</v>
      </c>
      <c r="C92" s="195">
        <v>5.6899999999999995E-4</v>
      </c>
      <c r="D92">
        <v>5.6899999999999995E-4</v>
      </c>
    </row>
    <row r="93" spans="1:4" x14ac:dyDescent="0.55000000000000004">
      <c r="A93" s="153" t="s">
        <v>783</v>
      </c>
      <c r="B93" s="153" t="s">
        <v>802</v>
      </c>
      <c r="C93" s="195">
        <v>3.1199999999999999E-4</v>
      </c>
      <c r="D93">
        <v>3.1199999999999999E-4</v>
      </c>
    </row>
    <row r="94" spans="1:4" x14ac:dyDescent="0.55000000000000004">
      <c r="A94" s="153" t="s">
        <v>803</v>
      </c>
      <c r="B94" s="153" t="s">
        <v>804</v>
      </c>
      <c r="C94" s="195">
        <v>0</v>
      </c>
      <c r="D94">
        <v>0</v>
      </c>
    </row>
    <row r="95" spans="1:4" x14ac:dyDescent="0.55000000000000004">
      <c r="A95" s="153" t="s">
        <v>803</v>
      </c>
      <c r="B95" s="153" t="s">
        <v>805</v>
      </c>
      <c r="C95" s="195">
        <v>0</v>
      </c>
      <c r="D95">
        <v>0</v>
      </c>
    </row>
    <row r="96" spans="1:4" x14ac:dyDescent="0.55000000000000004">
      <c r="A96" s="153" t="s">
        <v>803</v>
      </c>
      <c r="B96" s="153" t="s">
        <v>806</v>
      </c>
      <c r="C96" s="195">
        <v>0</v>
      </c>
      <c r="D96">
        <v>0</v>
      </c>
    </row>
    <row r="97" spans="1:4" x14ac:dyDescent="0.55000000000000004">
      <c r="A97" s="153" t="s">
        <v>803</v>
      </c>
      <c r="B97" s="153" t="s">
        <v>807</v>
      </c>
      <c r="C97" s="195">
        <v>1.8E-5</v>
      </c>
      <c r="D97">
        <v>1.8E-5</v>
      </c>
    </row>
    <row r="98" spans="1:4" x14ac:dyDescent="0.55000000000000004">
      <c r="A98" s="153" t="s">
        <v>803</v>
      </c>
      <c r="B98" s="153" t="s">
        <v>808</v>
      </c>
      <c r="C98" s="195">
        <v>1.5E-5</v>
      </c>
      <c r="D98">
        <v>1.5E-5</v>
      </c>
    </row>
    <row r="99" spans="1:4" x14ac:dyDescent="0.55000000000000004">
      <c r="A99" s="153" t="s">
        <v>809</v>
      </c>
      <c r="B99" s="153" t="s">
        <v>810</v>
      </c>
      <c r="C99" s="195">
        <v>2.6200000000000003E-4</v>
      </c>
      <c r="D99">
        <v>2.6200000000000003E-4</v>
      </c>
    </row>
    <row r="100" spans="1:4" x14ac:dyDescent="0.55000000000000004">
      <c r="A100" s="153" t="s">
        <v>809</v>
      </c>
      <c r="B100" s="153" t="s">
        <v>811</v>
      </c>
      <c r="C100" s="195">
        <v>1.34E-4</v>
      </c>
      <c r="D100">
        <v>1.34E-4</v>
      </c>
    </row>
    <row r="101" spans="1:4" x14ac:dyDescent="0.55000000000000004">
      <c r="A101" s="153" t="s">
        <v>809</v>
      </c>
      <c r="B101" s="153" t="s">
        <v>812</v>
      </c>
      <c r="C101" s="195">
        <v>3.4200000000000002E-4</v>
      </c>
      <c r="D101">
        <v>3.4200000000000002E-4</v>
      </c>
    </row>
    <row r="102" spans="1:4" x14ac:dyDescent="0.55000000000000004">
      <c r="A102" s="153" t="s">
        <v>809</v>
      </c>
      <c r="B102" s="153" t="s">
        <v>813</v>
      </c>
      <c r="C102" s="195">
        <v>4.2900000000000002E-4</v>
      </c>
      <c r="D102">
        <v>4.2900000000000002E-4</v>
      </c>
    </row>
    <row r="103" spans="1:4" x14ac:dyDescent="0.55000000000000004">
      <c r="A103" s="153" t="s">
        <v>814</v>
      </c>
      <c r="B103" s="153" t="s">
        <v>815</v>
      </c>
      <c r="C103" s="195">
        <v>0</v>
      </c>
      <c r="D103">
        <v>0</v>
      </c>
    </row>
    <row r="104" spans="1:4" x14ac:dyDescent="0.55000000000000004">
      <c r="A104" s="153" t="s">
        <v>814</v>
      </c>
      <c r="B104" s="153" t="s">
        <v>816</v>
      </c>
      <c r="C104" s="195">
        <v>0</v>
      </c>
      <c r="D104">
        <v>0</v>
      </c>
    </row>
    <row r="105" spans="1:4" x14ac:dyDescent="0.55000000000000004">
      <c r="A105" s="153" t="s">
        <v>814</v>
      </c>
      <c r="B105" s="153" t="s">
        <v>817</v>
      </c>
      <c r="C105" s="195">
        <v>2.0000000000000001E-4</v>
      </c>
      <c r="D105">
        <v>2.0000000000000001E-4</v>
      </c>
    </row>
    <row r="106" spans="1:4" x14ac:dyDescent="0.55000000000000004">
      <c r="A106" s="153" t="s">
        <v>814</v>
      </c>
      <c r="B106" s="153" t="s">
        <v>818</v>
      </c>
      <c r="C106" s="195">
        <v>6.0800000000000003E-4</v>
      </c>
      <c r="D106">
        <v>6.0800000000000003E-4</v>
      </c>
    </row>
    <row r="107" spans="1:4" x14ac:dyDescent="0.55000000000000004">
      <c r="A107" s="153" t="s">
        <v>814</v>
      </c>
      <c r="B107" s="153" t="s">
        <v>819</v>
      </c>
      <c r="C107" s="195">
        <v>2.5500000000000002E-4</v>
      </c>
      <c r="D107">
        <v>2.5500000000000002E-4</v>
      </c>
    </row>
    <row r="108" spans="1:4" x14ac:dyDescent="0.55000000000000004">
      <c r="A108" s="153" t="s">
        <v>820</v>
      </c>
      <c r="B108" s="153" t="s">
        <v>821</v>
      </c>
      <c r="C108" s="195">
        <v>0</v>
      </c>
      <c r="D108">
        <v>0</v>
      </c>
    </row>
    <row r="109" spans="1:4" x14ac:dyDescent="0.55000000000000004">
      <c r="A109" s="153" t="s">
        <v>820</v>
      </c>
      <c r="B109" s="153" t="s">
        <v>822</v>
      </c>
      <c r="C109" s="195">
        <v>0</v>
      </c>
      <c r="D109">
        <v>0</v>
      </c>
    </row>
    <row r="110" spans="1:4" x14ac:dyDescent="0.55000000000000004">
      <c r="A110" s="153" t="s">
        <v>820</v>
      </c>
      <c r="B110" s="153" t="s">
        <v>823</v>
      </c>
      <c r="C110" s="195">
        <v>0</v>
      </c>
      <c r="D110">
        <v>0</v>
      </c>
    </row>
    <row r="111" spans="1:4" x14ac:dyDescent="0.55000000000000004">
      <c r="A111" s="153" t="s">
        <v>820</v>
      </c>
      <c r="B111" s="153" t="s">
        <v>824</v>
      </c>
      <c r="C111" s="195">
        <v>2.8899999999999998E-4</v>
      </c>
      <c r="D111">
        <v>2.8899999999999998E-4</v>
      </c>
    </row>
    <row r="112" spans="1:4" x14ac:dyDescent="0.55000000000000004">
      <c r="A112" s="153" t="s">
        <v>820</v>
      </c>
      <c r="B112" s="153" t="s">
        <v>825</v>
      </c>
      <c r="C112" s="195">
        <v>1.9100000000000001E-4</v>
      </c>
      <c r="D112">
        <v>1.9100000000000001E-4</v>
      </c>
    </row>
    <row r="113" spans="1:4" x14ac:dyDescent="0.55000000000000004">
      <c r="A113" s="153" t="s">
        <v>820</v>
      </c>
      <c r="B113" s="153" t="s">
        <v>826</v>
      </c>
      <c r="C113" s="195">
        <v>0</v>
      </c>
      <c r="D113">
        <v>0</v>
      </c>
    </row>
    <row r="114" spans="1:4" x14ac:dyDescent="0.55000000000000004">
      <c r="A114" s="153" t="s">
        <v>820</v>
      </c>
      <c r="B114" s="153" t="s">
        <v>827</v>
      </c>
      <c r="C114" s="195">
        <v>0</v>
      </c>
      <c r="D114">
        <v>0</v>
      </c>
    </row>
    <row r="115" spans="1:4" x14ac:dyDescent="0.55000000000000004">
      <c r="A115" s="153" t="s">
        <v>820</v>
      </c>
      <c r="B115" s="153" t="s">
        <v>828</v>
      </c>
      <c r="C115" s="195">
        <v>0</v>
      </c>
      <c r="D115">
        <v>0</v>
      </c>
    </row>
    <row r="116" spans="1:4" x14ac:dyDescent="0.55000000000000004">
      <c r="A116" s="153" t="s">
        <v>820</v>
      </c>
      <c r="B116" s="153" t="s">
        <v>829</v>
      </c>
      <c r="C116" s="195">
        <v>0</v>
      </c>
      <c r="D116">
        <v>0</v>
      </c>
    </row>
    <row r="117" spans="1:4" x14ac:dyDescent="0.55000000000000004">
      <c r="A117" s="153" t="s">
        <v>820</v>
      </c>
      <c r="B117" s="153" t="s">
        <v>830</v>
      </c>
      <c r="C117" s="195">
        <v>0</v>
      </c>
      <c r="D117">
        <v>0</v>
      </c>
    </row>
    <row r="118" spans="1:4" x14ac:dyDescent="0.55000000000000004">
      <c r="A118" s="153" t="s">
        <v>820</v>
      </c>
      <c r="B118" s="153" t="s">
        <v>831</v>
      </c>
      <c r="C118" s="195">
        <v>0</v>
      </c>
      <c r="D118">
        <v>0</v>
      </c>
    </row>
    <row r="119" spans="1:4" x14ac:dyDescent="0.55000000000000004">
      <c r="A119" s="153" t="s">
        <v>820</v>
      </c>
      <c r="B119" s="153" t="s">
        <v>832</v>
      </c>
      <c r="C119" s="195">
        <v>5.5900000000000004E-4</v>
      </c>
      <c r="D119">
        <v>5.5900000000000004E-4</v>
      </c>
    </row>
    <row r="120" spans="1:4" x14ac:dyDescent="0.55000000000000004">
      <c r="A120" s="153" t="s">
        <v>820</v>
      </c>
      <c r="B120" s="153" t="s">
        <v>833</v>
      </c>
      <c r="C120" s="195">
        <v>4.6700000000000002E-4</v>
      </c>
      <c r="D120">
        <v>4.6700000000000002E-4</v>
      </c>
    </row>
    <row r="121" spans="1:4" x14ac:dyDescent="0.55000000000000004">
      <c r="A121" s="153" t="s">
        <v>834</v>
      </c>
      <c r="B121" s="153" t="s">
        <v>835</v>
      </c>
      <c r="C121" s="195">
        <v>2.8499999999999999E-4</v>
      </c>
      <c r="D121">
        <v>2.8499999999999999E-4</v>
      </c>
    </row>
    <row r="122" spans="1:4" x14ac:dyDescent="0.55000000000000004">
      <c r="A122" s="153" t="s">
        <v>836</v>
      </c>
      <c r="B122" s="153" t="s">
        <v>837</v>
      </c>
      <c r="C122" s="195">
        <v>4.8999999999999998E-4</v>
      </c>
      <c r="D122">
        <v>4.8999999999999998E-4</v>
      </c>
    </row>
    <row r="123" spans="1:4" x14ac:dyDescent="0.55000000000000004">
      <c r="A123" s="153" t="s">
        <v>838</v>
      </c>
      <c r="B123" s="153" t="s">
        <v>839</v>
      </c>
      <c r="C123" s="195">
        <v>0</v>
      </c>
      <c r="D123">
        <v>0</v>
      </c>
    </row>
    <row r="124" spans="1:4" x14ac:dyDescent="0.55000000000000004">
      <c r="A124" s="153" t="s">
        <v>838</v>
      </c>
      <c r="B124" s="153" t="s">
        <v>840</v>
      </c>
      <c r="C124" s="195">
        <v>9.8999999999999994E-5</v>
      </c>
      <c r="D124">
        <v>9.8999999999999994E-5</v>
      </c>
    </row>
    <row r="125" spans="1:4" x14ac:dyDescent="0.55000000000000004">
      <c r="A125" s="153" t="s">
        <v>838</v>
      </c>
      <c r="B125" s="153" t="s">
        <v>841</v>
      </c>
      <c r="C125" s="195">
        <v>1.65E-4</v>
      </c>
      <c r="D125">
        <v>1.65E-4</v>
      </c>
    </row>
    <row r="126" spans="1:4" x14ac:dyDescent="0.55000000000000004">
      <c r="A126" s="153" t="s">
        <v>838</v>
      </c>
      <c r="B126" s="153" t="s">
        <v>842</v>
      </c>
      <c r="C126" s="195">
        <v>2.3000000000000001E-4</v>
      </c>
      <c r="D126">
        <v>2.3000000000000001E-4</v>
      </c>
    </row>
    <row r="127" spans="1:4" x14ac:dyDescent="0.55000000000000004">
      <c r="A127" s="153" t="s">
        <v>838</v>
      </c>
      <c r="B127" s="153" t="s">
        <v>843</v>
      </c>
      <c r="C127" s="195">
        <v>8.1400000000000005E-4</v>
      </c>
      <c r="D127">
        <v>8.1400000000000005E-4</v>
      </c>
    </row>
    <row r="128" spans="1:4" x14ac:dyDescent="0.55000000000000004">
      <c r="A128" s="153" t="s">
        <v>838</v>
      </c>
      <c r="B128" s="153" t="s">
        <v>844</v>
      </c>
      <c r="C128" s="195">
        <v>4.3899999999999999E-4</v>
      </c>
      <c r="D128">
        <v>4.3899999999999999E-4</v>
      </c>
    </row>
    <row r="129" spans="1:4" x14ac:dyDescent="0.55000000000000004">
      <c r="A129" s="153" t="s">
        <v>845</v>
      </c>
      <c r="B129" s="153" t="s">
        <v>846</v>
      </c>
      <c r="C129" s="195">
        <v>4.26E-4</v>
      </c>
      <c r="D129">
        <v>4.26E-4</v>
      </c>
    </row>
    <row r="130" spans="1:4" x14ac:dyDescent="0.55000000000000004">
      <c r="A130" s="153" t="s">
        <v>847</v>
      </c>
      <c r="B130" s="153" t="s">
        <v>848</v>
      </c>
      <c r="C130" s="195">
        <v>0</v>
      </c>
      <c r="D130">
        <v>0</v>
      </c>
    </row>
    <row r="131" spans="1:4" x14ac:dyDescent="0.55000000000000004">
      <c r="A131" s="153" t="s">
        <v>847</v>
      </c>
      <c r="B131" s="153" t="s">
        <v>849</v>
      </c>
      <c r="C131" s="195">
        <v>4.9899999999999999E-4</v>
      </c>
      <c r="D131">
        <v>4.9899999999999999E-4</v>
      </c>
    </row>
    <row r="132" spans="1:4" x14ac:dyDescent="0.55000000000000004">
      <c r="A132" s="153" t="s">
        <v>847</v>
      </c>
      <c r="B132" s="153" t="s">
        <v>850</v>
      </c>
      <c r="C132" s="195">
        <v>3.9100000000000002E-4</v>
      </c>
      <c r="D132">
        <v>3.9100000000000002E-4</v>
      </c>
    </row>
    <row r="133" spans="1:4" x14ac:dyDescent="0.55000000000000004">
      <c r="A133" s="153" t="s">
        <v>851</v>
      </c>
      <c r="B133" s="153" t="s">
        <v>852</v>
      </c>
      <c r="C133" s="195">
        <v>4.5100000000000001E-4</v>
      </c>
      <c r="D133">
        <v>4.5100000000000001E-4</v>
      </c>
    </row>
    <row r="134" spans="1:4" x14ac:dyDescent="0.55000000000000004">
      <c r="A134" s="153" t="s">
        <v>853</v>
      </c>
      <c r="B134" s="153" t="s">
        <v>854</v>
      </c>
      <c r="C134" s="195">
        <v>5.71E-4</v>
      </c>
      <c r="D134">
        <v>5.71E-4</v>
      </c>
    </row>
    <row r="135" spans="1:4" x14ac:dyDescent="0.55000000000000004">
      <c r="A135" s="153" t="s">
        <v>853</v>
      </c>
      <c r="B135" s="153" t="s">
        <v>855</v>
      </c>
      <c r="C135" s="195">
        <v>0</v>
      </c>
      <c r="D135">
        <v>0</v>
      </c>
    </row>
    <row r="136" spans="1:4" x14ac:dyDescent="0.55000000000000004">
      <c r="A136" s="153" t="s">
        <v>853</v>
      </c>
      <c r="B136" s="153" t="s">
        <v>856</v>
      </c>
      <c r="C136" s="195">
        <v>5.6899999999999995E-4</v>
      </c>
      <c r="D136">
        <v>5.6899999999999995E-4</v>
      </c>
    </row>
    <row r="137" spans="1:4" x14ac:dyDescent="0.55000000000000004">
      <c r="A137" s="153" t="s">
        <v>857</v>
      </c>
      <c r="B137" s="153" t="s">
        <v>858</v>
      </c>
      <c r="C137" s="195">
        <v>2.5000000000000001E-4</v>
      </c>
      <c r="D137">
        <v>2.5000000000000001E-4</v>
      </c>
    </row>
    <row r="138" spans="1:4" x14ac:dyDescent="0.55000000000000004">
      <c r="A138" s="153" t="s">
        <v>857</v>
      </c>
      <c r="B138" s="153" t="s">
        <v>859</v>
      </c>
      <c r="C138" s="195">
        <v>4.2900000000000002E-4</v>
      </c>
      <c r="D138">
        <v>4.2900000000000002E-4</v>
      </c>
    </row>
    <row r="139" spans="1:4" x14ac:dyDescent="0.55000000000000004">
      <c r="A139" s="153" t="s">
        <v>857</v>
      </c>
      <c r="B139" s="153" t="s">
        <v>860</v>
      </c>
      <c r="C139" s="195">
        <v>4.2900000000000002E-4</v>
      </c>
      <c r="D139">
        <v>4.2900000000000002E-4</v>
      </c>
    </row>
    <row r="140" spans="1:4" x14ac:dyDescent="0.55000000000000004">
      <c r="A140" s="153" t="s">
        <v>861</v>
      </c>
      <c r="B140" s="153" t="s">
        <v>862</v>
      </c>
      <c r="C140" s="195">
        <v>0</v>
      </c>
      <c r="D140">
        <v>0</v>
      </c>
    </row>
    <row r="141" spans="1:4" x14ac:dyDescent="0.55000000000000004">
      <c r="A141" s="153" t="s">
        <v>861</v>
      </c>
      <c r="B141" s="153" t="s">
        <v>863</v>
      </c>
      <c r="C141" s="195">
        <v>0</v>
      </c>
      <c r="D141">
        <v>0</v>
      </c>
    </row>
    <row r="142" spans="1:4" x14ac:dyDescent="0.55000000000000004">
      <c r="A142" s="153" t="s">
        <v>861</v>
      </c>
      <c r="B142" s="153" t="s">
        <v>864</v>
      </c>
      <c r="C142" s="195">
        <v>4.7899999999999999E-4</v>
      </c>
      <c r="D142">
        <v>4.7899999999999999E-4</v>
      </c>
    </row>
    <row r="143" spans="1:4" x14ac:dyDescent="0.55000000000000004">
      <c r="A143" s="153" t="s">
        <v>861</v>
      </c>
      <c r="B143" s="153" t="s">
        <v>865</v>
      </c>
      <c r="C143" s="195">
        <v>4.46E-4</v>
      </c>
      <c r="D143">
        <v>4.46E-4</v>
      </c>
    </row>
    <row r="144" spans="1:4" x14ac:dyDescent="0.55000000000000004">
      <c r="A144" s="153" t="s">
        <v>866</v>
      </c>
      <c r="B144" s="153" t="s">
        <v>867</v>
      </c>
      <c r="C144" s="195">
        <v>2.2000000000000001E-4</v>
      </c>
      <c r="D144">
        <v>2.2000000000000001E-4</v>
      </c>
    </row>
    <row r="145" spans="1:4" x14ac:dyDescent="0.55000000000000004">
      <c r="A145" s="153" t="s">
        <v>868</v>
      </c>
      <c r="B145" s="153" t="s">
        <v>869</v>
      </c>
      <c r="C145" s="195">
        <v>0</v>
      </c>
      <c r="D145">
        <v>0</v>
      </c>
    </row>
    <row r="146" spans="1:4" x14ac:dyDescent="0.55000000000000004">
      <c r="A146" s="153" t="s">
        <v>868</v>
      </c>
      <c r="B146" s="153" t="s">
        <v>870</v>
      </c>
      <c r="C146" s="195">
        <v>0</v>
      </c>
      <c r="D146">
        <v>0</v>
      </c>
    </row>
    <row r="147" spans="1:4" x14ac:dyDescent="0.55000000000000004">
      <c r="A147" s="153" t="s">
        <v>868</v>
      </c>
      <c r="B147" s="153" t="s">
        <v>871</v>
      </c>
      <c r="C147" s="195">
        <v>3.4699999999999998E-4</v>
      </c>
      <c r="D147">
        <v>3.4699999999999998E-4</v>
      </c>
    </row>
    <row r="148" spans="1:4" x14ac:dyDescent="0.55000000000000004">
      <c r="A148" s="153" t="s">
        <v>868</v>
      </c>
      <c r="B148" s="153" t="s">
        <v>872</v>
      </c>
      <c r="C148" s="195">
        <v>4.4900000000000002E-4</v>
      </c>
      <c r="D148">
        <v>4.4900000000000002E-4</v>
      </c>
    </row>
    <row r="149" spans="1:4" x14ac:dyDescent="0.55000000000000004">
      <c r="A149" s="153" t="s">
        <v>868</v>
      </c>
      <c r="B149" s="153" t="s">
        <v>873</v>
      </c>
      <c r="C149" s="195">
        <v>4.26E-4</v>
      </c>
      <c r="D149">
        <v>4.26E-4</v>
      </c>
    </row>
    <row r="150" spans="1:4" x14ac:dyDescent="0.55000000000000004">
      <c r="A150" s="153" t="s">
        <v>874</v>
      </c>
      <c r="B150" s="153" t="s">
        <v>875</v>
      </c>
      <c r="C150" s="195">
        <v>2.9700000000000001E-4</v>
      </c>
      <c r="D150">
        <v>2.9700000000000001E-4</v>
      </c>
    </row>
    <row r="151" spans="1:4" x14ac:dyDescent="0.55000000000000004">
      <c r="A151" s="153" t="s">
        <v>874</v>
      </c>
      <c r="B151" s="153" t="s">
        <v>876</v>
      </c>
      <c r="C151" s="195">
        <v>0</v>
      </c>
      <c r="D151">
        <v>0</v>
      </c>
    </row>
    <row r="152" spans="1:4" x14ac:dyDescent="0.55000000000000004">
      <c r="A152" s="153" t="s">
        <v>874</v>
      </c>
      <c r="B152" s="153" t="s">
        <v>877</v>
      </c>
      <c r="C152" s="195">
        <v>8.0400000000000003E-4</v>
      </c>
      <c r="D152">
        <v>8.0400000000000003E-4</v>
      </c>
    </row>
    <row r="153" spans="1:4" x14ac:dyDescent="0.55000000000000004">
      <c r="A153" s="153" t="s">
        <v>874</v>
      </c>
      <c r="B153" s="153" t="s">
        <v>878</v>
      </c>
      <c r="C153" s="195">
        <v>8.0099999999999995E-4</v>
      </c>
      <c r="D153">
        <v>8.0099999999999995E-4</v>
      </c>
    </row>
    <row r="154" spans="1:4" x14ac:dyDescent="0.55000000000000004">
      <c r="A154" s="153" t="s">
        <v>879</v>
      </c>
      <c r="B154" s="153" t="s">
        <v>880</v>
      </c>
      <c r="C154" s="195">
        <v>0</v>
      </c>
      <c r="D154">
        <v>0</v>
      </c>
    </row>
    <row r="155" spans="1:4" x14ac:dyDescent="0.55000000000000004">
      <c r="A155" s="153" t="s">
        <v>879</v>
      </c>
      <c r="B155" s="153" t="s">
        <v>881</v>
      </c>
      <c r="C155" s="195">
        <v>0</v>
      </c>
      <c r="D155">
        <v>0</v>
      </c>
    </row>
    <row r="156" spans="1:4" x14ac:dyDescent="0.55000000000000004">
      <c r="A156" s="153" t="s">
        <v>879</v>
      </c>
      <c r="B156" s="153" t="s">
        <v>882</v>
      </c>
      <c r="C156" s="195">
        <v>0</v>
      </c>
      <c r="D156">
        <v>0</v>
      </c>
    </row>
    <row r="157" spans="1:4" x14ac:dyDescent="0.55000000000000004">
      <c r="A157" s="153" t="s">
        <v>879</v>
      </c>
      <c r="B157" s="153" t="s">
        <v>883</v>
      </c>
      <c r="C157" s="195">
        <v>0</v>
      </c>
      <c r="D157">
        <v>0</v>
      </c>
    </row>
    <row r="158" spans="1:4" x14ac:dyDescent="0.55000000000000004">
      <c r="A158" s="153" t="s">
        <v>879</v>
      </c>
      <c r="B158" s="153" t="s">
        <v>884</v>
      </c>
      <c r="C158" s="195">
        <v>5.0600000000000005E-4</v>
      </c>
      <c r="D158">
        <v>5.0600000000000005E-4</v>
      </c>
    </row>
    <row r="159" spans="1:4" x14ac:dyDescent="0.55000000000000004">
      <c r="A159" s="153" t="s">
        <v>879</v>
      </c>
      <c r="B159" s="153" t="s">
        <v>885</v>
      </c>
      <c r="C159" s="195">
        <v>4.8999999999999998E-4</v>
      </c>
      <c r="D159">
        <v>4.8999999999999998E-4</v>
      </c>
    </row>
    <row r="160" spans="1:4" x14ac:dyDescent="0.55000000000000004">
      <c r="A160" s="153" t="s">
        <v>886</v>
      </c>
      <c r="B160" s="153" t="s">
        <v>887</v>
      </c>
      <c r="C160" s="195">
        <v>6.6200000000000005E-4</v>
      </c>
      <c r="D160">
        <v>6.6200000000000005E-4</v>
      </c>
    </row>
    <row r="161" spans="1:4" x14ac:dyDescent="0.55000000000000004">
      <c r="A161" s="153" t="s">
        <v>888</v>
      </c>
      <c r="B161" s="153" t="s">
        <v>889</v>
      </c>
      <c r="C161" s="195">
        <v>0</v>
      </c>
      <c r="D161">
        <v>0</v>
      </c>
    </row>
    <row r="162" spans="1:4" x14ac:dyDescent="0.55000000000000004">
      <c r="A162" s="153" t="s">
        <v>888</v>
      </c>
      <c r="B162" s="153" t="s">
        <v>890</v>
      </c>
      <c r="C162" s="195">
        <v>3.86E-4</v>
      </c>
      <c r="D162">
        <v>3.86E-4</v>
      </c>
    </row>
    <row r="163" spans="1:4" x14ac:dyDescent="0.55000000000000004">
      <c r="A163" s="153" t="s">
        <v>888</v>
      </c>
      <c r="B163" s="153" t="s">
        <v>891</v>
      </c>
      <c r="C163" s="195">
        <v>5.1099999999999995E-4</v>
      </c>
      <c r="D163">
        <v>5.1099999999999995E-4</v>
      </c>
    </row>
    <row r="164" spans="1:4" x14ac:dyDescent="0.55000000000000004">
      <c r="A164" s="153" t="s">
        <v>888</v>
      </c>
      <c r="B164" s="153" t="s">
        <v>892</v>
      </c>
      <c r="C164" s="195">
        <v>5.0199999999999995E-4</v>
      </c>
      <c r="D164">
        <v>5.0199999999999995E-4</v>
      </c>
    </row>
    <row r="165" spans="1:4" x14ac:dyDescent="0.55000000000000004">
      <c r="A165" s="153" t="s">
        <v>893</v>
      </c>
      <c r="B165" s="153" t="s">
        <v>894</v>
      </c>
      <c r="C165" s="195">
        <v>3.9899999999999999E-4</v>
      </c>
      <c r="D165">
        <v>3.9899999999999999E-4</v>
      </c>
    </row>
    <row r="166" spans="1:4" x14ac:dyDescent="0.55000000000000004">
      <c r="A166" s="153" t="s">
        <v>893</v>
      </c>
      <c r="B166" s="153" t="s">
        <v>895</v>
      </c>
      <c r="C166" s="195">
        <v>2.99E-4</v>
      </c>
      <c r="D166">
        <v>2.99E-4</v>
      </c>
    </row>
    <row r="167" spans="1:4" x14ac:dyDescent="0.55000000000000004">
      <c r="A167" s="153" t="s">
        <v>893</v>
      </c>
      <c r="B167" s="153" t="s">
        <v>896</v>
      </c>
      <c r="C167" s="195">
        <v>1.9900000000000001E-4</v>
      </c>
      <c r="D167">
        <v>1.9900000000000001E-4</v>
      </c>
    </row>
    <row r="168" spans="1:4" x14ac:dyDescent="0.55000000000000004">
      <c r="A168" s="153" t="s">
        <v>893</v>
      </c>
      <c r="B168" s="153" t="s">
        <v>897</v>
      </c>
      <c r="C168" s="195">
        <v>0</v>
      </c>
      <c r="D168">
        <v>0</v>
      </c>
    </row>
    <row r="169" spans="1:4" x14ac:dyDescent="0.55000000000000004">
      <c r="A169" s="153" t="s">
        <v>893</v>
      </c>
      <c r="B169" s="153" t="s">
        <v>898</v>
      </c>
      <c r="C169" s="195">
        <v>4.4999999999999999E-4</v>
      </c>
      <c r="D169">
        <v>4.4999999999999999E-4</v>
      </c>
    </row>
    <row r="170" spans="1:4" x14ac:dyDescent="0.55000000000000004">
      <c r="A170" s="153" t="s">
        <v>893</v>
      </c>
      <c r="B170" s="153" t="s">
        <v>899</v>
      </c>
      <c r="C170" s="195">
        <v>3.1500000000000001E-4</v>
      </c>
      <c r="D170">
        <v>3.1500000000000001E-4</v>
      </c>
    </row>
    <row r="171" spans="1:4" x14ac:dyDescent="0.55000000000000004">
      <c r="A171" s="153" t="s">
        <v>893</v>
      </c>
      <c r="B171" s="153" t="s">
        <v>900</v>
      </c>
      <c r="C171" s="195">
        <v>2.3499999999999999E-4</v>
      </c>
      <c r="D171">
        <v>2.3499999999999999E-4</v>
      </c>
    </row>
    <row r="172" spans="1:4" x14ac:dyDescent="0.55000000000000004">
      <c r="A172" s="153" t="s">
        <v>893</v>
      </c>
      <c r="B172" s="153" t="s">
        <v>901</v>
      </c>
      <c r="C172" s="195">
        <v>1.042E-3</v>
      </c>
      <c r="D172">
        <v>1.042E-3</v>
      </c>
    </row>
    <row r="173" spans="1:4" x14ac:dyDescent="0.55000000000000004">
      <c r="A173" s="153" t="s">
        <v>893</v>
      </c>
      <c r="B173" s="153" t="s">
        <v>902</v>
      </c>
      <c r="C173" s="195">
        <v>8.7600000000000004E-4</v>
      </c>
      <c r="D173">
        <v>8.7600000000000004E-4</v>
      </c>
    </row>
    <row r="174" spans="1:4" x14ac:dyDescent="0.55000000000000004">
      <c r="A174" s="153" t="s">
        <v>903</v>
      </c>
      <c r="B174" s="153" t="s">
        <v>904</v>
      </c>
      <c r="C174" s="195">
        <v>2.72E-4</v>
      </c>
      <c r="D174">
        <v>2.72E-4</v>
      </c>
    </row>
    <row r="175" spans="1:4" x14ac:dyDescent="0.55000000000000004">
      <c r="A175" s="153" t="s">
        <v>905</v>
      </c>
      <c r="B175" s="153" t="s">
        <v>906</v>
      </c>
      <c r="C175" s="195">
        <v>0</v>
      </c>
      <c r="D175">
        <v>0</v>
      </c>
    </row>
    <row r="176" spans="1:4" x14ac:dyDescent="0.55000000000000004">
      <c r="A176" s="153" t="s">
        <v>905</v>
      </c>
      <c r="B176" s="153" t="s">
        <v>907</v>
      </c>
      <c r="C176" s="195">
        <v>3.0600000000000001E-4</v>
      </c>
      <c r="D176">
        <v>3.0600000000000001E-4</v>
      </c>
    </row>
    <row r="177" spans="1:4" x14ac:dyDescent="0.55000000000000004">
      <c r="A177" s="153" t="s">
        <v>905</v>
      </c>
      <c r="B177" s="153" t="s">
        <v>908</v>
      </c>
      <c r="C177" s="195">
        <v>8.2999999999999998E-5</v>
      </c>
      <c r="D177">
        <v>8.2999999999999998E-5</v>
      </c>
    </row>
    <row r="178" spans="1:4" x14ac:dyDescent="0.55000000000000004">
      <c r="A178" s="153" t="s">
        <v>909</v>
      </c>
      <c r="B178" s="153" t="s">
        <v>910</v>
      </c>
      <c r="C178" s="195">
        <v>4.2499999999999998E-4</v>
      </c>
      <c r="D178">
        <v>4.2499999999999998E-4</v>
      </c>
    </row>
    <row r="179" spans="1:4" x14ac:dyDescent="0.55000000000000004">
      <c r="A179" s="153" t="s">
        <v>909</v>
      </c>
      <c r="B179" s="153" t="s">
        <v>911</v>
      </c>
      <c r="C179" s="195">
        <v>0</v>
      </c>
      <c r="D179">
        <v>0</v>
      </c>
    </row>
    <row r="180" spans="1:4" x14ac:dyDescent="0.55000000000000004">
      <c r="A180" s="153" t="s">
        <v>909</v>
      </c>
      <c r="B180" s="153" t="s">
        <v>912</v>
      </c>
      <c r="C180" s="195">
        <v>3.5199999999999999E-4</v>
      </c>
      <c r="D180">
        <v>3.5199999999999999E-4</v>
      </c>
    </row>
    <row r="181" spans="1:4" x14ac:dyDescent="0.55000000000000004">
      <c r="A181" s="153" t="s">
        <v>909</v>
      </c>
      <c r="B181" s="153" t="s">
        <v>913</v>
      </c>
      <c r="C181" s="195">
        <v>5.4699999999999996E-4</v>
      </c>
      <c r="D181">
        <v>5.4699999999999996E-4</v>
      </c>
    </row>
    <row r="182" spans="1:4" x14ac:dyDescent="0.55000000000000004">
      <c r="A182" s="153" t="s">
        <v>909</v>
      </c>
      <c r="B182" s="153" t="s">
        <v>914</v>
      </c>
      <c r="C182" s="195">
        <v>5.31E-4</v>
      </c>
      <c r="D182">
        <v>5.31E-4</v>
      </c>
    </row>
    <row r="183" spans="1:4" x14ac:dyDescent="0.55000000000000004">
      <c r="A183" s="153" t="s">
        <v>915</v>
      </c>
      <c r="B183" s="153" t="s">
        <v>916</v>
      </c>
      <c r="C183" s="195">
        <v>0</v>
      </c>
      <c r="D183">
        <v>0</v>
      </c>
    </row>
    <row r="184" spans="1:4" x14ac:dyDescent="0.55000000000000004">
      <c r="A184" s="153" t="s">
        <v>915</v>
      </c>
      <c r="B184" s="153" t="s">
        <v>917</v>
      </c>
      <c r="C184" s="195">
        <v>0</v>
      </c>
      <c r="D184">
        <v>0</v>
      </c>
    </row>
    <row r="185" spans="1:4" x14ac:dyDescent="0.55000000000000004">
      <c r="A185" s="153" t="s">
        <v>915</v>
      </c>
      <c r="B185" s="153" t="s">
        <v>918</v>
      </c>
      <c r="C185" s="195">
        <v>2.9999999999999997E-4</v>
      </c>
      <c r="D185">
        <v>2.9999999999999997E-4</v>
      </c>
    </row>
    <row r="186" spans="1:4" x14ac:dyDescent="0.55000000000000004">
      <c r="A186" s="153" t="s">
        <v>915</v>
      </c>
      <c r="B186" s="153" t="s">
        <v>919</v>
      </c>
      <c r="C186" s="195">
        <v>4.2499999999999998E-4</v>
      </c>
      <c r="D186">
        <v>4.2499999999999998E-4</v>
      </c>
    </row>
    <row r="187" spans="1:4" x14ac:dyDescent="0.55000000000000004">
      <c r="A187" s="153" t="s">
        <v>915</v>
      </c>
      <c r="B187" s="153" t="s">
        <v>920</v>
      </c>
      <c r="C187" s="195">
        <v>4.2099999999999999E-4</v>
      </c>
      <c r="D187">
        <v>4.2099999999999999E-4</v>
      </c>
    </row>
    <row r="188" spans="1:4" x14ac:dyDescent="0.55000000000000004">
      <c r="A188" s="153" t="s">
        <v>921</v>
      </c>
      <c r="B188" s="153" t="s">
        <v>922</v>
      </c>
      <c r="C188" s="195">
        <v>0</v>
      </c>
      <c r="D188">
        <v>0</v>
      </c>
    </row>
    <row r="189" spans="1:4" x14ac:dyDescent="0.55000000000000004">
      <c r="A189" s="153" t="s">
        <v>921</v>
      </c>
      <c r="B189" s="153" t="s">
        <v>923</v>
      </c>
      <c r="C189" s="195">
        <v>5.9500000000000004E-4</v>
      </c>
      <c r="D189">
        <v>5.9500000000000004E-4</v>
      </c>
    </row>
    <row r="190" spans="1:4" x14ac:dyDescent="0.55000000000000004">
      <c r="A190" s="153" t="s">
        <v>921</v>
      </c>
      <c r="B190" s="153" t="s">
        <v>924</v>
      </c>
      <c r="C190" s="195">
        <v>1.26E-4</v>
      </c>
      <c r="D190">
        <v>1.26E-4</v>
      </c>
    </row>
    <row r="191" spans="1:4" x14ac:dyDescent="0.55000000000000004">
      <c r="A191" s="153" t="s">
        <v>925</v>
      </c>
      <c r="B191" s="153" t="s">
        <v>926</v>
      </c>
      <c r="C191" s="195">
        <v>0</v>
      </c>
      <c r="D191">
        <v>0</v>
      </c>
    </row>
    <row r="192" spans="1:4" x14ac:dyDescent="0.55000000000000004">
      <c r="A192" s="153" t="s">
        <v>925</v>
      </c>
      <c r="B192" s="153" t="s">
        <v>927</v>
      </c>
      <c r="C192" s="195">
        <v>5.2099999999999998E-4</v>
      </c>
      <c r="D192">
        <v>5.2099999999999998E-4</v>
      </c>
    </row>
    <row r="193" spans="1:4" x14ac:dyDescent="0.55000000000000004">
      <c r="A193" s="153" t="s">
        <v>925</v>
      </c>
      <c r="B193" s="153" t="s">
        <v>928</v>
      </c>
      <c r="C193" s="195">
        <v>4.5199999999999998E-4</v>
      </c>
      <c r="D193">
        <v>4.5199999999999998E-4</v>
      </c>
    </row>
    <row r="194" spans="1:4" x14ac:dyDescent="0.55000000000000004">
      <c r="A194" s="153" t="s">
        <v>929</v>
      </c>
      <c r="B194" s="153" t="s">
        <v>930</v>
      </c>
      <c r="C194" s="195">
        <v>0</v>
      </c>
      <c r="D194">
        <v>0</v>
      </c>
    </row>
    <row r="195" spans="1:4" x14ac:dyDescent="0.55000000000000004">
      <c r="A195" s="153" t="s">
        <v>929</v>
      </c>
      <c r="B195" s="153" t="s">
        <v>931</v>
      </c>
      <c r="C195" s="195">
        <v>6.1899999999999998E-4</v>
      </c>
      <c r="D195">
        <v>6.1899999999999998E-4</v>
      </c>
    </row>
    <row r="196" spans="1:4" x14ac:dyDescent="0.55000000000000004">
      <c r="A196" s="153" t="s">
        <v>929</v>
      </c>
      <c r="B196" s="153" t="s">
        <v>932</v>
      </c>
      <c r="C196" s="195">
        <v>5.1099999999999995E-4</v>
      </c>
      <c r="D196">
        <v>5.1099999999999995E-4</v>
      </c>
    </row>
    <row r="197" spans="1:4" x14ac:dyDescent="0.55000000000000004">
      <c r="A197" s="153" t="s">
        <v>933</v>
      </c>
      <c r="B197" s="153" t="s">
        <v>934</v>
      </c>
      <c r="C197" s="195">
        <v>0</v>
      </c>
      <c r="D197">
        <v>0</v>
      </c>
    </row>
    <row r="198" spans="1:4" x14ac:dyDescent="0.55000000000000004">
      <c r="A198" s="153" t="s">
        <v>933</v>
      </c>
      <c r="B198" s="153" t="s">
        <v>935</v>
      </c>
      <c r="C198" s="195">
        <v>0</v>
      </c>
      <c r="D198">
        <v>0</v>
      </c>
    </row>
    <row r="199" spans="1:4" x14ac:dyDescent="0.55000000000000004">
      <c r="A199" s="153" t="s">
        <v>933</v>
      </c>
      <c r="B199" s="153" t="s">
        <v>936</v>
      </c>
      <c r="C199" s="195">
        <v>2.5599999999999999E-4</v>
      </c>
      <c r="D199">
        <v>2.5599999999999999E-4</v>
      </c>
    </row>
    <row r="200" spans="1:4" x14ac:dyDescent="0.55000000000000004">
      <c r="A200" s="153" t="s">
        <v>933</v>
      </c>
      <c r="B200" s="153" t="s">
        <v>937</v>
      </c>
      <c r="C200" s="195">
        <v>0</v>
      </c>
      <c r="D200">
        <v>0</v>
      </c>
    </row>
    <row r="201" spans="1:4" x14ac:dyDescent="0.55000000000000004">
      <c r="A201" s="153" t="s">
        <v>933</v>
      </c>
      <c r="B201" s="153" t="s">
        <v>938</v>
      </c>
      <c r="C201" s="195">
        <v>3.6999999999999999E-4</v>
      </c>
      <c r="D201">
        <v>3.6999999999999999E-4</v>
      </c>
    </row>
    <row r="202" spans="1:4" x14ac:dyDescent="0.55000000000000004">
      <c r="A202" s="153" t="s">
        <v>933</v>
      </c>
      <c r="B202" s="153" t="s">
        <v>939</v>
      </c>
      <c r="C202" s="195">
        <v>4.6200000000000001E-4</v>
      </c>
      <c r="D202">
        <v>4.6200000000000001E-4</v>
      </c>
    </row>
    <row r="203" spans="1:4" x14ac:dyDescent="0.55000000000000004">
      <c r="A203" s="153" t="s">
        <v>933</v>
      </c>
      <c r="B203" s="153" t="s">
        <v>940</v>
      </c>
      <c r="C203" s="195">
        <v>4.3899999999999999E-4</v>
      </c>
      <c r="D203">
        <v>4.3899999999999999E-4</v>
      </c>
    </row>
    <row r="204" spans="1:4" x14ac:dyDescent="0.55000000000000004">
      <c r="A204" s="153" t="s">
        <v>941</v>
      </c>
      <c r="B204" s="153" t="s">
        <v>942</v>
      </c>
      <c r="C204" s="195">
        <v>0</v>
      </c>
      <c r="D204">
        <v>0</v>
      </c>
    </row>
    <row r="205" spans="1:4" x14ac:dyDescent="0.55000000000000004">
      <c r="A205" s="153" t="s">
        <v>941</v>
      </c>
      <c r="B205" s="153" t="s">
        <v>943</v>
      </c>
      <c r="C205" s="195">
        <v>6.0599999999999998E-4</v>
      </c>
      <c r="D205">
        <v>6.0599999999999998E-4</v>
      </c>
    </row>
    <row r="206" spans="1:4" x14ac:dyDescent="0.55000000000000004">
      <c r="A206" s="153" t="s">
        <v>941</v>
      </c>
      <c r="B206" s="153" t="s">
        <v>944</v>
      </c>
      <c r="C206" s="195">
        <v>5.6200000000000011E-4</v>
      </c>
      <c r="D206">
        <v>5.6200000000000011E-4</v>
      </c>
    </row>
    <row r="207" spans="1:4" x14ac:dyDescent="0.55000000000000004">
      <c r="A207" s="153" t="s">
        <v>945</v>
      </c>
      <c r="B207" s="153" t="s">
        <v>946</v>
      </c>
      <c r="C207" s="195">
        <v>0</v>
      </c>
      <c r="D207">
        <v>0</v>
      </c>
    </row>
    <row r="208" spans="1:4" x14ac:dyDescent="0.55000000000000004">
      <c r="A208" s="153" t="s">
        <v>945</v>
      </c>
      <c r="B208" s="153" t="s">
        <v>947</v>
      </c>
      <c r="C208" s="195">
        <v>0</v>
      </c>
      <c r="D208">
        <v>0</v>
      </c>
    </row>
    <row r="209" spans="1:4" x14ac:dyDescent="0.55000000000000004">
      <c r="A209" s="153" t="s">
        <v>945</v>
      </c>
      <c r="B209" s="153" t="s">
        <v>948</v>
      </c>
      <c r="C209" s="195">
        <v>0</v>
      </c>
      <c r="D209">
        <v>0</v>
      </c>
    </row>
    <row r="210" spans="1:4" x14ac:dyDescent="0.55000000000000004">
      <c r="A210" s="153" t="s">
        <v>945</v>
      </c>
      <c r="B210" s="153" t="s">
        <v>949</v>
      </c>
      <c r="C210" s="195">
        <v>0</v>
      </c>
      <c r="D210">
        <v>0</v>
      </c>
    </row>
    <row r="211" spans="1:4" x14ac:dyDescent="0.55000000000000004">
      <c r="A211" s="153" t="s">
        <v>945</v>
      </c>
      <c r="B211" s="153" t="s">
        <v>950</v>
      </c>
      <c r="C211" s="195">
        <v>3.3500000000000001E-4</v>
      </c>
      <c r="D211">
        <v>3.3500000000000001E-4</v>
      </c>
    </row>
    <row r="212" spans="1:4" x14ac:dyDescent="0.55000000000000004">
      <c r="A212" s="153" t="s">
        <v>945</v>
      </c>
      <c r="B212" s="153" t="s">
        <v>951</v>
      </c>
      <c r="C212" s="195">
        <v>3.1800000000000003E-4</v>
      </c>
      <c r="D212">
        <v>3.1800000000000003E-4</v>
      </c>
    </row>
    <row r="213" spans="1:4" x14ac:dyDescent="0.55000000000000004">
      <c r="A213" s="153" t="s">
        <v>952</v>
      </c>
      <c r="B213" s="153" t="s">
        <v>953</v>
      </c>
      <c r="C213" s="195">
        <v>3.86E-4</v>
      </c>
      <c r="D213">
        <v>3.86E-4</v>
      </c>
    </row>
    <row r="214" spans="1:4" x14ac:dyDescent="0.55000000000000004">
      <c r="A214" s="153" t="s">
        <v>952</v>
      </c>
      <c r="B214" s="153" t="s">
        <v>954</v>
      </c>
      <c r="C214" s="195">
        <v>0</v>
      </c>
      <c r="D214">
        <v>0</v>
      </c>
    </row>
    <row r="215" spans="1:4" x14ac:dyDescent="0.55000000000000004">
      <c r="A215" s="153" t="s">
        <v>952</v>
      </c>
      <c r="B215" s="153" t="s">
        <v>955</v>
      </c>
      <c r="C215" s="195">
        <v>2.05E-4</v>
      </c>
      <c r="D215">
        <v>2.05E-4</v>
      </c>
    </row>
    <row r="216" spans="1:4" x14ac:dyDescent="0.55000000000000004">
      <c r="A216" s="153" t="s">
        <v>952</v>
      </c>
      <c r="B216" s="153" t="s">
        <v>956</v>
      </c>
      <c r="C216" s="195">
        <v>1.8799999999999999E-4</v>
      </c>
      <c r="D216">
        <v>1.8799999999999999E-4</v>
      </c>
    </row>
    <row r="217" spans="1:4" x14ac:dyDescent="0.55000000000000004">
      <c r="A217" s="153" t="s">
        <v>957</v>
      </c>
      <c r="B217" s="153" t="s">
        <v>958</v>
      </c>
      <c r="C217" s="195">
        <v>0</v>
      </c>
      <c r="D217">
        <v>0</v>
      </c>
    </row>
    <row r="218" spans="1:4" x14ac:dyDescent="0.55000000000000004">
      <c r="A218" s="153" t="s">
        <v>957</v>
      </c>
      <c r="B218" s="153" t="s">
        <v>959</v>
      </c>
      <c r="C218" s="195">
        <v>3.4099999999999999E-4</v>
      </c>
      <c r="D218">
        <v>3.4099999999999999E-4</v>
      </c>
    </row>
    <row r="219" spans="1:4" x14ac:dyDescent="0.55000000000000004">
      <c r="A219" s="153" t="s">
        <v>957</v>
      </c>
      <c r="B219" s="153" t="s">
        <v>960</v>
      </c>
      <c r="C219" s="195">
        <v>3.4000000000000002E-4</v>
      </c>
      <c r="D219">
        <v>3.4000000000000002E-4</v>
      </c>
    </row>
    <row r="220" spans="1:4" x14ac:dyDescent="0.55000000000000004">
      <c r="A220" s="153" t="s">
        <v>961</v>
      </c>
      <c r="B220" s="153" t="s">
        <v>962</v>
      </c>
      <c r="C220" s="195">
        <v>4.1300000000000001E-4</v>
      </c>
      <c r="D220">
        <v>0</v>
      </c>
    </row>
    <row r="221" spans="1:4" x14ac:dyDescent="0.55000000000000004">
      <c r="A221" s="153" t="s">
        <v>961</v>
      </c>
      <c r="B221" s="153" t="s">
        <v>963</v>
      </c>
      <c r="C221" s="195">
        <v>0</v>
      </c>
      <c r="D221">
        <v>0</v>
      </c>
    </row>
    <row r="222" spans="1:4" x14ac:dyDescent="0.55000000000000004">
      <c r="A222" s="153" t="s">
        <v>961</v>
      </c>
      <c r="B222" s="153" t="s">
        <v>964</v>
      </c>
      <c r="C222" s="195">
        <v>0</v>
      </c>
      <c r="D222">
        <v>0</v>
      </c>
    </row>
    <row r="223" spans="1:4" x14ac:dyDescent="0.55000000000000004">
      <c r="A223" s="153" t="s">
        <v>961</v>
      </c>
      <c r="B223" s="153" t="s">
        <v>965</v>
      </c>
      <c r="C223" s="195">
        <v>0</v>
      </c>
      <c r="D223">
        <v>0</v>
      </c>
    </row>
    <row r="224" spans="1:4" x14ac:dyDescent="0.55000000000000004">
      <c r="A224" s="153" t="s">
        <v>961</v>
      </c>
      <c r="B224" s="153" t="s">
        <v>966</v>
      </c>
      <c r="C224" s="195">
        <v>6.3299999999999999E-4</v>
      </c>
      <c r="D224">
        <v>6.3299999999999999E-4</v>
      </c>
    </row>
    <row r="225" spans="1:4" x14ac:dyDescent="0.55000000000000004">
      <c r="A225" s="153" t="s">
        <v>961</v>
      </c>
      <c r="B225" s="153" t="s">
        <v>967</v>
      </c>
      <c r="C225" s="195">
        <v>5.2700000000000002E-4</v>
      </c>
      <c r="D225">
        <v>5.2599999999999999E-4</v>
      </c>
    </row>
    <row r="226" spans="1:4" x14ac:dyDescent="0.55000000000000004">
      <c r="A226" s="153" t="s">
        <v>968</v>
      </c>
      <c r="B226" s="153" t="s">
        <v>969</v>
      </c>
      <c r="C226" s="195">
        <v>6.4700000000000001E-4</v>
      </c>
      <c r="D226">
        <v>6.4700000000000001E-4</v>
      </c>
    </row>
    <row r="227" spans="1:4" x14ac:dyDescent="0.55000000000000004">
      <c r="A227" s="153" t="s">
        <v>970</v>
      </c>
      <c r="B227" s="153" t="s">
        <v>971</v>
      </c>
      <c r="C227" s="195">
        <v>0</v>
      </c>
      <c r="D227">
        <v>0</v>
      </c>
    </row>
    <row r="228" spans="1:4" x14ac:dyDescent="0.55000000000000004">
      <c r="A228" s="153" t="s">
        <v>970</v>
      </c>
      <c r="B228" s="153" t="s">
        <v>972</v>
      </c>
      <c r="C228" s="195">
        <v>0</v>
      </c>
      <c r="D228">
        <v>0</v>
      </c>
    </row>
    <row r="229" spans="1:4" x14ac:dyDescent="0.55000000000000004">
      <c r="A229" s="153" t="s">
        <v>970</v>
      </c>
      <c r="B229" s="153" t="s">
        <v>973</v>
      </c>
      <c r="C229" s="195">
        <v>0</v>
      </c>
      <c r="D229">
        <v>0</v>
      </c>
    </row>
    <row r="230" spans="1:4" x14ac:dyDescent="0.55000000000000004">
      <c r="A230" s="153" t="s">
        <v>970</v>
      </c>
      <c r="B230" s="153" t="s">
        <v>974</v>
      </c>
      <c r="C230" s="195">
        <v>0</v>
      </c>
      <c r="D230">
        <v>0</v>
      </c>
    </row>
    <row r="231" spans="1:4" x14ac:dyDescent="0.55000000000000004">
      <c r="A231" s="153" t="s">
        <v>970</v>
      </c>
      <c r="B231" s="153" t="s">
        <v>975</v>
      </c>
      <c r="C231" s="195">
        <v>0</v>
      </c>
      <c r="D231">
        <v>0</v>
      </c>
    </row>
    <row r="232" spans="1:4" x14ac:dyDescent="0.55000000000000004">
      <c r="A232" s="153" t="s">
        <v>970</v>
      </c>
      <c r="B232" s="153" t="s">
        <v>976</v>
      </c>
      <c r="C232" s="195">
        <v>0</v>
      </c>
      <c r="D232">
        <v>0</v>
      </c>
    </row>
    <row r="233" spans="1:4" x14ac:dyDescent="0.55000000000000004">
      <c r="A233" s="153" t="s">
        <v>970</v>
      </c>
      <c r="B233" s="153" t="s">
        <v>977</v>
      </c>
      <c r="C233" s="195">
        <v>5.6999999999999998E-4</v>
      </c>
      <c r="D233">
        <v>5.6999999999999998E-4</v>
      </c>
    </row>
    <row r="234" spans="1:4" x14ac:dyDescent="0.55000000000000004">
      <c r="A234" s="153" t="s">
        <v>970</v>
      </c>
      <c r="B234" s="153" t="s">
        <v>978</v>
      </c>
      <c r="C234" s="195">
        <v>9.5000000000000005E-5</v>
      </c>
      <c r="D234">
        <v>9.5000000000000005E-5</v>
      </c>
    </row>
    <row r="235" spans="1:4" x14ac:dyDescent="0.55000000000000004">
      <c r="A235" s="153" t="s">
        <v>979</v>
      </c>
      <c r="B235" s="153" t="s">
        <v>980</v>
      </c>
      <c r="C235" s="195">
        <v>0</v>
      </c>
      <c r="D235">
        <v>0</v>
      </c>
    </row>
    <row r="236" spans="1:4" x14ac:dyDescent="0.55000000000000004">
      <c r="A236" s="153" t="s">
        <v>979</v>
      </c>
      <c r="B236" s="153" t="s">
        <v>981</v>
      </c>
      <c r="C236" s="195">
        <v>2.52E-4</v>
      </c>
      <c r="D236">
        <v>2.52E-4</v>
      </c>
    </row>
    <row r="237" spans="1:4" x14ac:dyDescent="0.55000000000000004">
      <c r="A237" s="153" t="s">
        <v>979</v>
      </c>
      <c r="B237" s="153" t="s">
        <v>982</v>
      </c>
      <c r="C237" s="195">
        <v>5.2400000000000005E-4</v>
      </c>
      <c r="D237">
        <v>5.2400000000000005E-4</v>
      </c>
    </row>
    <row r="238" spans="1:4" x14ac:dyDescent="0.55000000000000004">
      <c r="A238" s="153" t="s">
        <v>979</v>
      </c>
      <c r="B238" s="153" t="s">
        <v>983</v>
      </c>
      <c r="C238" s="195">
        <v>3.1300000000000002E-4</v>
      </c>
      <c r="D238">
        <v>3.1300000000000002E-4</v>
      </c>
    </row>
    <row r="239" spans="1:4" x14ac:dyDescent="0.55000000000000004">
      <c r="A239" s="153" t="s">
        <v>984</v>
      </c>
      <c r="B239" s="153" t="s">
        <v>985</v>
      </c>
      <c r="C239" s="195">
        <v>0</v>
      </c>
      <c r="D239">
        <v>0</v>
      </c>
    </row>
    <row r="240" spans="1:4" x14ac:dyDescent="0.55000000000000004">
      <c r="A240" s="153" t="s">
        <v>984</v>
      </c>
      <c r="B240" s="153" t="s">
        <v>986</v>
      </c>
      <c r="C240" s="195">
        <v>0</v>
      </c>
      <c r="D240">
        <v>0</v>
      </c>
    </row>
    <row r="241" spans="1:4" x14ac:dyDescent="0.55000000000000004">
      <c r="A241" s="153" t="s">
        <v>984</v>
      </c>
      <c r="B241" s="153" t="s">
        <v>987</v>
      </c>
      <c r="C241" s="195">
        <v>4.2900000000000002E-4</v>
      </c>
      <c r="D241">
        <v>4.2900000000000002E-4</v>
      </c>
    </row>
    <row r="242" spans="1:4" x14ac:dyDescent="0.55000000000000004">
      <c r="A242" s="153" t="s">
        <v>984</v>
      </c>
      <c r="B242" s="153" t="s">
        <v>988</v>
      </c>
      <c r="C242" s="195">
        <v>4.2900000000000002E-4</v>
      </c>
      <c r="D242">
        <v>4.2900000000000002E-4</v>
      </c>
    </row>
    <row r="243" spans="1:4" x14ac:dyDescent="0.55000000000000004">
      <c r="A243" s="153" t="s">
        <v>989</v>
      </c>
      <c r="B243" s="153" t="s">
        <v>990</v>
      </c>
      <c r="C243" s="195">
        <v>0</v>
      </c>
      <c r="D243">
        <v>0</v>
      </c>
    </row>
    <row r="244" spans="1:4" x14ac:dyDescent="0.55000000000000004">
      <c r="A244" s="153" t="s">
        <v>989</v>
      </c>
      <c r="B244" s="153" t="s">
        <v>991</v>
      </c>
      <c r="C244" s="195">
        <v>0</v>
      </c>
      <c r="D244">
        <v>0</v>
      </c>
    </row>
    <row r="245" spans="1:4" x14ac:dyDescent="0.55000000000000004">
      <c r="A245" s="153" t="s">
        <v>989</v>
      </c>
      <c r="B245" s="153" t="s">
        <v>992</v>
      </c>
      <c r="C245" s="195">
        <v>7.4899999999999999E-4</v>
      </c>
      <c r="D245">
        <v>7.4899999999999999E-4</v>
      </c>
    </row>
    <row r="246" spans="1:4" x14ac:dyDescent="0.55000000000000004">
      <c r="A246" s="153" t="s">
        <v>989</v>
      </c>
      <c r="B246" s="153" t="s">
        <v>993</v>
      </c>
      <c r="C246" s="195">
        <v>3.8299999999999999E-4</v>
      </c>
      <c r="D246">
        <v>3.8299999999999999E-4</v>
      </c>
    </row>
    <row r="247" spans="1:4" x14ac:dyDescent="0.55000000000000004">
      <c r="A247" s="153" t="s">
        <v>994</v>
      </c>
      <c r="B247" s="153" t="s">
        <v>995</v>
      </c>
      <c r="C247" s="195">
        <v>3.4099999999999999E-4</v>
      </c>
      <c r="D247">
        <v>3.4099999999999999E-4</v>
      </c>
    </row>
    <row r="248" spans="1:4" x14ac:dyDescent="0.55000000000000004">
      <c r="A248" s="153" t="s">
        <v>996</v>
      </c>
      <c r="B248" s="153" t="s">
        <v>997</v>
      </c>
      <c r="C248" s="195">
        <v>3.5300000000000002E-4</v>
      </c>
      <c r="D248">
        <v>3.5300000000000002E-4</v>
      </c>
    </row>
    <row r="249" spans="1:4" x14ac:dyDescent="0.55000000000000004">
      <c r="A249" s="153" t="s">
        <v>998</v>
      </c>
      <c r="B249" s="153" t="s">
        <v>999</v>
      </c>
      <c r="C249" s="195">
        <v>5.22E-4</v>
      </c>
      <c r="D249">
        <v>5.22E-4</v>
      </c>
    </row>
    <row r="250" spans="1:4" x14ac:dyDescent="0.55000000000000004">
      <c r="A250" s="153" t="s">
        <v>1000</v>
      </c>
      <c r="B250" s="153" t="s">
        <v>1001</v>
      </c>
      <c r="C250" s="195">
        <v>0</v>
      </c>
      <c r="D250">
        <v>0</v>
      </c>
    </row>
    <row r="251" spans="1:4" x14ac:dyDescent="0.55000000000000004">
      <c r="A251" s="153" t="s">
        <v>1000</v>
      </c>
      <c r="B251" s="153" t="s">
        <v>1002</v>
      </c>
      <c r="C251" s="195">
        <v>0</v>
      </c>
      <c r="D251">
        <v>0</v>
      </c>
    </row>
    <row r="252" spans="1:4" x14ac:dyDescent="0.55000000000000004">
      <c r="A252" s="153" t="s">
        <v>1000</v>
      </c>
      <c r="B252" s="153" t="s">
        <v>1003</v>
      </c>
      <c r="C252" s="195">
        <v>1E-4</v>
      </c>
      <c r="D252">
        <v>1E-4</v>
      </c>
    </row>
    <row r="253" spans="1:4" x14ac:dyDescent="0.55000000000000004">
      <c r="A253" s="153" t="s">
        <v>1000</v>
      </c>
      <c r="B253" s="153" t="s">
        <v>1004</v>
      </c>
      <c r="C253" s="195">
        <v>2.5000000000000001E-4</v>
      </c>
      <c r="D253">
        <v>2.5000000000000001E-4</v>
      </c>
    </row>
    <row r="254" spans="1:4" x14ac:dyDescent="0.55000000000000004">
      <c r="A254" s="153" t="s">
        <v>1000</v>
      </c>
      <c r="B254" s="153" t="s">
        <v>1005</v>
      </c>
      <c r="C254" s="195">
        <v>6.2799999999999998E-4</v>
      </c>
      <c r="D254">
        <v>6.2799999999999998E-4</v>
      </c>
    </row>
    <row r="255" spans="1:4" x14ac:dyDescent="0.55000000000000004">
      <c r="A255" s="153" t="s">
        <v>1000</v>
      </c>
      <c r="B255" s="153" t="s">
        <v>1006</v>
      </c>
      <c r="C255" s="195">
        <v>5.2899999999999996E-4</v>
      </c>
      <c r="D255">
        <v>5.2899999999999996E-4</v>
      </c>
    </row>
    <row r="256" spans="1:4" x14ac:dyDescent="0.55000000000000004">
      <c r="A256" s="153" t="s">
        <v>1007</v>
      </c>
      <c r="B256" s="153" t="s">
        <v>1008</v>
      </c>
      <c r="C256" s="195">
        <v>0</v>
      </c>
      <c r="D256">
        <v>0</v>
      </c>
    </row>
    <row r="257" spans="1:4" x14ac:dyDescent="0.55000000000000004">
      <c r="A257" s="153" t="s">
        <v>1007</v>
      </c>
      <c r="B257" s="153" t="s">
        <v>1009</v>
      </c>
      <c r="C257" s="195">
        <v>0</v>
      </c>
      <c r="D257">
        <v>0</v>
      </c>
    </row>
    <row r="258" spans="1:4" x14ac:dyDescent="0.55000000000000004">
      <c r="A258" s="153" t="s">
        <v>1007</v>
      </c>
      <c r="B258" s="153" t="s">
        <v>1010</v>
      </c>
      <c r="C258" s="195">
        <v>5.53E-4</v>
      </c>
      <c r="D258">
        <v>5.53E-4</v>
      </c>
    </row>
    <row r="259" spans="1:4" x14ac:dyDescent="0.55000000000000004">
      <c r="A259" s="153" t="s">
        <v>1007</v>
      </c>
      <c r="B259" s="153" t="s">
        <v>1011</v>
      </c>
      <c r="C259" s="195">
        <v>5.31E-4</v>
      </c>
      <c r="D259">
        <v>5.31E-4</v>
      </c>
    </row>
    <row r="260" spans="1:4" x14ac:dyDescent="0.55000000000000004">
      <c r="A260" s="153" t="s">
        <v>1012</v>
      </c>
      <c r="B260" s="153" t="s">
        <v>1013</v>
      </c>
      <c r="C260" s="195">
        <v>5.0500000000000002E-4</v>
      </c>
      <c r="D260">
        <v>5.0500000000000002E-4</v>
      </c>
    </row>
    <row r="261" spans="1:4" x14ac:dyDescent="0.55000000000000004">
      <c r="A261" s="153" t="s">
        <v>1014</v>
      </c>
      <c r="B261" s="153" t="s">
        <v>1015</v>
      </c>
      <c r="C261" s="195">
        <v>4.7399999999999997E-4</v>
      </c>
      <c r="D261">
        <v>4.7399999999999997E-4</v>
      </c>
    </row>
    <row r="262" spans="1:4" x14ac:dyDescent="0.55000000000000004">
      <c r="A262" s="153" t="s">
        <v>1016</v>
      </c>
      <c r="B262" s="153" t="s">
        <v>1017</v>
      </c>
      <c r="C262" s="195">
        <v>0</v>
      </c>
      <c r="D262">
        <v>0</v>
      </c>
    </row>
    <row r="263" spans="1:4" x14ac:dyDescent="0.55000000000000004">
      <c r="A263" s="153" t="s">
        <v>1016</v>
      </c>
      <c r="B263" s="153" t="s">
        <v>1018</v>
      </c>
      <c r="C263" s="195">
        <v>3.86E-4</v>
      </c>
      <c r="D263">
        <v>3.86E-4</v>
      </c>
    </row>
    <row r="264" spans="1:4" x14ac:dyDescent="0.55000000000000004">
      <c r="A264" s="153" t="s">
        <v>1016</v>
      </c>
      <c r="B264" s="153" t="s">
        <v>1019</v>
      </c>
      <c r="C264" s="195">
        <v>3.4099999999999999E-4</v>
      </c>
      <c r="D264">
        <v>3.4099999999999999E-4</v>
      </c>
    </row>
    <row r="265" spans="1:4" x14ac:dyDescent="0.55000000000000004">
      <c r="A265" s="153" t="s">
        <v>1016</v>
      </c>
      <c r="B265" s="153" t="s">
        <v>1020</v>
      </c>
      <c r="C265" s="195">
        <v>3.3700000000000001E-4</v>
      </c>
      <c r="D265">
        <v>3.3700000000000001E-4</v>
      </c>
    </row>
    <row r="266" spans="1:4" x14ac:dyDescent="0.55000000000000004">
      <c r="A266" s="153" t="s">
        <v>1021</v>
      </c>
      <c r="B266" s="153" t="s">
        <v>1022</v>
      </c>
      <c r="C266" s="195">
        <v>0</v>
      </c>
      <c r="D266">
        <v>0</v>
      </c>
    </row>
    <row r="267" spans="1:4" x14ac:dyDescent="0.55000000000000004">
      <c r="A267" s="153" t="s">
        <v>1021</v>
      </c>
      <c r="B267" s="153" t="s">
        <v>1023</v>
      </c>
      <c r="C267" s="195">
        <v>3.01E-4</v>
      </c>
      <c r="D267">
        <v>3.01E-4</v>
      </c>
    </row>
    <row r="268" spans="1:4" x14ac:dyDescent="0.55000000000000004">
      <c r="A268" s="153" t="s">
        <v>1021</v>
      </c>
      <c r="B268" s="153" t="s">
        <v>1024</v>
      </c>
      <c r="C268" s="195">
        <v>5.6400000000000005E-4</v>
      </c>
      <c r="D268">
        <v>5.6400000000000005E-4</v>
      </c>
    </row>
    <row r="269" spans="1:4" x14ac:dyDescent="0.55000000000000004">
      <c r="A269" s="153" t="s">
        <v>1021</v>
      </c>
      <c r="B269" s="153" t="s">
        <v>1025</v>
      </c>
      <c r="C269" s="195">
        <v>4.2700000000000002E-4</v>
      </c>
      <c r="D269">
        <v>4.2700000000000002E-4</v>
      </c>
    </row>
    <row r="270" spans="1:4" x14ac:dyDescent="0.55000000000000004">
      <c r="A270" s="153" t="s">
        <v>1026</v>
      </c>
      <c r="B270" s="153" t="s">
        <v>1027</v>
      </c>
      <c r="C270" s="195">
        <v>5.5599999999999996E-4</v>
      </c>
      <c r="D270">
        <v>5.5599999999999996E-4</v>
      </c>
    </row>
    <row r="271" spans="1:4" x14ac:dyDescent="0.55000000000000004">
      <c r="A271" s="153" t="s">
        <v>1028</v>
      </c>
      <c r="B271" s="153" t="s">
        <v>1029</v>
      </c>
      <c r="C271" s="195">
        <v>3.2000000000000003E-4</v>
      </c>
      <c r="D271">
        <v>3.2000000000000003E-4</v>
      </c>
    </row>
    <row r="272" spans="1:4" x14ac:dyDescent="0.55000000000000004">
      <c r="A272" s="153" t="s">
        <v>1028</v>
      </c>
      <c r="B272" s="153" t="s">
        <v>1030</v>
      </c>
      <c r="C272" s="195">
        <v>0</v>
      </c>
      <c r="D272">
        <v>0</v>
      </c>
    </row>
    <row r="273" spans="1:4" x14ac:dyDescent="0.55000000000000004">
      <c r="A273" s="153" t="s">
        <v>1028</v>
      </c>
      <c r="B273" s="153" t="s">
        <v>1031</v>
      </c>
      <c r="C273" s="195">
        <v>5.0699999999999996E-4</v>
      </c>
      <c r="D273">
        <v>5.0699999999999996E-4</v>
      </c>
    </row>
    <row r="274" spans="1:4" x14ac:dyDescent="0.55000000000000004">
      <c r="A274" s="153" t="s">
        <v>1028</v>
      </c>
      <c r="B274" s="153" t="s">
        <v>1032</v>
      </c>
      <c r="C274" s="195">
        <v>4.6999999999999999E-4</v>
      </c>
      <c r="D274">
        <v>4.6999999999999999E-4</v>
      </c>
    </row>
    <row r="275" spans="1:4" x14ac:dyDescent="0.55000000000000004">
      <c r="A275" s="153" t="s">
        <v>1033</v>
      </c>
      <c r="B275" s="153" t="s">
        <v>1034</v>
      </c>
      <c r="C275" s="195">
        <v>0</v>
      </c>
      <c r="D275">
        <v>0</v>
      </c>
    </row>
    <row r="276" spans="1:4" x14ac:dyDescent="0.55000000000000004">
      <c r="A276" s="153" t="s">
        <v>1033</v>
      </c>
      <c r="B276" s="153" t="s">
        <v>1035</v>
      </c>
      <c r="C276" s="195">
        <v>5.2800000000000004E-4</v>
      </c>
      <c r="D276">
        <v>5.2800000000000004E-4</v>
      </c>
    </row>
    <row r="277" spans="1:4" x14ac:dyDescent="0.55000000000000004">
      <c r="A277" s="153" t="s">
        <v>1033</v>
      </c>
      <c r="B277" s="153" t="s">
        <v>1036</v>
      </c>
      <c r="C277" s="195">
        <v>4.0000000000000002E-4</v>
      </c>
      <c r="D277">
        <v>4.0000000000000002E-4</v>
      </c>
    </row>
    <row r="278" spans="1:4" x14ac:dyDescent="0.55000000000000004">
      <c r="A278" s="153" t="s">
        <v>1033</v>
      </c>
      <c r="B278" s="153" t="s">
        <v>1037</v>
      </c>
      <c r="C278" s="195">
        <v>2.7E-4</v>
      </c>
      <c r="D278">
        <v>2.7E-4</v>
      </c>
    </row>
    <row r="279" spans="1:4" x14ac:dyDescent="0.55000000000000004">
      <c r="A279" s="153" t="s">
        <v>1033</v>
      </c>
      <c r="B279" s="153" t="s">
        <v>1038</v>
      </c>
      <c r="C279" s="195">
        <v>1.2999999999999999E-4</v>
      </c>
      <c r="D279">
        <v>1.2999999999999999E-4</v>
      </c>
    </row>
    <row r="280" spans="1:4" x14ac:dyDescent="0.55000000000000004">
      <c r="A280" s="153" t="s">
        <v>1033</v>
      </c>
      <c r="B280" s="153" t="s">
        <v>1039</v>
      </c>
      <c r="C280" s="195">
        <v>2.9E-4</v>
      </c>
      <c r="D280">
        <v>2.9E-4</v>
      </c>
    </row>
    <row r="281" spans="1:4" x14ac:dyDescent="0.55000000000000004">
      <c r="A281" s="153" t="s">
        <v>1033</v>
      </c>
      <c r="B281" s="153" t="s">
        <v>1040</v>
      </c>
      <c r="C281" s="195">
        <v>3.8999999999999999E-4</v>
      </c>
      <c r="D281">
        <v>3.8999999999999999E-4</v>
      </c>
    </row>
    <row r="282" spans="1:4" x14ac:dyDescent="0.55000000000000004">
      <c r="A282" s="153" t="s">
        <v>1033</v>
      </c>
      <c r="B282" s="153" t="s">
        <v>1041</v>
      </c>
      <c r="C282" s="195">
        <v>4.8999999999999998E-4</v>
      </c>
      <c r="D282">
        <v>4.8999999999999998E-4</v>
      </c>
    </row>
    <row r="283" spans="1:4" x14ac:dyDescent="0.55000000000000004">
      <c r="A283" s="153" t="s">
        <v>1033</v>
      </c>
      <c r="B283" s="153" t="s">
        <v>1042</v>
      </c>
      <c r="C283" s="195">
        <v>4.2900000000000002E-4</v>
      </c>
      <c r="D283">
        <v>4.2900000000000002E-4</v>
      </c>
    </row>
    <row r="284" spans="1:4" x14ac:dyDescent="0.55000000000000004">
      <c r="A284" s="153" t="s">
        <v>1033</v>
      </c>
      <c r="B284" s="153" t="s">
        <v>1043</v>
      </c>
      <c r="C284" s="195">
        <v>5.8399999999999999E-4</v>
      </c>
      <c r="D284">
        <v>5.8399999999999999E-4</v>
      </c>
    </row>
    <row r="285" spans="1:4" x14ac:dyDescent="0.55000000000000004">
      <c r="A285" s="153" t="s">
        <v>1044</v>
      </c>
      <c r="B285" s="153" t="s">
        <v>1045</v>
      </c>
      <c r="C285" s="195">
        <v>0</v>
      </c>
      <c r="D285">
        <v>0</v>
      </c>
    </row>
    <row r="286" spans="1:4" x14ac:dyDescent="0.55000000000000004">
      <c r="A286" s="153" t="s">
        <v>1044</v>
      </c>
      <c r="B286" s="153" t="s">
        <v>1046</v>
      </c>
      <c r="C286" s="195">
        <v>2.9999999999999997E-4</v>
      </c>
      <c r="D286">
        <v>2.9999999999999997E-4</v>
      </c>
    </row>
    <row r="287" spans="1:4" x14ac:dyDescent="0.55000000000000004">
      <c r="A287" s="153" t="s">
        <v>1044</v>
      </c>
      <c r="B287" s="153" t="s">
        <v>1047</v>
      </c>
      <c r="C287" s="195">
        <v>4.0000000000000002E-4</v>
      </c>
      <c r="D287">
        <v>4.0000000000000002E-4</v>
      </c>
    </row>
    <row r="288" spans="1:4" x14ac:dyDescent="0.55000000000000004">
      <c r="A288" s="153" t="s">
        <v>1044</v>
      </c>
      <c r="B288" s="153" t="s">
        <v>1048</v>
      </c>
      <c r="C288" s="195">
        <v>5.8100000000000003E-4</v>
      </c>
      <c r="D288">
        <v>5.8100000000000003E-4</v>
      </c>
    </row>
    <row r="289" spans="1:4" x14ac:dyDescent="0.55000000000000004">
      <c r="A289" s="153" t="s">
        <v>1044</v>
      </c>
      <c r="B289" s="153" t="s">
        <v>1049</v>
      </c>
      <c r="C289" s="195">
        <v>4.6500000000000003E-4</v>
      </c>
      <c r="D289">
        <v>4.6500000000000003E-4</v>
      </c>
    </row>
    <row r="290" spans="1:4" x14ac:dyDescent="0.55000000000000004">
      <c r="A290" s="153" t="s">
        <v>1050</v>
      </c>
      <c r="B290" s="153" t="s">
        <v>1051</v>
      </c>
      <c r="C290" s="195">
        <v>5.6099999999999998E-4</v>
      </c>
      <c r="D290">
        <v>5.6099999999999998E-4</v>
      </c>
    </row>
    <row r="291" spans="1:4" x14ac:dyDescent="0.55000000000000004">
      <c r="A291" s="153" t="s">
        <v>1052</v>
      </c>
      <c r="B291" s="153" t="s">
        <v>1053</v>
      </c>
      <c r="C291" s="195">
        <v>0</v>
      </c>
      <c r="D291">
        <v>0</v>
      </c>
    </row>
    <row r="292" spans="1:4" x14ac:dyDescent="0.55000000000000004">
      <c r="A292" s="153" t="s">
        <v>1052</v>
      </c>
      <c r="B292" s="153" t="s">
        <v>1054</v>
      </c>
      <c r="C292" s="195">
        <v>0</v>
      </c>
      <c r="D292">
        <v>0</v>
      </c>
    </row>
    <row r="293" spans="1:4" x14ac:dyDescent="0.55000000000000004">
      <c r="A293" s="153" t="s">
        <v>1052</v>
      </c>
      <c r="B293" s="153" t="s">
        <v>1055</v>
      </c>
      <c r="C293" s="195">
        <v>3.4299999999999999E-4</v>
      </c>
      <c r="D293">
        <v>3.4299999999999999E-4</v>
      </c>
    </row>
    <row r="294" spans="1:4" x14ac:dyDescent="0.55000000000000004">
      <c r="A294" s="153" t="s">
        <v>1052</v>
      </c>
      <c r="B294" s="153" t="s">
        <v>1056</v>
      </c>
      <c r="C294" s="195">
        <v>4.8700000000000002E-4</v>
      </c>
      <c r="D294">
        <v>4.8700000000000002E-4</v>
      </c>
    </row>
    <row r="295" spans="1:4" x14ac:dyDescent="0.55000000000000004">
      <c r="A295" s="153" t="s">
        <v>1052</v>
      </c>
      <c r="B295" s="153" t="s">
        <v>1057</v>
      </c>
      <c r="C295" s="195">
        <v>4.84E-4</v>
      </c>
      <c r="D295">
        <v>4.84E-4</v>
      </c>
    </row>
    <row r="296" spans="1:4" x14ac:dyDescent="0.55000000000000004">
      <c r="A296" s="153" t="s">
        <v>1058</v>
      </c>
      <c r="B296" s="153" t="s">
        <v>681</v>
      </c>
      <c r="C296" s="195">
        <v>3.86E-4</v>
      </c>
      <c r="D296">
        <v>0</v>
      </c>
    </row>
    <row r="297" spans="1:4" x14ac:dyDescent="0.55000000000000004">
      <c r="A297" s="153" t="s">
        <v>1058</v>
      </c>
      <c r="B297" s="153" t="s">
        <v>1059</v>
      </c>
      <c r="C297" s="195">
        <v>2.8899999999999998E-4</v>
      </c>
      <c r="D297">
        <v>2.8899999999999998E-4</v>
      </c>
    </row>
    <row r="298" spans="1:4" x14ac:dyDescent="0.55000000000000004">
      <c r="A298" s="153" t="s">
        <v>1058</v>
      </c>
      <c r="B298" s="153" t="s">
        <v>1060</v>
      </c>
      <c r="C298" s="195">
        <v>2.8899999999999998E-4</v>
      </c>
      <c r="D298">
        <v>2.8800000000000001E-4</v>
      </c>
    </row>
    <row r="299" spans="1:4" x14ac:dyDescent="0.55000000000000004">
      <c r="A299" s="153" t="s">
        <v>1061</v>
      </c>
      <c r="B299" s="153" t="s">
        <v>1062</v>
      </c>
      <c r="C299" s="195">
        <v>5.8799999999999998E-4</v>
      </c>
      <c r="D299">
        <v>5.8799999999999998E-4</v>
      </c>
    </row>
    <row r="300" spans="1:4" x14ac:dyDescent="0.55000000000000004">
      <c r="A300" s="153" t="s">
        <v>1063</v>
      </c>
      <c r="B300" s="153" t="s">
        <v>1064</v>
      </c>
      <c r="C300" s="195">
        <v>0</v>
      </c>
      <c r="D300">
        <v>0</v>
      </c>
    </row>
    <row r="301" spans="1:4" x14ac:dyDescent="0.55000000000000004">
      <c r="A301" s="153" t="s">
        <v>1063</v>
      </c>
      <c r="B301" s="153" t="s">
        <v>1065</v>
      </c>
      <c r="C301" s="195">
        <v>0</v>
      </c>
      <c r="D301">
        <v>0</v>
      </c>
    </row>
    <row r="302" spans="1:4" x14ac:dyDescent="0.55000000000000004">
      <c r="A302" s="153" t="s">
        <v>1063</v>
      </c>
      <c r="B302" s="153" t="s">
        <v>1066</v>
      </c>
      <c r="C302" s="195">
        <v>1.142E-3</v>
      </c>
      <c r="D302">
        <v>1.142E-3</v>
      </c>
    </row>
    <row r="303" spans="1:4" x14ac:dyDescent="0.55000000000000004">
      <c r="A303" s="153" t="s">
        <v>1063</v>
      </c>
      <c r="B303" s="153" t="s">
        <v>1067</v>
      </c>
      <c r="C303" s="195">
        <v>7.0999999999999991E-4</v>
      </c>
      <c r="D303">
        <v>7.0999999999999991E-4</v>
      </c>
    </row>
    <row r="304" spans="1:4" x14ac:dyDescent="0.55000000000000004">
      <c r="A304" s="153" t="s">
        <v>1068</v>
      </c>
      <c r="B304" s="153" t="s">
        <v>1069</v>
      </c>
      <c r="C304" s="195">
        <v>0</v>
      </c>
      <c r="D304">
        <v>0</v>
      </c>
    </row>
    <row r="305" spans="1:4" x14ac:dyDescent="0.55000000000000004">
      <c r="A305" s="153" t="s">
        <v>1068</v>
      </c>
      <c r="B305" s="153" t="s">
        <v>1070</v>
      </c>
      <c r="C305" s="195">
        <v>4.3100000000000001E-4</v>
      </c>
      <c r="D305">
        <v>4.3100000000000001E-4</v>
      </c>
    </row>
    <row r="306" spans="1:4" x14ac:dyDescent="0.55000000000000004">
      <c r="A306" s="153" t="s">
        <v>1068</v>
      </c>
      <c r="B306" s="153" t="s">
        <v>1071</v>
      </c>
      <c r="C306" s="195">
        <v>3.7500000000000001E-4</v>
      </c>
      <c r="D306">
        <v>3.7500000000000001E-4</v>
      </c>
    </row>
    <row r="307" spans="1:4" x14ac:dyDescent="0.55000000000000004">
      <c r="A307" s="153" t="s">
        <v>1072</v>
      </c>
      <c r="B307" s="153" t="s">
        <v>1073</v>
      </c>
      <c r="C307" s="195">
        <v>0</v>
      </c>
      <c r="D307">
        <v>0</v>
      </c>
    </row>
    <row r="308" spans="1:4" x14ac:dyDescent="0.55000000000000004">
      <c r="A308" s="153" t="s">
        <v>1072</v>
      </c>
      <c r="B308" s="153" t="s">
        <v>1074</v>
      </c>
      <c r="C308" s="195">
        <v>4.84E-4</v>
      </c>
      <c r="D308">
        <v>4.84E-4</v>
      </c>
    </row>
    <row r="309" spans="1:4" x14ac:dyDescent="0.55000000000000004">
      <c r="A309" s="153" t="s">
        <v>1072</v>
      </c>
      <c r="B309" s="153" t="s">
        <v>1075</v>
      </c>
      <c r="C309" s="195">
        <v>4.15E-4</v>
      </c>
      <c r="D309">
        <v>4.15E-4</v>
      </c>
    </row>
    <row r="310" spans="1:4" x14ac:dyDescent="0.55000000000000004">
      <c r="A310" s="153" t="s">
        <v>1076</v>
      </c>
      <c r="B310" s="153" t="s">
        <v>1077</v>
      </c>
      <c r="C310" s="195">
        <v>0</v>
      </c>
      <c r="D310">
        <v>0</v>
      </c>
    </row>
    <row r="311" spans="1:4" x14ac:dyDescent="0.55000000000000004">
      <c r="A311" s="153" t="s">
        <v>1076</v>
      </c>
      <c r="B311" s="153" t="s">
        <v>1078</v>
      </c>
      <c r="C311" s="195">
        <v>4.9100000000000001E-4</v>
      </c>
      <c r="D311">
        <v>4.9100000000000001E-4</v>
      </c>
    </row>
    <row r="312" spans="1:4" x14ac:dyDescent="0.55000000000000004">
      <c r="A312" s="153" t="s">
        <v>1076</v>
      </c>
      <c r="B312" s="153" t="s">
        <v>1079</v>
      </c>
      <c r="C312" s="195">
        <v>4.8099999999999998E-4</v>
      </c>
      <c r="D312">
        <v>4.8099999999999998E-4</v>
      </c>
    </row>
    <row r="313" spans="1:4" x14ac:dyDescent="0.55000000000000004">
      <c r="A313" s="153" t="s">
        <v>1080</v>
      </c>
      <c r="B313" s="153" t="s">
        <v>1081</v>
      </c>
      <c r="C313" s="195">
        <v>0</v>
      </c>
      <c r="D313">
        <v>0</v>
      </c>
    </row>
    <row r="314" spans="1:4" x14ac:dyDescent="0.55000000000000004">
      <c r="A314" s="153" t="s">
        <v>1080</v>
      </c>
      <c r="B314" s="153" t="s">
        <v>1082</v>
      </c>
      <c r="C314" s="195">
        <v>4.9200000000000003E-4</v>
      </c>
      <c r="D314">
        <v>4.9200000000000003E-4</v>
      </c>
    </row>
    <row r="315" spans="1:4" x14ac:dyDescent="0.55000000000000004">
      <c r="A315" s="153" t="s">
        <v>1080</v>
      </c>
      <c r="B315" s="153" t="s">
        <v>1083</v>
      </c>
      <c r="C315" s="195">
        <v>4.2200000000000001E-4</v>
      </c>
      <c r="D315">
        <v>4.2200000000000001E-4</v>
      </c>
    </row>
    <row r="316" spans="1:4" x14ac:dyDescent="0.55000000000000004">
      <c r="A316" s="153" t="s">
        <v>1084</v>
      </c>
      <c r="B316" s="153" t="s">
        <v>1085</v>
      </c>
      <c r="C316" s="195">
        <v>0</v>
      </c>
      <c r="D316">
        <v>0</v>
      </c>
    </row>
    <row r="317" spans="1:4" x14ac:dyDescent="0.55000000000000004">
      <c r="A317" s="153" t="s">
        <v>1084</v>
      </c>
      <c r="B317" s="153" t="s">
        <v>1086</v>
      </c>
      <c r="C317" s="195">
        <v>4.8999999999999998E-4</v>
      </c>
      <c r="D317">
        <v>4.8999999999999998E-4</v>
      </c>
    </row>
    <row r="318" spans="1:4" x14ac:dyDescent="0.55000000000000004">
      <c r="A318" s="153" t="s">
        <v>1084</v>
      </c>
      <c r="B318" s="153" t="s">
        <v>1087</v>
      </c>
      <c r="C318" s="195">
        <v>4.17E-4</v>
      </c>
      <c r="D318">
        <v>4.17E-4</v>
      </c>
    </row>
    <row r="319" spans="1:4" x14ac:dyDescent="0.55000000000000004">
      <c r="A319" s="153" t="s">
        <v>1088</v>
      </c>
      <c r="B319" s="153" t="s">
        <v>1089</v>
      </c>
      <c r="C319" s="195">
        <v>0</v>
      </c>
      <c r="D319">
        <v>0</v>
      </c>
    </row>
    <row r="320" spans="1:4" x14ac:dyDescent="0.55000000000000004">
      <c r="A320" s="153" t="s">
        <v>1088</v>
      </c>
      <c r="B320" s="153" t="s">
        <v>1090</v>
      </c>
      <c r="C320" s="195">
        <v>4.9700000000000005E-4</v>
      </c>
      <c r="D320">
        <v>4.9700000000000005E-4</v>
      </c>
    </row>
    <row r="321" spans="1:4" x14ac:dyDescent="0.55000000000000004">
      <c r="A321" s="153" t="s">
        <v>1088</v>
      </c>
      <c r="B321" s="153" t="s">
        <v>1091</v>
      </c>
      <c r="C321" s="195">
        <v>4.3399999999999998E-4</v>
      </c>
      <c r="D321">
        <v>4.3399999999999998E-4</v>
      </c>
    </row>
    <row r="322" spans="1:4" x14ac:dyDescent="0.55000000000000004">
      <c r="A322" s="153" t="s">
        <v>1092</v>
      </c>
      <c r="B322" s="153" t="s">
        <v>1093</v>
      </c>
      <c r="C322" s="195">
        <v>0</v>
      </c>
      <c r="D322">
        <v>0</v>
      </c>
    </row>
    <row r="323" spans="1:4" x14ac:dyDescent="0.55000000000000004">
      <c r="A323" s="153" t="s">
        <v>1092</v>
      </c>
      <c r="B323" s="153" t="s">
        <v>1094</v>
      </c>
      <c r="C323" s="195">
        <v>4.8799999999999999E-4</v>
      </c>
      <c r="D323">
        <v>4.8799999999999999E-4</v>
      </c>
    </row>
    <row r="324" spans="1:4" x14ac:dyDescent="0.55000000000000004">
      <c r="A324" s="153" t="s">
        <v>1092</v>
      </c>
      <c r="B324" s="153" t="s">
        <v>1095</v>
      </c>
      <c r="C324" s="195">
        <v>4.8200000000000001E-4</v>
      </c>
      <c r="D324">
        <v>4.8200000000000001E-4</v>
      </c>
    </row>
    <row r="325" spans="1:4" x14ac:dyDescent="0.55000000000000004">
      <c r="A325" s="153" t="s">
        <v>1096</v>
      </c>
      <c r="B325" s="153" t="s">
        <v>1097</v>
      </c>
      <c r="C325" s="195">
        <v>4.6200000000000001E-4</v>
      </c>
      <c r="D325">
        <v>4.6200000000000001E-4</v>
      </c>
    </row>
    <row r="326" spans="1:4" x14ac:dyDescent="0.55000000000000004">
      <c r="A326" s="153" t="s">
        <v>1098</v>
      </c>
      <c r="B326" s="153" t="s">
        <v>1099</v>
      </c>
      <c r="C326" s="195">
        <v>4.7600000000000002E-4</v>
      </c>
      <c r="D326">
        <v>4.7600000000000002E-4</v>
      </c>
    </row>
    <row r="327" spans="1:4" x14ac:dyDescent="0.55000000000000004">
      <c r="A327" s="153" t="s">
        <v>1100</v>
      </c>
      <c r="B327" s="153" t="s">
        <v>1101</v>
      </c>
      <c r="C327" s="195">
        <v>0</v>
      </c>
      <c r="D327">
        <v>0</v>
      </c>
    </row>
    <row r="328" spans="1:4" x14ac:dyDescent="0.55000000000000004">
      <c r="A328" s="153" t="s">
        <v>1100</v>
      </c>
      <c r="B328" s="153" t="s">
        <v>1102</v>
      </c>
      <c r="C328" s="195">
        <v>2.92E-4</v>
      </c>
      <c r="D328">
        <v>2.92E-4</v>
      </c>
    </row>
    <row r="329" spans="1:4" x14ac:dyDescent="0.55000000000000004">
      <c r="A329" s="153" t="s">
        <v>1100</v>
      </c>
      <c r="B329" s="153" t="s">
        <v>1103</v>
      </c>
      <c r="C329" s="195">
        <v>3.1300000000000002E-4</v>
      </c>
      <c r="D329">
        <v>3.1300000000000002E-4</v>
      </c>
    </row>
    <row r="330" spans="1:4" x14ac:dyDescent="0.55000000000000004">
      <c r="A330" s="153" t="s">
        <v>1100</v>
      </c>
      <c r="B330" s="153" t="s">
        <v>1104</v>
      </c>
      <c r="C330" s="195">
        <v>2.5000000000000001E-4</v>
      </c>
      <c r="D330">
        <v>2.5000000000000001E-4</v>
      </c>
    </row>
    <row r="331" spans="1:4" x14ac:dyDescent="0.55000000000000004">
      <c r="A331" s="153" t="s">
        <v>1100</v>
      </c>
      <c r="B331" s="153" t="s">
        <v>1105</v>
      </c>
      <c r="C331" s="195">
        <v>3.86E-4</v>
      </c>
      <c r="D331">
        <v>3.86E-4</v>
      </c>
    </row>
    <row r="332" spans="1:4" x14ac:dyDescent="0.55000000000000004">
      <c r="A332" s="153" t="s">
        <v>1100</v>
      </c>
      <c r="B332" s="153" t="s">
        <v>1106</v>
      </c>
      <c r="C332" s="195">
        <v>3.6600000000000001E-4</v>
      </c>
      <c r="D332">
        <v>3.6600000000000001E-4</v>
      </c>
    </row>
    <row r="333" spans="1:4" x14ac:dyDescent="0.55000000000000004">
      <c r="A333" s="153" t="s">
        <v>1100</v>
      </c>
      <c r="B333" s="153" t="s">
        <v>1107</v>
      </c>
      <c r="C333" s="195">
        <v>3.9199999999999999E-4</v>
      </c>
      <c r="D333">
        <v>3.9199999999999999E-4</v>
      </c>
    </row>
    <row r="334" spans="1:4" x14ac:dyDescent="0.55000000000000004">
      <c r="A334" s="153" t="s">
        <v>1100</v>
      </c>
      <c r="B334" s="153" t="s">
        <v>1108</v>
      </c>
      <c r="C334" s="195">
        <v>2.7599999999999999E-4</v>
      </c>
      <c r="D334">
        <v>2.7599999999999999E-4</v>
      </c>
    </row>
    <row r="335" spans="1:4" x14ac:dyDescent="0.55000000000000004">
      <c r="A335" s="153" t="s">
        <v>1109</v>
      </c>
      <c r="B335" s="153" t="s">
        <v>1110</v>
      </c>
      <c r="C335" s="195">
        <v>4.2900000000000002E-4</v>
      </c>
      <c r="D335">
        <v>4.2900000000000002E-4</v>
      </c>
    </row>
    <row r="336" spans="1:4" x14ac:dyDescent="0.55000000000000004">
      <c r="A336" s="153" t="s">
        <v>1111</v>
      </c>
      <c r="B336" s="153" t="s">
        <v>2</v>
      </c>
      <c r="C336" s="195">
        <v>4.46E-4</v>
      </c>
      <c r="D336">
        <v>4.46E-4</v>
      </c>
    </row>
    <row r="337" spans="1:4" x14ac:dyDescent="0.55000000000000004">
      <c r="A337" s="153" t="s">
        <v>1112</v>
      </c>
      <c r="B337" s="153" t="s">
        <v>1113</v>
      </c>
      <c r="C337" s="195">
        <v>0</v>
      </c>
      <c r="D337">
        <v>0</v>
      </c>
    </row>
    <row r="338" spans="1:4" x14ac:dyDescent="0.55000000000000004">
      <c r="A338" s="153" t="s">
        <v>1112</v>
      </c>
      <c r="B338" s="153" t="s">
        <v>1114</v>
      </c>
      <c r="C338" s="195">
        <v>0</v>
      </c>
      <c r="D338">
        <v>0</v>
      </c>
    </row>
    <row r="339" spans="1:4" x14ac:dyDescent="0.55000000000000004">
      <c r="A339" s="153" t="s">
        <v>1112</v>
      </c>
      <c r="B339" s="153" t="s">
        <v>1115</v>
      </c>
      <c r="C339" s="195">
        <v>0</v>
      </c>
      <c r="D339">
        <v>0</v>
      </c>
    </row>
    <row r="340" spans="1:4" x14ac:dyDescent="0.55000000000000004">
      <c r="A340" s="153" t="s">
        <v>1112</v>
      </c>
      <c r="B340" s="153" t="s">
        <v>1116</v>
      </c>
      <c r="C340" s="195">
        <v>1.3200000000000001E-4</v>
      </c>
      <c r="D340">
        <v>1.3200000000000001E-4</v>
      </c>
    </row>
    <row r="341" spans="1:4" x14ac:dyDescent="0.55000000000000004">
      <c r="A341" s="153" t="s">
        <v>1112</v>
      </c>
      <c r="B341" s="153" t="s">
        <v>1117</v>
      </c>
      <c r="C341" s="195">
        <v>0</v>
      </c>
      <c r="D341">
        <v>0</v>
      </c>
    </row>
    <row r="342" spans="1:4" x14ac:dyDescent="0.55000000000000004">
      <c r="A342" s="153" t="s">
        <v>1112</v>
      </c>
      <c r="B342" s="153" t="s">
        <v>1118</v>
      </c>
      <c r="C342" s="195">
        <v>0</v>
      </c>
      <c r="D342">
        <v>0</v>
      </c>
    </row>
    <row r="343" spans="1:4" x14ac:dyDescent="0.55000000000000004">
      <c r="A343" s="153" t="s">
        <v>1112</v>
      </c>
      <c r="B343" s="153" t="s">
        <v>1119</v>
      </c>
      <c r="C343" s="195">
        <v>0</v>
      </c>
      <c r="D343">
        <v>0</v>
      </c>
    </row>
    <row r="344" spans="1:4" x14ac:dyDescent="0.55000000000000004">
      <c r="A344" s="153" t="s">
        <v>1112</v>
      </c>
      <c r="B344" s="153" t="s">
        <v>1120</v>
      </c>
      <c r="C344" s="195">
        <v>2.1800000000000001E-4</v>
      </c>
      <c r="D344">
        <v>2.1800000000000001E-4</v>
      </c>
    </row>
    <row r="345" spans="1:4" x14ac:dyDescent="0.55000000000000004">
      <c r="A345" s="153" t="s">
        <v>1112</v>
      </c>
      <c r="B345" s="153" t="s">
        <v>1121</v>
      </c>
      <c r="C345" s="195">
        <v>1.6200000000000001E-4</v>
      </c>
      <c r="D345">
        <v>1.6200000000000001E-4</v>
      </c>
    </row>
    <row r="346" spans="1:4" x14ac:dyDescent="0.55000000000000004">
      <c r="A346" s="153" t="s">
        <v>1122</v>
      </c>
      <c r="B346" s="153" t="s">
        <v>1123</v>
      </c>
      <c r="C346" s="195">
        <v>5.4299999999999997E-4</v>
      </c>
      <c r="D346">
        <v>5.4299999999999997E-4</v>
      </c>
    </row>
    <row r="347" spans="1:4" x14ac:dyDescent="0.55000000000000004">
      <c r="A347" s="153" t="s">
        <v>1124</v>
      </c>
      <c r="B347" s="153" t="s">
        <v>1125</v>
      </c>
      <c r="C347" s="195">
        <v>5.6599999999999999E-4</v>
      </c>
      <c r="D347">
        <v>5.6599999999999999E-4</v>
      </c>
    </row>
    <row r="348" spans="1:4" x14ac:dyDescent="0.55000000000000004">
      <c r="A348" s="153" t="s">
        <v>1126</v>
      </c>
      <c r="B348" s="153" t="s">
        <v>1127</v>
      </c>
      <c r="C348" s="195">
        <v>0</v>
      </c>
      <c r="D348">
        <v>0</v>
      </c>
    </row>
    <row r="349" spans="1:4" x14ac:dyDescent="0.55000000000000004">
      <c r="A349" s="153" t="s">
        <v>1126</v>
      </c>
      <c r="B349" s="153" t="s">
        <v>1128</v>
      </c>
      <c r="C349" s="195">
        <v>1.5699999999999999E-4</v>
      </c>
      <c r="D349">
        <v>1.5699999999999999E-4</v>
      </c>
    </row>
    <row r="350" spans="1:4" x14ac:dyDescent="0.55000000000000004">
      <c r="A350" s="153" t="s">
        <v>1126</v>
      </c>
      <c r="B350" s="153" t="s">
        <v>1129</v>
      </c>
      <c r="C350" s="195">
        <v>2.6899999999999998E-4</v>
      </c>
      <c r="D350">
        <v>2.6899999999999998E-4</v>
      </c>
    </row>
    <row r="351" spans="1:4" x14ac:dyDescent="0.55000000000000004">
      <c r="A351" s="153" t="s">
        <v>1126</v>
      </c>
      <c r="B351" s="153" t="s">
        <v>1130</v>
      </c>
      <c r="C351" s="195">
        <v>2.9100000000000003E-4</v>
      </c>
      <c r="D351">
        <v>2.9100000000000003E-4</v>
      </c>
    </row>
    <row r="352" spans="1:4" x14ac:dyDescent="0.55000000000000004">
      <c r="A352" s="153" t="s">
        <v>1126</v>
      </c>
      <c r="B352" s="153" t="s">
        <v>1131</v>
      </c>
      <c r="C352" s="195">
        <v>3.3599999999999998E-4</v>
      </c>
      <c r="D352">
        <v>3.3599999999999998E-4</v>
      </c>
    </row>
    <row r="353" spans="1:4" x14ac:dyDescent="0.55000000000000004">
      <c r="A353" s="153" t="s">
        <v>1126</v>
      </c>
      <c r="B353" s="153" t="s">
        <v>1132</v>
      </c>
      <c r="C353" s="195">
        <v>3.86E-4</v>
      </c>
      <c r="D353">
        <v>3.86E-4</v>
      </c>
    </row>
    <row r="354" spans="1:4" x14ac:dyDescent="0.55000000000000004">
      <c r="A354" s="153" t="s">
        <v>1126</v>
      </c>
      <c r="B354" s="153" t="s">
        <v>1133</v>
      </c>
      <c r="C354" s="195">
        <v>0</v>
      </c>
      <c r="D354">
        <v>0</v>
      </c>
    </row>
    <row r="355" spans="1:4" x14ac:dyDescent="0.55000000000000004">
      <c r="A355" s="153" t="s">
        <v>1126</v>
      </c>
      <c r="B355" s="153" t="s">
        <v>1134</v>
      </c>
      <c r="C355" s="195">
        <v>0</v>
      </c>
      <c r="D355">
        <v>0</v>
      </c>
    </row>
    <row r="356" spans="1:4" x14ac:dyDescent="0.55000000000000004">
      <c r="A356" s="153" t="s">
        <v>1126</v>
      </c>
      <c r="B356" s="153" t="s">
        <v>1135</v>
      </c>
      <c r="C356" s="195">
        <v>3.2299999999999999E-4</v>
      </c>
      <c r="D356">
        <v>3.2299999999999999E-4</v>
      </c>
    </row>
    <row r="357" spans="1:4" x14ac:dyDescent="0.55000000000000004">
      <c r="A357" s="153" t="s">
        <v>1126</v>
      </c>
      <c r="B357" s="153" t="s">
        <v>1136</v>
      </c>
      <c r="C357" s="195">
        <v>0</v>
      </c>
      <c r="D357">
        <v>0</v>
      </c>
    </row>
    <row r="358" spans="1:4" x14ac:dyDescent="0.55000000000000004">
      <c r="A358" s="153" t="s">
        <v>1126</v>
      </c>
      <c r="B358" s="153" t="s">
        <v>1137</v>
      </c>
      <c r="C358" s="195">
        <v>5.7700000000000004E-4</v>
      </c>
      <c r="D358">
        <v>5.7700000000000004E-4</v>
      </c>
    </row>
    <row r="359" spans="1:4" x14ac:dyDescent="0.55000000000000004">
      <c r="A359" s="153" t="s">
        <v>1126</v>
      </c>
      <c r="B359" s="153" t="s">
        <v>1138</v>
      </c>
      <c r="C359" s="195">
        <v>4.5199999999999998E-4</v>
      </c>
      <c r="D359">
        <v>4.5199999999999998E-4</v>
      </c>
    </row>
    <row r="360" spans="1:4" x14ac:dyDescent="0.55000000000000004">
      <c r="A360" s="153" t="s">
        <v>1139</v>
      </c>
      <c r="B360" s="153" t="s">
        <v>1140</v>
      </c>
      <c r="C360" s="195">
        <v>5.6899999999999995E-4</v>
      </c>
      <c r="D360">
        <v>5.6899999999999995E-4</v>
      </c>
    </row>
    <row r="361" spans="1:4" x14ac:dyDescent="0.55000000000000004">
      <c r="A361" s="153" t="s">
        <v>1141</v>
      </c>
      <c r="B361" s="153" t="s">
        <v>1142</v>
      </c>
      <c r="C361" s="195">
        <v>0</v>
      </c>
      <c r="D361">
        <v>0</v>
      </c>
    </row>
    <row r="362" spans="1:4" x14ac:dyDescent="0.55000000000000004">
      <c r="A362" s="153" t="s">
        <v>1141</v>
      </c>
      <c r="B362" s="153" t="s">
        <v>1143</v>
      </c>
      <c r="C362" s="195">
        <v>0</v>
      </c>
      <c r="D362">
        <v>0</v>
      </c>
    </row>
    <row r="363" spans="1:4" x14ac:dyDescent="0.55000000000000004">
      <c r="A363" s="153" t="s">
        <v>1141</v>
      </c>
      <c r="B363" s="153" t="s">
        <v>1144</v>
      </c>
      <c r="C363" s="195">
        <v>2.1000000000000001E-4</v>
      </c>
      <c r="D363">
        <v>2.0000000000000001E-4</v>
      </c>
    </row>
    <row r="364" spans="1:4" x14ac:dyDescent="0.55000000000000004">
      <c r="A364" s="153" t="s">
        <v>1141</v>
      </c>
      <c r="B364" s="153" t="s">
        <v>1145</v>
      </c>
      <c r="C364" s="195">
        <v>1.55E-4</v>
      </c>
      <c r="D364">
        <v>1.47E-4</v>
      </c>
    </row>
    <row r="365" spans="1:4" x14ac:dyDescent="0.55000000000000004">
      <c r="A365" s="153" t="s">
        <v>1146</v>
      </c>
      <c r="B365" s="153" t="s">
        <v>1147</v>
      </c>
      <c r="C365" s="195">
        <v>0</v>
      </c>
      <c r="D365">
        <v>0</v>
      </c>
    </row>
    <row r="366" spans="1:4" x14ac:dyDescent="0.55000000000000004">
      <c r="A366" s="153" t="s">
        <v>1146</v>
      </c>
      <c r="B366" s="153" t="s">
        <v>1148</v>
      </c>
      <c r="C366" s="195">
        <v>3.4099999999999999E-4</v>
      </c>
      <c r="D366">
        <v>3.4099999999999999E-4</v>
      </c>
    </row>
    <row r="367" spans="1:4" x14ac:dyDescent="0.55000000000000004">
      <c r="A367" s="153" t="s">
        <v>1146</v>
      </c>
      <c r="B367" s="153" t="s">
        <v>1149</v>
      </c>
      <c r="C367" s="195">
        <v>3.39E-4</v>
      </c>
      <c r="D367">
        <v>3.39E-4</v>
      </c>
    </row>
    <row r="368" spans="1:4" x14ac:dyDescent="0.55000000000000004">
      <c r="A368" s="153" t="s">
        <v>1150</v>
      </c>
      <c r="B368" s="153" t="s">
        <v>1151</v>
      </c>
      <c r="C368" s="195">
        <v>0</v>
      </c>
      <c r="D368">
        <v>0</v>
      </c>
    </row>
    <row r="369" spans="1:4" x14ac:dyDescent="0.55000000000000004">
      <c r="A369" s="153" t="s">
        <v>1150</v>
      </c>
      <c r="B369" s="153" t="s">
        <v>1152</v>
      </c>
      <c r="C369" s="195">
        <v>0</v>
      </c>
      <c r="D369">
        <v>0</v>
      </c>
    </row>
    <row r="370" spans="1:4" x14ac:dyDescent="0.55000000000000004">
      <c r="A370" s="153" t="s">
        <v>1150</v>
      </c>
      <c r="B370" s="153" t="s">
        <v>1153</v>
      </c>
      <c r="C370" s="195">
        <v>7.7300000000000003E-4</v>
      </c>
      <c r="D370">
        <v>7.7300000000000003E-4</v>
      </c>
    </row>
    <row r="371" spans="1:4" x14ac:dyDescent="0.55000000000000004">
      <c r="A371" s="153" t="s">
        <v>1150</v>
      </c>
      <c r="B371" s="153" t="s">
        <v>1154</v>
      </c>
      <c r="C371" s="195">
        <v>3.8900000000000002E-4</v>
      </c>
      <c r="D371">
        <v>3.8900000000000002E-4</v>
      </c>
    </row>
    <row r="372" spans="1:4" x14ac:dyDescent="0.55000000000000004">
      <c r="A372" s="153" t="s">
        <v>1155</v>
      </c>
      <c r="B372" s="153" t="s">
        <v>1156</v>
      </c>
      <c r="C372" s="195">
        <v>6.0400000000000004E-4</v>
      </c>
      <c r="D372">
        <v>6.0400000000000004E-4</v>
      </c>
    </row>
    <row r="373" spans="1:4" x14ac:dyDescent="0.55000000000000004">
      <c r="A373" s="153" t="s">
        <v>1157</v>
      </c>
      <c r="B373" s="153" t="s">
        <v>1158</v>
      </c>
      <c r="C373" s="195">
        <v>0</v>
      </c>
      <c r="D373">
        <v>0</v>
      </c>
    </row>
    <row r="374" spans="1:4" x14ac:dyDescent="0.55000000000000004">
      <c r="A374" s="153" t="s">
        <v>1157</v>
      </c>
      <c r="B374" s="153" t="s">
        <v>1159</v>
      </c>
      <c r="C374" s="195">
        <v>6.3000000000000003E-4</v>
      </c>
      <c r="D374">
        <v>6.3000000000000003E-4</v>
      </c>
    </row>
    <row r="375" spans="1:4" x14ac:dyDescent="0.55000000000000004">
      <c r="A375" s="153" t="s">
        <v>1157</v>
      </c>
      <c r="B375" s="153" t="s">
        <v>1160</v>
      </c>
      <c r="C375" s="195">
        <v>6.0400000000000004E-4</v>
      </c>
      <c r="D375">
        <v>6.0400000000000004E-4</v>
      </c>
    </row>
    <row r="376" spans="1:4" x14ac:dyDescent="0.55000000000000004">
      <c r="A376" s="153" t="s">
        <v>1161</v>
      </c>
      <c r="B376" s="153" t="s">
        <v>1162</v>
      </c>
      <c r="C376" s="195">
        <v>0</v>
      </c>
      <c r="D376">
        <v>0</v>
      </c>
    </row>
    <row r="377" spans="1:4" x14ac:dyDescent="0.55000000000000004">
      <c r="A377" s="153" t="s">
        <v>1161</v>
      </c>
      <c r="B377" s="153" t="s">
        <v>1163</v>
      </c>
      <c r="C377" s="195">
        <v>0</v>
      </c>
      <c r="D377">
        <v>0</v>
      </c>
    </row>
    <row r="378" spans="1:4" x14ac:dyDescent="0.55000000000000004">
      <c r="A378" s="153" t="s">
        <v>1161</v>
      </c>
      <c r="B378" s="153" t="s">
        <v>1164</v>
      </c>
      <c r="C378" s="195">
        <v>4.9299999999999995E-4</v>
      </c>
      <c r="D378">
        <v>4.9299999999999995E-4</v>
      </c>
    </row>
    <row r="379" spans="1:4" x14ac:dyDescent="0.55000000000000004">
      <c r="A379" s="153" t="s">
        <v>1161</v>
      </c>
      <c r="B379" s="153" t="s">
        <v>1165</v>
      </c>
      <c r="C379" s="195">
        <v>4.8799999999999999E-4</v>
      </c>
      <c r="D379">
        <v>4.8799999999999999E-4</v>
      </c>
    </row>
    <row r="380" spans="1:4" x14ac:dyDescent="0.55000000000000004">
      <c r="A380" s="153" t="s">
        <v>1166</v>
      </c>
      <c r="B380" s="153" t="s">
        <v>1167</v>
      </c>
      <c r="C380" s="195">
        <v>0</v>
      </c>
      <c r="D380">
        <v>0</v>
      </c>
    </row>
    <row r="381" spans="1:4" x14ac:dyDescent="0.55000000000000004">
      <c r="A381" s="153" t="s">
        <v>1166</v>
      </c>
      <c r="B381" s="153" t="s">
        <v>1168</v>
      </c>
      <c r="C381" s="195">
        <v>0</v>
      </c>
      <c r="D381">
        <v>0</v>
      </c>
    </row>
    <row r="382" spans="1:4" x14ac:dyDescent="0.55000000000000004">
      <c r="A382" s="153" t="s">
        <v>1166</v>
      </c>
      <c r="B382" s="153" t="s">
        <v>1169</v>
      </c>
      <c r="C382" s="195">
        <v>3.1100000000000002E-4</v>
      </c>
      <c r="D382">
        <v>3.1100000000000002E-4</v>
      </c>
    </row>
    <row r="383" spans="1:4" x14ac:dyDescent="0.55000000000000004">
      <c r="A383" s="153" t="s">
        <v>1166</v>
      </c>
      <c r="B383" s="153" t="s">
        <v>1170</v>
      </c>
      <c r="C383" s="195">
        <v>2.1599999999999999E-4</v>
      </c>
      <c r="D383">
        <v>2.1599999999999999E-4</v>
      </c>
    </row>
    <row r="384" spans="1:4" x14ac:dyDescent="0.55000000000000004">
      <c r="A384" s="153" t="s">
        <v>1171</v>
      </c>
      <c r="B384" s="153" t="s">
        <v>1172</v>
      </c>
      <c r="C384" s="195">
        <v>0</v>
      </c>
      <c r="D384">
        <v>0</v>
      </c>
    </row>
    <row r="385" spans="1:4" x14ac:dyDescent="0.55000000000000004">
      <c r="A385" s="153" t="s">
        <v>1171</v>
      </c>
      <c r="B385" s="153" t="s">
        <v>1173</v>
      </c>
      <c r="C385" s="195">
        <v>3.4099999999999999E-4</v>
      </c>
      <c r="D385">
        <v>3.4099999999999999E-4</v>
      </c>
    </row>
    <row r="386" spans="1:4" x14ac:dyDescent="0.55000000000000004">
      <c r="A386" s="153" t="s">
        <v>1171</v>
      </c>
      <c r="B386" s="153" t="s">
        <v>1174</v>
      </c>
      <c r="C386" s="195">
        <v>3.39E-4</v>
      </c>
      <c r="D386">
        <v>3.39E-4</v>
      </c>
    </row>
    <row r="387" spans="1:4" x14ac:dyDescent="0.55000000000000004">
      <c r="A387" s="153" t="s">
        <v>1175</v>
      </c>
      <c r="B387" s="153" t="s">
        <v>1176</v>
      </c>
      <c r="C387" s="195">
        <v>0</v>
      </c>
      <c r="D387">
        <v>0</v>
      </c>
    </row>
    <row r="388" spans="1:4" x14ac:dyDescent="0.55000000000000004">
      <c r="A388" s="153" t="s">
        <v>1175</v>
      </c>
      <c r="B388" s="153" t="s">
        <v>1177</v>
      </c>
      <c r="C388" s="195">
        <v>7.36E-4</v>
      </c>
      <c r="D388">
        <v>7.36E-4</v>
      </c>
    </row>
    <row r="389" spans="1:4" x14ac:dyDescent="0.55000000000000004">
      <c r="A389" s="153" t="s">
        <v>1175</v>
      </c>
      <c r="B389" s="153" t="s">
        <v>1178</v>
      </c>
      <c r="C389" s="195">
        <v>0</v>
      </c>
      <c r="D389">
        <v>0</v>
      </c>
    </row>
    <row r="390" spans="1:4" x14ac:dyDescent="0.55000000000000004">
      <c r="A390" s="153" t="s">
        <v>1179</v>
      </c>
      <c r="B390" s="153" t="s">
        <v>1180</v>
      </c>
      <c r="C390" s="195">
        <v>3.4099999999999999E-4</v>
      </c>
      <c r="D390">
        <v>3.4099999999999999E-4</v>
      </c>
    </row>
    <row r="391" spans="1:4" x14ac:dyDescent="0.55000000000000004">
      <c r="A391" s="153" t="s">
        <v>1181</v>
      </c>
      <c r="B391" s="153" t="s">
        <v>1182</v>
      </c>
      <c r="C391" s="195">
        <v>0</v>
      </c>
      <c r="D391">
        <v>0</v>
      </c>
    </row>
    <row r="392" spans="1:4" x14ac:dyDescent="0.55000000000000004">
      <c r="A392" s="153" t="s">
        <v>1181</v>
      </c>
      <c r="B392" s="153" t="s">
        <v>1183</v>
      </c>
      <c r="C392" s="195">
        <v>2.61E-4</v>
      </c>
      <c r="D392">
        <v>2.61E-4</v>
      </c>
    </row>
    <row r="393" spans="1:4" x14ac:dyDescent="0.55000000000000004">
      <c r="A393" s="153" t="s">
        <v>1181</v>
      </c>
      <c r="B393" s="153" t="s">
        <v>1184</v>
      </c>
      <c r="C393" s="195">
        <v>5.2400000000000005E-4</v>
      </c>
      <c r="D393">
        <v>5.2400000000000005E-4</v>
      </c>
    </row>
    <row r="394" spans="1:4" x14ac:dyDescent="0.55000000000000004">
      <c r="A394" s="153" t="s">
        <v>1181</v>
      </c>
      <c r="B394" s="153" t="s">
        <v>1185</v>
      </c>
      <c r="C394" s="195">
        <v>5.1099999999999995E-4</v>
      </c>
      <c r="D394">
        <v>5.1099999999999995E-4</v>
      </c>
    </row>
    <row r="395" spans="1:4" x14ac:dyDescent="0.55000000000000004">
      <c r="A395" s="153" t="s">
        <v>1186</v>
      </c>
      <c r="B395" s="153" t="s">
        <v>1187</v>
      </c>
      <c r="C395" s="195">
        <v>0</v>
      </c>
      <c r="D395">
        <v>0</v>
      </c>
    </row>
    <row r="396" spans="1:4" x14ac:dyDescent="0.55000000000000004">
      <c r="A396" s="153" t="s">
        <v>1186</v>
      </c>
      <c r="B396" s="153" t="s">
        <v>1188</v>
      </c>
      <c r="C396" s="195">
        <v>4.8999999999999998E-4</v>
      </c>
      <c r="D396">
        <v>4.8999999999999998E-4</v>
      </c>
    </row>
    <row r="397" spans="1:4" x14ac:dyDescent="0.55000000000000004">
      <c r="A397" s="153" t="s">
        <v>1186</v>
      </c>
      <c r="B397" s="153" t="s">
        <v>1189</v>
      </c>
      <c r="C397" s="195">
        <v>4.8799999999999999E-4</v>
      </c>
      <c r="D397">
        <v>4.8799999999999999E-4</v>
      </c>
    </row>
    <row r="398" spans="1:4" x14ac:dyDescent="0.55000000000000004">
      <c r="A398" s="153" t="s">
        <v>1190</v>
      </c>
      <c r="B398" s="153" t="s">
        <v>1191</v>
      </c>
      <c r="C398" s="195">
        <v>0</v>
      </c>
      <c r="D398">
        <v>0</v>
      </c>
    </row>
    <row r="399" spans="1:4" x14ac:dyDescent="0.55000000000000004">
      <c r="A399" s="153" t="s">
        <v>1190</v>
      </c>
      <c r="B399" s="153" t="s">
        <v>1192</v>
      </c>
      <c r="C399" s="195">
        <v>4.6200000000000001E-4</v>
      </c>
      <c r="D399">
        <v>4.6200000000000001E-4</v>
      </c>
    </row>
    <row r="400" spans="1:4" x14ac:dyDescent="0.55000000000000004">
      <c r="A400" s="153" t="s">
        <v>1190</v>
      </c>
      <c r="B400" s="153" t="s">
        <v>1193</v>
      </c>
      <c r="C400" s="195">
        <v>4.57E-4</v>
      </c>
      <c r="D400">
        <v>4.57E-4</v>
      </c>
    </row>
    <row r="401" spans="1:4" x14ac:dyDescent="0.55000000000000004">
      <c r="A401" s="153" t="s">
        <v>1194</v>
      </c>
      <c r="B401" s="153" t="s">
        <v>1195</v>
      </c>
      <c r="C401" s="195">
        <v>0</v>
      </c>
      <c r="D401">
        <v>0</v>
      </c>
    </row>
    <row r="402" spans="1:4" x14ac:dyDescent="0.55000000000000004">
      <c r="A402" s="153" t="s">
        <v>1194</v>
      </c>
      <c r="B402" s="153" t="s">
        <v>1196</v>
      </c>
      <c r="C402" s="195">
        <v>3.86E-4</v>
      </c>
      <c r="D402">
        <v>0</v>
      </c>
    </row>
    <row r="403" spans="1:4" x14ac:dyDescent="0.55000000000000004">
      <c r="A403" s="153" t="s">
        <v>1194</v>
      </c>
      <c r="B403" s="153" t="s">
        <v>1197</v>
      </c>
      <c r="C403" s="195">
        <v>5.9199999999999997E-4</v>
      </c>
      <c r="D403">
        <v>5.9199999999999997E-4</v>
      </c>
    </row>
    <row r="404" spans="1:4" x14ac:dyDescent="0.55000000000000004">
      <c r="A404" s="153" t="s">
        <v>1194</v>
      </c>
      <c r="B404" s="153" t="s">
        <v>1198</v>
      </c>
      <c r="C404" s="195">
        <v>5.7799999999999995E-4</v>
      </c>
      <c r="D404">
        <v>5.7700000000000004E-4</v>
      </c>
    </row>
    <row r="405" spans="1:4" x14ac:dyDescent="0.55000000000000004">
      <c r="A405" s="153" t="s">
        <v>1199</v>
      </c>
      <c r="B405" s="153" t="s">
        <v>1200</v>
      </c>
      <c r="C405" s="195">
        <v>0</v>
      </c>
      <c r="D405">
        <v>0</v>
      </c>
    </row>
    <row r="406" spans="1:4" x14ac:dyDescent="0.55000000000000004">
      <c r="A406" s="153" t="s">
        <v>1199</v>
      </c>
      <c r="B406" s="153" t="s">
        <v>1201</v>
      </c>
      <c r="C406" s="195">
        <v>3.8499999999999998E-4</v>
      </c>
      <c r="D406">
        <v>3.8499999999999998E-4</v>
      </c>
    </row>
    <row r="407" spans="1:4" x14ac:dyDescent="0.55000000000000004">
      <c r="A407" s="153" t="s">
        <v>1199</v>
      </c>
      <c r="B407" s="153" t="s">
        <v>1202</v>
      </c>
      <c r="C407" s="195">
        <v>3.8299999999999999E-4</v>
      </c>
      <c r="D407">
        <v>3.8299999999999999E-4</v>
      </c>
    </row>
    <row r="408" spans="1:4" x14ac:dyDescent="0.55000000000000004">
      <c r="A408" s="153" t="s">
        <v>1203</v>
      </c>
      <c r="B408" s="153" t="s">
        <v>1204</v>
      </c>
      <c r="C408" s="195">
        <v>0</v>
      </c>
      <c r="D408">
        <v>0</v>
      </c>
    </row>
    <row r="409" spans="1:4" x14ac:dyDescent="0.55000000000000004">
      <c r="A409" s="153" t="s">
        <v>1203</v>
      </c>
      <c r="B409" s="153" t="s">
        <v>1205</v>
      </c>
      <c r="C409" s="195">
        <v>4.6900000000000002E-4</v>
      </c>
      <c r="D409">
        <v>4.6900000000000002E-4</v>
      </c>
    </row>
    <row r="410" spans="1:4" x14ac:dyDescent="0.55000000000000004">
      <c r="A410" s="153" t="s">
        <v>1203</v>
      </c>
      <c r="B410" s="153" t="s">
        <v>1206</v>
      </c>
      <c r="C410" s="195">
        <v>4.64E-4</v>
      </c>
      <c r="D410">
        <v>4.64E-4</v>
      </c>
    </row>
    <row r="411" spans="1:4" x14ac:dyDescent="0.55000000000000004">
      <c r="A411" s="153" t="s">
        <v>1207</v>
      </c>
      <c r="B411" s="153" t="s">
        <v>1208</v>
      </c>
      <c r="C411" s="195">
        <v>0</v>
      </c>
      <c r="D411">
        <v>0</v>
      </c>
    </row>
    <row r="412" spans="1:4" x14ac:dyDescent="0.55000000000000004">
      <c r="A412" s="153" t="s">
        <v>1207</v>
      </c>
      <c r="B412" s="153" t="s">
        <v>1209</v>
      </c>
      <c r="C412" s="195">
        <v>0</v>
      </c>
      <c r="D412">
        <v>0</v>
      </c>
    </row>
    <row r="413" spans="1:4" x14ac:dyDescent="0.55000000000000004">
      <c r="A413" s="153" t="s">
        <v>1207</v>
      </c>
      <c r="B413" s="153" t="s">
        <v>1210</v>
      </c>
      <c r="C413" s="195">
        <v>0</v>
      </c>
      <c r="D413">
        <v>0</v>
      </c>
    </row>
    <row r="414" spans="1:4" x14ac:dyDescent="0.55000000000000004">
      <c r="A414" s="153" t="s">
        <v>1207</v>
      </c>
      <c r="B414" s="153" t="s">
        <v>1211</v>
      </c>
      <c r="C414" s="195">
        <v>0</v>
      </c>
      <c r="D414">
        <v>0</v>
      </c>
    </row>
    <row r="415" spans="1:4" x14ac:dyDescent="0.55000000000000004">
      <c r="A415" s="153" t="s">
        <v>1207</v>
      </c>
      <c r="B415" s="153" t="s">
        <v>1212</v>
      </c>
      <c r="C415" s="195">
        <v>4.0000000000000002E-4</v>
      </c>
      <c r="D415">
        <v>4.0000000000000002E-4</v>
      </c>
    </row>
    <row r="416" spans="1:4" x14ac:dyDescent="0.55000000000000004">
      <c r="A416" s="153" t="s">
        <v>1207</v>
      </c>
      <c r="B416" s="153" t="s">
        <v>1213</v>
      </c>
      <c r="C416" s="195">
        <v>4.0000000000000002E-4</v>
      </c>
      <c r="D416">
        <v>4.0000000000000002E-4</v>
      </c>
    </row>
    <row r="417" spans="1:4" x14ac:dyDescent="0.55000000000000004">
      <c r="A417" s="153" t="s">
        <v>1207</v>
      </c>
      <c r="B417" s="153" t="s">
        <v>1214</v>
      </c>
      <c r="C417" s="195">
        <v>2.9999999999999997E-4</v>
      </c>
      <c r="D417">
        <v>2.9999999999999997E-4</v>
      </c>
    </row>
    <row r="418" spans="1:4" x14ac:dyDescent="0.55000000000000004">
      <c r="A418" s="153" t="s">
        <v>1207</v>
      </c>
      <c r="B418" s="153" t="s">
        <v>1215</v>
      </c>
      <c r="C418" s="195">
        <v>0</v>
      </c>
      <c r="D418">
        <v>0</v>
      </c>
    </row>
    <row r="419" spans="1:4" x14ac:dyDescent="0.55000000000000004">
      <c r="A419" s="153" t="s">
        <v>1207</v>
      </c>
      <c r="B419" s="153" t="s">
        <v>1216</v>
      </c>
      <c r="C419" s="195">
        <v>4.15E-4</v>
      </c>
      <c r="D419">
        <v>0</v>
      </c>
    </row>
    <row r="420" spans="1:4" x14ac:dyDescent="0.55000000000000004">
      <c r="A420" s="153" t="s">
        <v>1207</v>
      </c>
      <c r="B420" s="153" t="s">
        <v>1217</v>
      </c>
      <c r="C420" s="195">
        <v>0</v>
      </c>
      <c r="D420">
        <v>0</v>
      </c>
    </row>
    <row r="421" spans="1:4" x14ac:dyDescent="0.55000000000000004">
      <c r="A421" s="153" t="s">
        <v>1207</v>
      </c>
      <c r="B421" s="153" t="s">
        <v>1218</v>
      </c>
      <c r="C421" s="195">
        <v>7.0500000000000001E-4</v>
      </c>
      <c r="D421">
        <v>7.0500000000000001E-4</v>
      </c>
    </row>
    <row r="422" spans="1:4" x14ac:dyDescent="0.55000000000000004">
      <c r="A422" s="153" t="s">
        <v>1207</v>
      </c>
      <c r="B422" s="153" t="s">
        <v>1219</v>
      </c>
      <c r="C422" s="195">
        <v>4.1599999999999997E-4</v>
      </c>
      <c r="D422">
        <v>4.1599999999999997E-4</v>
      </c>
    </row>
    <row r="423" spans="1:4" x14ac:dyDescent="0.55000000000000004">
      <c r="A423" s="153" t="s">
        <v>1220</v>
      </c>
      <c r="B423" s="153" t="s">
        <v>1221</v>
      </c>
      <c r="C423" s="195">
        <v>5.6700000000000001E-4</v>
      </c>
      <c r="D423">
        <v>5.6700000000000001E-4</v>
      </c>
    </row>
    <row r="424" spans="1:4" x14ac:dyDescent="0.55000000000000004">
      <c r="A424" s="153" t="s">
        <v>1222</v>
      </c>
      <c r="B424" s="153" t="s">
        <v>1223</v>
      </c>
      <c r="C424" s="195">
        <v>0</v>
      </c>
      <c r="D424">
        <v>0</v>
      </c>
    </row>
    <row r="425" spans="1:4" x14ac:dyDescent="0.55000000000000004">
      <c r="A425" s="153" t="s">
        <v>1222</v>
      </c>
      <c r="B425" s="153" t="s">
        <v>1224</v>
      </c>
      <c r="C425" s="195">
        <v>5.8100000000000003E-4</v>
      </c>
      <c r="D425">
        <v>5.8100000000000003E-4</v>
      </c>
    </row>
    <row r="426" spans="1:4" x14ac:dyDescent="0.55000000000000004">
      <c r="A426" s="153" t="s">
        <v>1222</v>
      </c>
      <c r="B426" s="153" t="s">
        <v>1225</v>
      </c>
      <c r="C426" s="195">
        <v>5.71E-4</v>
      </c>
      <c r="D426">
        <v>5.71E-4</v>
      </c>
    </row>
    <row r="427" spans="1:4" x14ac:dyDescent="0.55000000000000004">
      <c r="A427" s="153" t="s">
        <v>1226</v>
      </c>
      <c r="B427" s="153" t="s">
        <v>1227</v>
      </c>
      <c r="C427" s="195">
        <v>4.2900000000000002E-4</v>
      </c>
      <c r="D427">
        <v>4.2900000000000002E-4</v>
      </c>
    </row>
    <row r="428" spans="1:4" x14ac:dyDescent="0.55000000000000004">
      <c r="A428" s="153" t="s">
        <v>1228</v>
      </c>
      <c r="B428" s="153" t="s">
        <v>1229</v>
      </c>
      <c r="C428" s="195">
        <v>2.5999999999999998E-4</v>
      </c>
      <c r="D428">
        <v>2.5999999999999998E-4</v>
      </c>
    </row>
    <row r="429" spans="1:4" x14ac:dyDescent="0.55000000000000004">
      <c r="A429" s="153" t="s">
        <v>1228</v>
      </c>
      <c r="B429" s="153" t="s">
        <v>1230</v>
      </c>
      <c r="C429" s="195">
        <v>0</v>
      </c>
      <c r="D429">
        <v>0</v>
      </c>
    </row>
    <row r="430" spans="1:4" x14ac:dyDescent="0.55000000000000004">
      <c r="A430" s="153" t="s">
        <v>1228</v>
      </c>
      <c r="B430" s="153" t="s">
        <v>1231</v>
      </c>
      <c r="C430" s="195">
        <v>4.3800000000000002E-4</v>
      </c>
      <c r="D430">
        <v>4.3800000000000002E-4</v>
      </c>
    </row>
    <row r="431" spans="1:4" x14ac:dyDescent="0.55000000000000004">
      <c r="A431" s="153" t="s">
        <v>1228</v>
      </c>
      <c r="B431" s="153" t="s">
        <v>1232</v>
      </c>
      <c r="C431" s="195">
        <v>4.1800000000000002E-4</v>
      </c>
      <c r="D431">
        <v>4.1800000000000002E-4</v>
      </c>
    </row>
    <row r="432" spans="1:4" x14ac:dyDescent="0.55000000000000004">
      <c r="A432" s="153" t="s">
        <v>1233</v>
      </c>
      <c r="B432" s="153" t="s">
        <v>674</v>
      </c>
      <c r="C432" s="195">
        <v>4.3800000000000002E-4</v>
      </c>
      <c r="D432">
        <v>4.3800000000000002E-4</v>
      </c>
    </row>
    <row r="433" spans="1:4" x14ac:dyDescent="0.55000000000000004">
      <c r="A433" s="153" t="s">
        <v>1233</v>
      </c>
      <c r="B433" s="153" t="s">
        <v>673</v>
      </c>
      <c r="C433" s="195">
        <v>3.7500000000000001E-4</v>
      </c>
      <c r="D433">
        <v>3.7500000000000001E-4</v>
      </c>
    </row>
    <row r="434" spans="1:4" x14ac:dyDescent="0.55000000000000004">
      <c r="A434" s="153" t="s">
        <v>1233</v>
      </c>
      <c r="B434" s="153" t="s">
        <v>1234</v>
      </c>
      <c r="C434" s="195">
        <v>3.7599999999999998E-4</v>
      </c>
      <c r="D434">
        <v>3.7599999999999998E-4</v>
      </c>
    </row>
    <row r="435" spans="1:4" x14ac:dyDescent="0.55000000000000004">
      <c r="A435" s="153" t="s">
        <v>1233</v>
      </c>
      <c r="B435" s="153" t="s">
        <v>1235</v>
      </c>
      <c r="C435" s="195">
        <v>3.8000000000000002E-4</v>
      </c>
      <c r="D435">
        <v>3.8000000000000002E-4</v>
      </c>
    </row>
    <row r="436" spans="1:4" x14ac:dyDescent="0.55000000000000004">
      <c r="A436" s="153" t="s">
        <v>1236</v>
      </c>
      <c r="B436" s="153" t="s">
        <v>1237</v>
      </c>
      <c r="C436" s="195">
        <v>3.4099999999999999E-4</v>
      </c>
      <c r="D436">
        <v>3.4099999999999999E-4</v>
      </c>
    </row>
    <row r="437" spans="1:4" x14ac:dyDescent="0.55000000000000004">
      <c r="A437" s="153" t="s">
        <v>1238</v>
      </c>
      <c r="B437" s="153" t="s">
        <v>1239</v>
      </c>
      <c r="C437" s="195">
        <v>3.4099999999999999E-4</v>
      </c>
      <c r="D437">
        <v>3.4099999999999999E-4</v>
      </c>
    </row>
    <row r="438" spans="1:4" x14ac:dyDescent="0.55000000000000004">
      <c r="A438" s="153" t="s">
        <v>1240</v>
      </c>
      <c r="B438" s="153" t="s">
        <v>1241</v>
      </c>
      <c r="C438" s="195">
        <v>0</v>
      </c>
      <c r="D438">
        <v>0</v>
      </c>
    </row>
    <row r="439" spans="1:4" x14ac:dyDescent="0.55000000000000004">
      <c r="A439" s="153" t="s">
        <v>1240</v>
      </c>
      <c r="B439" s="153" t="s">
        <v>1242</v>
      </c>
      <c r="C439" s="195">
        <v>4.26E-4</v>
      </c>
      <c r="D439">
        <v>4.26E-4</v>
      </c>
    </row>
    <row r="440" spans="1:4" x14ac:dyDescent="0.55000000000000004">
      <c r="A440" s="153" t="s">
        <v>1240</v>
      </c>
      <c r="B440" s="153" t="s">
        <v>1243</v>
      </c>
      <c r="C440" s="195">
        <v>4.2400000000000001E-4</v>
      </c>
      <c r="D440">
        <v>4.2400000000000001E-4</v>
      </c>
    </row>
    <row r="441" spans="1:4" x14ac:dyDescent="0.55000000000000004">
      <c r="A441" s="153" t="s">
        <v>1244</v>
      </c>
      <c r="B441" s="153" t="s">
        <v>1245</v>
      </c>
      <c r="C441" s="195">
        <v>2.7799999999999998E-4</v>
      </c>
      <c r="D441">
        <v>2.7799999999999998E-4</v>
      </c>
    </row>
    <row r="442" spans="1:4" x14ac:dyDescent="0.55000000000000004">
      <c r="A442" s="153" t="s">
        <v>1244</v>
      </c>
      <c r="B442" s="153" t="s">
        <v>1246</v>
      </c>
      <c r="C442" s="195">
        <v>4.6200000000000001E-4</v>
      </c>
      <c r="D442">
        <v>4.6200000000000001E-4</v>
      </c>
    </row>
    <row r="443" spans="1:4" x14ac:dyDescent="0.55000000000000004">
      <c r="A443" s="153" t="s">
        <v>1244</v>
      </c>
      <c r="B443" s="153" t="s">
        <v>1247</v>
      </c>
      <c r="C443" s="195">
        <v>4.7600000000000002E-4</v>
      </c>
      <c r="D443">
        <v>4.7600000000000002E-4</v>
      </c>
    </row>
    <row r="444" spans="1:4" x14ac:dyDescent="0.55000000000000004">
      <c r="A444" s="153" t="s">
        <v>1244</v>
      </c>
      <c r="B444" s="153" t="s">
        <v>1248</v>
      </c>
      <c r="C444" s="195">
        <v>5.2999999999999998E-4</v>
      </c>
      <c r="D444">
        <v>5.2999999999999998E-4</v>
      </c>
    </row>
    <row r="445" spans="1:4" x14ac:dyDescent="0.55000000000000004">
      <c r="A445" s="153" t="s">
        <v>1244</v>
      </c>
      <c r="B445" s="153" t="s">
        <v>1249</v>
      </c>
      <c r="C445" s="195">
        <v>5.0500000000000002E-4</v>
      </c>
      <c r="D445">
        <v>5.0500000000000002E-4</v>
      </c>
    </row>
    <row r="446" spans="1:4" x14ac:dyDescent="0.55000000000000004">
      <c r="A446" s="153" t="s">
        <v>1250</v>
      </c>
      <c r="B446" s="153" t="s">
        <v>1251</v>
      </c>
      <c r="C446" s="195">
        <v>0</v>
      </c>
      <c r="D446">
        <v>0</v>
      </c>
    </row>
    <row r="447" spans="1:4" x14ac:dyDescent="0.55000000000000004">
      <c r="A447" s="153" t="s">
        <v>1250</v>
      </c>
      <c r="B447" s="153" t="s">
        <v>1252</v>
      </c>
      <c r="C447" s="195">
        <v>3.4099999999999999E-4</v>
      </c>
      <c r="D447">
        <v>3.4099999999999999E-4</v>
      </c>
    </row>
    <row r="448" spans="1:4" x14ac:dyDescent="0.55000000000000004">
      <c r="A448" s="153" t="s">
        <v>1250</v>
      </c>
      <c r="B448" s="153" t="s">
        <v>1253</v>
      </c>
      <c r="C448" s="195">
        <v>3.39E-4</v>
      </c>
      <c r="D448">
        <v>3.39E-4</v>
      </c>
    </row>
    <row r="449" spans="1:4" x14ac:dyDescent="0.55000000000000004">
      <c r="A449" s="153" t="s">
        <v>1254</v>
      </c>
      <c r="B449" s="153" t="s">
        <v>1255</v>
      </c>
      <c r="C449" s="195">
        <v>3.4099999999999999E-4</v>
      </c>
      <c r="D449">
        <v>3.4099999999999999E-4</v>
      </c>
    </row>
    <row r="450" spans="1:4" x14ac:dyDescent="0.55000000000000004">
      <c r="A450" s="153" t="s">
        <v>1256</v>
      </c>
      <c r="B450" s="153" t="s">
        <v>1257</v>
      </c>
      <c r="C450" s="195">
        <v>0</v>
      </c>
      <c r="D450">
        <v>0</v>
      </c>
    </row>
    <row r="451" spans="1:4" x14ac:dyDescent="0.55000000000000004">
      <c r="A451" s="153" t="s">
        <v>1256</v>
      </c>
      <c r="B451" s="153" t="s">
        <v>1258</v>
      </c>
      <c r="C451" s="195">
        <v>2.14E-4</v>
      </c>
      <c r="D451">
        <v>2.14E-4</v>
      </c>
    </row>
    <row r="452" spans="1:4" x14ac:dyDescent="0.55000000000000004">
      <c r="A452" s="153" t="s">
        <v>1256</v>
      </c>
      <c r="B452" s="153" t="s">
        <v>1259</v>
      </c>
      <c r="C452" s="195">
        <v>2.12E-4</v>
      </c>
      <c r="D452">
        <v>2.12E-4</v>
      </c>
    </row>
    <row r="453" spans="1:4" x14ac:dyDescent="0.55000000000000004">
      <c r="A453" s="153" t="s">
        <v>1260</v>
      </c>
      <c r="B453" s="153" t="s">
        <v>1261</v>
      </c>
      <c r="C453" s="195">
        <v>6.2799999999999998E-4</v>
      </c>
      <c r="D453">
        <v>6.2799999999999998E-4</v>
      </c>
    </row>
    <row r="454" spans="1:4" x14ac:dyDescent="0.55000000000000004">
      <c r="A454" s="153" t="s">
        <v>1262</v>
      </c>
      <c r="B454" s="153" t="s">
        <v>1263</v>
      </c>
      <c r="C454" s="195">
        <v>0</v>
      </c>
      <c r="D454">
        <v>0</v>
      </c>
    </row>
    <row r="455" spans="1:4" x14ac:dyDescent="0.55000000000000004">
      <c r="A455" s="153" t="s">
        <v>1262</v>
      </c>
      <c r="B455" s="153" t="s">
        <v>1264</v>
      </c>
      <c r="C455" s="195">
        <v>3.4000000000000002E-4</v>
      </c>
      <c r="D455">
        <v>3.4000000000000002E-4</v>
      </c>
    </row>
    <row r="456" spans="1:4" x14ac:dyDescent="0.55000000000000004">
      <c r="A456" s="153" t="s">
        <v>1262</v>
      </c>
      <c r="B456" s="153" t="s">
        <v>1265</v>
      </c>
      <c r="C456" s="195">
        <v>3.3100000000000002E-4</v>
      </c>
      <c r="D456">
        <v>3.3100000000000002E-4</v>
      </c>
    </row>
    <row r="457" spans="1:4" x14ac:dyDescent="0.55000000000000004">
      <c r="A457" s="153" t="s">
        <v>1266</v>
      </c>
      <c r="B457" s="153" t="s">
        <v>1267</v>
      </c>
      <c r="C457" s="195">
        <v>3.4099999999999999E-4</v>
      </c>
      <c r="D457">
        <v>3.4099999999999999E-4</v>
      </c>
    </row>
    <row r="458" spans="1:4" x14ac:dyDescent="0.55000000000000004">
      <c r="A458" s="153" t="s">
        <v>1268</v>
      </c>
      <c r="B458" s="153" t="s">
        <v>1269</v>
      </c>
      <c r="C458" s="195">
        <v>0</v>
      </c>
      <c r="D458">
        <v>0</v>
      </c>
    </row>
    <row r="459" spans="1:4" x14ac:dyDescent="0.55000000000000004">
      <c r="A459" s="153" t="s">
        <v>1268</v>
      </c>
      <c r="B459" s="153" t="s">
        <v>1270</v>
      </c>
      <c r="C459" s="195">
        <v>4.9399999999999997E-4</v>
      </c>
      <c r="D459">
        <v>4.9399999999999997E-4</v>
      </c>
    </row>
    <row r="460" spans="1:4" x14ac:dyDescent="0.55000000000000004">
      <c r="A460" s="153" t="s">
        <v>1268</v>
      </c>
      <c r="B460" s="153" t="s">
        <v>1271</v>
      </c>
      <c r="C460" s="195">
        <v>0</v>
      </c>
      <c r="D460">
        <v>0</v>
      </c>
    </row>
    <row r="461" spans="1:4" x14ac:dyDescent="0.55000000000000004">
      <c r="A461" s="153" t="s">
        <v>1272</v>
      </c>
      <c r="B461" s="153" t="s">
        <v>1273</v>
      </c>
      <c r="C461" s="195">
        <v>0</v>
      </c>
      <c r="D461">
        <v>0</v>
      </c>
    </row>
    <row r="462" spans="1:4" x14ac:dyDescent="0.55000000000000004">
      <c r="A462" s="153" t="s">
        <v>1272</v>
      </c>
      <c r="B462" s="153" t="s">
        <v>1274</v>
      </c>
      <c r="C462" s="195">
        <v>2.1499999999999999E-4</v>
      </c>
      <c r="D462">
        <v>2.1499999999999999E-4</v>
      </c>
    </row>
    <row r="463" spans="1:4" x14ac:dyDescent="0.55000000000000004">
      <c r="A463" s="153" t="s">
        <v>1272</v>
      </c>
      <c r="B463" s="153" t="s">
        <v>1275</v>
      </c>
      <c r="C463" s="195">
        <v>3.01E-4</v>
      </c>
      <c r="D463">
        <v>3.01E-4</v>
      </c>
    </row>
    <row r="464" spans="1:4" x14ac:dyDescent="0.55000000000000004">
      <c r="A464" s="153" t="s">
        <v>1272</v>
      </c>
      <c r="B464" s="153" t="s">
        <v>1276</v>
      </c>
      <c r="C464" s="195">
        <v>3.1500000000000001E-4</v>
      </c>
      <c r="D464">
        <v>3.1500000000000001E-4</v>
      </c>
    </row>
    <row r="465" spans="1:4" x14ac:dyDescent="0.55000000000000004">
      <c r="A465" s="153" t="s">
        <v>1272</v>
      </c>
      <c r="B465" s="153" t="s">
        <v>1277</v>
      </c>
      <c r="C465" s="195">
        <v>3.8699999999999997E-4</v>
      </c>
      <c r="D465">
        <v>3.8699999999999997E-4</v>
      </c>
    </row>
    <row r="466" spans="1:4" x14ac:dyDescent="0.55000000000000004">
      <c r="A466" s="153" t="s">
        <v>1272</v>
      </c>
      <c r="B466" s="153" t="s">
        <v>1278</v>
      </c>
      <c r="C466" s="195">
        <v>4.2000000000000002E-4</v>
      </c>
      <c r="D466">
        <v>4.2000000000000002E-4</v>
      </c>
    </row>
    <row r="467" spans="1:4" x14ac:dyDescent="0.55000000000000004">
      <c r="A467" s="153" t="s">
        <v>1272</v>
      </c>
      <c r="B467" s="153" t="s">
        <v>1279</v>
      </c>
      <c r="C467" s="195">
        <v>4.0400000000000001E-4</v>
      </c>
      <c r="D467">
        <v>4.0400000000000001E-4</v>
      </c>
    </row>
    <row r="468" spans="1:4" x14ac:dyDescent="0.55000000000000004">
      <c r="A468" s="153" t="s">
        <v>1280</v>
      </c>
      <c r="B468" s="153" t="s">
        <v>1281</v>
      </c>
      <c r="C468" s="195">
        <v>0</v>
      </c>
      <c r="D468">
        <v>0</v>
      </c>
    </row>
    <row r="469" spans="1:4" x14ac:dyDescent="0.55000000000000004">
      <c r="A469" s="153" t="s">
        <v>1280</v>
      </c>
      <c r="B469" s="153" t="s">
        <v>1282</v>
      </c>
      <c r="C469" s="195">
        <v>3.3599999999999998E-4</v>
      </c>
      <c r="D469">
        <v>3.3599999999999998E-4</v>
      </c>
    </row>
    <row r="470" spans="1:4" x14ac:dyDescent="0.55000000000000004">
      <c r="A470" s="153" t="s">
        <v>1280</v>
      </c>
      <c r="B470" s="153" t="s">
        <v>1283</v>
      </c>
      <c r="C470" s="195">
        <v>3.2699999999999998E-4</v>
      </c>
      <c r="D470">
        <v>3.2699999999999998E-4</v>
      </c>
    </row>
    <row r="471" spans="1:4" x14ac:dyDescent="0.55000000000000004">
      <c r="A471" s="153" t="s">
        <v>1284</v>
      </c>
      <c r="B471" s="153" t="s">
        <v>1285</v>
      </c>
      <c r="C471" s="195">
        <v>5.8299999999999997E-4</v>
      </c>
      <c r="D471">
        <v>5.8299999999999997E-4</v>
      </c>
    </row>
    <row r="472" spans="1:4" x14ac:dyDescent="0.55000000000000004">
      <c r="A472" s="153" t="s">
        <v>1286</v>
      </c>
      <c r="B472" s="153" t="s">
        <v>1287</v>
      </c>
      <c r="C472" s="195">
        <v>6.0099999999999997E-4</v>
      </c>
      <c r="D472">
        <v>6.0099999999999997E-4</v>
      </c>
    </row>
    <row r="473" spans="1:4" x14ac:dyDescent="0.55000000000000004">
      <c r="A473" s="153" t="s">
        <v>1288</v>
      </c>
      <c r="B473" s="153" t="s">
        <v>1289</v>
      </c>
      <c r="C473" s="195">
        <v>0</v>
      </c>
      <c r="D473">
        <v>0</v>
      </c>
    </row>
    <row r="474" spans="1:4" x14ac:dyDescent="0.55000000000000004">
      <c r="A474" s="153" t="s">
        <v>1288</v>
      </c>
      <c r="B474" s="153" t="s">
        <v>1290</v>
      </c>
      <c r="C474" s="195">
        <v>4.0999999999999999E-4</v>
      </c>
      <c r="D474">
        <v>4.0999999999999999E-4</v>
      </c>
    </row>
    <row r="475" spans="1:4" x14ac:dyDescent="0.55000000000000004">
      <c r="A475" s="153" t="s">
        <v>1288</v>
      </c>
      <c r="B475" s="153" t="s">
        <v>1291</v>
      </c>
      <c r="C475" s="195">
        <v>3.8999999999999999E-4</v>
      </c>
      <c r="D475">
        <v>3.8999999999999999E-4</v>
      </c>
    </row>
    <row r="476" spans="1:4" x14ac:dyDescent="0.55000000000000004">
      <c r="A476" s="153" t="s">
        <v>1292</v>
      </c>
      <c r="B476" s="153" t="s">
        <v>1293</v>
      </c>
      <c r="C476" s="195">
        <v>5.8600000000000004E-4</v>
      </c>
      <c r="D476">
        <v>5.8600000000000004E-4</v>
      </c>
    </row>
    <row r="477" spans="1:4" x14ac:dyDescent="0.55000000000000004">
      <c r="A477" s="153" t="s">
        <v>1294</v>
      </c>
      <c r="B477" s="153" t="s">
        <v>1295</v>
      </c>
      <c r="C477" s="195">
        <v>0</v>
      </c>
      <c r="D477">
        <v>0</v>
      </c>
    </row>
    <row r="478" spans="1:4" x14ac:dyDescent="0.55000000000000004">
      <c r="A478" s="153" t="s">
        <v>1294</v>
      </c>
      <c r="B478" s="153" t="s">
        <v>1296</v>
      </c>
      <c r="C478" s="195">
        <v>3.7300000000000001E-4</v>
      </c>
      <c r="D478">
        <v>3.7300000000000001E-4</v>
      </c>
    </row>
    <row r="479" spans="1:4" x14ac:dyDescent="0.55000000000000004">
      <c r="A479" s="153" t="s">
        <v>1294</v>
      </c>
      <c r="B479" s="153" t="s">
        <v>1297</v>
      </c>
      <c r="C479" s="195">
        <v>3.4600000000000001E-4</v>
      </c>
      <c r="D479">
        <v>3.4600000000000001E-4</v>
      </c>
    </row>
    <row r="480" spans="1:4" x14ac:dyDescent="0.55000000000000004">
      <c r="A480" s="153" t="s">
        <v>1298</v>
      </c>
      <c r="B480" s="153" t="s">
        <v>1299</v>
      </c>
      <c r="C480" s="195">
        <v>4.2900000000000002E-4</v>
      </c>
      <c r="D480">
        <v>4.2900000000000002E-4</v>
      </c>
    </row>
    <row r="481" spans="1:4" x14ac:dyDescent="0.55000000000000004">
      <c r="A481" s="153" t="s">
        <v>1298</v>
      </c>
      <c r="B481" s="153" t="s">
        <v>1300</v>
      </c>
      <c r="C481" s="195">
        <v>4.2900000000000002E-4</v>
      </c>
      <c r="D481">
        <v>4.2900000000000002E-4</v>
      </c>
    </row>
    <row r="482" spans="1:4" x14ac:dyDescent="0.55000000000000004">
      <c r="A482" s="153" t="s">
        <v>1301</v>
      </c>
      <c r="B482" s="153" t="s">
        <v>1302</v>
      </c>
      <c r="C482" s="195">
        <v>3.0800000000000001E-4</v>
      </c>
      <c r="D482">
        <v>3.0800000000000001E-4</v>
      </c>
    </row>
    <row r="483" spans="1:4" x14ac:dyDescent="0.55000000000000004">
      <c r="A483" s="153" t="s">
        <v>1301</v>
      </c>
      <c r="B483" s="153" t="s">
        <v>1303</v>
      </c>
      <c r="C483" s="195">
        <v>0</v>
      </c>
      <c r="D483">
        <v>0</v>
      </c>
    </row>
    <row r="484" spans="1:4" x14ac:dyDescent="0.55000000000000004">
      <c r="A484" s="153" t="s">
        <v>1301</v>
      </c>
      <c r="B484" s="153" t="s">
        <v>1304</v>
      </c>
      <c r="C484" s="195">
        <v>0</v>
      </c>
      <c r="D484">
        <v>0</v>
      </c>
    </row>
    <row r="485" spans="1:4" x14ac:dyDescent="0.55000000000000004">
      <c r="A485" s="153" t="s">
        <v>1301</v>
      </c>
      <c r="B485" s="153" t="s">
        <v>1305</v>
      </c>
      <c r="C485" s="195">
        <v>4.2299999999999998E-4</v>
      </c>
      <c r="D485">
        <v>4.2299999999999998E-4</v>
      </c>
    </row>
    <row r="486" spans="1:4" x14ac:dyDescent="0.55000000000000004">
      <c r="A486" s="153" t="s">
        <v>1301</v>
      </c>
      <c r="B486" s="153" t="s">
        <v>1306</v>
      </c>
      <c r="C486" s="195">
        <v>4.0000000000000002E-4</v>
      </c>
      <c r="D486">
        <v>4.0000000000000002E-4</v>
      </c>
    </row>
    <row r="487" spans="1:4" x14ac:dyDescent="0.55000000000000004">
      <c r="A487" s="153" t="s">
        <v>1301</v>
      </c>
      <c r="B487" s="153" t="s">
        <v>1307</v>
      </c>
      <c r="C487" s="195">
        <v>2.8899999999999998E-4</v>
      </c>
      <c r="D487">
        <v>2.8899999999999998E-4</v>
      </c>
    </row>
    <row r="488" spans="1:4" x14ac:dyDescent="0.55000000000000004">
      <c r="A488" s="153" t="s">
        <v>1301</v>
      </c>
      <c r="B488" s="153" t="s">
        <v>1308</v>
      </c>
      <c r="C488" s="195">
        <v>5.3799999999999996E-4</v>
      </c>
      <c r="D488">
        <v>5.3799999999999996E-4</v>
      </c>
    </row>
    <row r="489" spans="1:4" x14ac:dyDescent="0.55000000000000004">
      <c r="A489" s="153" t="s">
        <v>1301</v>
      </c>
      <c r="B489" s="153" t="s">
        <v>1309</v>
      </c>
      <c r="C489" s="195">
        <v>4.15E-4</v>
      </c>
      <c r="D489">
        <v>4.15E-4</v>
      </c>
    </row>
    <row r="490" spans="1:4" x14ac:dyDescent="0.55000000000000004">
      <c r="A490" s="153" t="s">
        <v>1310</v>
      </c>
      <c r="B490" s="153" t="s">
        <v>1311</v>
      </c>
      <c r="C490" s="195">
        <v>0</v>
      </c>
      <c r="D490">
        <v>0</v>
      </c>
    </row>
    <row r="491" spans="1:4" x14ac:dyDescent="0.55000000000000004">
      <c r="A491" s="153" t="s">
        <v>1310</v>
      </c>
      <c r="B491" s="153" t="s">
        <v>1312</v>
      </c>
      <c r="C491" s="195">
        <v>5.5099999999999995E-4</v>
      </c>
      <c r="D491">
        <v>5.5099999999999995E-4</v>
      </c>
    </row>
    <row r="492" spans="1:4" x14ac:dyDescent="0.55000000000000004">
      <c r="A492" s="153" t="s">
        <v>1310</v>
      </c>
      <c r="B492" s="153" t="s">
        <v>1313</v>
      </c>
      <c r="C492" s="195">
        <v>4.6200000000000001E-4</v>
      </c>
      <c r="D492">
        <v>4.6200000000000001E-4</v>
      </c>
    </row>
    <row r="493" spans="1:4" x14ac:dyDescent="0.55000000000000004">
      <c r="A493" s="153" t="s">
        <v>1314</v>
      </c>
      <c r="B493" s="153" t="s">
        <v>1315</v>
      </c>
      <c r="C493" s="195">
        <v>4.7399999999999997E-4</v>
      </c>
      <c r="D493">
        <v>4.7399999999999997E-4</v>
      </c>
    </row>
    <row r="494" spans="1:4" x14ac:dyDescent="0.55000000000000004">
      <c r="A494" s="153" t="s">
        <v>1316</v>
      </c>
      <c r="B494" s="153" t="s">
        <v>1317</v>
      </c>
      <c r="C494" s="195">
        <v>0</v>
      </c>
      <c r="D494">
        <v>0</v>
      </c>
    </row>
    <row r="495" spans="1:4" x14ac:dyDescent="0.55000000000000004">
      <c r="A495" s="153" t="s">
        <v>1316</v>
      </c>
      <c r="B495" s="153" t="s">
        <v>1318</v>
      </c>
      <c r="C495" s="195">
        <v>1.6799999999999999E-4</v>
      </c>
      <c r="D495">
        <v>1.6799999999999999E-4</v>
      </c>
    </row>
    <row r="496" spans="1:4" x14ac:dyDescent="0.55000000000000004">
      <c r="A496" s="153" t="s">
        <v>1316</v>
      </c>
      <c r="B496" s="153" t="s">
        <v>1319</v>
      </c>
      <c r="C496" s="195">
        <v>4.1999999999999998E-5</v>
      </c>
      <c r="D496">
        <v>4.1999999999999998E-5</v>
      </c>
    </row>
    <row r="497" spans="1:4" x14ac:dyDescent="0.55000000000000004">
      <c r="A497" s="153" t="s">
        <v>1316</v>
      </c>
      <c r="B497" s="153" t="s">
        <v>1320</v>
      </c>
      <c r="C497" s="195">
        <v>5.4799999999999998E-4</v>
      </c>
      <c r="D497">
        <v>5.4799999999999998E-4</v>
      </c>
    </row>
    <row r="498" spans="1:4" x14ac:dyDescent="0.55000000000000004">
      <c r="A498" s="153" t="s">
        <v>1316</v>
      </c>
      <c r="B498" s="153" t="s">
        <v>1321</v>
      </c>
      <c r="C498" s="195">
        <v>5.3399999999999997E-4</v>
      </c>
      <c r="D498">
        <v>5.3399999999999997E-4</v>
      </c>
    </row>
    <row r="499" spans="1:4" x14ac:dyDescent="0.55000000000000004">
      <c r="A499" s="153" t="s">
        <v>1322</v>
      </c>
      <c r="B499" s="153" t="s">
        <v>1323</v>
      </c>
      <c r="C499" s="195">
        <v>0</v>
      </c>
      <c r="D499">
        <v>0</v>
      </c>
    </row>
    <row r="500" spans="1:4" x14ac:dyDescent="0.55000000000000004">
      <c r="A500" s="153" t="s">
        <v>1322</v>
      </c>
      <c r="B500" s="153" t="s">
        <v>1324</v>
      </c>
      <c r="C500" s="195">
        <v>3.7100000000000002E-4</v>
      </c>
      <c r="D500">
        <v>3.7100000000000002E-4</v>
      </c>
    </row>
    <row r="501" spans="1:4" x14ac:dyDescent="0.55000000000000004">
      <c r="A501" s="153" t="s">
        <v>1322</v>
      </c>
      <c r="B501" s="153" t="s">
        <v>1325</v>
      </c>
      <c r="C501" s="195">
        <v>3.1700000000000001E-4</v>
      </c>
      <c r="D501">
        <v>3.1700000000000001E-4</v>
      </c>
    </row>
    <row r="502" spans="1:4" x14ac:dyDescent="0.55000000000000004">
      <c r="A502" s="153" t="s">
        <v>1326</v>
      </c>
      <c r="B502" s="153" t="s">
        <v>1327</v>
      </c>
      <c r="C502" s="195">
        <v>3.79E-4</v>
      </c>
      <c r="D502">
        <v>3.79E-4</v>
      </c>
    </row>
    <row r="503" spans="1:4" x14ac:dyDescent="0.55000000000000004">
      <c r="A503" s="153" t="s">
        <v>1326</v>
      </c>
      <c r="B503" s="153" t="s">
        <v>1328</v>
      </c>
      <c r="C503" s="195">
        <v>4.3399999999999998E-4</v>
      </c>
      <c r="D503">
        <v>4.3399999999999998E-4</v>
      </c>
    </row>
    <row r="504" spans="1:4" x14ac:dyDescent="0.55000000000000004">
      <c r="A504" s="153" t="s">
        <v>1326</v>
      </c>
      <c r="B504" s="153" t="s">
        <v>1329</v>
      </c>
      <c r="C504" s="195">
        <v>3.5199999999999999E-4</v>
      </c>
      <c r="D504">
        <v>3.5199999999999999E-4</v>
      </c>
    </row>
    <row r="505" spans="1:4" x14ac:dyDescent="0.55000000000000004">
      <c r="A505" s="153" t="s">
        <v>1326</v>
      </c>
      <c r="B505" s="153" t="s">
        <v>1330</v>
      </c>
      <c r="C505" s="195">
        <v>5.1099999999999995E-4</v>
      </c>
      <c r="D505">
        <v>5.1099999999999995E-4</v>
      </c>
    </row>
    <row r="506" spans="1:4" x14ac:dyDescent="0.55000000000000004">
      <c r="A506" s="153" t="s">
        <v>1326</v>
      </c>
      <c r="B506" s="153" t="s">
        <v>1331</v>
      </c>
      <c r="C506" s="195">
        <v>4.9299999999999995E-4</v>
      </c>
      <c r="D506">
        <v>4.9299999999999995E-4</v>
      </c>
    </row>
    <row r="507" spans="1:4" x14ac:dyDescent="0.55000000000000004">
      <c r="A507" s="153" t="s">
        <v>1332</v>
      </c>
      <c r="B507" s="153" t="s">
        <v>1333</v>
      </c>
      <c r="C507" s="195">
        <v>5.5199999999999997E-4</v>
      </c>
      <c r="D507">
        <v>5.5199999999999997E-4</v>
      </c>
    </row>
    <row r="508" spans="1:4" x14ac:dyDescent="0.55000000000000004">
      <c r="A508" s="153" t="s">
        <v>1334</v>
      </c>
      <c r="B508" s="153" t="s">
        <v>1335</v>
      </c>
      <c r="C508" s="195">
        <v>4.5199999999999998E-4</v>
      </c>
      <c r="D508">
        <v>4.5199999999999998E-4</v>
      </c>
    </row>
    <row r="509" spans="1:4" x14ac:dyDescent="0.55000000000000004">
      <c r="A509" s="153" t="s">
        <v>1336</v>
      </c>
      <c r="B509" s="153" t="s">
        <v>1337</v>
      </c>
      <c r="C509" s="195">
        <v>0</v>
      </c>
      <c r="D509">
        <v>0</v>
      </c>
    </row>
    <row r="510" spans="1:4" x14ac:dyDescent="0.55000000000000004">
      <c r="A510" s="153" t="s">
        <v>1336</v>
      </c>
      <c r="B510" s="153" t="s">
        <v>1338</v>
      </c>
      <c r="C510" s="195">
        <v>3.4099999999999999E-4</v>
      </c>
      <c r="D510">
        <v>3.4099999999999999E-4</v>
      </c>
    </row>
    <row r="511" spans="1:4" x14ac:dyDescent="0.55000000000000004">
      <c r="A511" s="153" t="s">
        <v>1336</v>
      </c>
      <c r="B511" s="153" t="s">
        <v>1339</v>
      </c>
      <c r="C511" s="195">
        <v>2.9799999999999998E-4</v>
      </c>
      <c r="D511">
        <v>2.9799999999999998E-4</v>
      </c>
    </row>
    <row r="512" spans="1:4" x14ac:dyDescent="0.55000000000000004">
      <c r="A512" s="153" t="s">
        <v>1340</v>
      </c>
      <c r="B512" s="153" t="s">
        <v>1341</v>
      </c>
      <c r="C512" s="195">
        <v>0</v>
      </c>
      <c r="D512">
        <v>0</v>
      </c>
    </row>
    <row r="513" spans="1:4" x14ac:dyDescent="0.55000000000000004">
      <c r="A513" s="153" t="s">
        <v>1340</v>
      </c>
      <c r="B513" s="153" t="s">
        <v>1342</v>
      </c>
      <c r="C513" s="195">
        <v>4.95E-4</v>
      </c>
      <c r="D513">
        <v>4.95E-4</v>
      </c>
    </row>
    <row r="514" spans="1:4" x14ac:dyDescent="0.55000000000000004">
      <c r="A514" s="153" t="s">
        <v>1340</v>
      </c>
      <c r="B514" s="153" t="s">
        <v>1343</v>
      </c>
      <c r="C514" s="195">
        <v>4.8700000000000002E-4</v>
      </c>
      <c r="D514">
        <v>4.8700000000000002E-4</v>
      </c>
    </row>
    <row r="515" spans="1:4" x14ac:dyDescent="0.55000000000000004">
      <c r="A515" s="153" t="s">
        <v>1344</v>
      </c>
      <c r="B515" s="153" t="s">
        <v>1345</v>
      </c>
      <c r="C515" s="195">
        <v>8.4000000000000003E-4</v>
      </c>
      <c r="D515">
        <v>8.4000000000000003E-4</v>
      </c>
    </row>
    <row r="516" spans="1:4" x14ac:dyDescent="0.55000000000000004">
      <c r="A516" s="153" t="s">
        <v>1346</v>
      </c>
      <c r="B516" s="153" t="s">
        <v>1347</v>
      </c>
      <c r="C516" s="195">
        <v>4.2000000000000002E-4</v>
      </c>
      <c r="D516">
        <v>4.2000000000000002E-4</v>
      </c>
    </row>
    <row r="517" spans="1:4" x14ac:dyDescent="0.55000000000000004">
      <c r="A517" s="153" t="s">
        <v>1348</v>
      </c>
      <c r="B517" s="153" t="s">
        <v>1349</v>
      </c>
      <c r="C517" s="195">
        <v>3.4099999999999999E-4</v>
      </c>
      <c r="D517">
        <v>3.4099999999999999E-4</v>
      </c>
    </row>
    <row r="518" spans="1:4" x14ac:dyDescent="0.55000000000000004">
      <c r="A518" s="153" t="s">
        <v>1350</v>
      </c>
      <c r="B518" s="153" t="s">
        <v>1351</v>
      </c>
      <c r="C518" s="195">
        <v>0</v>
      </c>
      <c r="D518">
        <v>0</v>
      </c>
    </row>
    <row r="519" spans="1:4" x14ac:dyDescent="0.55000000000000004">
      <c r="A519" s="153" t="s">
        <v>1350</v>
      </c>
      <c r="B519" s="153" t="s">
        <v>1352</v>
      </c>
      <c r="C519" s="195">
        <v>4.2499999999999998E-4</v>
      </c>
      <c r="D519">
        <v>4.2499999999999998E-4</v>
      </c>
    </row>
    <row r="520" spans="1:4" x14ac:dyDescent="0.55000000000000004">
      <c r="A520" s="153" t="s">
        <v>1350</v>
      </c>
      <c r="B520" s="153" t="s">
        <v>1353</v>
      </c>
      <c r="C520" s="195">
        <v>7.85E-4</v>
      </c>
      <c r="D520">
        <v>7.85E-4</v>
      </c>
    </row>
    <row r="521" spans="1:4" x14ac:dyDescent="0.55000000000000004">
      <c r="A521" s="153" t="s">
        <v>1354</v>
      </c>
      <c r="B521" s="153" t="s">
        <v>1355</v>
      </c>
      <c r="C521" s="195">
        <v>0</v>
      </c>
      <c r="D521">
        <v>0</v>
      </c>
    </row>
    <row r="522" spans="1:4" x14ac:dyDescent="0.55000000000000004">
      <c r="A522" s="153" t="s">
        <v>1354</v>
      </c>
      <c r="B522" s="153" t="s">
        <v>1356</v>
      </c>
      <c r="C522" s="195">
        <v>5.3899999999999998E-4</v>
      </c>
      <c r="D522">
        <v>5.3899999999999998E-4</v>
      </c>
    </row>
    <row r="523" spans="1:4" x14ac:dyDescent="0.55000000000000004">
      <c r="A523" s="153" t="s">
        <v>1354</v>
      </c>
      <c r="B523" s="153" t="s">
        <v>1357</v>
      </c>
      <c r="C523" s="195">
        <v>3.7399999999999998E-4</v>
      </c>
      <c r="D523">
        <v>3.7399999999999998E-4</v>
      </c>
    </row>
    <row r="524" spans="1:4" x14ac:dyDescent="0.55000000000000004">
      <c r="A524" s="153" t="s">
        <v>1358</v>
      </c>
      <c r="B524" s="153" t="s">
        <v>1359</v>
      </c>
      <c r="C524" s="195">
        <v>0</v>
      </c>
      <c r="D524">
        <v>0</v>
      </c>
    </row>
    <row r="525" spans="1:4" x14ac:dyDescent="0.55000000000000004">
      <c r="A525" s="153" t="s">
        <v>1358</v>
      </c>
      <c r="B525" s="153" t="s">
        <v>1360</v>
      </c>
      <c r="C525" s="195">
        <v>4.0999999999999999E-4</v>
      </c>
      <c r="D525">
        <v>4.0999999999999999E-4</v>
      </c>
    </row>
    <row r="526" spans="1:4" x14ac:dyDescent="0.55000000000000004">
      <c r="A526" s="153" t="s">
        <v>1358</v>
      </c>
      <c r="B526" s="153" t="s">
        <v>1361</v>
      </c>
      <c r="C526" s="195">
        <v>3.7100000000000002E-4</v>
      </c>
      <c r="D526">
        <v>3.7100000000000002E-4</v>
      </c>
    </row>
    <row r="527" spans="1:4" x14ac:dyDescent="0.55000000000000004">
      <c r="A527" s="153" t="s">
        <v>1362</v>
      </c>
      <c r="B527" s="153" t="s">
        <v>1363</v>
      </c>
      <c r="C527" s="195">
        <v>5.0199999999999995E-4</v>
      </c>
      <c r="D527">
        <v>5.0199999999999995E-4</v>
      </c>
    </row>
    <row r="528" spans="1:4" x14ac:dyDescent="0.55000000000000004">
      <c r="A528" s="153" t="s">
        <v>1364</v>
      </c>
      <c r="B528" s="153" t="s">
        <v>1365</v>
      </c>
      <c r="C528" s="195">
        <v>4.2400000000000001E-4</v>
      </c>
      <c r="D528">
        <v>4.2400000000000001E-4</v>
      </c>
    </row>
    <row r="529" spans="1:4" x14ac:dyDescent="0.55000000000000004">
      <c r="A529" s="153" t="s">
        <v>1366</v>
      </c>
      <c r="B529" s="153" t="s">
        <v>1367</v>
      </c>
      <c r="C529" s="195">
        <v>0</v>
      </c>
      <c r="D529">
        <v>0</v>
      </c>
    </row>
    <row r="530" spans="1:4" x14ac:dyDescent="0.55000000000000004">
      <c r="A530" s="153" t="s">
        <v>1366</v>
      </c>
      <c r="B530" s="153" t="s">
        <v>1368</v>
      </c>
      <c r="C530" s="195">
        <v>4.2700000000000002E-4</v>
      </c>
      <c r="D530">
        <v>4.2700000000000002E-4</v>
      </c>
    </row>
    <row r="531" spans="1:4" x14ac:dyDescent="0.55000000000000004">
      <c r="A531" s="153" t="s">
        <v>1366</v>
      </c>
      <c r="B531" s="153" t="s">
        <v>1369</v>
      </c>
      <c r="C531" s="195">
        <v>3.48E-4</v>
      </c>
      <c r="D531">
        <v>3.48E-4</v>
      </c>
    </row>
    <row r="532" spans="1:4" x14ac:dyDescent="0.55000000000000004">
      <c r="A532" s="153" t="s">
        <v>1370</v>
      </c>
      <c r="B532" s="153" t="s">
        <v>1371</v>
      </c>
      <c r="C532" s="195">
        <v>3.4099999999999999E-4</v>
      </c>
      <c r="D532">
        <v>3.4099999999999999E-4</v>
      </c>
    </row>
    <row r="533" spans="1:4" x14ac:dyDescent="0.55000000000000004">
      <c r="A533" s="153" t="s">
        <v>1372</v>
      </c>
      <c r="B533" s="153" t="s">
        <v>1373</v>
      </c>
      <c r="C533" s="195">
        <v>4.2400000000000001E-4</v>
      </c>
      <c r="D533">
        <v>4.2400000000000001E-4</v>
      </c>
    </row>
    <row r="534" spans="1:4" x14ac:dyDescent="0.55000000000000004">
      <c r="A534" s="153" t="s">
        <v>1374</v>
      </c>
      <c r="B534" s="153" t="s">
        <v>1375</v>
      </c>
      <c r="C534" s="195">
        <v>4.37E-4</v>
      </c>
      <c r="D534">
        <v>4.37E-4</v>
      </c>
    </row>
    <row r="535" spans="1:4" x14ac:dyDescent="0.55000000000000004">
      <c r="A535" s="153" t="s">
        <v>1376</v>
      </c>
      <c r="B535" s="153" t="s">
        <v>1377</v>
      </c>
      <c r="C535" s="195">
        <v>0</v>
      </c>
      <c r="D535">
        <v>0</v>
      </c>
    </row>
    <row r="536" spans="1:4" x14ac:dyDescent="0.55000000000000004">
      <c r="A536" s="153" t="s">
        <v>1376</v>
      </c>
      <c r="B536" s="153" t="s">
        <v>1378</v>
      </c>
      <c r="C536" s="195">
        <v>2.1900000000000001E-4</v>
      </c>
      <c r="D536">
        <v>2.1900000000000001E-4</v>
      </c>
    </row>
    <row r="537" spans="1:4" x14ac:dyDescent="0.55000000000000004">
      <c r="A537" s="153" t="s">
        <v>1376</v>
      </c>
      <c r="B537" s="153" t="s">
        <v>1379</v>
      </c>
      <c r="C537" s="195">
        <v>3.9399999999999998E-4</v>
      </c>
      <c r="D537">
        <v>3.9399999999999998E-4</v>
      </c>
    </row>
    <row r="538" spans="1:4" x14ac:dyDescent="0.55000000000000004">
      <c r="A538" s="153" t="s">
        <v>1376</v>
      </c>
      <c r="B538" s="153" t="s">
        <v>1380</v>
      </c>
      <c r="C538" s="195">
        <v>7.0100000000000002E-4</v>
      </c>
      <c r="D538">
        <v>7.0100000000000002E-4</v>
      </c>
    </row>
    <row r="539" spans="1:4" x14ac:dyDescent="0.55000000000000004">
      <c r="A539" s="153" t="s">
        <v>1376</v>
      </c>
      <c r="B539" s="153" t="s">
        <v>1381</v>
      </c>
      <c r="C539" s="195">
        <v>4.9200000000000003E-4</v>
      </c>
      <c r="D539">
        <v>4.9200000000000003E-4</v>
      </c>
    </row>
    <row r="540" spans="1:4" x14ac:dyDescent="0.55000000000000004">
      <c r="A540" s="153" t="s">
        <v>1382</v>
      </c>
      <c r="B540" s="153" t="s">
        <v>1383</v>
      </c>
      <c r="C540" s="195">
        <v>4.7100000000000001E-4</v>
      </c>
      <c r="D540">
        <v>4.7100000000000001E-4</v>
      </c>
    </row>
    <row r="541" spans="1:4" x14ac:dyDescent="0.55000000000000004">
      <c r="A541" s="153" t="s">
        <v>1384</v>
      </c>
      <c r="B541" s="153" t="s">
        <v>1385</v>
      </c>
      <c r="C541" s="195">
        <v>4.5399999999999998E-4</v>
      </c>
      <c r="D541">
        <v>4.5399999999999998E-4</v>
      </c>
    </row>
    <row r="542" spans="1:4" x14ac:dyDescent="0.55000000000000004">
      <c r="A542" s="153" t="s">
        <v>1386</v>
      </c>
      <c r="B542" s="153" t="s">
        <v>1387</v>
      </c>
      <c r="C542" s="195">
        <v>5.9100000000000005E-4</v>
      </c>
      <c r="D542">
        <v>5.9100000000000005E-4</v>
      </c>
    </row>
    <row r="543" spans="1:4" x14ac:dyDescent="0.55000000000000004">
      <c r="A543" s="153" t="s">
        <v>1388</v>
      </c>
      <c r="B543" s="153" t="s">
        <v>1389</v>
      </c>
      <c r="C543" s="195">
        <v>0</v>
      </c>
      <c r="D543">
        <v>0</v>
      </c>
    </row>
    <row r="544" spans="1:4" x14ac:dyDescent="0.55000000000000004">
      <c r="A544" s="153" t="s">
        <v>1388</v>
      </c>
      <c r="B544" s="153" t="s">
        <v>1390</v>
      </c>
      <c r="C544" s="195">
        <v>3.5300000000000002E-4</v>
      </c>
      <c r="D544">
        <v>3.5300000000000002E-4</v>
      </c>
    </row>
    <row r="545" spans="1:4" x14ac:dyDescent="0.55000000000000004">
      <c r="A545" s="153" t="s">
        <v>1388</v>
      </c>
      <c r="B545" s="153" t="s">
        <v>1391</v>
      </c>
      <c r="C545" s="195">
        <v>3.4000000000000002E-4</v>
      </c>
      <c r="D545">
        <v>3.4000000000000002E-4</v>
      </c>
    </row>
    <row r="546" spans="1:4" x14ac:dyDescent="0.55000000000000004">
      <c r="A546" s="153" t="s">
        <v>1392</v>
      </c>
      <c r="B546" s="153" t="s">
        <v>1393</v>
      </c>
      <c r="C546" s="195">
        <v>0</v>
      </c>
      <c r="D546">
        <v>0</v>
      </c>
    </row>
    <row r="547" spans="1:4" x14ac:dyDescent="0.55000000000000004">
      <c r="A547" s="153" t="s">
        <v>1392</v>
      </c>
      <c r="B547" s="153" t="s">
        <v>1394</v>
      </c>
      <c r="C547" s="195">
        <v>1.0950000000000001E-3</v>
      </c>
      <c r="D547">
        <v>1.0950000000000001E-3</v>
      </c>
    </row>
    <row r="548" spans="1:4" x14ac:dyDescent="0.55000000000000004">
      <c r="A548" s="153" t="s">
        <v>1392</v>
      </c>
      <c r="B548" s="153" t="s">
        <v>1395</v>
      </c>
      <c r="C548" s="195">
        <v>0</v>
      </c>
      <c r="D548">
        <v>0</v>
      </c>
    </row>
    <row r="549" spans="1:4" x14ac:dyDescent="0.55000000000000004">
      <c r="A549" s="153" t="s">
        <v>1396</v>
      </c>
      <c r="B549" s="153" t="s">
        <v>1397</v>
      </c>
      <c r="C549" s="195">
        <v>0</v>
      </c>
      <c r="D549">
        <v>0</v>
      </c>
    </row>
    <row r="550" spans="1:4" x14ac:dyDescent="0.55000000000000004">
      <c r="A550" s="153" t="s">
        <v>1396</v>
      </c>
      <c r="B550" s="153" t="s">
        <v>1398</v>
      </c>
      <c r="C550" s="195">
        <v>9.8499999999999998E-4</v>
      </c>
      <c r="D550">
        <v>9.8499999999999998E-4</v>
      </c>
    </row>
    <row r="551" spans="1:4" x14ac:dyDescent="0.55000000000000004">
      <c r="A551" s="153" t="s">
        <v>1396</v>
      </c>
      <c r="B551" s="153" t="s">
        <v>1399</v>
      </c>
      <c r="C551" s="195">
        <v>9.7199999999999999E-4</v>
      </c>
      <c r="D551">
        <v>9.7199999999999999E-4</v>
      </c>
    </row>
    <row r="552" spans="1:4" x14ac:dyDescent="0.55000000000000004">
      <c r="A552" s="153" t="s">
        <v>1400</v>
      </c>
      <c r="B552" s="153" t="s">
        <v>1401</v>
      </c>
      <c r="C552" s="195">
        <v>6.1600000000000001E-4</v>
      </c>
      <c r="D552">
        <v>6.1600000000000001E-4</v>
      </c>
    </row>
    <row r="553" spans="1:4" x14ac:dyDescent="0.55000000000000004">
      <c r="A553" s="153" t="s">
        <v>1402</v>
      </c>
      <c r="B553" s="153" t="s">
        <v>1403</v>
      </c>
      <c r="C553" s="195">
        <v>5.3200000000000003E-4</v>
      </c>
      <c r="D553">
        <v>5.3200000000000003E-4</v>
      </c>
    </row>
    <row r="554" spans="1:4" x14ac:dyDescent="0.55000000000000004">
      <c r="A554" s="153" t="s">
        <v>1404</v>
      </c>
      <c r="B554" s="153" t="s">
        <v>1405</v>
      </c>
      <c r="C554" s="195">
        <v>0</v>
      </c>
      <c r="D554">
        <v>0</v>
      </c>
    </row>
    <row r="555" spans="1:4" x14ac:dyDescent="0.55000000000000004">
      <c r="A555" s="153" t="s">
        <v>1404</v>
      </c>
      <c r="B555" s="153" t="s">
        <v>1406</v>
      </c>
      <c r="C555" s="195">
        <v>6.8400000000000004E-4</v>
      </c>
      <c r="D555">
        <v>6.8400000000000004E-4</v>
      </c>
    </row>
    <row r="556" spans="1:4" x14ac:dyDescent="0.55000000000000004">
      <c r="A556" s="153" t="s">
        <v>1404</v>
      </c>
      <c r="B556" s="153" t="s">
        <v>1407</v>
      </c>
      <c r="C556" s="195">
        <v>4.7899999999999999E-4</v>
      </c>
      <c r="D556">
        <v>4.7899999999999999E-4</v>
      </c>
    </row>
    <row r="557" spans="1:4" x14ac:dyDescent="0.55000000000000004">
      <c r="A557" s="153" t="s">
        <v>1408</v>
      </c>
      <c r="B557" s="153" t="s">
        <v>1409</v>
      </c>
      <c r="C557" s="195">
        <v>0</v>
      </c>
      <c r="D557">
        <v>0</v>
      </c>
    </row>
    <row r="558" spans="1:4" x14ac:dyDescent="0.55000000000000004">
      <c r="A558" s="153" t="s">
        <v>1408</v>
      </c>
      <c r="B558" s="153" t="s">
        <v>1410</v>
      </c>
      <c r="C558" s="195">
        <v>0</v>
      </c>
      <c r="D558">
        <v>0</v>
      </c>
    </row>
    <row r="559" spans="1:4" x14ac:dyDescent="0.55000000000000004">
      <c r="A559" s="153" t="s">
        <v>1408</v>
      </c>
      <c r="B559" s="153" t="s">
        <v>1411</v>
      </c>
      <c r="C559" s="195">
        <v>1.85E-4</v>
      </c>
      <c r="D559">
        <v>1.85E-4</v>
      </c>
    </row>
    <row r="560" spans="1:4" x14ac:dyDescent="0.55000000000000004">
      <c r="A560" s="153" t="s">
        <v>1408</v>
      </c>
      <c r="B560" s="153" t="s">
        <v>1412</v>
      </c>
      <c r="C560" s="195">
        <v>1.13E-4</v>
      </c>
      <c r="D560">
        <v>1.13E-4</v>
      </c>
    </row>
    <row r="561" spans="1:4" x14ac:dyDescent="0.55000000000000004">
      <c r="A561" s="153" t="s">
        <v>1408</v>
      </c>
      <c r="B561" s="153" t="s">
        <v>1413</v>
      </c>
      <c r="C561" s="195">
        <v>8.0000000000000007E-5</v>
      </c>
      <c r="D561">
        <v>8.0000000000000007E-5</v>
      </c>
    </row>
    <row r="562" spans="1:4" x14ac:dyDescent="0.55000000000000004">
      <c r="A562" s="153" t="s">
        <v>1408</v>
      </c>
      <c r="B562" s="153" t="s">
        <v>1414</v>
      </c>
      <c r="C562" s="195">
        <v>0</v>
      </c>
      <c r="D562">
        <v>0</v>
      </c>
    </row>
    <row r="563" spans="1:4" x14ac:dyDescent="0.55000000000000004">
      <c r="A563" s="153" t="s">
        <v>1408</v>
      </c>
      <c r="B563" s="153" t="s">
        <v>1415</v>
      </c>
      <c r="C563" s="195">
        <v>1.4999999999999999E-4</v>
      </c>
      <c r="D563">
        <v>1.4999999999999999E-4</v>
      </c>
    </row>
    <row r="564" spans="1:4" x14ac:dyDescent="0.55000000000000004">
      <c r="A564" s="153" t="s">
        <v>1408</v>
      </c>
      <c r="B564" s="153" t="s">
        <v>1416</v>
      </c>
      <c r="C564" s="195">
        <v>1.6799999999999999E-4</v>
      </c>
      <c r="D564">
        <v>1.6799999999999999E-4</v>
      </c>
    </row>
    <row r="565" spans="1:4" x14ac:dyDescent="0.55000000000000004">
      <c r="A565" s="153" t="s">
        <v>1408</v>
      </c>
      <c r="B565" s="153" t="s">
        <v>1417</v>
      </c>
      <c r="C565" s="195">
        <v>3.4900000000000003E-4</v>
      </c>
      <c r="D565">
        <v>3.4900000000000003E-4</v>
      </c>
    </row>
    <row r="566" spans="1:4" x14ac:dyDescent="0.55000000000000004">
      <c r="A566" s="153" t="s">
        <v>1408</v>
      </c>
      <c r="B566" s="153" t="s">
        <v>1418</v>
      </c>
      <c r="C566" s="195">
        <v>1.7100000000000001E-4</v>
      </c>
      <c r="D566">
        <v>1.7100000000000001E-4</v>
      </c>
    </row>
    <row r="567" spans="1:4" x14ac:dyDescent="0.55000000000000004">
      <c r="A567" s="153" t="s">
        <v>1419</v>
      </c>
      <c r="B567" s="153" t="s">
        <v>1420</v>
      </c>
      <c r="C567" s="195">
        <v>0</v>
      </c>
      <c r="D567">
        <v>0</v>
      </c>
    </row>
    <row r="568" spans="1:4" x14ac:dyDescent="0.55000000000000004">
      <c r="A568" s="153" t="s">
        <v>1419</v>
      </c>
      <c r="B568" s="153" t="s">
        <v>1421</v>
      </c>
      <c r="C568" s="195">
        <v>6.1399999999999996E-4</v>
      </c>
      <c r="D568">
        <v>6.1399999999999996E-4</v>
      </c>
    </row>
    <row r="569" spans="1:4" x14ac:dyDescent="0.55000000000000004">
      <c r="A569" s="153" t="s">
        <v>1419</v>
      </c>
      <c r="B569" s="153" t="s">
        <v>1422</v>
      </c>
      <c r="C569" s="195">
        <v>6.1300000000000005E-4</v>
      </c>
      <c r="D569">
        <v>6.1300000000000005E-4</v>
      </c>
    </row>
    <row r="570" spans="1:4" x14ac:dyDescent="0.55000000000000004">
      <c r="A570" s="153" t="s">
        <v>1423</v>
      </c>
      <c r="B570" s="153" t="s">
        <v>1424</v>
      </c>
      <c r="C570" s="195">
        <v>0</v>
      </c>
      <c r="D570">
        <v>0</v>
      </c>
    </row>
    <row r="571" spans="1:4" x14ac:dyDescent="0.55000000000000004">
      <c r="A571" s="153" t="s">
        <v>1423</v>
      </c>
      <c r="B571" s="153" t="s">
        <v>1425</v>
      </c>
      <c r="C571" s="195">
        <v>1.63E-4</v>
      </c>
      <c r="D571">
        <v>1.63E-4</v>
      </c>
    </row>
    <row r="572" spans="1:4" x14ac:dyDescent="0.55000000000000004">
      <c r="A572" s="153" t="s">
        <v>1423</v>
      </c>
      <c r="B572" s="153" t="s">
        <v>1426</v>
      </c>
      <c r="C572" s="195">
        <v>2.5099999999999998E-4</v>
      </c>
      <c r="D572">
        <v>2.5099999999999998E-4</v>
      </c>
    </row>
    <row r="573" spans="1:4" x14ac:dyDescent="0.55000000000000004">
      <c r="A573" s="153" t="s">
        <v>1423</v>
      </c>
      <c r="B573" s="153" t="s">
        <v>1427</v>
      </c>
      <c r="C573" s="195">
        <v>4.2900000000000002E-4</v>
      </c>
      <c r="D573">
        <v>4.2900000000000002E-4</v>
      </c>
    </row>
    <row r="574" spans="1:4" x14ac:dyDescent="0.55000000000000004">
      <c r="A574" s="153" t="s">
        <v>1423</v>
      </c>
      <c r="B574" s="153" t="s">
        <v>1428</v>
      </c>
      <c r="C574" s="195">
        <v>5.8E-4</v>
      </c>
      <c r="D574">
        <v>5.8E-4</v>
      </c>
    </row>
    <row r="575" spans="1:4" x14ac:dyDescent="0.55000000000000004">
      <c r="A575" s="153" t="s">
        <v>1429</v>
      </c>
      <c r="B575" s="153" t="s">
        <v>684</v>
      </c>
      <c r="C575" s="195">
        <v>3.86E-4</v>
      </c>
      <c r="D575">
        <v>3.86E-4</v>
      </c>
    </row>
    <row r="576" spans="1:4" x14ac:dyDescent="0.55000000000000004">
      <c r="A576" s="153" t="s">
        <v>1429</v>
      </c>
      <c r="B576" s="153" t="s">
        <v>1430</v>
      </c>
      <c r="C576" s="195">
        <v>4.7399999999999997E-4</v>
      </c>
      <c r="D576">
        <v>4.7399999999999997E-4</v>
      </c>
    </row>
    <row r="577" spans="1:4" x14ac:dyDescent="0.55000000000000004">
      <c r="A577" s="153" t="s">
        <v>1429</v>
      </c>
      <c r="B577" s="153" t="s">
        <v>1431</v>
      </c>
      <c r="C577" s="195">
        <v>4.7199999999999998E-4</v>
      </c>
      <c r="D577">
        <v>4.7199999999999998E-4</v>
      </c>
    </row>
    <row r="578" spans="1:4" x14ac:dyDescent="0.55000000000000004">
      <c r="A578" s="153" t="s">
        <v>1432</v>
      </c>
      <c r="B578" s="153" t="s">
        <v>1433</v>
      </c>
      <c r="C578" s="195">
        <v>0</v>
      </c>
      <c r="D578">
        <v>0</v>
      </c>
    </row>
    <row r="579" spans="1:4" x14ac:dyDescent="0.55000000000000004">
      <c r="A579" s="153" t="s">
        <v>1432</v>
      </c>
      <c r="B579" s="153" t="s">
        <v>1434</v>
      </c>
      <c r="C579" s="195">
        <v>2.9799999999999998E-4</v>
      </c>
      <c r="D579">
        <v>2.9799999999999998E-4</v>
      </c>
    </row>
    <row r="580" spans="1:4" x14ac:dyDescent="0.55000000000000004">
      <c r="A580" s="153" t="s">
        <v>1432</v>
      </c>
      <c r="B580" s="153" t="s">
        <v>1435</v>
      </c>
      <c r="C580" s="195">
        <v>2.02E-4</v>
      </c>
      <c r="D580">
        <v>2.02E-4</v>
      </c>
    </row>
    <row r="581" spans="1:4" x14ac:dyDescent="0.55000000000000004">
      <c r="A581" s="153" t="s">
        <v>1436</v>
      </c>
      <c r="B581" s="153" t="s">
        <v>1437</v>
      </c>
      <c r="C581" s="195">
        <v>0</v>
      </c>
      <c r="D581">
        <v>0</v>
      </c>
    </row>
    <row r="582" spans="1:4" x14ac:dyDescent="0.55000000000000004">
      <c r="A582" s="153" t="s">
        <v>1436</v>
      </c>
      <c r="B582" s="153" t="s">
        <v>1438</v>
      </c>
      <c r="C582" s="195">
        <v>5.22E-4</v>
      </c>
      <c r="D582">
        <v>5.22E-4</v>
      </c>
    </row>
    <row r="583" spans="1:4" x14ac:dyDescent="0.55000000000000004">
      <c r="A583" s="153" t="s">
        <v>1436</v>
      </c>
      <c r="B583" s="153" t="s">
        <v>1439</v>
      </c>
      <c r="C583" s="195">
        <v>4.1800000000000002E-4</v>
      </c>
      <c r="D583">
        <v>4.1800000000000002E-4</v>
      </c>
    </row>
    <row r="584" spans="1:4" x14ac:dyDescent="0.55000000000000004">
      <c r="A584" s="153" t="s">
        <v>1440</v>
      </c>
      <c r="B584" s="153" t="s">
        <v>1441</v>
      </c>
      <c r="C584" s="195">
        <v>4.6200000000000001E-4</v>
      </c>
      <c r="D584">
        <v>4.6200000000000001E-4</v>
      </c>
    </row>
    <row r="585" spans="1:4" x14ac:dyDescent="0.55000000000000004">
      <c r="A585" s="153" t="s">
        <v>1442</v>
      </c>
      <c r="B585" s="153" t="s">
        <v>1443</v>
      </c>
      <c r="C585" s="195">
        <v>4.2200000000000001E-4</v>
      </c>
      <c r="D585">
        <v>4.2200000000000001E-4</v>
      </c>
    </row>
    <row r="586" spans="1:4" x14ac:dyDescent="0.55000000000000004">
      <c r="A586" s="153" t="s">
        <v>1444</v>
      </c>
      <c r="B586" s="153" t="s">
        <v>1445</v>
      </c>
      <c r="C586" s="195">
        <v>4.4000000000000002E-4</v>
      </c>
      <c r="D586">
        <v>4.4000000000000002E-4</v>
      </c>
    </row>
    <row r="587" spans="1:4" x14ac:dyDescent="0.55000000000000004">
      <c r="A587" s="153" t="s">
        <v>1446</v>
      </c>
      <c r="B587" s="153" t="s">
        <v>1447</v>
      </c>
      <c r="C587" s="195">
        <v>1.9600000000000002E-4</v>
      </c>
      <c r="D587">
        <v>1.9600000000000002E-4</v>
      </c>
    </row>
    <row r="588" spans="1:4" x14ac:dyDescent="0.55000000000000004">
      <c r="A588" s="153" t="s">
        <v>1448</v>
      </c>
      <c r="B588" s="153" t="s">
        <v>1449</v>
      </c>
      <c r="C588" s="195">
        <v>4.2999999999999999E-4</v>
      </c>
      <c r="D588">
        <v>4.2999999999999999E-4</v>
      </c>
    </row>
    <row r="589" spans="1:4" x14ac:dyDescent="0.55000000000000004">
      <c r="A589" s="153" t="s">
        <v>1450</v>
      </c>
      <c r="B589" s="153" t="s">
        <v>1451</v>
      </c>
      <c r="C589" s="195">
        <v>3.8900000000000002E-4</v>
      </c>
      <c r="D589">
        <v>3.8900000000000002E-4</v>
      </c>
    </row>
    <row r="590" spans="1:4" x14ac:dyDescent="0.55000000000000004">
      <c r="A590" s="153" t="s">
        <v>1452</v>
      </c>
      <c r="B590" s="153" t="s">
        <v>1453</v>
      </c>
      <c r="C590" s="195">
        <v>0</v>
      </c>
      <c r="D590">
        <v>0</v>
      </c>
    </row>
    <row r="591" spans="1:4" x14ac:dyDescent="0.55000000000000004">
      <c r="A591" s="153" t="s">
        <v>1452</v>
      </c>
      <c r="B591" s="153" t="s">
        <v>1454</v>
      </c>
      <c r="C591" s="195">
        <v>5.1699999999999999E-4</v>
      </c>
      <c r="D591">
        <v>5.1699999999999999E-4</v>
      </c>
    </row>
    <row r="592" spans="1:4" x14ac:dyDescent="0.55000000000000004">
      <c r="A592" s="153" t="s">
        <v>1452</v>
      </c>
      <c r="B592" s="153" t="s">
        <v>1455</v>
      </c>
      <c r="C592" s="195">
        <v>4.7699999999999999E-4</v>
      </c>
      <c r="D592">
        <v>4.7699999999999999E-4</v>
      </c>
    </row>
    <row r="593" spans="1:4" x14ac:dyDescent="0.55000000000000004">
      <c r="A593" s="153" t="s">
        <v>1456</v>
      </c>
      <c r="B593" s="153" t="s">
        <v>1457</v>
      </c>
      <c r="C593" s="195">
        <v>5.71E-4</v>
      </c>
      <c r="D593">
        <v>5.71E-4</v>
      </c>
    </row>
    <row r="594" spans="1:4" x14ac:dyDescent="0.55000000000000004">
      <c r="A594" s="153" t="s">
        <v>1458</v>
      </c>
      <c r="B594" s="153" t="s">
        <v>1459</v>
      </c>
      <c r="C594" s="195">
        <v>6.1499999999999999E-4</v>
      </c>
      <c r="D594">
        <v>6.1499999999999999E-4</v>
      </c>
    </row>
    <row r="595" spans="1:4" x14ac:dyDescent="0.55000000000000004">
      <c r="A595" s="153" t="s">
        <v>1460</v>
      </c>
      <c r="B595" s="153" t="s">
        <v>1461</v>
      </c>
      <c r="C595" s="195">
        <v>0</v>
      </c>
      <c r="D595">
        <v>0</v>
      </c>
    </row>
    <row r="596" spans="1:4" x14ac:dyDescent="0.55000000000000004">
      <c r="A596" s="153" t="s">
        <v>1460</v>
      </c>
      <c r="B596" s="153" t="s">
        <v>1462</v>
      </c>
      <c r="C596" s="195">
        <v>5.5599999999999996E-4</v>
      </c>
      <c r="D596">
        <v>5.5599999999999996E-4</v>
      </c>
    </row>
    <row r="597" spans="1:4" x14ac:dyDescent="0.55000000000000004">
      <c r="A597" s="153" t="s">
        <v>1460</v>
      </c>
      <c r="B597" s="153" t="s">
        <v>1463</v>
      </c>
      <c r="C597" s="195">
        <v>4.9799999999999996E-4</v>
      </c>
      <c r="D597">
        <v>4.9799999999999996E-4</v>
      </c>
    </row>
    <row r="598" spans="1:4" x14ac:dyDescent="0.55000000000000004">
      <c r="A598" s="153" t="s">
        <v>1464</v>
      </c>
      <c r="B598" s="153" t="s">
        <v>1465</v>
      </c>
      <c r="C598" s="195">
        <v>3.77E-4</v>
      </c>
      <c r="D598">
        <v>3.77E-4</v>
      </c>
    </row>
    <row r="599" spans="1:4" x14ac:dyDescent="0.55000000000000004">
      <c r="A599" s="153" t="s">
        <v>1466</v>
      </c>
      <c r="B599" s="153" t="s">
        <v>1467</v>
      </c>
      <c r="C599" s="195">
        <v>3.2699999999999998E-4</v>
      </c>
      <c r="D599">
        <v>3.2699999999999998E-4</v>
      </c>
    </row>
    <row r="600" spans="1:4" x14ac:dyDescent="0.55000000000000004">
      <c r="A600" s="153" t="s">
        <v>1468</v>
      </c>
      <c r="B600" s="153" t="s">
        <v>1469</v>
      </c>
      <c r="C600" s="195">
        <v>3.86E-4</v>
      </c>
      <c r="D600">
        <v>3.86E-4</v>
      </c>
    </row>
    <row r="601" spans="1:4" x14ac:dyDescent="0.55000000000000004">
      <c r="A601" s="153" t="s">
        <v>1470</v>
      </c>
      <c r="B601" s="153" t="s">
        <v>1471</v>
      </c>
      <c r="C601" s="195">
        <v>0</v>
      </c>
      <c r="D601">
        <v>0</v>
      </c>
    </row>
    <row r="602" spans="1:4" x14ac:dyDescent="0.55000000000000004">
      <c r="A602" s="153" t="s">
        <v>1470</v>
      </c>
      <c r="B602" s="153" t="s">
        <v>1472</v>
      </c>
      <c r="C602" s="195">
        <v>3.2699999999999998E-4</v>
      </c>
      <c r="D602">
        <v>3.2699999999999998E-4</v>
      </c>
    </row>
    <row r="603" spans="1:4" x14ac:dyDescent="0.55000000000000004">
      <c r="A603" s="153" t="s">
        <v>1470</v>
      </c>
      <c r="B603" s="153" t="s">
        <v>1473</v>
      </c>
      <c r="C603" s="195">
        <v>3.2000000000000003E-4</v>
      </c>
      <c r="D603">
        <v>3.2000000000000003E-4</v>
      </c>
    </row>
    <row r="604" spans="1:4" x14ac:dyDescent="0.55000000000000004">
      <c r="A604" s="153" t="s">
        <v>1474</v>
      </c>
      <c r="B604" s="153" t="s">
        <v>1475</v>
      </c>
      <c r="C604" s="195">
        <v>5.1000000000000004E-4</v>
      </c>
      <c r="D604">
        <v>5.1000000000000004E-4</v>
      </c>
    </row>
    <row r="605" spans="1:4" x14ac:dyDescent="0.55000000000000004">
      <c r="A605" s="153" t="s">
        <v>1476</v>
      </c>
      <c r="B605" s="153" t="s">
        <v>1477</v>
      </c>
      <c r="C605" s="195">
        <v>4.1599999999999997E-4</v>
      </c>
      <c r="D605">
        <v>4.1599999999999997E-4</v>
      </c>
    </row>
    <row r="606" spans="1:4" x14ac:dyDescent="0.55000000000000004">
      <c r="A606" s="153" t="s">
        <v>1478</v>
      </c>
      <c r="B606" s="153" t="s">
        <v>1479</v>
      </c>
      <c r="C606" s="195">
        <v>4.9899999999999999E-4</v>
      </c>
      <c r="D606">
        <v>4.9899999999999999E-4</v>
      </c>
    </row>
    <row r="607" spans="1:4" x14ac:dyDescent="0.55000000000000004">
      <c r="A607" s="153" t="s">
        <v>1480</v>
      </c>
      <c r="B607" s="153" t="s">
        <v>1481</v>
      </c>
      <c r="C607" s="195">
        <v>1.0900000000000002E-4</v>
      </c>
      <c r="D607">
        <v>1.0900000000000002E-4</v>
      </c>
    </row>
    <row r="608" spans="1:4" x14ac:dyDescent="0.55000000000000004">
      <c r="A608" s="153" t="s">
        <v>1482</v>
      </c>
      <c r="B608" s="153" t="s">
        <v>1483</v>
      </c>
      <c r="C608" s="195">
        <v>4.1599999999999997E-4</v>
      </c>
      <c r="D608">
        <v>4.1599999999999997E-4</v>
      </c>
    </row>
    <row r="609" spans="1:4" x14ac:dyDescent="0.55000000000000004">
      <c r="A609" s="153" t="s">
        <v>1484</v>
      </c>
      <c r="B609" s="153" t="s">
        <v>1485</v>
      </c>
      <c r="C609" s="195">
        <v>0</v>
      </c>
      <c r="D609">
        <v>0</v>
      </c>
    </row>
    <row r="610" spans="1:4" x14ac:dyDescent="0.55000000000000004">
      <c r="A610" s="153" t="s">
        <v>1484</v>
      </c>
      <c r="B610" s="153" t="s">
        <v>1486</v>
      </c>
      <c r="C610" s="195">
        <v>2.5099999999999998E-4</v>
      </c>
      <c r="D610">
        <v>2.5099999999999998E-4</v>
      </c>
    </row>
    <row r="611" spans="1:4" x14ac:dyDescent="0.55000000000000004">
      <c r="A611" s="153" t="s">
        <v>1484</v>
      </c>
      <c r="B611" s="153" t="s">
        <v>1487</v>
      </c>
      <c r="C611" s="195">
        <v>3.4099999999999999E-4</v>
      </c>
      <c r="D611">
        <v>3.4099999999999999E-4</v>
      </c>
    </row>
    <row r="612" spans="1:4" x14ac:dyDescent="0.55000000000000004">
      <c r="A612" s="153" t="s">
        <v>1484</v>
      </c>
      <c r="B612" s="153" t="s">
        <v>1488</v>
      </c>
      <c r="C612" s="195">
        <v>3.3700000000000001E-4</v>
      </c>
      <c r="D612">
        <v>3.3700000000000001E-4</v>
      </c>
    </row>
    <row r="613" spans="1:4" x14ac:dyDescent="0.55000000000000004">
      <c r="A613" s="153" t="s">
        <v>1489</v>
      </c>
      <c r="B613" s="153" t="s">
        <v>1490</v>
      </c>
      <c r="C613" s="195">
        <v>0</v>
      </c>
      <c r="D613">
        <v>0</v>
      </c>
    </row>
    <row r="614" spans="1:4" x14ac:dyDescent="0.55000000000000004">
      <c r="A614" s="153" t="s">
        <v>1489</v>
      </c>
      <c r="B614" s="153" t="s">
        <v>1491</v>
      </c>
      <c r="C614" s="195">
        <v>0</v>
      </c>
      <c r="D614">
        <v>0</v>
      </c>
    </row>
    <row r="615" spans="1:4" x14ac:dyDescent="0.55000000000000004">
      <c r="A615" s="153" t="s">
        <v>1489</v>
      </c>
      <c r="B615" s="153" t="s">
        <v>1492</v>
      </c>
      <c r="C615" s="195">
        <v>0</v>
      </c>
      <c r="D615">
        <v>0</v>
      </c>
    </row>
    <row r="616" spans="1:4" x14ac:dyDescent="0.55000000000000004">
      <c r="A616" s="153" t="s">
        <v>1489</v>
      </c>
      <c r="B616" s="153" t="s">
        <v>1493</v>
      </c>
      <c r="C616" s="195">
        <v>0</v>
      </c>
      <c r="D616">
        <v>0</v>
      </c>
    </row>
    <row r="617" spans="1:4" x14ac:dyDescent="0.55000000000000004">
      <c r="A617" s="153" t="s">
        <v>1489</v>
      </c>
      <c r="B617" s="153" t="s">
        <v>1494</v>
      </c>
      <c r="C617" s="195">
        <v>5.3499999999999999E-4</v>
      </c>
      <c r="D617">
        <v>5.3499999999999999E-4</v>
      </c>
    </row>
    <row r="618" spans="1:4" x14ac:dyDescent="0.55000000000000004">
      <c r="A618" s="153" t="s">
        <v>1489</v>
      </c>
      <c r="B618" s="153" t="s">
        <v>1495</v>
      </c>
      <c r="C618" s="195">
        <v>5.3200000000000003E-4</v>
      </c>
      <c r="D618">
        <v>5.3200000000000003E-4</v>
      </c>
    </row>
    <row r="619" spans="1:4" x14ac:dyDescent="0.55000000000000004">
      <c r="A619" s="153" t="s">
        <v>1496</v>
      </c>
      <c r="B619" s="153" t="s">
        <v>1497</v>
      </c>
      <c r="C619" s="195">
        <v>0</v>
      </c>
      <c r="D619">
        <v>0</v>
      </c>
    </row>
    <row r="620" spans="1:4" x14ac:dyDescent="0.55000000000000004">
      <c r="A620" s="153" t="s">
        <v>1496</v>
      </c>
      <c r="B620" s="153" t="s">
        <v>1498</v>
      </c>
      <c r="C620" s="195">
        <v>0</v>
      </c>
      <c r="D620">
        <v>0</v>
      </c>
    </row>
    <row r="621" spans="1:4" x14ac:dyDescent="0.55000000000000004">
      <c r="A621" s="153" t="s">
        <v>1496</v>
      </c>
      <c r="B621" s="153" t="s">
        <v>1499</v>
      </c>
      <c r="C621" s="195">
        <v>0</v>
      </c>
      <c r="D621">
        <v>0</v>
      </c>
    </row>
    <row r="622" spans="1:4" x14ac:dyDescent="0.55000000000000004">
      <c r="A622" s="153" t="s">
        <v>1496</v>
      </c>
      <c r="B622" s="153" t="s">
        <v>1500</v>
      </c>
      <c r="C622" s="195">
        <v>4.0200000000000001E-4</v>
      </c>
      <c r="D622">
        <v>4.0200000000000001E-4</v>
      </c>
    </row>
    <row r="623" spans="1:4" x14ac:dyDescent="0.55000000000000004">
      <c r="A623" s="153" t="s">
        <v>1496</v>
      </c>
      <c r="B623" s="153" t="s">
        <v>1501</v>
      </c>
      <c r="C623" s="195">
        <v>3.8499999999999998E-4</v>
      </c>
      <c r="D623">
        <v>3.8499999999999998E-4</v>
      </c>
    </row>
    <row r="624" spans="1:4" x14ac:dyDescent="0.55000000000000004">
      <c r="A624" s="153" t="s">
        <v>1502</v>
      </c>
      <c r="B624" s="153" t="s">
        <v>1503</v>
      </c>
      <c r="C624" s="195">
        <v>0</v>
      </c>
      <c r="D624">
        <v>0</v>
      </c>
    </row>
    <row r="625" spans="1:4" x14ac:dyDescent="0.55000000000000004">
      <c r="A625" s="153" t="s">
        <v>1502</v>
      </c>
      <c r="B625" s="153" t="s">
        <v>1504</v>
      </c>
      <c r="C625" s="195">
        <v>0</v>
      </c>
      <c r="D625">
        <v>0</v>
      </c>
    </row>
    <row r="626" spans="1:4" x14ac:dyDescent="0.55000000000000004">
      <c r="A626" s="153" t="s">
        <v>1502</v>
      </c>
      <c r="B626" s="153" t="s">
        <v>1505</v>
      </c>
      <c r="C626" s="195">
        <v>0</v>
      </c>
      <c r="D626">
        <v>0</v>
      </c>
    </row>
    <row r="627" spans="1:4" x14ac:dyDescent="0.55000000000000004">
      <c r="A627" s="153" t="s">
        <v>1502</v>
      </c>
      <c r="B627" s="153" t="s">
        <v>1506</v>
      </c>
      <c r="C627" s="195">
        <v>0</v>
      </c>
      <c r="D627">
        <v>0</v>
      </c>
    </row>
    <row r="628" spans="1:4" x14ac:dyDescent="0.55000000000000004">
      <c r="A628" s="153" t="s">
        <v>1502</v>
      </c>
      <c r="B628" s="153" t="s">
        <v>1507</v>
      </c>
      <c r="C628" s="195">
        <v>0</v>
      </c>
      <c r="D628">
        <v>0</v>
      </c>
    </row>
    <row r="629" spans="1:4" x14ac:dyDescent="0.55000000000000004">
      <c r="A629" s="153" t="s">
        <v>1502</v>
      </c>
      <c r="B629" s="153" t="s">
        <v>1508</v>
      </c>
      <c r="C629" s="195">
        <v>0</v>
      </c>
      <c r="D629">
        <v>0</v>
      </c>
    </row>
    <row r="630" spans="1:4" x14ac:dyDescent="0.55000000000000004">
      <c r="A630" s="153" t="s">
        <v>1502</v>
      </c>
      <c r="B630" s="153" t="s">
        <v>1509</v>
      </c>
      <c r="C630" s="195">
        <v>0</v>
      </c>
      <c r="D630">
        <v>0</v>
      </c>
    </row>
    <row r="631" spans="1:4" x14ac:dyDescent="0.55000000000000004">
      <c r="A631" s="153" t="s">
        <v>1502</v>
      </c>
      <c r="B631" s="153" t="s">
        <v>1510</v>
      </c>
      <c r="C631" s="195">
        <v>0</v>
      </c>
      <c r="D631">
        <v>0</v>
      </c>
    </row>
    <row r="632" spans="1:4" x14ac:dyDescent="0.55000000000000004">
      <c r="A632" s="153" t="s">
        <v>1502</v>
      </c>
      <c r="B632" s="153" t="s">
        <v>1511</v>
      </c>
      <c r="C632" s="195">
        <v>0</v>
      </c>
      <c r="D632">
        <v>0</v>
      </c>
    </row>
    <row r="633" spans="1:4" x14ac:dyDescent="0.55000000000000004">
      <c r="A633" s="153" t="s">
        <v>1502</v>
      </c>
      <c r="B633" s="153" t="s">
        <v>1512</v>
      </c>
      <c r="C633" s="195">
        <v>0</v>
      </c>
      <c r="D633">
        <v>0</v>
      </c>
    </row>
    <row r="634" spans="1:4" x14ac:dyDescent="0.55000000000000004">
      <c r="A634" s="153" t="s">
        <v>1502</v>
      </c>
      <c r="B634" s="153" t="s">
        <v>1513</v>
      </c>
      <c r="C634" s="195">
        <v>0</v>
      </c>
      <c r="D634">
        <v>0</v>
      </c>
    </row>
    <row r="635" spans="1:4" x14ac:dyDescent="0.55000000000000004">
      <c r="A635" s="153" t="s">
        <v>1502</v>
      </c>
      <c r="B635" s="153" t="s">
        <v>1514</v>
      </c>
      <c r="C635" s="195">
        <v>0</v>
      </c>
      <c r="D635">
        <v>0</v>
      </c>
    </row>
    <row r="636" spans="1:4" x14ac:dyDescent="0.55000000000000004">
      <c r="A636" s="153" t="s">
        <v>1502</v>
      </c>
      <c r="B636" s="153" t="s">
        <v>1515</v>
      </c>
      <c r="C636" s="195">
        <v>0</v>
      </c>
      <c r="D636">
        <v>0</v>
      </c>
    </row>
    <row r="637" spans="1:4" x14ac:dyDescent="0.55000000000000004">
      <c r="A637" s="153" t="s">
        <v>1502</v>
      </c>
      <c r="B637" s="153" t="s">
        <v>1516</v>
      </c>
      <c r="C637" s="195">
        <v>4.3100000000000001E-4</v>
      </c>
      <c r="D637">
        <v>4.3100000000000001E-4</v>
      </c>
    </row>
    <row r="638" spans="1:4" x14ac:dyDescent="0.55000000000000004">
      <c r="A638" s="153" t="s">
        <v>1502</v>
      </c>
      <c r="B638" s="153" t="s">
        <v>1517</v>
      </c>
      <c r="C638" s="195">
        <v>4.08E-4</v>
      </c>
      <c r="D638">
        <v>4.08E-4</v>
      </c>
    </row>
    <row r="639" spans="1:4" x14ac:dyDescent="0.55000000000000004">
      <c r="A639" s="153" t="s">
        <v>1518</v>
      </c>
      <c r="B639" s="153" t="s">
        <v>1519</v>
      </c>
      <c r="C639" s="195">
        <v>0</v>
      </c>
      <c r="D639">
        <v>0</v>
      </c>
    </row>
    <row r="640" spans="1:4" x14ac:dyDescent="0.55000000000000004">
      <c r="A640" s="153" t="s">
        <v>1518</v>
      </c>
      <c r="B640" s="153" t="s">
        <v>1520</v>
      </c>
      <c r="C640" s="195">
        <v>4.2099999999999999E-4</v>
      </c>
      <c r="D640">
        <v>4.2099999999999999E-4</v>
      </c>
    </row>
    <row r="641" spans="1:4" x14ac:dyDescent="0.55000000000000004">
      <c r="A641" s="153" t="s">
        <v>1518</v>
      </c>
      <c r="B641" s="153" t="s">
        <v>1521</v>
      </c>
      <c r="C641" s="195">
        <v>3.9300000000000001E-4</v>
      </c>
      <c r="D641">
        <v>3.9300000000000001E-4</v>
      </c>
    </row>
    <row r="642" spans="1:4" x14ac:dyDescent="0.55000000000000004">
      <c r="A642" s="153" t="s">
        <v>1522</v>
      </c>
      <c r="B642" s="153" t="s">
        <v>1523</v>
      </c>
      <c r="C642" s="195">
        <v>0</v>
      </c>
      <c r="D642">
        <v>0</v>
      </c>
    </row>
    <row r="643" spans="1:4" x14ac:dyDescent="0.55000000000000004">
      <c r="A643" s="153" t="s">
        <v>1522</v>
      </c>
      <c r="B643" s="153" t="s">
        <v>1524</v>
      </c>
      <c r="C643" s="195">
        <v>4.9600000000000002E-4</v>
      </c>
      <c r="D643">
        <v>4.9600000000000002E-4</v>
      </c>
    </row>
    <row r="644" spans="1:4" x14ac:dyDescent="0.55000000000000004">
      <c r="A644" s="153" t="s">
        <v>1522</v>
      </c>
      <c r="B644" s="153" t="s">
        <v>1525</v>
      </c>
      <c r="C644" s="195">
        <v>4.8099999999999998E-4</v>
      </c>
      <c r="D644">
        <v>4.8099999999999998E-4</v>
      </c>
    </row>
    <row r="645" spans="1:4" x14ac:dyDescent="0.55000000000000004">
      <c r="A645" s="153" t="s">
        <v>1526</v>
      </c>
      <c r="B645" s="153" t="s">
        <v>1527</v>
      </c>
      <c r="C645" s="195">
        <v>0</v>
      </c>
      <c r="D645">
        <v>0</v>
      </c>
    </row>
    <row r="646" spans="1:4" x14ac:dyDescent="0.55000000000000004">
      <c r="A646" s="153" t="s">
        <v>1526</v>
      </c>
      <c r="B646" s="153" t="s">
        <v>1528</v>
      </c>
      <c r="C646" s="195">
        <v>0</v>
      </c>
      <c r="D646">
        <v>0</v>
      </c>
    </row>
    <row r="647" spans="1:4" x14ac:dyDescent="0.55000000000000004">
      <c r="A647" s="153" t="s">
        <v>1526</v>
      </c>
      <c r="B647" s="153" t="s">
        <v>1529</v>
      </c>
      <c r="C647" s="195">
        <v>0</v>
      </c>
      <c r="D647">
        <v>0</v>
      </c>
    </row>
    <row r="648" spans="1:4" x14ac:dyDescent="0.55000000000000004">
      <c r="A648" s="153" t="s">
        <v>1526</v>
      </c>
      <c r="B648" s="153" t="s">
        <v>1530</v>
      </c>
      <c r="C648" s="195">
        <v>0</v>
      </c>
      <c r="D648">
        <v>0</v>
      </c>
    </row>
    <row r="649" spans="1:4" x14ac:dyDescent="0.55000000000000004">
      <c r="A649" s="153" t="s">
        <v>1526</v>
      </c>
      <c r="B649" s="153" t="s">
        <v>1531</v>
      </c>
      <c r="C649" s="195">
        <v>0</v>
      </c>
      <c r="D649">
        <v>0</v>
      </c>
    </row>
    <row r="650" spans="1:4" x14ac:dyDescent="0.55000000000000004">
      <c r="A650" s="153" t="s">
        <v>1526</v>
      </c>
      <c r="B650" s="153" t="s">
        <v>1532</v>
      </c>
      <c r="C650" s="195">
        <v>0</v>
      </c>
      <c r="D650">
        <v>0</v>
      </c>
    </row>
    <row r="651" spans="1:4" x14ac:dyDescent="0.55000000000000004">
      <c r="A651" s="153" t="s">
        <v>1526</v>
      </c>
      <c r="B651" s="153" t="s">
        <v>1533</v>
      </c>
      <c r="C651" s="195">
        <v>0</v>
      </c>
      <c r="D651">
        <v>0</v>
      </c>
    </row>
    <row r="652" spans="1:4" x14ac:dyDescent="0.55000000000000004">
      <c r="A652" s="153" t="s">
        <v>1526</v>
      </c>
      <c r="B652" s="153" t="s">
        <v>1534</v>
      </c>
      <c r="C652" s="195">
        <v>0</v>
      </c>
      <c r="D652">
        <v>0</v>
      </c>
    </row>
    <row r="653" spans="1:4" x14ac:dyDescent="0.55000000000000004">
      <c r="A653" s="153" t="s">
        <v>1526</v>
      </c>
      <c r="B653" s="153" t="s">
        <v>1535</v>
      </c>
      <c r="C653" s="195">
        <v>0</v>
      </c>
      <c r="D653">
        <v>0</v>
      </c>
    </row>
    <row r="654" spans="1:4" x14ac:dyDescent="0.55000000000000004">
      <c r="A654" s="153" t="s">
        <v>1526</v>
      </c>
      <c r="B654" s="153" t="s">
        <v>1536</v>
      </c>
      <c r="C654" s="195">
        <v>4.1899999999999999E-4</v>
      </c>
      <c r="D654">
        <v>4.1899999999999999E-4</v>
      </c>
    </row>
    <row r="655" spans="1:4" x14ac:dyDescent="0.55000000000000004">
      <c r="A655" s="153" t="s">
        <v>1526</v>
      </c>
      <c r="B655" s="153" t="s">
        <v>1537</v>
      </c>
      <c r="C655" s="195">
        <v>4.0099999999999999E-4</v>
      </c>
      <c r="D655">
        <v>4.0099999999999999E-4</v>
      </c>
    </row>
    <row r="656" spans="1:4" x14ac:dyDescent="0.55000000000000004">
      <c r="A656" s="153" t="s">
        <v>1538</v>
      </c>
      <c r="B656" s="153" t="s">
        <v>1539</v>
      </c>
      <c r="C656" s="195">
        <v>0</v>
      </c>
      <c r="D656">
        <v>0</v>
      </c>
    </row>
    <row r="657" spans="1:4" x14ac:dyDescent="0.55000000000000004">
      <c r="A657" s="153" t="s">
        <v>1538</v>
      </c>
      <c r="B657" s="153" t="s">
        <v>1540</v>
      </c>
      <c r="C657" s="195">
        <v>0</v>
      </c>
      <c r="D657">
        <v>0</v>
      </c>
    </row>
    <row r="658" spans="1:4" x14ac:dyDescent="0.55000000000000004">
      <c r="A658" s="153" t="s">
        <v>1538</v>
      </c>
      <c r="B658" s="153" t="s">
        <v>1541</v>
      </c>
      <c r="C658" s="195">
        <v>0</v>
      </c>
      <c r="D658">
        <v>0</v>
      </c>
    </row>
    <row r="659" spans="1:4" x14ac:dyDescent="0.55000000000000004">
      <c r="A659" s="153" t="s">
        <v>1538</v>
      </c>
      <c r="B659" s="153" t="s">
        <v>1542</v>
      </c>
      <c r="C659" s="195">
        <v>0</v>
      </c>
      <c r="D659">
        <v>0</v>
      </c>
    </row>
    <row r="660" spans="1:4" x14ac:dyDescent="0.55000000000000004">
      <c r="A660" s="153" t="s">
        <v>1538</v>
      </c>
      <c r="B660" s="153" t="s">
        <v>1543</v>
      </c>
      <c r="C660" s="195">
        <v>0</v>
      </c>
      <c r="D660">
        <v>0</v>
      </c>
    </row>
    <row r="661" spans="1:4" x14ac:dyDescent="0.55000000000000004">
      <c r="A661" s="153" t="s">
        <v>1538</v>
      </c>
      <c r="B661" s="153" t="s">
        <v>1544</v>
      </c>
      <c r="C661" s="195">
        <v>0</v>
      </c>
      <c r="D661">
        <v>0</v>
      </c>
    </row>
    <row r="662" spans="1:4" x14ac:dyDescent="0.55000000000000004">
      <c r="A662" s="153" t="s">
        <v>1538</v>
      </c>
      <c r="B662" s="153" t="s">
        <v>1545</v>
      </c>
      <c r="C662" s="195">
        <v>3.86E-4</v>
      </c>
      <c r="D662">
        <v>3.86E-4</v>
      </c>
    </row>
    <row r="663" spans="1:4" x14ac:dyDescent="0.55000000000000004">
      <c r="A663" s="153" t="s">
        <v>1538</v>
      </c>
      <c r="B663" s="153" t="s">
        <v>1546</v>
      </c>
      <c r="C663" s="195">
        <v>5.1999999999999995E-4</v>
      </c>
      <c r="D663">
        <v>5.1999999999999995E-4</v>
      </c>
    </row>
    <row r="664" spans="1:4" x14ac:dyDescent="0.55000000000000004">
      <c r="A664" s="153" t="s">
        <v>1538</v>
      </c>
      <c r="B664" s="153" t="s">
        <v>1547</v>
      </c>
      <c r="C664" s="195">
        <v>5.1099999999999995E-4</v>
      </c>
      <c r="D664">
        <v>5.1099999999999995E-4</v>
      </c>
    </row>
    <row r="665" spans="1:4" x14ac:dyDescent="0.55000000000000004">
      <c r="A665" s="153" t="s">
        <v>1548</v>
      </c>
      <c r="B665" s="153" t="s">
        <v>1549</v>
      </c>
      <c r="C665" s="195">
        <v>0</v>
      </c>
      <c r="D665">
        <v>0</v>
      </c>
    </row>
    <row r="666" spans="1:4" x14ac:dyDescent="0.55000000000000004">
      <c r="A666" s="153" t="s">
        <v>1548</v>
      </c>
      <c r="B666" s="153" t="s">
        <v>1550</v>
      </c>
      <c r="C666" s="195">
        <v>0</v>
      </c>
      <c r="D666">
        <v>0</v>
      </c>
    </row>
    <row r="667" spans="1:4" x14ac:dyDescent="0.55000000000000004">
      <c r="A667" s="153" t="s">
        <v>1548</v>
      </c>
      <c r="B667" s="153" t="s">
        <v>1551</v>
      </c>
      <c r="C667" s="195">
        <v>4.64E-4</v>
      </c>
      <c r="D667">
        <v>4.64E-4</v>
      </c>
    </row>
    <row r="668" spans="1:4" x14ac:dyDescent="0.55000000000000004">
      <c r="A668" s="153" t="s">
        <v>1548</v>
      </c>
      <c r="B668" s="153" t="s">
        <v>1552</v>
      </c>
      <c r="C668" s="195">
        <v>4.5399999999999998E-4</v>
      </c>
      <c r="D668">
        <v>4.5399999999999998E-4</v>
      </c>
    </row>
    <row r="669" spans="1:4" x14ac:dyDescent="0.55000000000000004">
      <c r="A669" s="153" t="s">
        <v>1553</v>
      </c>
      <c r="B669" s="153" t="s">
        <v>1554</v>
      </c>
      <c r="C669" s="195">
        <v>0</v>
      </c>
      <c r="D669">
        <v>0</v>
      </c>
    </row>
    <row r="670" spans="1:4" x14ac:dyDescent="0.55000000000000004">
      <c r="A670" s="153" t="s">
        <v>1553</v>
      </c>
      <c r="B670" s="153" t="s">
        <v>1555</v>
      </c>
      <c r="C670" s="195">
        <v>4.17E-4</v>
      </c>
      <c r="D670">
        <v>4.17E-4</v>
      </c>
    </row>
    <row r="671" spans="1:4" x14ac:dyDescent="0.55000000000000004">
      <c r="A671" s="153" t="s">
        <v>1553</v>
      </c>
      <c r="B671" s="153" t="s">
        <v>1556</v>
      </c>
      <c r="C671" s="195">
        <v>4.0200000000000001E-4</v>
      </c>
      <c r="D671">
        <v>4.0200000000000001E-4</v>
      </c>
    </row>
    <row r="672" spans="1:4" x14ac:dyDescent="0.55000000000000004">
      <c r="A672" s="153" t="s">
        <v>1557</v>
      </c>
      <c r="B672" s="153" t="s">
        <v>1558</v>
      </c>
      <c r="C672" s="195">
        <v>0</v>
      </c>
      <c r="D672">
        <v>0</v>
      </c>
    </row>
    <row r="673" spans="1:4" x14ac:dyDescent="0.55000000000000004">
      <c r="A673" s="153" t="s">
        <v>1557</v>
      </c>
      <c r="B673" s="153" t="s">
        <v>1559</v>
      </c>
      <c r="C673" s="195">
        <v>6.4400000000000004E-4</v>
      </c>
      <c r="D673">
        <v>6.4400000000000004E-4</v>
      </c>
    </row>
    <row r="674" spans="1:4" x14ac:dyDescent="0.55000000000000004">
      <c r="A674" s="153" t="s">
        <v>1557</v>
      </c>
      <c r="B674" s="153" t="s">
        <v>1560</v>
      </c>
      <c r="C674" s="195">
        <v>6.38E-4</v>
      </c>
      <c r="D674">
        <v>6.38E-4</v>
      </c>
    </row>
    <row r="675" spans="1:4" x14ac:dyDescent="0.55000000000000004">
      <c r="A675" s="153" t="s">
        <v>1561</v>
      </c>
      <c r="B675" s="153" t="s">
        <v>1562</v>
      </c>
      <c r="C675" s="195">
        <v>4.3399999999999998E-4</v>
      </c>
      <c r="D675">
        <v>4.3399999999999998E-4</v>
      </c>
    </row>
    <row r="676" spans="1:4" x14ac:dyDescent="0.55000000000000004">
      <c r="A676" s="153" t="s">
        <v>1563</v>
      </c>
      <c r="B676" s="153" t="s">
        <v>1564</v>
      </c>
      <c r="C676" s="195">
        <v>3.9800000000000002E-4</v>
      </c>
      <c r="D676">
        <v>3.9800000000000002E-4</v>
      </c>
    </row>
    <row r="677" spans="1:4" x14ac:dyDescent="0.55000000000000004">
      <c r="A677" s="153" t="s">
        <v>1565</v>
      </c>
      <c r="B677" s="153" t="s">
        <v>1566</v>
      </c>
      <c r="C677" s="195">
        <v>4.8200000000000001E-4</v>
      </c>
      <c r="D677">
        <v>4.8200000000000001E-4</v>
      </c>
    </row>
    <row r="678" spans="1:4" x14ac:dyDescent="0.55000000000000004">
      <c r="A678" s="153" t="s">
        <v>1567</v>
      </c>
      <c r="B678" s="153" t="s">
        <v>1568</v>
      </c>
      <c r="C678" s="195">
        <v>4.5800000000000002E-4</v>
      </c>
      <c r="D678">
        <v>4.5800000000000002E-4</v>
      </c>
    </row>
    <row r="679" spans="1:4" x14ac:dyDescent="0.55000000000000004">
      <c r="A679" s="153" t="s">
        <v>1569</v>
      </c>
      <c r="B679" s="153" t="s">
        <v>1570</v>
      </c>
      <c r="C679" s="195">
        <v>3.4099999999999999E-4</v>
      </c>
      <c r="D679">
        <v>3.4099999999999999E-4</v>
      </c>
    </row>
    <row r="680" spans="1:4" x14ac:dyDescent="0.55000000000000004">
      <c r="A680" s="153" t="s">
        <v>1571</v>
      </c>
      <c r="B680" s="153" t="s">
        <v>1572</v>
      </c>
      <c r="C680" s="195">
        <v>3.4400000000000001E-4</v>
      </c>
      <c r="D680">
        <v>3.4400000000000001E-4</v>
      </c>
    </row>
    <row r="681" spans="1:4" x14ac:dyDescent="0.55000000000000004">
      <c r="A681" s="153" t="s">
        <v>1573</v>
      </c>
      <c r="B681" s="153" t="s">
        <v>1574</v>
      </c>
      <c r="C681" s="195">
        <v>4.2700000000000002E-4</v>
      </c>
      <c r="D681">
        <v>4.2700000000000002E-4</v>
      </c>
    </row>
    <row r="682" spans="1:4" x14ac:dyDescent="0.55000000000000004">
      <c r="A682" s="153" t="s">
        <v>1575</v>
      </c>
      <c r="B682" s="153" t="s">
        <v>1576</v>
      </c>
      <c r="C682" s="195">
        <v>9.9200000000000004E-4</v>
      </c>
      <c r="D682">
        <v>9.9200000000000004E-4</v>
      </c>
    </row>
    <row r="683" spans="1:4" x14ac:dyDescent="0.55000000000000004">
      <c r="A683" s="153" t="s">
        <v>1577</v>
      </c>
      <c r="B683" s="153" t="s">
        <v>1578</v>
      </c>
      <c r="C683" s="195">
        <v>4.1599999999999997E-4</v>
      </c>
      <c r="D683">
        <v>4.1599999999999997E-4</v>
      </c>
    </row>
    <row r="684" spans="1:4" x14ac:dyDescent="0.55000000000000004">
      <c r="A684" s="153" t="s">
        <v>1579</v>
      </c>
      <c r="B684" s="153" t="s">
        <v>1580</v>
      </c>
      <c r="C684" s="195">
        <v>0</v>
      </c>
      <c r="D684">
        <v>0</v>
      </c>
    </row>
    <row r="685" spans="1:4" x14ac:dyDescent="0.55000000000000004">
      <c r="A685" s="153" t="s">
        <v>1579</v>
      </c>
      <c r="B685" s="153" t="s">
        <v>1581</v>
      </c>
      <c r="C685" s="195">
        <v>5.8500000000000002E-4</v>
      </c>
      <c r="D685">
        <v>5.8500000000000002E-4</v>
      </c>
    </row>
    <row r="686" spans="1:4" x14ac:dyDescent="0.55000000000000004">
      <c r="A686" s="153" t="s">
        <v>1579</v>
      </c>
      <c r="B686" s="153" t="s">
        <v>1582</v>
      </c>
      <c r="C686" s="195">
        <v>5.5000000000000003E-4</v>
      </c>
      <c r="D686">
        <v>5.5000000000000003E-4</v>
      </c>
    </row>
    <row r="687" spans="1:4" x14ac:dyDescent="0.55000000000000004">
      <c r="A687" s="153" t="s">
        <v>1583</v>
      </c>
      <c r="B687" s="153" t="s">
        <v>1584</v>
      </c>
      <c r="C687" s="195">
        <v>6.6299999999999996E-4</v>
      </c>
      <c r="D687">
        <v>6.6299999999999996E-4</v>
      </c>
    </row>
    <row r="688" spans="1:4" x14ac:dyDescent="0.55000000000000004">
      <c r="A688" s="153" t="s">
        <v>1585</v>
      </c>
      <c r="B688" s="153" t="s">
        <v>1586</v>
      </c>
      <c r="C688" s="195">
        <v>4.1599999999999997E-4</v>
      </c>
      <c r="D688">
        <v>4.1599999999999997E-4</v>
      </c>
    </row>
    <row r="689" spans="1:4" x14ac:dyDescent="0.55000000000000004">
      <c r="A689" s="153" t="s">
        <v>1587</v>
      </c>
      <c r="B689" s="153" t="s">
        <v>683</v>
      </c>
      <c r="C689" s="195">
        <v>0</v>
      </c>
      <c r="D689">
        <v>0</v>
      </c>
    </row>
    <row r="690" spans="1:4" x14ac:dyDescent="0.55000000000000004">
      <c r="A690" s="153" t="s">
        <v>1587</v>
      </c>
      <c r="B690" s="153" t="s">
        <v>1588</v>
      </c>
      <c r="C690" s="195">
        <v>4.5300000000000001E-4</v>
      </c>
      <c r="D690">
        <v>4.5300000000000001E-4</v>
      </c>
    </row>
    <row r="691" spans="1:4" x14ac:dyDescent="0.55000000000000004">
      <c r="A691" s="153" t="s">
        <v>1587</v>
      </c>
      <c r="B691" s="153" t="s">
        <v>1589</v>
      </c>
      <c r="C691" s="195">
        <v>3.9500000000000001E-4</v>
      </c>
      <c r="D691">
        <v>3.9500000000000001E-4</v>
      </c>
    </row>
    <row r="692" spans="1:4" x14ac:dyDescent="0.55000000000000004">
      <c r="A692" s="153" t="s">
        <v>1590</v>
      </c>
      <c r="B692" s="153" t="s">
        <v>3</v>
      </c>
      <c r="C692" s="195">
        <v>4.1300000000000001E-4</v>
      </c>
      <c r="D692">
        <v>4.1300000000000001E-4</v>
      </c>
    </row>
    <row r="693" spans="1:4" x14ac:dyDescent="0.55000000000000004">
      <c r="A693" s="153" t="s">
        <v>1591</v>
      </c>
      <c r="B693" s="153" t="s">
        <v>1592</v>
      </c>
      <c r="C693" s="195">
        <v>2.9999999999999997E-4</v>
      </c>
      <c r="D693">
        <v>2.9999999999999997E-4</v>
      </c>
    </row>
    <row r="694" spans="1:4" x14ac:dyDescent="0.55000000000000004">
      <c r="A694" s="153" t="s">
        <v>1593</v>
      </c>
      <c r="B694" s="153" t="s">
        <v>1594</v>
      </c>
      <c r="C694" s="195">
        <v>0</v>
      </c>
      <c r="D694">
        <v>0</v>
      </c>
    </row>
    <row r="695" spans="1:4" x14ac:dyDescent="0.55000000000000004">
      <c r="A695" s="153" t="s">
        <v>1593</v>
      </c>
      <c r="B695" s="153" t="s">
        <v>1595</v>
      </c>
      <c r="C695" s="195">
        <v>0</v>
      </c>
      <c r="D695">
        <v>0</v>
      </c>
    </row>
    <row r="696" spans="1:4" x14ac:dyDescent="0.55000000000000004">
      <c r="A696" s="153" t="s">
        <v>1593</v>
      </c>
      <c r="B696" s="153" t="s">
        <v>1596</v>
      </c>
      <c r="C696" s="195">
        <v>0</v>
      </c>
      <c r="D696">
        <v>0</v>
      </c>
    </row>
    <row r="697" spans="1:4" x14ac:dyDescent="0.55000000000000004">
      <c r="A697" s="153" t="s">
        <v>1593</v>
      </c>
      <c r="B697" s="153" t="s">
        <v>1597</v>
      </c>
      <c r="C697" s="195">
        <v>0</v>
      </c>
      <c r="D697">
        <v>0</v>
      </c>
    </row>
    <row r="698" spans="1:4" x14ac:dyDescent="0.55000000000000004">
      <c r="A698" s="153" t="s">
        <v>1593</v>
      </c>
      <c r="B698" s="153" t="s">
        <v>1598</v>
      </c>
      <c r="C698" s="195">
        <v>5.2999999999999998E-4</v>
      </c>
      <c r="D698">
        <v>5.2999999999999998E-4</v>
      </c>
    </row>
    <row r="699" spans="1:4" x14ac:dyDescent="0.55000000000000004">
      <c r="A699" s="153" t="s">
        <v>1593</v>
      </c>
      <c r="B699" s="153" t="s">
        <v>1599</v>
      </c>
      <c r="C699" s="195">
        <v>4.7399999999999997E-4</v>
      </c>
      <c r="D699">
        <v>4.7399999999999997E-4</v>
      </c>
    </row>
    <row r="700" spans="1:4" x14ac:dyDescent="0.55000000000000004">
      <c r="A700" s="153" t="s">
        <v>1600</v>
      </c>
      <c r="B700" s="153" t="s">
        <v>1601</v>
      </c>
      <c r="C700" s="195">
        <v>6.2299999999999996E-4</v>
      </c>
      <c r="D700">
        <v>6.2299999999999996E-4</v>
      </c>
    </row>
    <row r="701" spans="1:4" x14ac:dyDescent="0.55000000000000004">
      <c r="A701" s="153" t="s">
        <v>1602</v>
      </c>
      <c r="B701" s="153" t="s">
        <v>1603</v>
      </c>
      <c r="C701" s="195">
        <v>5.8799999999999998E-4</v>
      </c>
      <c r="D701">
        <v>5.8799999999999998E-4</v>
      </c>
    </row>
    <row r="702" spans="1:4" x14ac:dyDescent="0.55000000000000004">
      <c r="A702" s="153" t="s">
        <v>1604</v>
      </c>
      <c r="B702" s="153" t="s">
        <v>1605</v>
      </c>
      <c r="C702" s="195">
        <v>4.2900000000000002E-4</v>
      </c>
      <c r="D702">
        <v>4.2900000000000002E-4</v>
      </c>
    </row>
    <row r="703" spans="1:4" x14ac:dyDescent="0.55000000000000004">
      <c r="A703" s="153" t="s">
        <v>1606</v>
      </c>
      <c r="B703" s="153" t="s">
        <v>1607</v>
      </c>
      <c r="C703" s="195">
        <v>0</v>
      </c>
      <c r="D703">
        <v>0</v>
      </c>
    </row>
    <row r="704" spans="1:4" x14ac:dyDescent="0.55000000000000004">
      <c r="A704" s="153" t="s">
        <v>1606</v>
      </c>
      <c r="B704" s="153" t="s">
        <v>1608</v>
      </c>
      <c r="C704" s="195">
        <v>0</v>
      </c>
      <c r="D704">
        <v>0</v>
      </c>
    </row>
    <row r="705" spans="1:4" x14ac:dyDescent="0.55000000000000004">
      <c r="A705" s="153" t="s">
        <v>1606</v>
      </c>
      <c r="B705" s="153" t="s">
        <v>1609</v>
      </c>
      <c r="C705" s="195">
        <v>0</v>
      </c>
      <c r="D705">
        <v>0</v>
      </c>
    </row>
    <row r="706" spans="1:4" x14ac:dyDescent="0.55000000000000004">
      <c r="A706" s="153" t="s">
        <v>1610</v>
      </c>
      <c r="B706" s="153" t="s">
        <v>1611</v>
      </c>
      <c r="C706" s="195">
        <v>0</v>
      </c>
      <c r="D706">
        <v>0</v>
      </c>
    </row>
    <row r="707" spans="1:4" x14ac:dyDescent="0.55000000000000004">
      <c r="A707" s="153" t="s">
        <v>1610</v>
      </c>
      <c r="B707" s="153" t="s">
        <v>1612</v>
      </c>
      <c r="C707" s="195">
        <v>5.8399999999999999E-4</v>
      </c>
      <c r="D707">
        <v>5.8399999999999999E-4</v>
      </c>
    </row>
    <row r="708" spans="1:4" x14ac:dyDescent="0.55000000000000004">
      <c r="A708" s="153" t="s">
        <v>1610</v>
      </c>
      <c r="B708" s="153" t="s">
        <v>1613</v>
      </c>
      <c r="C708" s="195">
        <v>5.8299999999999997E-4</v>
      </c>
      <c r="D708">
        <v>5.8299999999999997E-4</v>
      </c>
    </row>
    <row r="709" spans="1:4" x14ac:dyDescent="0.55000000000000004">
      <c r="A709" s="153" t="s">
        <v>1614</v>
      </c>
      <c r="B709" s="153" t="s">
        <v>1615</v>
      </c>
      <c r="C709" s="195">
        <v>0</v>
      </c>
      <c r="D709">
        <v>0</v>
      </c>
    </row>
    <row r="710" spans="1:4" x14ac:dyDescent="0.55000000000000004">
      <c r="A710" s="153" t="s">
        <v>1614</v>
      </c>
      <c r="B710" s="153" t="s">
        <v>1616</v>
      </c>
      <c r="C710" s="195">
        <v>3.1799999999999998E-4</v>
      </c>
      <c r="D710">
        <v>3.1799999999999998E-4</v>
      </c>
    </row>
    <row r="711" spans="1:4" x14ac:dyDescent="0.55000000000000004">
      <c r="A711" s="153" t="s">
        <v>1614</v>
      </c>
      <c r="B711" s="153" t="s">
        <v>1617</v>
      </c>
      <c r="C711" s="195">
        <v>3.1800000000000003E-4</v>
      </c>
      <c r="D711">
        <v>3.1800000000000003E-4</v>
      </c>
    </row>
    <row r="712" spans="1:4" x14ac:dyDescent="0.55000000000000004">
      <c r="A712" s="153" t="s">
        <v>1618</v>
      </c>
      <c r="B712" s="153" t="s">
        <v>1619</v>
      </c>
      <c r="C712" s="195">
        <v>3.6200000000000002E-4</v>
      </c>
      <c r="D712">
        <v>3.6200000000000002E-4</v>
      </c>
    </row>
    <row r="713" spans="1:4" x14ac:dyDescent="0.55000000000000004">
      <c r="A713" s="153" t="s">
        <v>1620</v>
      </c>
      <c r="B713" s="153" t="s">
        <v>1621</v>
      </c>
      <c r="C713" s="195">
        <v>4.4099999999999999E-4</v>
      </c>
      <c r="D713">
        <v>4.4099999999999999E-4</v>
      </c>
    </row>
    <row r="714" spans="1:4" x14ac:dyDescent="0.55000000000000004">
      <c r="A714" s="153" t="s">
        <v>1622</v>
      </c>
      <c r="B714" s="153" t="s">
        <v>1623</v>
      </c>
      <c r="C714" s="195">
        <v>3.4099999999999999E-4</v>
      </c>
      <c r="D714">
        <v>3.4099999999999999E-4</v>
      </c>
    </row>
    <row r="715" spans="1:4" x14ac:dyDescent="0.55000000000000004">
      <c r="A715" s="153" t="s">
        <v>1624</v>
      </c>
      <c r="B715" s="153" t="s">
        <v>1625</v>
      </c>
      <c r="C715" s="195">
        <v>5.9500000000000004E-4</v>
      </c>
      <c r="D715">
        <v>5.9500000000000004E-4</v>
      </c>
    </row>
    <row r="716" spans="1:4" x14ac:dyDescent="0.55000000000000004">
      <c r="A716" s="153" t="s">
        <v>1626</v>
      </c>
      <c r="B716" s="153" t="s">
        <v>1627</v>
      </c>
      <c r="C716" s="195">
        <v>6.2E-4</v>
      </c>
      <c r="D716">
        <v>6.2E-4</v>
      </c>
    </row>
    <row r="717" spans="1:4" x14ac:dyDescent="0.55000000000000004">
      <c r="A717" s="153" t="s">
        <v>1628</v>
      </c>
      <c r="B717" s="153" t="s">
        <v>1629</v>
      </c>
      <c r="C717" s="195">
        <v>4.2700000000000002E-4</v>
      </c>
      <c r="D717">
        <v>4.2700000000000002E-4</v>
      </c>
    </row>
    <row r="718" spans="1:4" x14ac:dyDescent="0.55000000000000004">
      <c r="A718" s="153" t="s">
        <v>1630</v>
      </c>
      <c r="B718" s="153" t="s">
        <v>672</v>
      </c>
      <c r="C718" s="195">
        <v>3.86E-4</v>
      </c>
      <c r="D718">
        <v>0</v>
      </c>
    </row>
    <row r="719" spans="1:4" x14ac:dyDescent="0.55000000000000004">
      <c r="A719" s="153" t="s">
        <v>1630</v>
      </c>
      <c r="B719" s="153" t="s">
        <v>1631</v>
      </c>
      <c r="C719" s="195">
        <v>3.1500000000000001E-4</v>
      </c>
      <c r="D719">
        <v>3.1500000000000001E-4</v>
      </c>
    </row>
    <row r="720" spans="1:4" x14ac:dyDescent="0.55000000000000004">
      <c r="A720" s="153" t="s">
        <v>1630</v>
      </c>
      <c r="B720" s="153" t="s">
        <v>1632</v>
      </c>
      <c r="C720" s="195">
        <v>3.1500000000000001E-4</v>
      </c>
      <c r="D720">
        <v>3.1399999999999999E-4</v>
      </c>
    </row>
    <row r="721" spans="1:4" x14ac:dyDescent="0.55000000000000004">
      <c r="A721" s="153" t="s">
        <v>1633</v>
      </c>
      <c r="B721" s="153" t="s">
        <v>1634</v>
      </c>
      <c r="C721" s="195">
        <v>0</v>
      </c>
      <c r="D721">
        <v>0</v>
      </c>
    </row>
    <row r="722" spans="1:4" x14ac:dyDescent="0.55000000000000004">
      <c r="A722" s="153" t="s">
        <v>1633</v>
      </c>
      <c r="B722" s="153" t="s">
        <v>1635</v>
      </c>
      <c r="C722" s="195">
        <v>5.6099999999999998E-4</v>
      </c>
      <c r="D722">
        <v>5.6099999999999998E-4</v>
      </c>
    </row>
    <row r="723" spans="1:4" x14ac:dyDescent="0.55000000000000004">
      <c r="A723" s="153" t="s">
        <v>1633</v>
      </c>
      <c r="B723" s="153" t="s">
        <v>1636</v>
      </c>
      <c r="C723" s="195">
        <v>5.5999999999999995E-4</v>
      </c>
      <c r="D723">
        <v>5.5999999999999995E-4</v>
      </c>
    </row>
    <row r="724" spans="1:4" x14ac:dyDescent="0.55000000000000004">
      <c r="A724" s="153" t="s">
        <v>1637</v>
      </c>
      <c r="B724" s="153" t="s">
        <v>1638</v>
      </c>
      <c r="C724" s="195">
        <v>0</v>
      </c>
      <c r="D724">
        <v>0</v>
      </c>
    </row>
    <row r="725" spans="1:4" x14ac:dyDescent="0.55000000000000004">
      <c r="A725" s="153" t="s">
        <v>1637</v>
      </c>
      <c r="B725" s="153" t="s">
        <v>1639</v>
      </c>
      <c r="C725" s="195">
        <v>0</v>
      </c>
      <c r="D725">
        <v>0</v>
      </c>
    </row>
    <row r="726" spans="1:4" x14ac:dyDescent="0.55000000000000004">
      <c r="A726" s="153" t="s">
        <v>1637</v>
      </c>
      <c r="B726" s="153" t="s">
        <v>1640</v>
      </c>
      <c r="C726" s="195">
        <v>3.6900000000000002E-4</v>
      </c>
      <c r="D726">
        <v>3.6900000000000002E-4</v>
      </c>
    </row>
    <row r="727" spans="1:4" x14ac:dyDescent="0.55000000000000004">
      <c r="A727" s="153" t="s">
        <v>1637</v>
      </c>
      <c r="B727" s="153" t="s">
        <v>1641</v>
      </c>
      <c r="C727" s="195">
        <v>3.6699999999999998E-4</v>
      </c>
      <c r="D727">
        <v>3.6699999999999998E-4</v>
      </c>
    </row>
    <row r="728" spans="1:4" x14ac:dyDescent="0.55000000000000004">
      <c r="A728" s="153" t="s">
        <v>1642</v>
      </c>
      <c r="B728" s="153" t="s">
        <v>1643</v>
      </c>
      <c r="C728" s="195">
        <v>0</v>
      </c>
      <c r="D728">
        <v>0</v>
      </c>
    </row>
    <row r="729" spans="1:4" x14ac:dyDescent="0.55000000000000004">
      <c r="A729" s="153" t="s">
        <v>1642</v>
      </c>
      <c r="B729" s="153" t="s">
        <v>1644</v>
      </c>
      <c r="C729" s="195">
        <v>4.5199999999999998E-4</v>
      </c>
      <c r="D729">
        <v>4.5199999999999998E-4</v>
      </c>
    </row>
    <row r="730" spans="1:4" x14ac:dyDescent="0.55000000000000004">
      <c r="A730" s="153" t="s">
        <v>1642</v>
      </c>
      <c r="B730" s="153" t="s">
        <v>1645</v>
      </c>
      <c r="C730" s="195">
        <v>4.3800000000000002E-4</v>
      </c>
      <c r="D730">
        <v>4.3800000000000002E-4</v>
      </c>
    </row>
    <row r="731" spans="1:4" x14ac:dyDescent="0.55000000000000004">
      <c r="A731" s="153" t="s">
        <v>1646</v>
      </c>
      <c r="B731" s="153" t="s">
        <v>1647</v>
      </c>
      <c r="C731" s="195">
        <v>3.4099999999999999E-4</v>
      </c>
      <c r="D731">
        <v>3.4099999999999999E-4</v>
      </c>
    </row>
    <row r="732" spans="1:4" x14ac:dyDescent="0.55000000000000004">
      <c r="A732" s="153" t="s">
        <v>1648</v>
      </c>
      <c r="B732" s="153" t="s">
        <v>1649</v>
      </c>
      <c r="C732" s="195">
        <v>6.0999999999999997E-4</v>
      </c>
      <c r="D732">
        <v>6.0999999999999997E-4</v>
      </c>
    </row>
    <row r="733" spans="1:4" x14ac:dyDescent="0.55000000000000004">
      <c r="A733" s="153" t="s">
        <v>1650</v>
      </c>
      <c r="B733" s="153" t="s">
        <v>1651</v>
      </c>
      <c r="C733" s="195">
        <v>5.53E-4</v>
      </c>
      <c r="D733">
        <v>5.53E-4</v>
      </c>
    </row>
    <row r="734" spans="1:4" x14ac:dyDescent="0.55000000000000004">
      <c r="A734" s="153" t="s">
        <v>1652</v>
      </c>
      <c r="B734" s="153" t="s">
        <v>1653</v>
      </c>
      <c r="C734" s="195">
        <v>2.32E-4</v>
      </c>
      <c r="D734">
        <v>2.32E-4</v>
      </c>
    </row>
    <row r="735" spans="1:4" x14ac:dyDescent="0.55000000000000004">
      <c r="A735" s="153" t="s">
        <v>1654</v>
      </c>
      <c r="B735" s="153" t="s">
        <v>1655</v>
      </c>
      <c r="C735" s="195">
        <v>3.4099999999999999E-4</v>
      </c>
      <c r="D735">
        <v>3.4099999999999999E-4</v>
      </c>
    </row>
    <row r="736" spans="1:4" x14ac:dyDescent="0.55000000000000004">
      <c r="A736" s="153" t="s">
        <v>1656</v>
      </c>
      <c r="B736" s="153" t="s">
        <v>1657</v>
      </c>
      <c r="C736" s="195">
        <v>0</v>
      </c>
      <c r="D736">
        <v>0</v>
      </c>
    </row>
    <row r="737" spans="1:4" x14ac:dyDescent="0.55000000000000004">
      <c r="A737" s="153" t="s">
        <v>1656</v>
      </c>
      <c r="B737" s="153" t="s">
        <v>1658</v>
      </c>
      <c r="C737" s="195">
        <v>3.3100000000000002E-4</v>
      </c>
      <c r="D737">
        <v>3.3100000000000002E-4</v>
      </c>
    </row>
    <row r="738" spans="1:4" x14ac:dyDescent="0.55000000000000004">
      <c r="A738" s="153" t="s">
        <v>1656</v>
      </c>
      <c r="B738" s="153" t="s">
        <v>1659</v>
      </c>
      <c r="C738" s="195">
        <v>2.8200000000000002E-4</v>
      </c>
      <c r="D738">
        <v>2.8200000000000002E-4</v>
      </c>
    </row>
    <row r="739" spans="1:4" x14ac:dyDescent="0.55000000000000004">
      <c r="A739" s="153" t="s">
        <v>1660</v>
      </c>
      <c r="B739" s="153" t="s">
        <v>1661</v>
      </c>
      <c r="C739" s="195">
        <v>4.9299999999999995E-4</v>
      </c>
      <c r="D739">
        <v>4.9299999999999995E-4</v>
      </c>
    </row>
    <row r="740" spans="1:4" x14ac:dyDescent="0.55000000000000004">
      <c r="A740" s="153" t="s">
        <v>1662</v>
      </c>
      <c r="B740" s="153" t="s">
        <v>1663</v>
      </c>
      <c r="C740" s="195">
        <v>5.3399999999999997E-4</v>
      </c>
      <c r="D740">
        <v>5.3399999999999997E-4</v>
      </c>
    </row>
    <row r="741" spans="1:4" x14ac:dyDescent="0.55000000000000004">
      <c r="A741" s="153" t="s">
        <v>1664</v>
      </c>
      <c r="B741" s="153" t="s">
        <v>1665</v>
      </c>
      <c r="C741" s="195">
        <v>4.37E-4</v>
      </c>
      <c r="D741">
        <v>4.37E-4</v>
      </c>
    </row>
    <row r="742" spans="1:4" x14ac:dyDescent="0.55000000000000004">
      <c r="A742" s="153" t="s">
        <v>1666</v>
      </c>
      <c r="B742" s="153" t="s">
        <v>1667</v>
      </c>
      <c r="C742" s="195">
        <v>3.4400000000000001E-4</v>
      </c>
      <c r="D742">
        <v>3.4400000000000001E-4</v>
      </c>
    </row>
    <row r="743" spans="1:4" x14ac:dyDescent="0.55000000000000004">
      <c r="A743" s="153" t="s">
        <v>1668</v>
      </c>
      <c r="B743" s="153" t="s">
        <v>1669</v>
      </c>
      <c r="C743" s="195">
        <v>5.13E-4</v>
      </c>
      <c r="D743">
        <v>5.13E-4</v>
      </c>
    </row>
    <row r="744" spans="1:4" x14ac:dyDescent="0.55000000000000004">
      <c r="A744" s="153" t="s">
        <v>1670</v>
      </c>
      <c r="B744" s="153" t="s">
        <v>1671</v>
      </c>
      <c r="C744" s="195">
        <v>4.86E-4</v>
      </c>
      <c r="D744">
        <v>4.86E-4</v>
      </c>
    </row>
    <row r="745" spans="1:4" x14ac:dyDescent="0.55000000000000004">
      <c r="A745" s="153" t="s">
        <v>1672</v>
      </c>
      <c r="B745" s="153" t="s">
        <v>1673</v>
      </c>
      <c r="C745" s="195">
        <v>0</v>
      </c>
      <c r="D745">
        <v>0</v>
      </c>
    </row>
    <row r="746" spans="1:4" x14ac:dyDescent="0.55000000000000004">
      <c r="A746" s="153" t="s">
        <v>1672</v>
      </c>
      <c r="B746" s="153" t="s">
        <v>1674</v>
      </c>
      <c r="C746" s="195">
        <v>0</v>
      </c>
      <c r="D746">
        <v>0</v>
      </c>
    </row>
    <row r="747" spans="1:4" x14ac:dyDescent="0.55000000000000004">
      <c r="A747" s="153" t="s">
        <v>1672</v>
      </c>
      <c r="B747" s="153" t="s">
        <v>1675</v>
      </c>
      <c r="C747" s="195">
        <v>0</v>
      </c>
      <c r="D747">
        <v>0</v>
      </c>
    </row>
    <row r="748" spans="1:4" x14ac:dyDescent="0.55000000000000004">
      <c r="A748" s="153" t="s">
        <v>1672</v>
      </c>
      <c r="B748" s="153" t="s">
        <v>1676</v>
      </c>
      <c r="C748" s="195">
        <v>4.3899999999999999E-4</v>
      </c>
      <c r="D748">
        <v>4.3899999999999999E-4</v>
      </c>
    </row>
    <row r="749" spans="1:4" x14ac:dyDescent="0.55000000000000004">
      <c r="A749" s="153" t="s">
        <v>1672</v>
      </c>
      <c r="B749" s="153" t="s">
        <v>1677</v>
      </c>
      <c r="C749" s="195">
        <v>2.9799999999999998E-4</v>
      </c>
      <c r="D749">
        <v>2.9799999999999998E-4</v>
      </c>
    </row>
    <row r="750" spans="1:4" x14ac:dyDescent="0.55000000000000004">
      <c r="A750" s="153" t="s">
        <v>1678</v>
      </c>
      <c r="B750" s="153" t="s">
        <v>1679</v>
      </c>
      <c r="C750" s="195">
        <v>4.3399999999999998E-4</v>
      </c>
      <c r="D750">
        <v>4.3399999999999998E-4</v>
      </c>
    </row>
    <row r="751" spans="1:4" x14ac:dyDescent="0.55000000000000004">
      <c r="A751" s="153" t="s">
        <v>1680</v>
      </c>
      <c r="B751" s="153" t="s">
        <v>1681</v>
      </c>
      <c r="C751" s="195">
        <v>3.8900000000000002E-4</v>
      </c>
      <c r="D751">
        <v>3.8900000000000002E-4</v>
      </c>
    </row>
    <row r="752" spans="1:4" x14ac:dyDescent="0.55000000000000004">
      <c r="A752" s="153" t="s">
        <v>1682</v>
      </c>
      <c r="B752" s="153" t="s">
        <v>1683</v>
      </c>
      <c r="C752" s="195">
        <v>3.7500000000000001E-4</v>
      </c>
      <c r="D752">
        <v>3.7500000000000001E-4</v>
      </c>
    </row>
    <row r="753" spans="1:4" x14ac:dyDescent="0.55000000000000004">
      <c r="A753" s="153" t="s">
        <v>1684</v>
      </c>
      <c r="B753" s="153" t="s">
        <v>1685</v>
      </c>
      <c r="C753" s="195">
        <v>4.5300000000000001E-4</v>
      </c>
      <c r="D753">
        <v>4.5300000000000001E-4</v>
      </c>
    </row>
    <row r="754" spans="1:4" x14ac:dyDescent="0.55000000000000004">
      <c r="A754" s="153" t="s">
        <v>1686</v>
      </c>
      <c r="B754" s="153" t="s">
        <v>667</v>
      </c>
      <c r="C754" s="195">
        <v>0</v>
      </c>
      <c r="D754">
        <v>0</v>
      </c>
    </row>
    <row r="755" spans="1:4" x14ac:dyDescent="0.55000000000000004">
      <c r="A755" s="153" t="s">
        <v>1686</v>
      </c>
      <c r="B755" s="153" t="s">
        <v>1687</v>
      </c>
      <c r="C755" s="195">
        <v>4.4700000000000002E-4</v>
      </c>
      <c r="D755">
        <v>4.4700000000000002E-4</v>
      </c>
    </row>
    <row r="756" spans="1:4" x14ac:dyDescent="0.55000000000000004">
      <c r="A756" s="153" t="s">
        <v>1686</v>
      </c>
      <c r="B756" s="153" t="s">
        <v>1688</v>
      </c>
      <c r="C756" s="195">
        <v>4.3899999999999999E-4</v>
      </c>
      <c r="D756">
        <v>4.3899999999999999E-4</v>
      </c>
    </row>
    <row r="757" spans="1:4" x14ac:dyDescent="0.55000000000000004">
      <c r="A757" s="153" t="s">
        <v>1689</v>
      </c>
      <c r="B757" s="153" t="s">
        <v>1690</v>
      </c>
      <c r="C757" s="195">
        <v>3.6900000000000002E-4</v>
      </c>
      <c r="D757">
        <v>3.6900000000000002E-4</v>
      </c>
    </row>
    <row r="758" spans="1:4" x14ac:dyDescent="0.55000000000000004">
      <c r="A758" s="153" t="s">
        <v>1691</v>
      </c>
      <c r="B758" s="153" t="s">
        <v>1692</v>
      </c>
      <c r="C758" s="195">
        <v>4.6000000000000001E-4</v>
      </c>
      <c r="D758">
        <v>4.6000000000000001E-4</v>
      </c>
    </row>
    <row r="759" spans="1:4" x14ac:dyDescent="0.55000000000000004">
      <c r="A759" s="153" t="s">
        <v>1693</v>
      </c>
      <c r="B759" s="153" t="s">
        <v>1694</v>
      </c>
      <c r="C759" s="195">
        <v>3.7300000000000001E-4</v>
      </c>
      <c r="D759">
        <v>3.68E-4</v>
      </c>
    </row>
    <row r="760" spans="1:4" x14ac:dyDescent="0.55000000000000004">
      <c r="A760" s="153" t="s">
        <v>1695</v>
      </c>
      <c r="B760" s="153" t="s">
        <v>680</v>
      </c>
      <c r="C760" s="195">
        <v>3.86E-4</v>
      </c>
      <c r="D760">
        <v>0</v>
      </c>
    </row>
    <row r="761" spans="1:4" x14ac:dyDescent="0.55000000000000004">
      <c r="A761" s="153" t="s">
        <v>1695</v>
      </c>
      <c r="B761" s="153" t="s">
        <v>1696</v>
      </c>
      <c r="C761" s="195">
        <v>3.3300000000000002E-4</v>
      </c>
      <c r="D761">
        <v>3.3300000000000002E-4</v>
      </c>
    </row>
    <row r="762" spans="1:4" x14ac:dyDescent="0.55000000000000004">
      <c r="A762" s="153" t="s">
        <v>1695</v>
      </c>
      <c r="B762" s="153" t="s">
        <v>1697</v>
      </c>
      <c r="C762" s="195">
        <v>3.3300000000000002E-4</v>
      </c>
      <c r="D762">
        <v>3.3300000000000002E-4</v>
      </c>
    </row>
    <row r="763" spans="1:4" x14ac:dyDescent="0.55000000000000004">
      <c r="A763" s="153" t="s">
        <v>1698</v>
      </c>
      <c r="B763" s="153" t="s">
        <v>1699</v>
      </c>
      <c r="C763" s="195">
        <v>5.4699999999999996E-4</v>
      </c>
      <c r="D763">
        <v>5.4699999999999996E-4</v>
      </c>
    </row>
    <row r="764" spans="1:4" x14ac:dyDescent="0.55000000000000004">
      <c r="A764" s="153" t="s">
        <v>1700</v>
      </c>
      <c r="B764" s="153" t="s">
        <v>1701</v>
      </c>
      <c r="C764" s="195">
        <v>4.6900000000000002E-4</v>
      </c>
      <c r="D764">
        <v>4.6900000000000002E-4</v>
      </c>
    </row>
    <row r="765" spans="1:4" x14ac:dyDescent="0.55000000000000004">
      <c r="A765" s="153" t="s">
        <v>1702</v>
      </c>
      <c r="B765" s="153" t="s">
        <v>1703</v>
      </c>
      <c r="C765" s="195">
        <v>0</v>
      </c>
      <c r="D765">
        <v>0</v>
      </c>
    </row>
    <row r="766" spans="1:4" x14ac:dyDescent="0.55000000000000004">
      <c r="A766" s="153" t="s">
        <v>1702</v>
      </c>
      <c r="B766" s="153" t="s">
        <v>1704</v>
      </c>
      <c r="C766" s="195">
        <v>0</v>
      </c>
      <c r="D766">
        <v>0</v>
      </c>
    </row>
    <row r="767" spans="1:4" x14ac:dyDescent="0.55000000000000004">
      <c r="A767" s="153" t="s">
        <v>1705</v>
      </c>
      <c r="B767" s="153" t="s">
        <v>1706</v>
      </c>
      <c r="C767" s="195">
        <v>1.0399999999999999E-4</v>
      </c>
      <c r="D767">
        <v>1.0399999999999999E-4</v>
      </c>
    </row>
    <row r="768" spans="1:4" x14ac:dyDescent="0.55000000000000004">
      <c r="A768" s="153" t="s">
        <v>1707</v>
      </c>
      <c r="B768" s="153" t="s">
        <v>1708</v>
      </c>
      <c r="C768" s="195">
        <v>3.4099999999999999E-4</v>
      </c>
      <c r="D768">
        <v>3.4099999999999999E-4</v>
      </c>
    </row>
    <row r="769" spans="1:4" x14ac:dyDescent="0.55000000000000004">
      <c r="A769" s="153" t="s">
        <v>1709</v>
      </c>
      <c r="B769" s="153" t="s">
        <v>1710</v>
      </c>
      <c r="C769" s="195">
        <v>1.4999999999999999E-4</v>
      </c>
      <c r="D769">
        <v>1.4999999999999999E-4</v>
      </c>
    </row>
    <row r="770" spans="1:4" x14ac:dyDescent="0.55000000000000004">
      <c r="A770" s="153" t="s">
        <v>1711</v>
      </c>
      <c r="B770" s="153" t="s">
        <v>1712</v>
      </c>
      <c r="C770" s="195">
        <v>0</v>
      </c>
      <c r="D770">
        <v>0</v>
      </c>
    </row>
    <row r="771" spans="1:4" x14ac:dyDescent="0.55000000000000004">
      <c r="A771" s="153" t="s">
        <v>1711</v>
      </c>
      <c r="B771" s="153" t="s">
        <v>1713</v>
      </c>
      <c r="C771" s="195">
        <v>8.1999999999999998E-4</v>
      </c>
      <c r="D771">
        <v>8.1999999999999998E-4</v>
      </c>
    </row>
    <row r="772" spans="1:4" x14ac:dyDescent="0.55000000000000004">
      <c r="A772" s="153" t="s">
        <v>1711</v>
      </c>
      <c r="B772" s="153" t="s">
        <v>1714</v>
      </c>
      <c r="C772" s="195">
        <v>2.0599999999999999E-4</v>
      </c>
      <c r="D772">
        <v>2.0599999999999999E-4</v>
      </c>
    </row>
    <row r="773" spans="1:4" x14ac:dyDescent="0.55000000000000004">
      <c r="A773" s="153" t="s">
        <v>1715</v>
      </c>
      <c r="B773" s="153" t="s">
        <v>1716</v>
      </c>
      <c r="C773" s="195">
        <v>0</v>
      </c>
      <c r="D773">
        <v>0</v>
      </c>
    </row>
    <row r="774" spans="1:4" x14ac:dyDescent="0.55000000000000004">
      <c r="A774" s="153" t="s">
        <v>1715</v>
      </c>
      <c r="B774" s="153" t="s">
        <v>1717</v>
      </c>
      <c r="C774" s="195">
        <v>3.9599999999999998E-4</v>
      </c>
      <c r="D774">
        <v>3.9599999999999998E-4</v>
      </c>
    </row>
    <row r="775" spans="1:4" x14ac:dyDescent="0.55000000000000004">
      <c r="A775" s="153" t="s">
        <v>1715</v>
      </c>
      <c r="B775" s="153" t="s">
        <v>1718</v>
      </c>
      <c r="C775" s="195">
        <v>3.79E-4</v>
      </c>
      <c r="D775">
        <v>3.79E-4</v>
      </c>
    </row>
    <row r="776" spans="1:4" x14ac:dyDescent="0.55000000000000004">
      <c r="A776" s="153" t="s">
        <v>1719</v>
      </c>
      <c r="B776" s="153" t="s">
        <v>1720</v>
      </c>
      <c r="C776" s="195">
        <v>4.6099999999999998E-4</v>
      </c>
      <c r="D776">
        <v>4.6099999999999998E-4</v>
      </c>
    </row>
    <row r="777" spans="1:4" x14ac:dyDescent="0.55000000000000004">
      <c r="A777" s="153" t="s">
        <v>1721</v>
      </c>
      <c r="B777" s="153" t="s">
        <v>1722</v>
      </c>
      <c r="C777" s="195">
        <v>0</v>
      </c>
      <c r="D777">
        <v>0</v>
      </c>
    </row>
    <row r="778" spans="1:4" x14ac:dyDescent="0.55000000000000004">
      <c r="A778" s="153" t="s">
        <v>1721</v>
      </c>
      <c r="B778" s="153" t="s">
        <v>1723</v>
      </c>
      <c r="C778" s="195">
        <v>5.0699999999999996E-4</v>
      </c>
      <c r="D778">
        <v>5.0699999999999996E-4</v>
      </c>
    </row>
    <row r="779" spans="1:4" x14ac:dyDescent="0.55000000000000004">
      <c r="A779" s="153" t="s">
        <v>1721</v>
      </c>
      <c r="B779" s="153" t="s">
        <v>1724</v>
      </c>
      <c r="C779" s="195">
        <v>4.8899999999999996E-4</v>
      </c>
      <c r="D779">
        <v>4.8899999999999996E-4</v>
      </c>
    </row>
    <row r="780" spans="1:4" x14ac:dyDescent="0.55000000000000004">
      <c r="A780" s="153" t="s">
        <v>1725</v>
      </c>
      <c r="B780" s="153" t="s">
        <v>1726</v>
      </c>
      <c r="C780" s="195">
        <v>0</v>
      </c>
      <c r="D780">
        <v>0</v>
      </c>
    </row>
    <row r="781" spans="1:4" x14ac:dyDescent="0.55000000000000004">
      <c r="A781" s="153" t="s">
        <v>1725</v>
      </c>
      <c r="B781" s="153" t="s">
        <v>1727</v>
      </c>
      <c r="C781" s="195">
        <v>0</v>
      </c>
      <c r="D781">
        <v>0</v>
      </c>
    </row>
    <row r="782" spans="1:4" x14ac:dyDescent="0.55000000000000004">
      <c r="A782" s="153" t="s">
        <v>1725</v>
      </c>
      <c r="B782" s="153" t="s">
        <v>1728</v>
      </c>
      <c r="C782" s="195">
        <v>0</v>
      </c>
      <c r="D782">
        <v>0</v>
      </c>
    </row>
    <row r="783" spans="1:4" x14ac:dyDescent="0.55000000000000004">
      <c r="A783" s="153" t="s">
        <v>1729</v>
      </c>
      <c r="B783" s="153" t="s">
        <v>1730</v>
      </c>
      <c r="C783" s="195">
        <v>0</v>
      </c>
      <c r="D783">
        <v>0</v>
      </c>
    </row>
    <row r="784" spans="1:4" x14ac:dyDescent="0.55000000000000004">
      <c r="A784" s="153" t="s">
        <v>1729</v>
      </c>
      <c r="B784" s="153" t="s">
        <v>1731</v>
      </c>
      <c r="C784" s="195">
        <v>0</v>
      </c>
      <c r="D784">
        <v>0</v>
      </c>
    </row>
    <row r="785" spans="1:4" x14ac:dyDescent="0.55000000000000004">
      <c r="A785" s="153" t="s">
        <v>1729</v>
      </c>
      <c r="B785" s="153" t="s">
        <v>1732</v>
      </c>
      <c r="C785" s="195">
        <v>5.0100000000000003E-4</v>
      </c>
      <c r="D785">
        <v>5.0100000000000003E-4</v>
      </c>
    </row>
    <row r="786" spans="1:4" x14ac:dyDescent="0.55000000000000004">
      <c r="A786" s="153" t="s">
        <v>1729</v>
      </c>
      <c r="B786" s="153" t="s">
        <v>1733</v>
      </c>
      <c r="C786" s="195">
        <v>4.9399999999999997E-4</v>
      </c>
      <c r="D786">
        <v>4.9399999999999997E-4</v>
      </c>
    </row>
    <row r="787" spans="1:4" x14ac:dyDescent="0.55000000000000004">
      <c r="A787" s="153" t="s">
        <v>1734</v>
      </c>
      <c r="B787" s="153" t="s">
        <v>1735</v>
      </c>
      <c r="C787" s="195">
        <v>4.7399999999999997E-4</v>
      </c>
      <c r="D787">
        <v>4.7399999999999997E-4</v>
      </c>
    </row>
    <row r="788" spans="1:4" x14ac:dyDescent="0.55000000000000004">
      <c r="A788" s="153" t="s">
        <v>1736</v>
      </c>
      <c r="B788" s="153" t="s">
        <v>1737</v>
      </c>
      <c r="C788" s="195">
        <v>4.7800000000000002E-4</v>
      </c>
      <c r="D788">
        <v>4.7800000000000002E-4</v>
      </c>
    </row>
    <row r="789" spans="1:4" x14ac:dyDescent="0.55000000000000004">
      <c r="A789" s="153" t="s">
        <v>1738</v>
      </c>
      <c r="B789" s="153" t="s">
        <v>1739</v>
      </c>
      <c r="C789" s="195">
        <v>0</v>
      </c>
      <c r="D789">
        <v>0</v>
      </c>
    </row>
    <row r="790" spans="1:4" x14ac:dyDescent="0.55000000000000004">
      <c r="A790" s="153" t="s">
        <v>1738</v>
      </c>
      <c r="B790" s="153" t="s">
        <v>1740</v>
      </c>
      <c r="C790" s="195">
        <v>0</v>
      </c>
      <c r="D790">
        <v>0</v>
      </c>
    </row>
    <row r="791" spans="1:4" x14ac:dyDescent="0.55000000000000004">
      <c r="A791" s="153" t="s">
        <v>1738</v>
      </c>
      <c r="B791" s="153" t="s">
        <v>1741</v>
      </c>
      <c r="C791" s="195">
        <v>0</v>
      </c>
      <c r="D791">
        <v>0</v>
      </c>
    </row>
    <row r="792" spans="1:4" x14ac:dyDescent="0.55000000000000004">
      <c r="A792" s="153" t="s">
        <v>1742</v>
      </c>
      <c r="B792" s="153" t="s">
        <v>1743</v>
      </c>
      <c r="C792" s="195">
        <v>2.0599999999999999E-4</v>
      </c>
      <c r="D792">
        <v>2.0599999999999999E-4</v>
      </c>
    </row>
    <row r="793" spans="1:4" x14ac:dyDescent="0.55000000000000004">
      <c r="A793" s="153" t="s">
        <v>1744</v>
      </c>
      <c r="B793" s="153" t="s">
        <v>1745</v>
      </c>
      <c r="C793" s="195">
        <v>3.4099999999999999E-4</v>
      </c>
      <c r="D793">
        <v>3.4099999999999999E-4</v>
      </c>
    </row>
    <row r="794" spans="1:4" x14ac:dyDescent="0.55000000000000004">
      <c r="A794" s="153" t="s">
        <v>1746</v>
      </c>
      <c r="B794" s="153" t="s">
        <v>1747</v>
      </c>
      <c r="C794" s="195">
        <v>5.9999999999999995E-4</v>
      </c>
      <c r="D794">
        <v>5.9999999999999995E-4</v>
      </c>
    </row>
    <row r="795" spans="1:4" x14ac:dyDescent="0.55000000000000004">
      <c r="A795" s="153" t="s">
        <v>1748</v>
      </c>
      <c r="B795" s="153" t="s">
        <v>1749</v>
      </c>
      <c r="C795" s="195">
        <v>0</v>
      </c>
      <c r="D795">
        <v>0</v>
      </c>
    </row>
    <row r="796" spans="1:4" x14ac:dyDescent="0.55000000000000004">
      <c r="A796" s="153" t="s">
        <v>1748</v>
      </c>
      <c r="B796" s="153" t="s">
        <v>1750</v>
      </c>
      <c r="C796" s="195">
        <v>5.1699999999999999E-4</v>
      </c>
      <c r="D796">
        <v>5.1699999999999999E-4</v>
      </c>
    </row>
    <row r="797" spans="1:4" x14ac:dyDescent="0.55000000000000004">
      <c r="A797" s="153" t="s">
        <v>1748</v>
      </c>
      <c r="B797" s="153" t="s">
        <v>1751</v>
      </c>
      <c r="C797" s="195">
        <v>5.1699999999999999E-4</v>
      </c>
      <c r="D797">
        <v>5.1699999999999999E-4</v>
      </c>
    </row>
    <row r="798" spans="1:4" x14ac:dyDescent="0.55000000000000004">
      <c r="A798" s="153" t="s">
        <v>1752</v>
      </c>
      <c r="B798" s="153" t="s">
        <v>1753</v>
      </c>
      <c r="C798" s="195">
        <v>0</v>
      </c>
      <c r="D798">
        <v>0</v>
      </c>
    </row>
    <row r="799" spans="1:4" x14ac:dyDescent="0.55000000000000004">
      <c r="A799" s="153" t="s">
        <v>1752</v>
      </c>
      <c r="B799" s="153" t="s">
        <v>1754</v>
      </c>
      <c r="C799" s="195">
        <v>0</v>
      </c>
      <c r="D799">
        <v>0</v>
      </c>
    </row>
    <row r="800" spans="1:4" x14ac:dyDescent="0.55000000000000004">
      <c r="A800" s="153" t="s">
        <v>1752</v>
      </c>
      <c r="B800" s="153" t="s">
        <v>1755</v>
      </c>
      <c r="C800" s="195">
        <v>4.0700000000000003E-4</v>
      </c>
      <c r="D800">
        <v>4.0700000000000003E-4</v>
      </c>
    </row>
    <row r="801" spans="1:4" x14ac:dyDescent="0.55000000000000004">
      <c r="A801" s="153" t="s">
        <v>1752</v>
      </c>
      <c r="B801" s="153" t="s">
        <v>1756</v>
      </c>
      <c r="C801" s="195">
        <v>3.9800000000000002E-4</v>
      </c>
      <c r="D801">
        <v>3.9800000000000002E-4</v>
      </c>
    </row>
    <row r="802" spans="1:4" x14ac:dyDescent="0.55000000000000004">
      <c r="A802" s="153" t="s">
        <v>1757</v>
      </c>
      <c r="B802" s="153" t="s">
        <v>4</v>
      </c>
      <c r="C802" s="195">
        <v>2.2499999999999999E-4</v>
      </c>
      <c r="D802">
        <v>2.2499999999999999E-4</v>
      </c>
    </row>
    <row r="803" spans="1:4" x14ac:dyDescent="0.55000000000000004">
      <c r="A803" s="153" t="s">
        <v>1758</v>
      </c>
      <c r="B803" s="153" t="s">
        <v>1759</v>
      </c>
      <c r="C803" s="195">
        <v>3.4299999999999999E-4</v>
      </c>
      <c r="D803">
        <v>3.4299999999999999E-4</v>
      </c>
    </row>
    <row r="804" spans="1:4" x14ac:dyDescent="0.55000000000000004">
      <c r="A804" s="153" t="s">
        <v>1760</v>
      </c>
      <c r="B804" s="153" t="s">
        <v>1761</v>
      </c>
      <c r="C804" s="195">
        <v>5.8200000000000005E-4</v>
      </c>
      <c r="D804">
        <v>5.8200000000000005E-4</v>
      </c>
    </row>
    <row r="805" spans="1:4" x14ac:dyDescent="0.55000000000000004">
      <c r="A805" s="153" t="s">
        <v>1762</v>
      </c>
      <c r="B805" s="153" t="s">
        <v>1763</v>
      </c>
      <c r="C805" s="195">
        <v>5.9500000000000004E-4</v>
      </c>
      <c r="D805">
        <v>5.9500000000000004E-4</v>
      </c>
    </row>
    <row r="806" spans="1:4" x14ac:dyDescent="0.55000000000000004">
      <c r="A806" s="153" t="s">
        <v>1764</v>
      </c>
      <c r="B806" s="153" t="s">
        <v>1765</v>
      </c>
      <c r="C806" s="195">
        <v>0</v>
      </c>
      <c r="D806">
        <v>0</v>
      </c>
    </row>
    <row r="807" spans="1:4" x14ac:dyDescent="0.55000000000000004">
      <c r="A807" s="153" t="s">
        <v>1764</v>
      </c>
      <c r="B807" s="153" t="s">
        <v>1766</v>
      </c>
      <c r="C807" s="195">
        <v>4.6500000000000003E-4</v>
      </c>
      <c r="D807">
        <v>4.6500000000000003E-4</v>
      </c>
    </row>
    <row r="808" spans="1:4" x14ac:dyDescent="0.55000000000000004">
      <c r="A808" s="153" t="s">
        <v>1764</v>
      </c>
      <c r="B808" s="153" t="s">
        <v>1767</v>
      </c>
      <c r="C808" s="195">
        <v>4.6500000000000003E-4</v>
      </c>
      <c r="D808">
        <v>4.6500000000000003E-4</v>
      </c>
    </row>
    <row r="809" spans="1:4" x14ac:dyDescent="0.55000000000000004">
      <c r="A809" s="153" t="s">
        <v>1768</v>
      </c>
      <c r="B809" s="153" t="s">
        <v>1769</v>
      </c>
      <c r="C809" s="195">
        <v>4.0999999999999999E-4</v>
      </c>
      <c r="D809">
        <v>4.0999999999999999E-4</v>
      </c>
    </row>
    <row r="810" spans="1:4" x14ac:dyDescent="0.55000000000000004">
      <c r="A810" s="153" t="s">
        <v>1770</v>
      </c>
      <c r="B810" s="153" t="s">
        <v>1771</v>
      </c>
      <c r="C810" s="195">
        <v>0</v>
      </c>
      <c r="D810">
        <v>0</v>
      </c>
    </row>
    <row r="811" spans="1:4" x14ac:dyDescent="0.55000000000000004">
      <c r="A811" s="153" t="s">
        <v>1770</v>
      </c>
      <c r="B811" s="153" t="s">
        <v>1772</v>
      </c>
      <c r="C811" s="195">
        <v>3.0600000000000001E-4</v>
      </c>
      <c r="D811">
        <v>3.0600000000000001E-4</v>
      </c>
    </row>
    <row r="812" spans="1:4" x14ac:dyDescent="0.55000000000000004">
      <c r="A812" s="153" t="s">
        <v>1770</v>
      </c>
      <c r="B812" s="153" t="s">
        <v>1773</v>
      </c>
      <c r="C812" s="195">
        <v>3.4099999999999999E-4</v>
      </c>
      <c r="D812">
        <v>3.4099999999999999E-4</v>
      </c>
    </row>
    <row r="813" spans="1:4" x14ac:dyDescent="0.55000000000000004">
      <c r="A813" s="153" t="s">
        <v>1770</v>
      </c>
      <c r="B813" s="153" t="s">
        <v>1774</v>
      </c>
      <c r="C813" s="195">
        <v>3.3199999999999999E-4</v>
      </c>
      <c r="D813">
        <v>3.3199999999999999E-4</v>
      </c>
    </row>
    <row r="814" spans="1:4" x14ac:dyDescent="0.55000000000000004">
      <c r="A814" s="153" t="s">
        <v>1775</v>
      </c>
      <c r="B814" s="153" t="s">
        <v>669</v>
      </c>
      <c r="C814" s="195">
        <v>4.6500000000000003E-4</v>
      </c>
      <c r="D814">
        <v>4.6500000000000003E-4</v>
      </c>
    </row>
    <row r="815" spans="1:4" x14ac:dyDescent="0.55000000000000004">
      <c r="A815" s="153" t="s">
        <v>1776</v>
      </c>
      <c r="B815" s="153" t="s">
        <v>1777</v>
      </c>
      <c r="C815" s="195">
        <v>4.2900000000000002E-4</v>
      </c>
      <c r="D815">
        <v>4.2900000000000002E-4</v>
      </c>
    </row>
    <row r="816" spans="1:4" x14ac:dyDescent="0.55000000000000004">
      <c r="A816" s="153" t="s">
        <v>1778</v>
      </c>
      <c r="B816" s="153" t="s">
        <v>1779</v>
      </c>
      <c r="C816" s="195">
        <v>5.9800000000000001E-4</v>
      </c>
      <c r="D816">
        <v>5.9800000000000001E-4</v>
      </c>
    </row>
    <row r="817" spans="1:4" x14ac:dyDescent="0.55000000000000004">
      <c r="A817" s="153" t="s">
        <v>1780</v>
      </c>
      <c r="B817" s="153" t="s">
        <v>1781</v>
      </c>
      <c r="C817" s="195">
        <v>0</v>
      </c>
      <c r="D817">
        <v>0</v>
      </c>
    </row>
    <row r="818" spans="1:4" x14ac:dyDescent="0.55000000000000004">
      <c r="A818" s="153" t="s">
        <v>1780</v>
      </c>
      <c r="B818" s="153" t="s">
        <v>1782</v>
      </c>
      <c r="C818" s="195">
        <v>5.4600000000000004E-4</v>
      </c>
      <c r="D818">
        <v>5.4600000000000004E-4</v>
      </c>
    </row>
    <row r="819" spans="1:4" x14ac:dyDescent="0.55000000000000004">
      <c r="A819" s="153" t="s">
        <v>1780</v>
      </c>
      <c r="B819" s="153" t="s">
        <v>1783</v>
      </c>
      <c r="C819" s="195">
        <v>5.0900000000000001E-4</v>
      </c>
      <c r="D819">
        <v>5.0900000000000001E-4</v>
      </c>
    </row>
    <row r="820" spans="1:4" x14ac:dyDescent="0.55000000000000004">
      <c r="A820" s="153" t="s">
        <v>1784</v>
      </c>
      <c r="B820" s="153" t="s">
        <v>1785</v>
      </c>
      <c r="C820" s="195">
        <v>1.9100000000000001E-4</v>
      </c>
      <c r="D820">
        <v>1.9100000000000001E-4</v>
      </c>
    </row>
    <row r="821" spans="1:4" x14ac:dyDescent="0.55000000000000004">
      <c r="A821" s="153" t="s">
        <v>1786</v>
      </c>
      <c r="B821" s="153" t="s">
        <v>1787</v>
      </c>
      <c r="C821" s="195">
        <v>4.8099999999999998E-4</v>
      </c>
      <c r="D821">
        <v>4.8099999999999998E-4</v>
      </c>
    </row>
    <row r="822" spans="1:4" x14ac:dyDescent="0.55000000000000004">
      <c r="A822" s="153" t="s">
        <v>1788</v>
      </c>
      <c r="B822" s="153" t="s">
        <v>1789</v>
      </c>
      <c r="C822" s="195">
        <v>0</v>
      </c>
      <c r="D822">
        <v>0</v>
      </c>
    </row>
    <row r="823" spans="1:4" x14ac:dyDescent="0.55000000000000004">
      <c r="A823" s="153" t="s">
        <v>1788</v>
      </c>
      <c r="B823" s="153" t="s">
        <v>1790</v>
      </c>
      <c r="C823" s="195">
        <v>9.1000000000000003E-5</v>
      </c>
      <c r="D823">
        <v>9.1000000000000003E-5</v>
      </c>
    </row>
    <row r="824" spans="1:4" x14ac:dyDescent="0.55000000000000004">
      <c r="A824" s="153" t="s">
        <v>1788</v>
      </c>
      <c r="B824" s="153" t="s">
        <v>1791</v>
      </c>
      <c r="C824" s="195">
        <v>0</v>
      </c>
      <c r="D824">
        <v>0</v>
      </c>
    </row>
    <row r="825" spans="1:4" x14ac:dyDescent="0.55000000000000004">
      <c r="A825" s="153" t="s">
        <v>1792</v>
      </c>
      <c r="B825" s="153" t="s">
        <v>1793</v>
      </c>
      <c r="C825" s="195">
        <v>3.6299999999999999E-4</v>
      </c>
      <c r="D825">
        <v>3.6299999999999999E-4</v>
      </c>
    </row>
    <row r="826" spans="1:4" x14ac:dyDescent="0.55000000000000004">
      <c r="A826" s="153" t="s">
        <v>1794</v>
      </c>
      <c r="B826" s="153" t="s">
        <v>1795</v>
      </c>
      <c r="C826" s="195">
        <v>3.4099999999999999E-4</v>
      </c>
      <c r="D826">
        <v>3.4099999999999999E-4</v>
      </c>
    </row>
    <row r="827" spans="1:4" x14ac:dyDescent="0.55000000000000004">
      <c r="A827" s="153" t="s">
        <v>1796</v>
      </c>
      <c r="B827" s="153" t="s">
        <v>1797</v>
      </c>
      <c r="C827" s="195">
        <v>0</v>
      </c>
      <c r="D827">
        <v>0</v>
      </c>
    </row>
    <row r="828" spans="1:4" x14ac:dyDescent="0.55000000000000004">
      <c r="A828" s="153" t="s">
        <v>1796</v>
      </c>
      <c r="B828" s="153" t="s">
        <v>1798</v>
      </c>
      <c r="C828" s="195">
        <v>3.8200000000000002E-4</v>
      </c>
      <c r="D828">
        <v>3.8200000000000002E-4</v>
      </c>
    </row>
    <row r="829" spans="1:4" x14ac:dyDescent="0.55000000000000004">
      <c r="A829" s="153" t="s">
        <v>1796</v>
      </c>
      <c r="B829" s="153" t="s">
        <v>1799</v>
      </c>
      <c r="C829" s="195">
        <v>3.8000000000000002E-4</v>
      </c>
      <c r="D829">
        <v>3.8000000000000002E-4</v>
      </c>
    </row>
    <row r="830" spans="1:4" x14ac:dyDescent="0.55000000000000004">
      <c r="A830" s="153" t="s">
        <v>1800</v>
      </c>
      <c r="B830" s="153" t="s">
        <v>1801</v>
      </c>
      <c r="C830" s="195">
        <v>3.6999999999999999E-4</v>
      </c>
      <c r="D830">
        <v>3.6999999999999999E-4</v>
      </c>
    </row>
    <row r="831" spans="1:4" x14ac:dyDescent="0.55000000000000004">
      <c r="A831" s="153" t="s">
        <v>1802</v>
      </c>
      <c r="B831" s="153" t="s">
        <v>1803</v>
      </c>
      <c r="C831" s="195">
        <v>5.6999999999999998E-4</v>
      </c>
      <c r="D831">
        <v>5.6999999999999998E-4</v>
      </c>
    </row>
    <row r="832" spans="1:4" x14ac:dyDescent="0.55000000000000004">
      <c r="A832" s="153" t="s">
        <v>1804</v>
      </c>
      <c r="B832" s="153" t="s">
        <v>1805</v>
      </c>
      <c r="C832" s="195">
        <v>6.0099999999999997E-4</v>
      </c>
      <c r="D832">
        <v>6.0099999999999997E-4</v>
      </c>
    </row>
    <row r="833" spans="1:4" x14ac:dyDescent="0.55000000000000004">
      <c r="A833" s="153" t="s">
        <v>1806</v>
      </c>
      <c r="B833" s="153" t="s">
        <v>1807</v>
      </c>
      <c r="C833" s="195">
        <v>5.5599999999999996E-4</v>
      </c>
      <c r="D833">
        <v>5.5599999999999996E-4</v>
      </c>
    </row>
    <row r="834" spans="1:4" x14ac:dyDescent="0.55000000000000004">
      <c r="A834" s="153" t="s">
        <v>1808</v>
      </c>
      <c r="B834" s="153" t="s">
        <v>1809</v>
      </c>
      <c r="C834" s="195">
        <v>0</v>
      </c>
      <c r="D834">
        <v>0</v>
      </c>
    </row>
    <row r="835" spans="1:4" x14ac:dyDescent="0.55000000000000004">
      <c r="A835" s="153" t="s">
        <v>1808</v>
      </c>
      <c r="B835" s="153" t="s">
        <v>1810</v>
      </c>
      <c r="C835" s="195">
        <v>2.8899999999999998E-4</v>
      </c>
      <c r="D835">
        <v>2.8899999999999998E-4</v>
      </c>
    </row>
    <row r="836" spans="1:4" x14ac:dyDescent="0.55000000000000004">
      <c r="A836" s="153" t="s">
        <v>1808</v>
      </c>
      <c r="B836" s="153" t="s">
        <v>1811</v>
      </c>
      <c r="C836" s="195">
        <v>2.8699999999999998E-4</v>
      </c>
      <c r="D836">
        <v>2.8699999999999998E-4</v>
      </c>
    </row>
    <row r="837" spans="1:4" x14ac:dyDescent="0.55000000000000004">
      <c r="A837" s="153" t="s">
        <v>1812</v>
      </c>
      <c r="B837" s="153" t="s">
        <v>1813</v>
      </c>
      <c r="C837" s="195">
        <v>4.8999999999999998E-4</v>
      </c>
      <c r="D837">
        <v>4.8999999999999998E-4</v>
      </c>
    </row>
    <row r="838" spans="1:4" x14ac:dyDescent="0.55000000000000004">
      <c r="A838" s="153" t="s">
        <v>1814</v>
      </c>
      <c r="B838" s="153" t="s">
        <v>1815</v>
      </c>
      <c r="C838" s="195">
        <v>4.2900000000000002E-4</v>
      </c>
      <c r="D838">
        <v>4.2900000000000002E-4</v>
      </c>
    </row>
    <row r="839" spans="1:4" x14ac:dyDescent="0.55000000000000004">
      <c r="A839" s="153" t="s">
        <v>1816</v>
      </c>
      <c r="B839" s="153" t="s">
        <v>1817</v>
      </c>
      <c r="C839" s="195">
        <v>4.1599999999999997E-4</v>
      </c>
      <c r="D839">
        <v>4.1599999999999997E-4</v>
      </c>
    </row>
    <row r="840" spans="1:4" x14ac:dyDescent="0.55000000000000004">
      <c r="A840" s="153" t="s">
        <v>1818</v>
      </c>
      <c r="B840" s="153" t="s">
        <v>1819</v>
      </c>
      <c r="C840" s="195">
        <v>0</v>
      </c>
      <c r="D840">
        <v>0</v>
      </c>
    </row>
    <row r="841" spans="1:4" x14ac:dyDescent="0.55000000000000004">
      <c r="A841" s="153" t="s">
        <v>1818</v>
      </c>
      <c r="B841" s="153" t="s">
        <v>1820</v>
      </c>
      <c r="C841" s="195">
        <v>6.3400000000000001E-4</v>
      </c>
      <c r="D841">
        <v>6.3400000000000001E-4</v>
      </c>
    </row>
    <row r="842" spans="1:4" x14ac:dyDescent="0.55000000000000004">
      <c r="A842" s="153" t="s">
        <v>1818</v>
      </c>
      <c r="B842" s="153" t="s">
        <v>1821</v>
      </c>
      <c r="C842" s="195">
        <v>5.9500000000000004E-4</v>
      </c>
      <c r="D842">
        <v>5.9500000000000004E-4</v>
      </c>
    </row>
    <row r="843" spans="1:4" x14ac:dyDescent="0.55000000000000004">
      <c r="A843" s="153" t="s">
        <v>1822</v>
      </c>
      <c r="B843" s="153" t="s">
        <v>1823</v>
      </c>
      <c r="C843" s="195">
        <v>6.69E-4</v>
      </c>
      <c r="D843">
        <v>6.69E-4</v>
      </c>
    </row>
    <row r="844" spans="1:4" x14ac:dyDescent="0.55000000000000004">
      <c r="A844" s="153" t="s">
        <v>1824</v>
      </c>
      <c r="B844" s="153" t="s">
        <v>1825</v>
      </c>
      <c r="C844" s="195">
        <v>0</v>
      </c>
      <c r="D844">
        <v>0</v>
      </c>
    </row>
    <row r="845" spans="1:4" x14ac:dyDescent="0.55000000000000004">
      <c r="A845" s="153" t="s">
        <v>1824</v>
      </c>
      <c r="B845" s="153" t="s">
        <v>1826</v>
      </c>
      <c r="C845" s="195">
        <v>6.11E-4</v>
      </c>
      <c r="D845">
        <v>6.11E-4</v>
      </c>
    </row>
    <row r="846" spans="1:4" x14ac:dyDescent="0.55000000000000004">
      <c r="A846" s="153" t="s">
        <v>1824</v>
      </c>
      <c r="B846" s="153" t="s">
        <v>1827</v>
      </c>
      <c r="C846" s="195">
        <v>6.0800000000000003E-4</v>
      </c>
      <c r="D846">
        <v>6.0800000000000003E-4</v>
      </c>
    </row>
    <row r="847" spans="1:4" x14ac:dyDescent="0.55000000000000004">
      <c r="A847" s="153" t="s">
        <v>1828</v>
      </c>
      <c r="B847" s="153" t="s">
        <v>1829</v>
      </c>
      <c r="C847" s="195">
        <v>5.6300000000000002E-4</v>
      </c>
      <c r="D847">
        <v>5.6300000000000002E-4</v>
      </c>
    </row>
    <row r="848" spans="1:4" x14ac:dyDescent="0.55000000000000004">
      <c r="A848" s="153" t="s">
        <v>1830</v>
      </c>
      <c r="B848" s="153" t="s">
        <v>1831</v>
      </c>
      <c r="C848" s="195">
        <v>5.2700000000000002E-4</v>
      </c>
      <c r="D848">
        <v>5.2700000000000002E-4</v>
      </c>
    </row>
    <row r="849" spans="1:4" x14ac:dyDescent="0.55000000000000004">
      <c r="A849" s="153" t="s">
        <v>1832</v>
      </c>
      <c r="B849" s="153" t="s">
        <v>1833</v>
      </c>
      <c r="C849" s="195">
        <v>4.3199999999999998E-4</v>
      </c>
      <c r="D849">
        <v>4.3199999999999998E-4</v>
      </c>
    </row>
    <row r="850" spans="1:4" x14ac:dyDescent="0.55000000000000004">
      <c r="A850" s="153" t="s">
        <v>1834</v>
      </c>
      <c r="B850" s="153" t="s">
        <v>1835</v>
      </c>
      <c r="C850" s="195">
        <v>5.0000000000000001E-4</v>
      </c>
      <c r="D850">
        <v>5.0000000000000001E-4</v>
      </c>
    </row>
    <row r="851" spans="1:4" x14ac:dyDescent="0.55000000000000004">
      <c r="A851" s="153" t="s">
        <v>1836</v>
      </c>
      <c r="B851" s="153" t="s">
        <v>1837</v>
      </c>
      <c r="C851" s="195">
        <v>4.7399999999999997E-4</v>
      </c>
      <c r="D851">
        <v>4.7399999999999997E-4</v>
      </c>
    </row>
    <row r="852" spans="1:4" x14ac:dyDescent="0.55000000000000004">
      <c r="A852" s="153" t="s">
        <v>1838</v>
      </c>
      <c r="B852" s="153" t="s">
        <v>1839</v>
      </c>
      <c r="C852" s="195">
        <v>4.4499999999999997E-4</v>
      </c>
      <c r="D852">
        <v>4.4499999999999997E-4</v>
      </c>
    </row>
    <row r="853" spans="1:4" x14ac:dyDescent="0.55000000000000004">
      <c r="A853" s="153" t="s">
        <v>1840</v>
      </c>
      <c r="B853" s="153" t="s">
        <v>1841</v>
      </c>
      <c r="C853" s="195">
        <v>5.6899999999999995E-4</v>
      </c>
      <c r="D853">
        <v>5.6899999999999995E-4</v>
      </c>
    </row>
    <row r="854" spans="1:4" x14ac:dyDescent="0.55000000000000004">
      <c r="A854" s="153" t="s">
        <v>1842</v>
      </c>
      <c r="B854" s="153" t="s">
        <v>1843</v>
      </c>
      <c r="C854" s="195">
        <v>6.6299999999999996E-4</v>
      </c>
      <c r="D854">
        <v>6.6299999999999996E-4</v>
      </c>
    </row>
    <row r="855" spans="1:4" x14ac:dyDescent="0.55000000000000004">
      <c r="A855" s="153" t="s">
        <v>1844</v>
      </c>
      <c r="B855" s="153" t="s">
        <v>1845</v>
      </c>
      <c r="C855" s="195">
        <v>3.7300000000000001E-4</v>
      </c>
      <c r="D855">
        <v>3.7300000000000001E-4</v>
      </c>
    </row>
    <row r="856" spans="1:4" x14ac:dyDescent="0.55000000000000004">
      <c r="A856" s="153" t="s">
        <v>1846</v>
      </c>
      <c r="B856" s="153" t="s">
        <v>1847</v>
      </c>
      <c r="C856" s="195">
        <v>5.5699999999999999E-4</v>
      </c>
      <c r="D856">
        <v>5.5699999999999999E-4</v>
      </c>
    </row>
    <row r="857" spans="1:4" x14ac:dyDescent="0.55000000000000004">
      <c r="A857" s="153" t="s">
        <v>1848</v>
      </c>
      <c r="B857" s="153" t="s">
        <v>1849</v>
      </c>
      <c r="C857" s="195">
        <v>1.2400000000000001E-4</v>
      </c>
      <c r="D857">
        <v>0</v>
      </c>
    </row>
    <row r="858" spans="1:4" x14ac:dyDescent="0.55000000000000004">
      <c r="A858" s="153" t="s">
        <v>1848</v>
      </c>
      <c r="B858" s="153" t="s">
        <v>1850</v>
      </c>
      <c r="C858" s="195">
        <v>4.9899999999999999E-4</v>
      </c>
      <c r="D858">
        <v>4.9899999999999999E-4</v>
      </c>
    </row>
    <row r="859" spans="1:4" x14ac:dyDescent="0.55000000000000004">
      <c r="A859" s="153" t="s">
        <v>1848</v>
      </c>
      <c r="B859" s="153" t="s">
        <v>1851</v>
      </c>
      <c r="C859" s="195">
        <v>4.95E-4</v>
      </c>
      <c r="D859">
        <v>4.9399999999999997E-4</v>
      </c>
    </row>
    <row r="860" spans="1:4" x14ac:dyDescent="0.55000000000000004">
      <c r="A860" s="153" t="s">
        <v>1852</v>
      </c>
      <c r="B860" s="153" t="s">
        <v>1853</v>
      </c>
      <c r="C860" s="195">
        <v>3.0299999999999999E-4</v>
      </c>
      <c r="D860">
        <v>3.0299999999999999E-4</v>
      </c>
    </row>
    <row r="861" spans="1:4" x14ac:dyDescent="0.55000000000000004">
      <c r="A861" s="153" t="s">
        <v>1854</v>
      </c>
      <c r="B861" s="153" t="s">
        <v>1855</v>
      </c>
      <c r="C861" s="195">
        <v>5.5000000000000003E-4</v>
      </c>
      <c r="D861">
        <v>5.5000000000000003E-4</v>
      </c>
    </row>
    <row r="862" spans="1:4" x14ac:dyDescent="0.55000000000000004">
      <c r="A862" s="153" t="s">
        <v>1856</v>
      </c>
      <c r="B862" s="153" t="s">
        <v>1857</v>
      </c>
      <c r="C862" s="195">
        <v>4.1300000000000001E-4</v>
      </c>
      <c r="D862">
        <v>2.8899999999999998E-4</v>
      </c>
    </row>
    <row r="863" spans="1:4" x14ac:dyDescent="0.55000000000000004">
      <c r="A863" s="153" t="s">
        <v>1858</v>
      </c>
      <c r="B863" s="153" t="s">
        <v>1859</v>
      </c>
      <c r="C863" s="195">
        <v>0</v>
      </c>
      <c r="D863">
        <v>0</v>
      </c>
    </row>
    <row r="864" spans="1:4" x14ac:dyDescent="0.55000000000000004">
      <c r="A864" s="153" t="s">
        <v>1858</v>
      </c>
      <c r="B864" s="153" t="s">
        <v>1860</v>
      </c>
      <c r="C864" s="195">
        <v>0</v>
      </c>
      <c r="D864">
        <v>0</v>
      </c>
    </row>
    <row r="865" spans="1:4" x14ac:dyDescent="0.55000000000000004">
      <c r="A865" s="153" t="s">
        <v>1858</v>
      </c>
      <c r="B865" s="153" t="s">
        <v>1861</v>
      </c>
      <c r="C865" s="195">
        <v>4.6299999999999998E-4</v>
      </c>
      <c r="D865">
        <v>4.6299999999999998E-4</v>
      </c>
    </row>
    <row r="866" spans="1:4" x14ac:dyDescent="0.55000000000000004">
      <c r="A866" s="153" t="s">
        <v>1858</v>
      </c>
      <c r="B866" s="153" t="s">
        <v>1862</v>
      </c>
      <c r="C866" s="195">
        <v>3.4400000000000001E-4</v>
      </c>
      <c r="D866">
        <v>3.4400000000000001E-4</v>
      </c>
    </row>
    <row r="867" spans="1:4" x14ac:dyDescent="0.55000000000000004">
      <c r="A867" s="153" t="s">
        <v>1863</v>
      </c>
      <c r="B867" s="153" t="s">
        <v>1864</v>
      </c>
      <c r="C867" s="195">
        <v>5.5999999999999995E-4</v>
      </c>
      <c r="D867">
        <v>5.5999999999999995E-4</v>
      </c>
    </row>
    <row r="868" spans="1:4" x14ac:dyDescent="0.55000000000000004">
      <c r="A868" s="153" t="s">
        <v>1865</v>
      </c>
      <c r="B868" s="153" t="s">
        <v>1866</v>
      </c>
      <c r="C868" s="195">
        <v>0</v>
      </c>
      <c r="D868">
        <v>0</v>
      </c>
    </row>
    <row r="869" spans="1:4" x14ac:dyDescent="0.55000000000000004">
      <c r="A869" s="153" t="s">
        <v>1865</v>
      </c>
      <c r="B869" s="153" t="s">
        <v>1867</v>
      </c>
      <c r="C869" s="195">
        <v>3.2200000000000002E-4</v>
      </c>
      <c r="D869">
        <v>3.2200000000000002E-4</v>
      </c>
    </row>
    <row r="870" spans="1:4" x14ac:dyDescent="0.55000000000000004">
      <c r="A870" s="153" t="s">
        <v>1865</v>
      </c>
      <c r="B870" s="153" t="s">
        <v>1868</v>
      </c>
      <c r="C870" s="195">
        <v>2.9799999999999998E-4</v>
      </c>
      <c r="D870">
        <v>2.9799999999999998E-4</v>
      </c>
    </row>
    <row r="871" spans="1:4" x14ac:dyDescent="0.55000000000000004">
      <c r="A871" s="153" t="s">
        <v>1869</v>
      </c>
      <c r="B871" s="153" t="s">
        <v>1870</v>
      </c>
      <c r="C871" s="195">
        <v>0</v>
      </c>
      <c r="D871">
        <v>0</v>
      </c>
    </row>
    <row r="872" spans="1:4" x14ac:dyDescent="0.55000000000000004">
      <c r="A872" s="153" t="s">
        <v>1869</v>
      </c>
      <c r="B872" s="153" t="s">
        <v>1871</v>
      </c>
      <c r="C872" s="195">
        <v>3.2400000000000001E-4</v>
      </c>
      <c r="D872">
        <v>3.2400000000000001E-4</v>
      </c>
    </row>
    <row r="873" spans="1:4" x14ac:dyDescent="0.55000000000000004">
      <c r="A873" s="153" t="s">
        <v>1869</v>
      </c>
      <c r="B873" s="153" t="s">
        <v>1872</v>
      </c>
      <c r="C873" s="195">
        <v>3.28E-4</v>
      </c>
      <c r="D873">
        <v>3.28E-4</v>
      </c>
    </row>
    <row r="874" spans="1:4" x14ac:dyDescent="0.55000000000000004">
      <c r="A874" s="153" t="s">
        <v>1869</v>
      </c>
      <c r="B874" s="153" t="s">
        <v>1873</v>
      </c>
      <c r="C874" s="195">
        <v>3.3700000000000001E-4</v>
      </c>
      <c r="D874">
        <v>3.3700000000000001E-4</v>
      </c>
    </row>
    <row r="875" spans="1:4" x14ac:dyDescent="0.55000000000000004">
      <c r="A875" s="153" t="s">
        <v>1874</v>
      </c>
      <c r="B875" s="153" t="s">
        <v>1875</v>
      </c>
      <c r="C875" s="195">
        <v>4.8500000000000003E-4</v>
      </c>
      <c r="D875">
        <v>4.8500000000000003E-4</v>
      </c>
    </row>
    <row r="876" spans="1:4" x14ac:dyDescent="0.55000000000000004">
      <c r="A876" s="153" t="s">
        <v>1876</v>
      </c>
      <c r="B876" s="153" t="s">
        <v>1877</v>
      </c>
      <c r="C876" s="195">
        <v>3.4900000000000003E-4</v>
      </c>
      <c r="D876">
        <v>3.4900000000000003E-4</v>
      </c>
    </row>
    <row r="877" spans="1:4" x14ac:dyDescent="0.55000000000000004">
      <c r="A877" s="153" t="s">
        <v>1878</v>
      </c>
      <c r="B877" s="153" t="s">
        <v>1879</v>
      </c>
      <c r="C877" s="195">
        <v>2.7500000000000002E-4</v>
      </c>
      <c r="D877">
        <v>2.7500000000000002E-4</v>
      </c>
    </row>
    <row r="878" spans="1:4" x14ac:dyDescent="0.55000000000000004">
      <c r="A878" s="153" t="s">
        <v>1880</v>
      </c>
      <c r="B878" s="153" t="s">
        <v>1881</v>
      </c>
      <c r="C878" s="195">
        <v>0</v>
      </c>
      <c r="D878">
        <v>0</v>
      </c>
    </row>
    <row r="879" spans="1:4" x14ac:dyDescent="0.55000000000000004">
      <c r="A879" s="153" t="s">
        <v>1880</v>
      </c>
      <c r="B879" s="153" t="s">
        <v>1882</v>
      </c>
      <c r="C879" s="195">
        <v>3.4099999999999999E-4</v>
      </c>
      <c r="D879">
        <v>3.4099999999999999E-4</v>
      </c>
    </row>
    <row r="880" spans="1:4" x14ac:dyDescent="0.55000000000000004">
      <c r="A880" s="153" t="s">
        <v>1880</v>
      </c>
      <c r="B880" s="153" t="s">
        <v>1883</v>
      </c>
      <c r="C880" s="195">
        <v>3.3599999999999998E-4</v>
      </c>
      <c r="D880">
        <v>3.3599999999999998E-4</v>
      </c>
    </row>
    <row r="881" spans="1:4" x14ac:dyDescent="0.55000000000000004">
      <c r="A881" s="153" t="s">
        <v>1884</v>
      </c>
      <c r="B881" s="153" t="s">
        <v>1885</v>
      </c>
      <c r="C881" s="195">
        <v>2.1100000000000001E-4</v>
      </c>
      <c r="D881">
        <v>2.1100000000000001E-4</v>
      </c>
    </row>
    <row r="882" spans="1:4" x14ac:dyDescent="0.55000000000000004">
      <c r="A882" s="153" t="s">
        <v>1884</v>
      </c>
      <c r="B882" s="153" t="s">
        <v>1886</v>
      </c>
      <c r="C882" s="195">
        <v>2.1100000000000001E-4</v>
      </c>
      <c r="D882">
        <v>2.1100000000000001E-4</v>
      </c>
    </row>
    <row r="883" spans="1:4" x14ac:dyDescent="0.55000000000000004">
      <c r="A883" s="153" t="s">
        <v>1887</v>
      </c>
      <c r="B883" s="153" t="s">
        <v>1888</v>
      </c>
      <c r="C883" s="195">
        <v>3.4099999999999999E-4</v>
      </c>
      <c r="D883">
        <v>3.4099999999999999E-4</v>
      </c>
    </row>
    <row r="884" spans="1:4" x14ac:dyDescent="0.55000000000000004">
      <c r="A884" s="153" t="s">
        <v>1889</v>
      </c>
      <c r="B884" s="153" t="s">
        <v>1890</v>
      </c>
      <c r="C884" s="195">
        <v>5.5199999999999997E-4</v>
      </c>
      <c r="D884">
        <v>5.5199999999999997E-4</v>
      </c>
    </row>
    <row r="885" spans="1:4" x14ac:dyDescent="0.55000000000000004">
      <c r="A885" s="153" t="s">
        <v>1891</v>
      </c>
      <c r="B885" s="153" t="s">
        <v>1892</v>
      </c>
      <c r="C885" s="195">
        <v>0</v>
      </c>
      <c r="D885">
        <v>0</v>
      </c>
    </row>
    <row r="886" spans="1:4" x14ac:dyDescent="0.55000000000000004">
      <c r="A886" s="153" t="s">
        <v>1891</v>
      </c>
      <c r="B886" s="153" t="s">
        <v>1893</v>
      </c>
      <c r="C886" s="195">
        <v>4.46E-4</v>
      </c>
      <c r="D886">
        <v>4.46E-4</v>
      </c>
    </row>
    <row r="887" spans="1:4" x14ac:dyDescent="0.55000000000000004">
      <c r="A887" s="153" t="s">
        <v>1891</v>
      </c>
      <c r="B887" s="153" t="s">
        <v>1894</v>
      </c>
      <c r="C887" s="195">
        <v>4.4000000000000002E-4</v>
      </c>
      <c r="D887">
        <v>4.4000000000000002E-4</v>
      </c>
    </row>
    <row r="888" spans="1:4" x14ac:dyDescent="0.55000000000000004">
      <c r="A888" s="153" t="s">
        <v>1895</v>
      </c>
      <c r="B888" s="153" t="s">
        <v>1896</v>
      </c>
      <c r="C888" s="195">
        <v>0</v>
      </c>
      <c r="D888">
        <v>0</v>
      </c>
    </row>
    <row r="889" spans="1:4" x14ac:dyDescent="0.55000000000000004">
      <c r="A889" s="153" t="s">
        <v>1895</v>
      </c>
      <c r="B889" s="153" t="s">
        <v>1897</v>
      </c>
      <c r="C889" s="195">
        <v>0</v>
      </c>
      <c r="D889">
        <v>0</v>
      </c>
    </row>
    <row r="890" spans="1:4" x14ac:dyDescent="0.55000000000000004">
      <c r="A890" s="153" t="s">
        <v>1895</v>
      </c>
      <c r="B890" s="153" t="s">
        <v>1898</v>
      </c>
      <c r="C890" s="195">
        <v>0</v>
      </c>
      <c r="D890">
        <v>0</v>
      </c>
    </row>
    <row r="891" spans="1:4" x14ac:dyDescent="0.55000000000000004">
      <c r="A891" s="153" t="s">
        <v>1895</v>
      </c>
      <c r="B891" s="153" t="s">
        <v>1899</v>
      </c>
      <c r="C891" s="195">
        <v>0</v>
      </c>
      <c r="D891">
        <v>0</v>
      </c>
    </row>
    <row r="892" spans="1:4" x14ac:dyDescent="0.55000000000000004">
      <c r="A892" s="153" t="s">
        <v>1895</v>
      </c>
      <c r="B892" s="153" t="s">
        <v>1900</v>
      </c>
      <c r="C892" s="195">
        <v>0</v>
      </c>
      <c r="D892">
        <v>0</v>
      </c>
    </row>
    <row r="893" spans="1:4" x14ac:dyDescent="0.55000000000000004">
      <c r="A893" s="153" t="s">
        <v>1895</v>
      </c>
      <c r="B893" s="153" t="s">
        <v>1901</v>
      </c>
      <c r="C893" s="195">
        <v>5.3399999999999997E-4</v>
      </c>
      <c r="D893">
        <v>5.3399999999999997E-4</v>
      </c>
    </row>
    <row r="894" spans="1:4" x14ac:dyDescent="0.55000000000000004">
      <c r="A894" s="153" t="s">
        <v>1895</v>
      </c>
      <c r="B894" s="153" t="s">
        <v>1902</v>
      </c>
      <c r="C894" s="195">
        <v>4.2299999999999998E-4</v>
      </c>
      <c r="D894">
        <v>4.2299999999999998E-4</v>
      </c>
    </row>
    <row r="895" spans="1:4" x14ac:dyDescent="0.55000000000000004">
      <c r="A895" s="153" t="s">
        <v>1895</v>
      </c>
      <c r="B895" s="153" t="s">
        <v>1903</v>
      </c>
      <c r="C895" s="195">
        <v>4.0000000000000002E-4</v>
      </c>
      <c r="D895">
        <v>4.0000000000000002E-4</v>
      </c>
    </row>
    <row r="896" spans="1:4" x14ac:dyDescent="0.55000000000000004">
      <c r="A896" s="153" t="s">
        <v>1895</v>
      </c>
      <c r="B896" s="153" t="s">
        <v>1904</v>
      </c>
      <c r="C896" s="195">
        <v>4.6299999999999998E-4</v>
      </c>
      <c r="D896">
        <v>4.6299999999999998E-4</v>
      </c>
    </row>
    <row r="897" spans="1:4" x14ac:dyDescent="0.55000000000000004">
      <c r="A897" s="153" t="s">
        <v>1895</v>
      </c>
      <c r="B897" s="153" t="s">
        <v>1905</v>
      </c>
      <c r="C897" s="195">
        <v>5.8399999999999999E-4</v>
      </c>
      <c r="D897">
        <v>5.8399999999999999E-4</v>
      </c>
    </row>
    <row r="898" spans="1:4" x14ac:dyDescent="0.55000000000000004">
      <c r="A898" s="153" t="s">
        <v>1895</v>
      </c>
      <c r="B898" s="153" t="s">
        <v>1906</v>
      </c>
      <c r="C898" s="195">
        <v>4.9700000000000005E-4</v>
      </c>
      <c r="D898">
        <v>4.9700000000000005E-4</v>
      </c>
    </row>
    <row r="899" spans="1:4" x14ac:dyDescent="0.55000000000000004">
      <c r="A899" s="153" t="s">
        <v>1907</v>
      </c>
      <c r="B899" s="153" t="s">
        <v>1908</v>
      </c>
      <c r="C899" s="195">
        <v>0</v>
      </c>
      <c r="D899">
        <v>0</v>
      </c>
    </row>
    <row r="900" spans="1:4" x14ac:dyDescent="0.55000000000000004">
      <c r="A900" s="153" t="s">
        <v>1907</v>
      </c>
      <c r="B900" s="153" t="s">
        <v>1909</v>
      </c>
      <c r="C900" s="195">
        <v>4.3199999999999998E-4</v>
      </c>
      <c r="D900">
        <v>4.3199999999999998E-4</v>
      </c>
    </row>
    <row r="901" spans="1:4" x14ac:dyDescent="0.55000000000000004">
      <c r="A901" s="153" t="s">
        <v>1907</v>
      </c>
      <c r="B901" s="153" t="s">
        <v>1910</v>
      </c>
      <c r="C901" s="195">
        <v>4.2099999999999999E-4</v>
      </c>
      <c r="D901">
        <v>4.2099999999999999E-4</v>
      </c>
    </row>
    <row r="902" spans="1:4" x14ac:dyDescent="0.55000000000000004">
      <c r="A902" s="153" t="s">
        <v>1911</v>
      </c>
      <c r="B902" s="153" t="s">
        <v>5</v>
      </c>
      <c r="C902" s="195">
        <v>2.2499999999999999E-4</v>
      </c>
      <c r="D902">
        <v>2.2499999999999999E-4</v>
      </c>
    </row>
    <row r="903" spans="1:4" x14ac:dyDescent="0.55000000000000004">
      <c r="A903" s="153" t="s">
        <v>1912</v>
      </c>
      <c r="B903" s="153" t="s">
        <v>6</v>
      </c>
      <c r="C903" s="195">
        <v>2.2499999999999999E-4</v>
      </c>
      <c r="D903">
        <v>2.2499999999999999E-4</v>
      </c>
    </row>
    <row r="904" spans="1:4" x14ac:dyDescent="0.55000000000000004">
      <c r="A904" s="153" t="s">
        <v>1913</v>
      </c>
      <c r="B904" s="153" t="s">
        <v>7</v>
      </c>
      <c r="C904" s="195">
        <v>2.2499999999999999E-4</v>
      </c>
      <c r="D904">
        <v>2.2499999999999999E-4</v>
      </c>
    </row>
    <row r="905" spans="1:4" x14ac:dyDescent="0.55000000000000004">
      <c r="A905" s="153" t="s">
        <v>1914</v>
      </c>
      <c r="B905" s="153" t="s">
        <v>1915</v>
      </c>
      <c r="C905" s="195">
        <v>5.0799999999999999E-4</v>
      </c>
      <c r="D905">
        <v>5.0799999999999999E-4</v>
      </c>
    </row>
    <row r="906" spans="1:4" x14ac:dyDescent="0.55000000000000004">
      <c r="A906" s="153" t="s">
        <v>1916</v>
      </c>
      <c r="B906" s="153" t="s">
        <v>1917</v>
      </c>
      <c r="C906" s="195">
        <v>4.0000000000000003E-5</v>
      </c>
      <c r="D906">
        <v>4.0000000000000003E-5</v>
      </c>
    </row>
    <row r="907" spans="1:4" x14ac:dyDescent="0.55000000000000004">
      <c r="A907" s="153" t="s">
        <v>1916</v>
      </c>
      <c r="B907" s="153" t="s">
        <v>1918</v>
      </c>
      <c r="C907" s="195">
        <v>5.2499999999999997E-4</v>
      </c>
      <c r="D907">
        <v>5.2499999999999997E-4</v>
      </c>
    </row>
    <row r="908" spans="1:4" x14ac:dyDescent="0.55000000000000004">
      <c r="A908" s="153" t="s">
        <v>1916</v>
      </c>
      <c r="B908" s="153" t="s">
        <v>1919</v>
      </c>
      <c r="C908" s="195">
        <v>5.1999999999999995E-4</v>
      </c>
      <c r="D908">
        <v>5.1999999999999995E-4</v>
      </c>
    </row>
    <row r="909" spans="1:4" x14ac:dyDescent="0.55000000000000004">
      <c r="A909" s="153" t="s">
        <v>1920</v>
      </c>
      <c r="B909" s="153" t="s">
        <v>1921</v>
      </c>
      <c r="C909" s="195">
        <v>0</v>
      </c>
      <c r="D909">
        <v>0</v>
      </c>
    </row>
    <row r="910" spans="1:4" x14ac:dyDescent="0.55000000000000004">
      <c r="A910" s="153" t="s">
        <v>1920</v>
      </c>
      <c r="B910" s="153" t="s">
        <v>1922</v>
      </c>
      <c r="C910" s="195">
        <v>3.9800000000000002E-4</v>
      </c>
      <c r="D910">
        <v>3.9800000000000002E-4</v>
      </c>
    </row>
    <row r="911" spans="1:4" x14ac:dyDescent="0.55000000000000004">
      <c r="A911" s="153" t="s">
        <v>1920</v>
      </c>
      <c r="B911" s="153" t="s">
        <v>1923</v>
      </c>
      <c r="C911" s="195">
        <v>3.8400000000000001E-4</v>
      </c>
      <c r="D911">
        <v>3.8400000000000001E-4</v>
      </c>
    </row>
    <row r="912" spans="1:4" x14ac:dyDescent="0.55000000000000004">
      <c r="A912" s="153" t="s">
        <v>1924</v>
      </c>
      <c r="B912" s="153" t="s">
        <v>1925</v>
      </c>
      <c r="C912" s="195">
        <v>5.0500000000000002E-4</v>
      </c>
      <c r="D912">
        <v>5.0500000000000002E-4</v>
      </c>
    </row>
    <row r="913" spans="1:4" x14ac:dyDescent="0.55000000000000004">
      <c r="A913" s="153" t="s">
        <v>1926</v>
      </c>
      <c r="B913" s="153" t="s">
        <v>1927</v>
      </c>
      <c r="C913" s="195">
        <v>3.4099999999999999E-4</v>
      </c>
      <c r="D913">
        <v>3.4099999999999999E-4</v>
      </c>
    </row>
    <row r="914" spans="1:4" x14ac:dyDescent="0.55000000000000004">
      <c r="A914" s="153" t="s">
        <v>1928</v>
      </c>
      <c r="B914" s="153" t="s">
        <v>1929</v>
      </c>
      <c r="C914" s="195">
        <v>0</v>
      </c>
      <c r="D914">
        <v>0</v>
      </c>
    </row>
    <row r="915" spans="1:4" x14ac:dyDescent="0.55000000000000004">
      <c r="A915" s="153" t="s">
        <v>1928</v>
      </c>
      <c r="B915" s="153" t="s">
        <v>1930</v>
      </c>
      <c r="C915" s="195">
        <v>4.1999999999999998E-5</v>
      </c>
      <c r="D915">
        <v>4.1999999999999998E-5</v>
      </c>
    </row>
    <row r="916" spans="1:4" x14ac:dyDescent="0.55000000000000004">
      <c r="A916" s="153" t="s">
        <v>1928</v>
      </c>
      <c r="B916" s="153" t="s">
        <v>1931</v>
      </c>
      <c r="C916" s="195">
        <v>1.5200000000000001E-4</v>
      </c>
      <c r="D916">
        <v>1.5200000000000001E-4</v>
      </c>
    </row>
    <row r="917" spans="1:4" x14ac:dyDescent="0.55000000000000004">
      <c r="A917" s="153" t="s">
        <v>1928</v>
      </c>
      <c r="B917" s="153" t="s">
        <v>1932</v>
      </c>
      <c r="C917" s="195">
        <v>1.75E-4</v>
      </c>
      <c r="D917">
        <v>1.75E-4</v>
      </c>
    </row>
    <row r="918" spans="1:4" x14ac:dyDescent="0.55000000000000004">
      <c r="A918" s="153" t="s">
        <v>1928</v>
      </c>
      <c r="B918" s="153" t="s">
        <v>1933</v>
      </c>
      <c r="C918" s="195">
        <v>2.63E-4</v>
      </c>
      <c r="D918">
        <v>2.63E-4</v>
      </c>
    </row>
    <row r="919" spans="1:4" x14ac:dyDescent="0.55000000000000004">
      <c r="A919" s="153" t="s">
        <v>1928</v>
      </c>
      <c r="B919" s="153" t="s">
        <v>1934</v>
      </c>
      <c r="C919" s="195">
        <v>5.0699999999999996E-4</v>
      </c>
      <c r="D919">
        <v>5.0699999999999996E-4</v>
      </c>
    </row>
    <row r="920" spans="1:4" x14ac:dyDescent="0.55000000000000004">
      <c r="A920" s="153" t="s">
        <v>1928</v>
      </c>
      <c r="B920" s="153" t="s">
        <v>1935</v>
      </c>
      <c r="C920" s="195">
        <v>4.1800000000000002E-4</v>
      </c>
      <c r="D920">
        <v>4.1800000000000002E-4</v>
      </c>
    </row>
    <row r="921" spans="1:4" x14ac:dyDescent="0.55000000000000004">
      <c r="A921" s="153" t="s">
        <v>1936</v>
      </c>
      <c r="B921" s="153" t="s">
        <v>1937</v>
      </c>
      <c r="C921" s="195">
        <v>3.4099999999999999E-4</v>
      </c>
      <c r="D921">
        <v>3.4099999999999999E-4</v>
      </c>
    </row>
    <row r="922" spans="1:4" x14ac:dyDescent="0.55000000000000004">
      <c r="A922" s="153" t="s">
        <v>1938</v>
      </c>
      <c r="B922" s="153" t="s">
        <v>1939</v>
      </c>
      <c r="C922" s="195">
        <v>2.03E-4</v>
      </c>
      <c r="D922">
        <v>2.03E-4</v>
      </c>
    </row>
    <row r="923" spans="1:4" x14ac:dyDescent="0.55000000000000004">
      <c r="A923" s="153" t="s">
        <v>1938</v>
      </c>
      <c r="B923" s="153" t="s">
        <v>1940</v>
      </c>
      <c r="C923" s="195">
        <v>0</v>
      </c>
      <c r="D923">
        <v>0</v>
      </c>
    </row>
    <row r="924" spans="1:4" x14ac:dyDescent="0.55000000000000004">
      <c r="A924" s="153" t="s">
        <v>1938</v>
      </c>
      <c r="B924" s="153" t="s">
        <v>1941</v>
      </c>
      <c r="C924" s="195">
        <v>2.1100000000000001E-4</v>
      </c>
      <c r="D924">
        <v>2.1100000000000001E-4</v>
      </c>
    </row>
    <row r="925" spans="1:4" x14ac:dyDescent="0.55000000000000004">
      <c r="A925" s="153" t="s">
        <v>1938</v>
      </c>
      <c r="B925" s="153" t="s">
        <v>1942</v>
      </c>
      <c r="C925" s="195">
        <v>2.03E-4</v>
      </c>
      <c r="D925">
        <v>2.03E-4</v>
      </c>
    </row>
    <row r="926" spans="1:4" x14ac:dyDescent="0.55000000000000004">
      <c r="A926" s="153" t="s">
        <v>1943</v>
      </c>
      <c r="B926" s="153" t="s">
        <v>1944</v>
      </c>
      <c r="C926" s="195">
        <v>3.4099999999999999E-4</v>
      </c>
      <c r="D926">
        <v>3.4099999999999999E-4</v>
      </c>
    </row>
    <row r="927" spans="1:4" x14ac:dyDescent="0.55000000000000004">
      <c r="A927" s="153" t="s">
        <v>1945</v>
      </c>
      <c r="B927" s="153" t="s">
        <v>1946</v>
      </c>
      <c r="C927" s="195">
        <v>0</v>
      </c>
      <c r="D927">
        <v>0</v>
      </c>
    </row>
    <row r="928" spans="1:4" x14ac:dyDescent="0.55000000000000004">
      <c r="A928" s="153" t="s">
        <v>1945</v>
      </c>
      <c r="B928" s="153" t="s">
        <v>1947</v>
      </c>
      <c r="C928" s="195">
        <v>1.2300000000000001E-4</v>
      </c>
      <c r="D928">
        <v>1.2300000000000001E-4</v>
      </c>
    </row>
    <row r="929" spans="1:4" x14ac:dyDescent="0.55000000000000004">
      <c r="A929" s="153" t="s">
        <v>1945</v>
      </c>
      <c r="B929" s="153" t="s">
        <v>1948</v>
      </c>
      <c r="C929" s="195">
        <v>1.76E-4</v>
      </c>
      <c r="D929">
        <v>1.76E-4</v>
      </c>
    </row>
    <row r="930" spans="1:4" x14ac:dyDescent="0.55000000000000004">
      <c r="A930" s="153" t="s">
        <v>1945</v>
      </c>
      <c r="B930" s="153" t="s">
        <v>1949</v>
      </c>
      <c r="C930" s="195">
        <v>1.74E-4</v>
      </c>
      <c r="D930">
        <v>1.74E-4</v>
      </c>
    </row>
    <row r="931" spans="1:4" x14ac:dyDescent="0.55000000000000004">
      <c r="A931" s="153" t="s">
        <v>1950</v>
      </c>
      <c r="B931" s="153" t="s">
        <v>1951</v>
      </c>
      <c r="C931" s="195">
        <v>4.7699999999999999E-4</v>
      </c>
      <c r="D931">
        <v>4.7699999999999999E-4</v>
      </c>
    </row>
    <row r="932" spans="1:4" x14ac:dyDescent="0.55000000000000004">
      <c r="A932" s="153" t="s">
        <v>1952</v>
      </c>
      <c r="B932" s="153" t="s">
        <v>1953</v>
      </c>
      <c r="C932" s="195">
        <v>0</v>
      </c>
      <c r="D932">
        <v>0</v>
      </c>
    </row>
    <row r="933" spans="1:4" x14ac:dyDescent="0.55000000000000004">
      <c r="A933" s="153" t="s">
        <v>1952</v>
      </c>
      <c r="B933" s="153" t="s">
        <v>1954</v>
      </c>
      <c r="C933" s="195">
        <v>2.9599999999999998E-4</v>
      </c>
      <c r="D933">
        <v>2.9599999999999998E-4</v>
      </c>
    </row>
    <row r="934" spans="1:4" x14ac:dyDescent="0.55000000000000004">
      <c r="A934" s="153" t="s">
        <v>1952</v>
      </c>
      <c r="B934" s="153" t="s">
        <v>1955</v>
      </c>
      <c r="C934" s="195">
        <v>3.1199999999999999E-4</v>
      </c>
      <c r="D934">
        <v>3.1199999999999999E-4</v>
      </c>
    </row>
    <row r="935" spans="1:4" x14ac:dyDescent="0.55000000000000004">
      <c r="A935" s="153" t="s">
        <v>1952</v>
      </c>
      <c r="B935" s="153" t="s">
        <v>1956</v>
      </c>
      <c r="C935" s="195">
        <v>2.0900000000000001E-4</v>
      </c>
      <c r="D935">
        <v>2.0900000000000001E-4</v>
      </c>
    </row>
    <row r="936" spans="1:4" x14ac:dyDescent="0.55000000000000004">
      <c r="A936" s="153" t="s">
        <v>1957</v>
      </c>
      <c r="B936" s="153" t="s">
        <v>1958</v>
      </c>
      <c r="C936" s="195">
        <v>3.7300000000000001E-4</v>
      </c>
      <c r="D936">
        <v>3.7300000000000001E-4</v>
      </c>
    </row>
    <row r="937" spans="1:4" x14ac:dyDescent="0.55000000000000004">
      <c r="A937" s="153" t="s">
        <v>1959</v>
      </c>
      <c r="B937" s="153" t="s">
        <v>1960</v>
      </c>
      <c r="C937" s="195">
        <v>6.0599999999999998E-4</v>
      </c>
      <c r="D937">
        <v>6.0599999999999998E-4</v>
      </c>
    </row>
    <row r="938" spans="1:4" x14ac:dyDescent="0.55000000000000004">
      <c r="A938" s="153" t="s">
        <v>1961</v>
      </c>
      <c r="B938" s="153" t="s">
        <v>1962</v>
      </c>
      <c r="C938" s="195">
        <v>4.17E-4</v>
      </c>
      <c r="D938">
        <v>4.17E-4</v>
      </c>
    </row>
    <row r="939" spans="1:4" x14ac:dyDescent="0.55000000000000004">
      <c r="A939" s="153" t="s">
        <v>1963</v>
      </c>
      <c r="B939" s="153" t="s">
        <v>1964</v>
      </c>
      <c r="C939" s="195">
        <v>5.71E-4</v>
      </c>
      <c r="D939">
        <v>5.71E-4</v>
      </c>
    </row>
    <row r="940" spans="1:4" x14ac:dyDescent="0.55000000000000004">
      <c r="A940" s="153" t="s">
        <v>1965</v>
      </c>
      <c r="B940" s="153" t="s">
        <v>1966</v>
      </c>
      <c r="C940" s="195">
        <v>3.8699999999999997E-4</v>
      </c>
      <c r="D940">
        <v>3.8699999999999997E-4</v>
      </c>
    </row>
    <row r="941" spans="1:4" x14ac:dyDescent="0.55000000000000004">
      <c r="A941" s="153" t="s">
        <v>1967</v>
      </c>
      <c r="B941" s="153" t="s">
        <v>1968</v>
      </c>
      <c r="C941" s="195">
        <v>2.5000000000000001E-4</v>
      </c>
      <c r="D941">
        <v>2.5000000000000001E-4</v>
      </c>
    </row>
    <row r="942" spans="1:4" x14ac:dyDescent="0.55000000000000004">
      <c r="A942" s="153" t="s">
        <v>1969</v>
      </c>
      <c r="B942" s="153" t="s">
        <v>1970</v>
      </c>
      <c r="C942" s="195">
        <v>5.6499999999999996E-4</v>
      </c>
      <c r="D942">
        <v>5.6499999999999996E-4</v>
      </c>
    </row>
    <row r="943" spans="1:4" x14ac:dyDescent="0.55000000000000004">
      <c r="A943" s="153" t="s">
        <v>1971</v>
      </c>
      <c r="B943" s="153" t="s">
        <v>1972</v>
      </c>
      <c r="C943" s="195">
        <v>3.77E-4</v>
      </c>
      <c r="D943">
        <v>3.77E-4</v>
      </c>
    </row>
    <row r="944" spans="1:4" x14ac:dyDescent="0.55000000000000004">
      <c r="A944" s="153" t="s">
        <v>1973</v>
      </c>
      <c r="B944" s="153" t="s">
        <v>1974</v>
      </c>
      <c r="C944" s="195">
        <v>3.39E-4</v>
      </c>
      <c r="D944">
        <v>3.39E-4</v>
      </c>
    </row>
    <row r="945" spans="1:4" x14ac:dyDescent="0.55000000000000004">
      <c r="A945" s="153" t="s">
        <v>1973</v>
      </c>
      <c r="B945" s="153" t="s">
        <v>1975</v>
      </c>
      <c r="C945" s="195">
        <v>3.39E-4</v>
      </c>
      <c r="D945">
        <v>3.39E-4</v>
      </c>
    </row>
    <row r="946" spans="1:4" x14ac:dyDescent="0.55000000000000004">
      <c r="A946" s="153" t="s">
        <v>1976</v>
      </c>
      <c r="B946" s="153" t="s">
        <v>1977</v>
      </c>
      <c r="C946" s="195">
        <v>3.4099999999999999E-4</v>
      </c>
      <c r="D946">
        <v>3.4099999999999999E-4</v>
      </c>
    </row>
    <row r="947" spans="1:4" x14ac:dyDescent="0.55000000000000004">
      <c r="A947" s="153" t="s">
        <v>1978</v>
      </c>
      <c r="B947" s="153" t="s">
        <v>1979</v>
      </c>
      <c r="C947" s="195">
        <v>2.9999999999999997E-4</v>
      </c>
      <c r="D947">
        <v>2.9999999999999997E-4</v>
      </c>
    </row>
    <row r="948" spans="1:4" x14ac:dyDescent="0.55000000000000004">
      <c r="A948" s="153" t="s">
        <v>1978</v>
      </c>
      <c r="B948" s="153" t="s">
        <v>1980</v>
      </c>
      <c r="C948" s="195">
        <v>4.0000000000000002E-4</v>
      </c>
      <c r="D948">
        <v>4.0000000000000002E-4</v>
      </c>
    </row>
    <row r="949" spans="1:4" x14ac:dyDescent="0.55000000000000004">
      <c r="A949" s="153" t="s">
        <v>1978</v>
      </c>
      <c r="B949" s="153" t="s">
        <v>1981</v>
      </c>
      <c r="C949" s="195">
        <v>4.2900000000000002E-4</v>
      </c>
      <c r="D949">
        <v>4.2900000000000002E-4</v>
      </c>
    </row>
    <row r="950" spans="1:4" x14ac:dyDescent="0.55000000000000004">
      <c r="A950" s="153" t="s">
        <v>1978</v>
      </c>
      <c r="B950" s="153" t="s">
        <v>1982</v>
      </c>
      <c r="C950" s="195">
        <v>4.2900000000000002E-4</v>
      </c>
      <c r="D950">
        <v>4.2900000000000002E-4</v>
      </c>
    </row>
    <row r="951" spans="1:4" x14ac:dyDescent="0.55000000000000004">
      <c r="A951" s="153" t="s">
        <v>1983</v>
      </c>
      <c r="B951" s="153" t="s">
        <v>1984</v>
      </c>
      <c r="C951" s="195">
        <v>4.2900000000000002E-4</v>
      </c>
      <c r="D951">
        <v>4.2900000000000002E-4</v>
      </c>
    </row>
    <row r="952" spans="1:4" x14ac:dyDescent="0.55000000000000004">
      <c r="A952" s="153" t="s">
        <v>1985</v>
      </c>
      <c r="B952" s="153" t="s">
        <v>1986</v>
      </c>
      <c r="C952" s="195">
        <v>0</v>
      </c>
      <c r="D952">
        <v>0</v>
      </c>
    </row>
    <row r="953" spans="1:4" x14ac:dyDescent="0.55000000000000004">
      <c r="A953" s="153" t="s">
        <v>1985</v>
      </c>
      <c r="B953" s="153" t="s">
        <v>1987</v>
      </c>
      <c r="C953" s="195">
        <v>4.95E-4</v>
      </c>
      <c r="D953">
        <v>4.95E-4</v>
      </c>
    </row>
    <row r="954" spans="1:4" x14ac:dyDescent="0.55000000000000004">
      <c r="A954" s="153" t="s">
        <v>1985</v>
      </c>
      <c r="B954" s="153" t="s">
        <v>1988</v>
      </c>
      <c r="C954" s="195">
        <v>2.2900000000000001E-4</v>
      </c>
      <c r="D954">
        <v>2.2900000000000001E-4</v>
      </c>
    </row>
    <row r="955" spans="1:4" x14ac:dyDescent="0.55000000000000004">
      <c r="A955" s="153" t="s">
        <v>1989</v>
      </c>
      <c r="B955" s="153" t="s">
        <v>1990</v>
      </c>
      <c r="C955" s="195">
        <v>3.6600000000000001E-4</v>
      </c>
      <c r="D955">
        <v>3.6600000000000001E-4</v>
      </c>
    </row>
    <row r="956" spans="1:4" x14ac:dyDescent="0.55000000000000004">
      <c r="A956" s="153" t="s">
        <v>1991</v>
      </c>
      <c r="B956" s="153" t="s">
        <v>1992</v>
      </c>
      <c r="C956" s="195">
        <v>2.99E-4</v>
      </c>
      <c r="D956">
        <v>2.99E-4</v>
      </c>
    </row>
    <row r="957" spans="1:4" x14ac:dyDescent="0.55000000000000004">
      <c r="A957" s="153" t="s">
        <v>1993</v>
      </c>
      <c r="B957" s="153" t="s">
        <v>1994</v>
      </c>
      <c r="C957" s="195">
        <v>3.1100000000000002E-4</v>
      </c>
      <c r="D957">
        <v>3.1100000000000002E-4</v>
      </c>
    </row>
    <row r="958" spans="1:4" x14ac:dyDescent="0.55000000000000004">
      <c r="A958" s="153" t="s">
        <v>1995</v>
      </c>
      <c r="B958" s="153" t="s">
        <v>1996</v>
      </c>
      <c r="C958" s="195">
        <v>4.2499999999999998E-4</v>
      </c>
      <c r="D958">
        <v>4.2499999999999998E-4</v>
      </c>
    </row>
    <row r="959" spans="1:4" x14ac:dyDescent="0.55000000000000004">
      <c r="A959" s="153" t="s">
        <v>1997</v>
      </c>
      <c r="B959" s="153" t="s">
        <v>1998</v>
      </c>
      <c r="C959" s="195">
        <v>4.2900000000000002E-4</v>
      </c>
      <c r="D959">
        <v>4.2900000000000002E-4</v>
      </c>
    </row>
    <row r="960" spans="1:4" x14ac:dyDescent="0.55000000000000004">
      <c r="A960" s="153" t="s">
        <v>1999</v>
      </c>
      <c r="B960" s="153" t="s">
        <v>279</v>
      </c>
      <c r="C960" s="195">
        <v>5.1800000000000001E-4</v>
      </c>
      <c r="D960">
        <v>5.1800000000000001E-4</v>
      </c>
    </row>
    <row r="961" spans="1:4" x14ac:dyDescent="0.55000000000000004">
      <c r="A961" s="153" t="s">
        <v>2000</v>
      </c>
      <c r="B961" s="153" t="s">
        <v>2001</v>
      </c>
      <c r="C961" s="195">
        <v>4.5899999999999999E-4</v>
      </c>
      <c r="D961">
        <v>4.5899999999999999E-4</v>
      </c>
    </row>
    <row r="962" spans="1:4" x14ac:dyDescent="0.55000000000000004">
      <c r="A962" s="153" t="s">
        <v>2002</v>
      </c>
      <c r="B962" s="153" t="s">
        <v>2003</v>
      </c>
      <c r="C962" s="195">
        <v>3.4099999999999999E-4</v>
      </c>
      <c r="D962">
        <v>3.4099999999999999E-4</v>
      </c>
    </row>
    <row r="963" spans="1:4" x14ac:dyDescent="0.55000000000000004">
      <c r="A963" s="153" t="s">
        <v>2004</v>
      </c>
      <c r="B963" s="153" t="s">
        <v>2005</v>
      </c>
      <c r="C963" s="195">
        <v>0</v>
      </c>
      <c r="D963">
        <v>0</v>
      </c>
    </row>
    <row r="964" spans="1:4" x14ac:dyDescent="0.55000000000000004">
      <c r="A964" s="153" t="s">
        <v>2004</v>
      </c>
      <c r="B964" s="153" t="s">
        <v>2006</v>
      </c>
      <c r="C964" s="195">
        <v>0</v>
      </c>
      <c r="D964">
        <v>0</v>
      </c>
    </row>
    <row r="965" spans="1:4" x14ac:dyDescent="0.55000000000000004">
      <c r="A965" s="153" t="s">
        <v>2004</v>
      </c>
      <c r="B965" s="153" t="s">
        <v>2007</v>
      </c>
      <c r="C965" s="195">
        <v>7.7000000000000001E-5</v>
      </c>
      <c r="D965">
        <v>7.7000000000000001E-5</v>
      </c>
    </row>
    <row r="966" spans="1:4" x14ac:dyDescent="0.55000000000000004">
      <c r="A966" s="153" t="s">
        <v>2004</v>
      </c>
      <c r="B966" s="153" t="s">
        <v>2008</v>
      </c>
      <c r="C966" s="195">
        <v>7.6000000000000004E-5</v>
      </c>
      <c r="D966">
        <v>7.6000000000000004E-5</v>
      </c>
    </row>
    <row r="967" spans="1:4" x14ac:dyDescent="0.55000000000000004">
      <c r="A967" s="153" t="s">
        <v>2009</v>
      </c>
      <c r="B967" s="153" t="s">
        <v>2010</v>
      </c>
      <c r="C967" s="195">
        <v>6.1700000000000004E-4</v>
      </c>
      <c r="D967">
        <v>6.1700000000000004E-4</v>
      </c>
    </row>
    <row r="968" spans="1:4" x14ac:dyDescent="0.55000000000000004">
      <c r="A968" s="153" t="s">
        <v>2011</v>
      </c>
      <c r="B968" s="153" t="s">
        <v>2012</v>
      </c>
      <c r="C968" s="195">
        <v>2.5000000000000001E-4</v>
      </c>
      <c r="D968">
        <v>2.5000000000000001E-4</v>
      </c>
    </row>
    <row r="969" spans="1:4" x14ac:dyDescent="0.55000000000000004">
      <c r="A969" s="153" t="s">
        <v>2013</v>
      </c>
      <c r="B969" s="153" t="s">
        <v>2014</v>
      </c>
      <c r="C969" s="195">
        <v>0</v>
      </c>
      <c r="D969">
        <v>0</v>
      </c>
    </row>
    <row r="970" spans="1:4" x14ac:dyDescent="0.55000000000000004">
      <c r="A970" s="153" t="s">
        <v>2013</v>
      </c>
      <c r="B970" s="153" t="s">
        <v>2015</v>
      </c>
      <c r="C970" s="195">
        <v>3.21E-4</v>
      </c>
      <c r="D970">
        <v>3.21E-4</v>
      </c>
    </row>
    <row r="971" spans="1:4" x14ac:dyDescent="0.55000000000000004">
      <c r="A971" s="153" t="s">
        <v>2013</v>
      </c>
      <c r="B971" s="153" t="s">
        <v>2016</v>
      </c>
      <c r="C971" s="195">
        <v>2.9999999999999997E-4</v>
      </c>
      <c r="D971">
        <v>2.9999999999999997E-4</v>
      </c>
    </row>
    <row r="972" spans="1:4" x14ac:dyDescent="0.55000000000000004">
      <c r="A972" s="153" t="s">
        <v>2017</v>
      </c>
      <c r="B972" s="153" t="s">
        <v>2018</v>
      </c>
      <c r="C972" s="195">
        <v>5.3899999999999998E-4</v>
      </c>
      <c r="D972">
        <v>5.3899999999999998E-4</v>
      </c>
    </row>
    <row r="973" spans="1:4" x14ac:dyDescent="0.55000000000000004">
      <c r="A973" s="153" t="s">
        <v>2019</v>
      </c>
      <c r="B973" s="153" t="s">
        <v>2020</v>
      </c>
      <c r="C973" s="195">
        <v>2.7E-4</v>
      </c>
      <c r="D973">
        <v>2.7E-4</v>
      </c>
    </row>
    <row r="974" spans="1:4" x14ac:dyDescent="0.55000000000000004">
      <c r="A974" s="153" t="s">
        <v>2019</v>
      </c>
      <c r="B974" s="153" t="s">
        <v>2021</v>
      </c>
      <c r="C974" s="195">
        <v>0</v>
      </c>
      <c r="D974">
        <v>0</v>
      </c>
    </row>
    <row r="975" spans="1:4" x14ac:dyDescent="0.55000000000000004">
      <c r="A975" s="153" t="s">
        <v>2019</v>
      </c>
      <c r="B975" s="153" t="s">
        <v>2022</v>
      </c>
      <c r="C975" s="195">
        <v>3.3599999999999998E-4</v>
      </c>
      <c r="D975">
        <v>3.3599999999999998E-4</v>
      </c>
    </row>
    <row r="976" spans="1:4" x14ac:dyDescent="0.55000000000000004">
      <c r="A976" s="153" t="s">
        <v>2019</v>
      </c>
      <c r="B976" s="153" t="s">
        <v>2023</v>
      </c>
      <c r="C976" s="195">
        <v>3.0899999999999998E-4</v>
      </c>
      <c r="D976">
        <v>3.0899999999999998E-4</v>
      </c>
    </row>
    <row r="977" spans="1:4" x14ac:dyDescent="0.55000000000000004">
      <c r="A977" s="153" t="s">
        <v>2024</v>
      </c>
      <c r="B977" s="153" t="s">
        <v>2025</v>
      </c>
      <c r="C977" s="195">
        <v>3.68E-4</v>
      </c>
      <c r="D977">
        <v>3.68E-4</v>
      </c>
    </row>
    <row r="978" spans="1:4" x14ac:dyDescent="0.55000000000000004">
      <c r="A978" s="153" t="s">
        <v>2024</v>
      </c>
      <c r="B978" s="153" t="s">
        <v>2026</v>
      </c>
      <c r="C978" s="195">
        <v>0</v>
      </c>
      <c r="D978">
        <v>0</v>
      </c>
    </row>
    <row r="979" spans="1:4" x14ac:dyDescent="0.55000000000000004">
      <c r="A979" s="153" t="s">
        <v>2024</v>
      </c>
      <c r="B979" s="153" t="s">
        <v>2027</v>
      </c>
      <c r="C979" s="195">
        <v>3.6699999999999998E-4</v>
      </c>
      <c r="D979">
        <v>3.6699999999999998E-4</v>
      </c>
    </row>
    <row r="980" spans="1:4" x14ac:dyDescent="0.55000000000000004">
      <c r="A980" s="153" t="s">
        <v>2028</v>
      </c>
      <c r="B980" s="153" t="s">
        <v>2029</v>
      </c>
      <c r="C980" s="195">
        <v>0</v>
      </c>
      <c r="D980">
        <v>0</v>
      </c>
    </row>
    <row r="981" spans="1:4" x14ac:dyDescent="0.55000000000000004">
      <c r="A981" s="153" t="s">
        <v>2028</v>
      </c>
      <c r="B981" s="153" t="s">
        <v>2030</v>
      </c>
      <c r="C981" s="195">
        <v>0</v>
      </c>
      <c r="D981">
        <v>0</v>
      </c>
    </row>
    <row r="982" spans="1:4" x14ac:dyDescent="0.55000000000000004">
      <c r="A982" s="153" t="s">
        <v>2028</v>
      </c>
      <c r="B982" s="153" t="s">
        <v>2031</v>
      </c>
      <c r="C982" s="195">
        <v>0</v>
      </c>
      <c r="D982">
        <v>0</v>
      </c>
    </row>
    <row r="983" spans="1:4" x14ac:dyDescent="0.55000000000000004">
      <c r="A983" s="153" t="s">
        <v>2032</v>
      </c>
      <c r="B983" s="153" t="s">
        <v>2033</v>
      </c>
      <c r="C983" s="195">
        <v>5.8699999999999996E-4</v>
      </c>
      <c r="D983">
        <v>5.8699999999999996E-4</v>
      </c>
    </row>
    <row r="984" spans="1:4" x14ac:dyDescent="0.55000000000000004">
      <c r="A984" s="153" t="s">
        <v>2034</v>
      </c>
      <c r="B984" s="153" t="s">
        <v>2035</v>
      </c>
      <c r="C984" s="195">
        <v>3.4099999999999999E-4</v>
      </c>
      <c r="D984">
        <v>3.4099999999999999E-4</v>
      </c>
    </row>
    <row r="985" spans="1:4" x14ac:dyDescent="0.55000000000000004">
      <c r="A985" s="153" t="s">
        <v>2036</v>
      </c>
      <c r="B985" s="153" t="s">
        <v>2037</v>
      </c>
      <c r="C985" s="195">
        <v>0</v>
      </c>
      <c r="D985">
        <v>0</v>
      </c>
    </row>
    <row r="986" spans="1:4" x14ac:dyDescent="0.55000000000000004">
      <c r="A986" s="153" t="s">
        <v>2038</v>
      </c>
      <c r="B986" s="153" t="s">
        <v>2039</v>
      </c>
      <c r="C986" s="195">
        <v>1.4799999999999999E-4</v>
      </c>
      <c r="D986">
        <v>1.4799999999999999E-4</v>
      </c>
    </row>
    <row r="987" spans="1:4" x14ac:dyDescent="0.55000000000000004">
      <c r="A987" s="153" t="s">
        <v>2040</v>
      </c>
      <c r="B987" s="153" t="s">
        <v>2041</v>
      </c>
      <c r="C987" s="195">
        <v>0</v>
      </c>
      <c r="D987">
        <v>0</v>
      </c>
    </row>
    <row r="988" spans="1:4" x14ac:dyDescent="0.55000000000000004">
      <c r="A988" s="153" t="s">
        <v>2040</v>
      </c>
      <c r="B988" s="153" t="s">
        <v>2042</v>
      </c>
      <c r="C988" s="195">
        <v>0</v>
      </c>
      <c r="D988">
        <v>0</v>
      </c>
    </row>
    <row r="989" spans="1:4" x14ac:dyDescent="0.55000000000000004">
      <c r="A989" s="153" t="s">
        <v>2040</v>
      </c>
      <c r="B989" s="153" t="s">
        <v>2043</v>
      </c>
      <c r="C989" s="195">
        <v>6.4000000000000005E-4</v>
      </c>
      <c r="D989">
        <v>6.4000000000000005E-4</v>
      </c>
    </row>
    <row r="990" spans="1:4" x14ac:dyDescent="0.55000000000000004">
      <c r="A990" s="153" t="s">
        <v>2040</v>
      </c>
      <c r="B990" s="153" t="s">
        <v>2044</v>
      </c>
      <c r="C990" s="195">
        <v>3.2400000000000001E-4</v>
      </c>
      <c r="D990">
        <v>3.2400000000000001E-4</v>
      </c>
    </row>
    <row r="991" spans="1:4" x14ac:dyDescent="0.55000000000000004">
      <c r="A991" s="153" t="s">
        <v>2045</v>
      </c>
      <c r="B991" s="153" t="s">
        <v>2046</v>
      </c>
      <c r="C991" s="195">
        <v>5.9100000000000005E-4</v>
      </c>
      <c r="D991">
        <v>5.9100000000000005E-4</v>
      </c>
    </row>
    <row r="992" spans="1:4" x14ac:dyDescent="0.55000000000000004">
      <c r="A992" s="153" t="s">
        <v>2047</v>
      </c>
      <c r="B992" s="153" t="s">
        <v>2048</v>
      </c>
      <c r="C992" s="195">
        <v>4.6999999999999999E-4</v>
      </c>
      <c r="D992">
        <v>4.6999999999999999E-4</v>
      </c>
    </row>
    <row r="993" spans="1:4" x14ac:dyDescent="0.55000000000000004">
      <c r="A993" s="153" t="s">
        <v>2049</v>
      </c>
      <c r="B993" s="153" t="s">
        <v>663</v>
      </c>
      <c r="C993" s="195">
        <v>0</v>
      </c>
      <c r="D993">
        <v>0</v>
      </c>
    </row>
    <row r="994" spans="1:4" x14ac:dyDescent="0.55000000000000004">
      <c r="A994" s="153" t="s">
        <v>2049</v>
      </c>
      <c r="B994" s="153" t="s">
        <v>662</v>
      </c>
      <c r="C994" s="195">
        <v>1.4899999999999999E-4</v>
      </c>
      <c r="D994">
        <v>1.4899999999999999E-4</v>
      </c>
    </row>
    <row r="995" spans="1:4" x14ac:dyDescent="0.55000000000000004">
      <c r="A995" s="153" t="s">
        <v>2049</v>
      </c>
      <c r="B995" s="153" t="s">
        <v>661</v>
      </c>
      <c r="C995" s="195">
        <v>2.8299999999999999E-4</v>
      </c>
      <c r="D995">
        <v>2.8299999999999999E-4</v>
      </c>
    </row>
    <row r="996" spans="1:4" x14ac:dyDescent="0.55000000000000004">
      <c r="A996" s="153" t="s">
        <v>2049</v>
      </c>
      <c r="B996" s="153" t="s">
        <v>2050</v>
      </c>
      <c r="C996" s="195">
        <v>6.1300000000000005E-4</v>
      </c>
      <c r="D996">
        <v>6.1300000000000005E-4</v>
      </c>
    </row>
    <row r="997" spans="1:4" x14ac:dyDescent="0.55000000000000004">
      <c r="A997" s="153" t="s">
        <v>2049</v>
      </c>
      <c r="B997" s="153" t="s">
        <v>2051</v>
      </c>
      <c r="C997" s="195">
        <v>4.1599999999999997E-4</v>
      </c>
      <c r="D997">
        <v>4.1599999999999997E-4</v>
      </c>
    </row>
    <row r="998" spans="1:4" x14ac:dyDescent="0.55000000000000004">
      <c r="A998" s="153" t="s">
        <v>2052</v>
      </c>
      <c r="B998" s="153" t="s">
        <v>2053</v>
      </c>
      <c r="C998" s="195">
        <v>6.0499999999999996E-4</v>
      </c>
      <c r="D998">
        <v>6.0499999999999996E-4</v>
      </c>
    </row>
    <row r="999" spans="1:4" x14ac:dyDescent="0.55000000000000004">
      <c r="A999" s="153" t="s">
        <v>2054</v>
      </c>
      <c r="B999" s="153" t="s">
        <v>2055</v>
      </c>
      <c r="C999" s="195">
        <v>4.86E-4</v>
      </c>
      <c r="D999">
        <v>4.86E-4</v>
      </c>
    </row>
    <row r="1000" spans="1:4" x14ac:dyDescent="0.55000000000000004">
      <c r="A1000" s="153" t="s">
        <v>2056</v>
      </c>
      <c r="B1000" s="153" t="s">
        <v>2057</v>
      </c>
      <c r="C1000" s="195">
        <v>4.7800000000000002E-4</v>
      </c>
      <c r="D1000">
        <v>4.7800000000000002E-4</v>
      </c>
    </row>
    <row r="1001" spans="1:4" x14ac:dyDescent="0.55000000000000004">
      <c r="A1001" s="153" t="s">
        <v>2058</v>
      </c>
      <c r="B1001" s="153" t="s">
        <v>2059</v>
      </c>
      <c r="C1001" s="195">
        <v>0</v>
      </c>
      <c r="D1001">
        <v>0</v>
      </c>
    </row>
    <row r="1002" spans="1:4" x14ac:dyDescent="0.55000000000000004">
      <c r="A1002" s="153" t="s">
        <v>2058</v>
      </c>
      <c r="B1002" s="153" t="s">
        <v>2060</v>
      </c>
      <c r="C1002" s="195">
        <v>1.5300000000000001E-4</v>
      </c>
      <c r="D1002">
        <v>1.5300000000000001E-4</v>
      </c>
    </row>
    <row r="1003" spans="1:4" x14ac:dyDescent="0.55000000000000004">
      <c r="A1003" s="153" t="s">
        <v>2058</v>
      </c>
      <c r="B1003" s="153" t="s">
        <v>2061</v>
      </c>
      <c r="C1003" s="195">
        <v>2.9100000000000003E-4</v>
      </c>
      <c r="D1003">
        <v>2.9100000000000003E-4</v>
      </c>
    </row>
    <row r="1004" spans="1:4" x14ac:dyDescent="0.55000000000000004">
      <c r="A1004" s="153" t="s">
        <v>2058</v>
      </c>
      <c r="B1004" s="153" t="s">
        <v>2062</v>
      </c>
      <c r="C1004" s="195">
        <v>5.4600000000000004E-4</v>
      </c>
      <c r="D1004">
        <v>5.4600000000000004E-4</v>
      </c>
    </row>
    <row r="1005" spans="1:4" x14ac:dyDescent="0.55000000000000004">
      <c r="A1005" s="153" t="s">
        <v>2058</v>
      </c>
      <c r="B1005" s="153" t="s">
        <v>2063</v>
      </c>
      <c r="C1005" s="195">
        <v>3.9199999999999999E-4</v>
      </c>
      <c r="D1005">
        <v>3.9199999999999999E-4</v>
      </c>
    </row>
    <row r="1006" spans="1:4" x14ac:dyDescent="0.55000000000000004">
      <c r="A1006" s="153" t="s">
        <v>2064</v>
      </c>
      <c r="B1006" s="153" t="s">
        <v>2065</v>
      </c>
      <c r="C1006" s="195">
        <v>4.3199999999999998E-4</v>
      </c>
      <c r="D1006">
        <v>4.3199999999999998E-4</v>
      </c>
    </row>
    <row r="1007" spans="1:4" x14ac:dyDescent="0.55000000000000004">
      <c r="A1007" s="153" t="s">
        <v>2066</v>
      </c>
      <c r="B1007" s="153" t="s">
        <v>2067</v>
      </c>
      <c r="C1007" s="195">
        <v>4.1800000000000002E-4</v>
      </c>
      <c r="D1007">
        <v>4.1800000000000002E-4</v>
      </c>
    </row>
    <row r="1008" spans="1:4" x14ac:dyDescent="0.55000000000000004">
      <c r="A1008" s="153" t="s">
        <v>2068</v>
      </c>
      <c r="B1008" s="153" t="s">
        <v>2069</v>
      </c>
      <c r="C1008" s="195">
        <v>0</v>
      </c>
      <c r="D1008">
        <v>0</v>
      </c>
    </row>
    <row r="1009" spans="1:4" x14ac:dyDescent="0.55000000000000004">
      <c r="A1009" s="153" t="s">
        <v>2068</v>
      </c>
      <c r="B1009" s="153" t="s">
        <v>2070</v>
      </c>
      <c r="C1009" s="195">
        <v>0</v>
      </c>
      <c r="D1009">
        <v>0</v>
      </c>
    </row>
    <row r="1010" spans="1:4" x14ac:dyDescent="0.55000000000000004">
      <c r="A1010" s="153" t="s">
        <v>2068</v>
      </c>
      <c r="B1010" s="153" t="s">
        <v>2071</v>
      </c>
      <c r="C1010" s="195">
        <v>0</v>
      </c>
      <c r="D1010">
        <v>0</v>
      </c>
    </row>
    <row r="1011" spans="1:4" x14ac:dyDescent="0.55000000000000004">
      <c r="A1011" s="153" t="s">
        <v>2068</v>
      </c>
      <c r="B1011" s="153" t="s">
        <v>2072</v>
      </c>
      <c r="C1011" s="195">
        <v>2.8200000000000002E-4</v>
      </c>
      <c r="D1011">
        <v>2.8200000000000002E-4</v>
      </c>
    </row>
    <row r="1012" spans="1:4" x14ac:dyDescent="0.55000000000000004">
      <c r="A1012" s="153" t="s">
        <v>2068</v>
      </c>
      <c r="B1012" s="153" t="s">
        <v>2073</v>
      </c>
      <c r="C1012" s="195">
        <v>0</v>
      </c>
      <c r="D1012">
        <v>0</v>
      </c>
    </row>
    <row r="1013" spans="1:4" x14ac:dyDescent="0.55000000000000004">
      <c r="A1013" s="153" t="s">
        <v>2074</v>
      </c>
      <c r="B1013" s="153" t="s">
        <v>2075</v>
      </c>
      <c r="C1013" s="195">
        <v>5.9699999999999998E-4</v>
      </c>
      <c r="D1013">
        <v>5.9699999999999998E-4</v>
      </c>
    </row>
    <row r="1014" spans="1:4" x14ac:dyDescent="0.55000000000000004">
      <c r="A1014" s="153" t="s">
        <v>2076</v>
      </c>
      <c r="B1014" s="153" t="s">
        <v>2077</v>
      </c>
      <c r="C1014" s="195">
        <v>0</v>
      </c>
      <c r="D1014">
        <v>0</v>
      </c>
    </row>
    <row r="1015" spans="1:4" x14ac:dyDescent="0.55000000000000004">
      <c r="A1015" s="153" t="s">
        <v>2076</v>
      </c>
      <c r="B1015" s="153" t="s">
        <v>2078</v>
      </c>
      <c r="C1015" s="195">
        <v>5.6099999999999998E-4</v>
      </c>
      <c r="D1015">
        <v>5.6099999999999998E-4</v>
      </c>
    </row>
    <row r="1016" spans="1:4" x14ac:dyDescent="0.55000000000000004">
      <c r="A1016" s="153" t="s">
        <v>2076</v>
      </c>
      <c r="B1016" s="153" t="s">
        <v>2079</v>
      </c>
      <c r="C1016" s="195">
        <v>1.356E-3</v>
      </c>
      <c r="D1016">
        <v>1.356E-3</v>
      </c>
    </row>
    <row r="1017" spans="1:4" x14ac:dyDescent="0.55000000000000004">
      <c r="A1017" s="153" t="s">
        <v>2076</v>
      </c>
      <c r="B1017" s="153" t="s">
        <v>2080</v>
      </c>
      <c r="C1017" s="195">
        <v>1.8200000000000001E-4</v>
      </c>
      <c r="D1017">
        <v>1.8200000000000001E-4</v>
      </c>
    </row>
    <row r="1018" spans="1:4" x14ac:dyDescent="0.55000000000000004">
      <c r="A1018" s="153" t="s">
        <v>2081</v>
      </c>
      <c r="B1018" s="153" t="s">
        <v>2082</v>
      </c>
      <c r="C1018" s="195">
        <v>0</v>
      </c>
      <c r="D1018">
        <v>0</v>
      </c>
    </row>
    <row r="1019" spans="1:4" x14ac:dyDescent="0.55000000000000004">
      <c r="A1019" s="153" t="s">
        <v>2081</v>
      </c>
      <c r="B1019" s="153" t="s">
        <v>2083</v>
      </c>
      <c r="C1019" s="195">
        <v>3.4099999999999999E-4</v>
      </c>
      <c r="D1019">
        <v>3.4099999999999999E-4</v>
      </c>
    </row>
    <row r="1020" spans="1:4" x14ac:dyDescent="0.55000000000000004">
      <c r="A1020" s="153" t="s">
        <v>2081</v>
      </c>
      <c r="B1020" s="153" t="s">
        <v>2084</v>
      </c>
      <c r="C1020" s="195">
        <v>3.4000000000000002E-4</v>
      </c>
      <c r="D1020">
        <v>3.4000000000000002E-4</v>
      </c>
    </row>
    <row r="1021" spans="1:4" x14ac:dyDescent="0.55000000000000004">
      <c r="A1021" s="153" t="s">
        <v>2085</v>
      </c>
      <c r="B1021" s="153" t="s">
        <v>8</v>
      </c>
      <c r="C1021" s="195">
        <v>6.0899999999999995E-4</v>
      </c>
      <c r="D1021">
        <v>6.0899999999999995E-4</v>
      </c>
    </row>
    <row r="1022" spans="1:4" x14ac:dyDescent="0.55000000000000004">
      <c r="A1022" s="153" t="s">
        <v>2086</v>
      </c>
      <c r="B1022" s="153" t="s">
        <v>2087</v>
      </c>
      <c r="C1022" s="195">
        <v>4.2999999999999999E-4</v>
      </c>
      <c r="D1022">
        <v>4.2999999999999999E-4</v>
      </c>
    </row>
    <row r="1023" spans="1:4" x14ac:dyDescent="0.55000000000000004">
      <c r="A1023" s="153" t="s">
        <v>2088</v>
      </c>
      <c r="B1023" s="153" t="s">
        <v>2089</v>
      </c>
      <c r="C1023" s="195">
        <v>0</v>
      </c>
      <c r="D1023">
        <v>0</v>
      </c>
    </row>
    <row r="1024" spans="1:4" x14ac:dyDescent="0.55000000000000004">
      <c r="A1024" s="153" t="s">
        <v>2088</v>
      </c>
      <c r="B1024" s="153" t="s">
        <v>2090</v>
      </c>
      <c r="C1024" s="195">
        <v>4.2900000000000002E-4</v>
      </c>
      <c r="D1024">
        <v>4.2900000000000002E-4</v>
      </c>
    </row>
    <row r="1025" spans="1:4" x14ac:dyDescent="0.55000000000000004">
      <c r="A1025" s="153" t="s">
        <v>2088</v>
      </c>
      <c r="B1025" s="153" t="s">
        <v>2091</v>
      </c>
      <c r="C1025" s="195">
        <v>4.2900000000000002E-4</v>
      </c>
      <c r="D1025">
        <v>4.2900000000000002E-4</v>
      </c>
    </row>
    <row r="1026" spans="1:4" x14ac:dyDescent="0.55000000000000004">
      <c r="A1026" s="153" t="s">
        <v>2092</v>
      </c>
      <c r="B1026" s="153" t="s">
        <v>2093</v>
      </c>
      <c r="C1026" s="195">
        <v>0</v>
      </c>
      <c r="D1026">
        <v>0</v>
      </c>
    </row>
    <row r="1027" spans="1:4" x14ac:dyDescent="0.55000000000000004">
      <c r="A1027" s="153" t="s">
        <v>2092</v>
      </c>
      <c r="B1027" s="153" t="s">
        <v>2094</v>
      </c>
      <c r="C1027" s="195">
        <v>3.8400000000000001E-4</v>
      </c>
      <c r="D1027">
        <v>3.8400000000000001E-4</v>
      </c>
    </row>
    <row r="1028" spans="1:4" x14ac:dyDescent="0.55000000000000004">
      <c r="A1028" s="153" t="s">
        <v>2092</v>
      </c>
      <c r="B1028" s="153" t="s">
        <v>2095</v>
      </c>
      <c r="C1028" s="195">
        <v>3.8200000000000002E-4</v>
      </c>
      <c r="D1028">
        <v>3.8200000000000002E-4</v>
      </c>
    </row>
    <row r="1029" spans="1:4" x14ac:dyDescent="0.55000000000000004">
      <c r="A1029" s="153" t="s">
        <v>2096</v>
      </c>
      <c r="B1029" s="153" t="s">
        <v>2097</v>
      </c>
      <c r="C1029" s="195">
        <v>0</v>
      </c>
      <c r="D1029">
        <v>0</v>
      </c>
    </row>
    <row r="1030" spans="1:4" x14ac:dyDescent="0.55000000000000004">
      <c r="A1030" s="153" t="s">
        <v>2096</v>
      </c>
      <c r="B1030" s="153" t="s">
        <v>2098</v>
      </c>
      <c r="C1030" s="195">
        <v>0</v>
      </c>
      <c r="D1030">
        <v>0</v>
      </c>
    </row>
    <row r="1031" spans="1:4" x14ac:dyDescent="0.55000000000000004">
      <c r="A1031" s="153" t="s">
        <v>2099</v>
      </c>
      <c r="B1031" s="153" t="s">
        <v>9</v>
      </c>
      <c r="C1031" s="195">
        <v>2.2599999999999999E-4</v>
      </c>
      <c r="D1031">
        <v>2.2599999999999999E-4</v>
      </c>
    </row>
    <row r="1032" spans="1:4" x14ac:dyDescent="0.55000000000000004">
      <c r="A1032" s="153" t="s">
        <v>2100</v>
      </c>
      <c r="B1032" s="153" t="s">
        <v>10</v>
      </c>
      <c r="C1032" s="195">
        <v>3.5199999999999999E-4</v>
      </c>
      <c r="D1032">
        <v>3.5199999999999999E-4</v>
      </c>
    </row>
    <row r="1033" spans="1:4" x14ac:dyDescent="0.55000000000000004">
      <c r="A1033" s="153" t="s">
        <v>2101</v>
      </c>
      <c r="B1033" s="153" t="s">
        <v>2102</v>
      </c>
      <c r="C1033" s="195">
        <v>3.4099999999999999E-4</v>
      </c>
      <c r="D1033">
        <v>3.4099999999999999E-4</v>
      </c>
    </row>
    <row r="1034" spans="1:4" x14ac:dyDescent="0.55000000000000004">
      <c r="A1034" s="153" t="s">
        <v>2103</v>
      </c>
      <c r="B1034" s="153" t="s">
        <v>2104</v>
      </c>
      <c r="C1034" s="195">
        <v>6.1200000000000002E-4</v>
      </c>
      <c r="D1034">
        <v>6.1200000000000002E-4</v>
      </c>
    </row>
    <row r="1035" spans="1:4" x14ac:dyDescent="0.55000000000000004">
      <c r="A1035" s="153" t="s">
        <v>2105</v>
      </c>
      <c r="B1035" s="153" t="s">
        <v>2106</v>
      </c>
      <c r="C1035" s="195">
        <v>2.9100000000000003E-4</v>
      </c>
      <c r="D1035">
        <v>2.9100000000000003E-4</v>
      </c>
    </row>
    <row r="1036" spans="1:4" x14ac:dyDescent="0.55000000000000004">
      <c r="A1036" s="153" t="s">
        <v>2107</v>
      </c>
      <c r="B1036" s="153" t="s">
        <v>2108</v>
      </c>
      <c r="C1036" s="195">
        <v>0</v>
      </c>
      <c r="D1036">
        <v>0</v>
      </c>
    </row>
    <row r="1037" spans="1:4" x14ac:dyDescent="0.55000000000000004">
      <c r="A1037" s="153" t="s">
        <v>2107</v>
      </c>
      <c r="B1037" s="153" t="s">
        <v>2109</v>
      </c>
      <c r="C1037" s="195">
        <v>2.5599999999999999E-4</v>
      </c>
      <c r="D1037">
        <v>2.5599999999999999E-4</v>
      </c>
    </row>
    <row r="1038" spans="1:4" x14ac:dyDescent="0.55000000000000004">
      <c r="A1038" s="153" t="s">
        <v>2107</v>
      </c>
      <c r="B1038" s="153" t="s">
        <v>2110</v>
      </c>
      <c r="C1038" s="195">
        <v>1.3799999999999999E-4</v>
      </c>
      <c r="D1038">
        <v>1.3799999999999999E-4</v>
      </c>
    </row>
    <row r="1039" spans="1:4" x14ac:dyDescent="0.55000000000000004">
      <c r="A1039" s="153" t="s">
        <v>2107</v>
      </c>
      <c r="B1039" s="153" t="s">
        <v>2111</v>
      </c>
      <c r="C1039" s="195">
        <v>2.7300000000000002E-4</v>
      </c>
      <c r="D1039">
        <v>2.7300000000000002E-4</v>
      </c>
    </row>
    <row r="1040" spans="1:4" x14ac:dyDescent="0.55000000000000004">
      <c r="A1040" s="153" t="s">
        <v>2107</v>
      </c>
      <c r="B1040" s="153" t="s">
        <v>2112</v>
      </c>
      <c r="C1040" s="195">
        <v>2.0599999999999999E-4</v>
      </c>
      <c r="D1040">
        <v>2.0599999999999999E-4</v>
      </c>
    </row>
    <row r="1041" spans="1:4" x14ac:dyDescent="0.55000000000000004">
      <c r="A1041" s="153" t="s">
        <v>2113</v>
      </c>
      <c r="B1041" s="153" t="s">
        <v>2114</v>
      </c>
      <c r="C1041" s="195">
        <v>6.0800000000000003E-4</v>
      </c>
      <c r="D1041">
        <v>6.0800000000000003E-4</v>
      </c>
    </row>
    <row r="1042" spans="1:4" x14ac:dyDescent="0.55000000000000004">
      <c r="A1042" s="153" t="s">
        <v>2115</v>
      </c>
      <c r="B1042" s="153" t="s">
        <v>2116</v>
      </c>
      <c r="C1042" s="195">
        <v>3.9800000000000002E-4</v>
      </c>
      <c r="D1042">
        <v>3.9800000000000002E-4</v>
      </c>
    </row>
    <row r="1043" spans="1:4" x14ac:dyDescent="0.55000000000000004">
      <c r="A1043" s="153" t="s">
        <v>2117</v>
      </c>
      <c r="B1043" s="153" t="s">
        <v>2118</v>
      </c>
      <c r="C1043" s="195">
        <v>5.1500000000000005E-4</v>
      </c>
      <c r="D1043">
        <v>5.1500000000000005E-4</v>
      </c>
    </row>
    <row r="1044" spans="1:4" x14ac:dyDescent="0.55000000000000004">
      <c r="A1044" s="153" t="s">
        <v>2119</v>
      </c>
      <c r="B1044" s="153" t="s">
        <v>2120</v>
      </c>
      <c r="C1044" s="195">
        <v>0</v>
      </c>
      <c r="D1044">
        <v>0</v>
      </c>
    </row>
    <row r="1045" spans="1:4" x14ac:dyDescent="0.55000000000000004">
      <c r="A1045" s="153" t="s">
        <v>2119</v>
      </c>
      <c r="B1045" s="153" t="s">
        <v>2121</v>
      </c>
      <c r="C1045" s="195">
        <v>7.0899999999999999E-4</v>
      </c>
      <c r="D1045">
        <v>7.0899999999999999E-4</v>
      </c>
    </row>
    <row r="1046" spans="1:4" x14ac:dyDescent="0.55000000000000004">
      <c r="A1046" s="153" t="s">
        <v>2119</v>
      </c>
      <c r="B1046" s="153" t="s">
        <v>2122</v>
      </c>
      <c r="C1046" s="195">
        <v>4.3800000000000002E-4</v>
      </c>
      <c r="D1046">
        <v>4.3800000000000002E-4</v>
      </c>
    </row>
    <row r="1047" spans="1:4" x14ac:dyDescent="0.55000000000000004">
      <c r="A1047" s="153" t="s">
        <v>2123</v>
      </c>
      <c r="B1047" s="153" t="s">
        <v>2124</v>
      </c>
      <c r="C1047" s="195">
        <v>0</v>
      </c>
      <c r="D1047">
        <v>0</v>
      </c>
    </row>
    <row r="1048" spans="1:4" x14ac:dyDescent="0.55000000000000004">
      <c r="A1048" s="153" t="s">
        <v>2123</v>
      </c>
      <c r="B1048" s="153" t="s">
        <v>2125</v>
      </c>
      <c r="C1048" s="195">
        <v>4.4799999999999999E-4</v>
      </c>
      <c r="D1048">
        <v>4.4799999999999999E-4</v>
      </c>
    </row>
    <row r="1049" spans="1:4" x14ac:dyDescent="0.55000000000000004">
      <c r="A1049" s="153" t="s">
        <v>2123</v>
      </c>
      <c r="B1049" s="153" t="s">
        <v>2126</v>
      </c>
      <c r="C1049" s="195">
        <v>8.8999999999999995E-5</v>
      </c>
      <c r="D1049">
        <v>8.8999999999999995E-5</v>
      </c>
    </row>
    <row r="1050" spans="1:4" x14ac:dyDescent="0.55000000000000004">
      <c r="A1050" s="153" t="s">
        <v>2127</v>
      </c>
      <c r="B1050" s="153" t="s">
        <v>2128</v>
      </c>
      <c r="C1050" s="195">
        <v>3.4699999999999998E-4</v>
      </c>
      <c r="D1050">
        <v>3.4699999999999998E-4</v>
      </c>
    </row>
    <row r="1051" spans="1:4" x14ac:dyDescent="0.55000000000000004">
      <c r="A1051" s="153" t="s">
        <v>2129</v>
      </c>
      <c r="B1051" s="153" t="s">
        <v>2130</v>
      </c>
      <c r="C1051" s="195">
        <v>5.53E-4</v>
      </c>
      <c r="D1051">
        <v>5.53E-4</v>
      </c>
    </row>
    <row r="1052" spans="1:4" x14ac:dyDescent="0.55000000000000004">
      <c r="A1052" s="153" t="s">
        <v>2131</v>
      </c>
      <c r="B1052" s="153" t="s">
        <v>2132</v>
      </c>
      <c r="C1052" s="195">
        <v>0</v>
      </c>
      <c r="D1052">
        <v>0</v>
      </c>
    </row>
    <row r="1053" spans="1:4" x14ac:dyDescent="0.55000000000000004">
      <c r="A1053" s="153" t="s">
        <v>2131</v>
      </c>
      <c r="B1053" s="153" t="s">
        <v>2133</v>
      </c>
      <c r="C1053" s="195">
        <v>4.2400000000000001E-4</v>
      </c>
      <c r="D1053">
        <v>4.2400000000000001E-4</v>
      </c>
    </row>
    <row r="1054" spans="1:4" x14ac:dyDescent="0.55000000000000004">
      <c r="A1054" s="153" t="s">
        <v>2131</v>
      </c>
      <c r="B1054" s="153" t="s">
        <v>2134</v>
      </c>
      <c r="C1054" s="195">
        <v>4.0700000000000003E-4</v>
      </c>
      <c r="D1054">
        <v>4.0700000000000003E-4</v>
      </c>
    </row>
    <row r="1055" spans="1:4" x14ac:dyDescent="0.55000000000000004">
      <c r="A1055" s="153" t="s">
        <v>2131</v>
      </c>
      <c r="B1055" s="153" t="s">
        <v>2135</v>
      </c>
      <c r="C1055" s="195">
        <v>5.1900000000000004E-4</v>
      </c>
      <c r="D1055">
        <v>5.1900000000000004E-4</v>
      </c>
    </row>
    <row r="1056" spans="1:4" x14ac:dyDescent="0.55000000000000004">
      <c r="A1056" s="153" t="s">
        <v>2131</v>
      </c>
      <c r="B1056" s="153" t="s">
        <v>2136</v>
      </c>
      <c r="C1056" s="195">
        <v>4.2000000000000002E-4</v>
      </c>
      <c r="D1056">
        <v>4.2000000000000002E-4</v>
      </c>
    </row>
    <row r="1057" spans="1:4" x14ac:dyDescent="0.55000000000000004">
      <c r="A1057" s="153" t="s">
        <v>2137</v>
      </c>
      <c r="B1057" s="153" t="s">
        <v>2138</v>
      </c>
      <c r="C1057" s="195">
        <v>0</v>
      </c>
      <c r="D1057">
        <v>0</v>
      </c>
    </row>
    <row r="1058" spans="1:4" x14ac:dyDescent="0.55000000000000004">
      <c r="A1058" s="153" t="s">
        <v>2139</v>
      </c>
      <c r="B1058" s="153" t="s">
        <v>2140</v>
      </c>
      <c r="C1058" s="195">
        <v>5.5999999999999995E-4</v>
      </c>
      <c r="D1058">
        <v>5.5999999999999995E-4</v>
      </c>
    </row>
    <row r="1059" spans="1:4" x14ac:dyDescent="0.55000000000000004">
      <c r="A1059" s="153" t="s">
        <v>2141</v>
      </c>
      <c r="B1059" s="153" t="s">
        <v>2142</v>
      </c>
      <c r="C1059" s="195">
        <v>2.3000000000000001E-4</v>
      </c>
      <c r="D1059">
        <v>2.3000000000000001E-4</v>
      </c>
    </row>
    <row r="1060" spans="1:4" x14ac:dyDescent="0.55000000000000004">
      <c r="A1060" s="153" t="s">
        <v>2143</v>
      </c>
      <c r="B1060" s="153" t="s">
        <v>2144</v>
      </c>
      <c r="C1060" s="195">
        <v>0</v>
      </c>
      <c r="D1060">
        <v>0</v>
      </c>
    </row>
    <row r="1061" spans="1:4" x14ac:dyDescent="0.55000000000000004">
      <c r="A1061" s="153" t="s">
        <v>2143</v>
      </c>
      <c r="B1061" s="153" t="s">
        <v>2145</v>
      </c>
      <c r="C1061" s="195">
        <v>2.1900000000000001E-4</v>
      </c>
      <c r="D1061">
        <v>2.1900000000000001E-4</v>
      </c>
    </row>
    <row r="1062" spans="1:4" x14ac:dyDescent="0.55000000000000004">
      <c r="A1062" s="153" t="s">
        <v>2143</v>
      </c>
      <c r="B1062" s="153" t="s">
        <v>2146</v>
      </c>
      <c r="C1062" s="195">
        <v>2.72E-4</v>
      </c>
      <c r="D1062">
        <v>2.72E-4</v>
      </c>
    </row>
    <row r="1063" spans="1:4" x14ac:dyDescent="0.55000000000000004">
      <c r="A1063" s="153" t="s">
        <v>2143</v>
      </c>
      <c r="B1063" s="153" t="s">
        <v>2147</v>
      </c>
      <c r="C1063" s="195">
        <v>3.28E-4</v>
      </c>
      <c r="D1063">
        <v>3.28E-4</v>
      </c>
    </row>
    <row r="1064" spans="1:4" x14ac:dyDescent="0.55000000000000004">
      <c r="A1064" s="153" t="s">
        <v>2143</v>
      </c>
      <c r="B1064" s="153" t="s">
        <v>2148</v>
      </c>
      <c r="C1064" s="195">
        <v>3.5E-4</v>
      </c>
      <c r="D1064">
        <v>3.5E-4</v>
      </c>
    </row>
    <row r="1065" spans="1:4" x14ac:dyDescent="0.55000000000000004">
      <c r="A1065" s="153" t="s">
        <v>2143</v>
      </c>
      <c r="B1065" s="153" t="s">
        <v>2149</v>
      </c>
      <c r="C1065" s="195">
        <v>3.7300000000000001E-4</v>
      </c>
      <c r="D1065">
        <v>3.7300000000000001E-4</v>
      </c>
    </row>
    <row r="1066" spans="1:4" x14ac:dyDescent="0.55000000000000004">
      <c r="A1066" s="153" t="s">
        <v>2143</v>
      </c>
      <c r="B1066" s="153" t="s">
        <v>2150</v>
      </c>
      <c r="C1066" s="195">
        <v>4.1300000000000001E-4</v>
      </c>
      <c r="D1066">
        <v>4.1300000000000001E-4</v>
      </c>
    </row>
    <row r="1067" spans="1:4" x14ac:dyDescent="0.55000000000000004">
      <c r="A1067" s="153" t="s">
        <v>2143</v>
      </c>
      <c r="B1067" s="153" t="s">
        <v>2151</v>
      </c>
      <c r="C1067" s="195">
        <v>5.9999999999999995E-4</v>
      </c>
      <c r="D1067">
        <v>5.9999999999999995E-4</v>
      </c>
    </row>
    <row r="1068" spans="1:4" x14ac:dyDescent="0.55000000000000004">
      <c r="A1068" s="153" t="s">
        <v>2143</v>
      </c>
      <c r="B1068" s="153" t="s">
        <v>2152</v>
      </c>
      <c r="C1068" s="195">
        <v>5.0199999999999995E-4</v>
      </c>
      <c r="D1068">
        <v>5.0199999999999995E-4</v>
      </c>
    </row>
    <row r="1069" spans="1:4" x14ac:dyDescent="0.55000000000000004">
      <c r="A1069" s="153" t="s">
        <v>2153</v>
      </c>
      <c r="B1069" s="153" t="s">
        <v>2154</v>
      </c>
      <c r="C1069" s="195">
        <v>0</v>
      </c>
      <c r="D1069">
        <v>0</v>
      </c>
    </row>
    <row r="1070" spans="1:4" x14ac:dyDescent="0.55000000000000004">
      <c r="A1070" s="153" t="s">
        <v>2153</v>
      </c>
      <c r="B1070" s="153" t="s">
        <v>2155</v>
      </c>
      <c r="C1070" s="195">
        <v>5.6499999999999996E-4</v>
      </c>
      <c r="D1070">
        <v>5.6499999999999996E-4</v>
      </c>
    </row>
    <row r="1071" spans="1:4" x14ac:dyDescent="0.55000000000000004">
      <c r="A1071" s="153" t="s">
        <v>2153</v>
      </c>
      <c r="B1071" s="153" t="s">
        <v>2156</v>
      </c>
      <c r="C1071" s="195">
        <v>5.4699999999999996E-4</v>
      </c>
      <c r="D1071">
        <v>5.4699999999999996E-4</v>
      </c>
    </row>
    <row r="1072" spans="1:4" x14ac:dyDescent="0.55000000000000004">
      <c r="A1072" s="153" t="s">
        <v>2157</v>
      </c>
      <c r="B1072" s="153" t="s">
        <v>2158</v>
      </c>
      <c r="C1072" s="195">
        <v>0</v>
      </c>
      <c r="D1072">
        <v>0</v>
      </c>
    </row>
    <row r="1073" spans="1:4" x14ac:dyDescent="0.55000000000000004">
      <c r="A1073" s="153" t="s">
        <v>2157</v>
      </c>
      <c r="B1073" s="153" t="s">
        <v>2159</v>
      </c>
      <c r="C1073" s="195">
        <v>3.4099999999999999E-4</v>
      </c>
      <c r="D1073">
        <v>3.4099999999999999E-4</v>
      </c>
    </row>
    <row r="1074" spans="1:4" x14ac:dyDescent="0.55000000000000004">
      <c r="A1074" s="153" t="s">
        <v>2157</v>
      </c>
      <c r="B1074" s="153" t="s">
        <v>2160</v>
      </c>
      <c r="C1074" s="195">
        <v>0</v>
      </c>
      <c r="D1074">
        <v>0</v>
      </c>
    </row>
    <row r="1075" spans="1:4" x14ac:dyDescent="0.55000000000000004">
      <c r="A1075" s="153" t="s">
        <v>2161</v>
      </c>
      <c r="B1075" s="153" t="s">
        <v>2162</v>
      </c>
      <c r="C1075" s="195">
        <v>0</v>
      </c>
      <c r="D1075">
        <v>0</v>
      </c>
    </row>
    <row r="1076" spans="1:4" x14ac:dyDescent="0.55000000000000004">
      <c r="A1076" s="153" t="s">
        <v>2161</v>
      </c>
      <c r="B1076" s="153" t="s">
        <v>2163</v>
      </c>
      <c r="C1076" s="195">
        <v>0</v>
      </c>
      <c r="D1076">
        <v>0</v>
      </c>
    </row>
    <row r="1077" spans="1:4" x14ac:dyDescent="0.55000000000000004">
      <c r="A1077" s="153" t="s">
        <v>2161</v>
      </c>
      <c r="B1077" s="153" t="s">
        <v>2164</v>
      </c>
      <c r="C1077" s="195">
        <v>0</v>
      </c>
      <c r="D1077">
        <v>0</v>
      </c>
    </row>
    <row r="1078" spans="1:4" x14ac:dyDescent="0.55000000000000004">
      <c r="A1078" s="153" t="s">
        <v>2165</v>
      </c>
      <c r="B1078" s="153" t="s">
        <v>2166</v>
      </c>
      <c r="C1078" s="195">
        <v>9.8999999999999994E-5</v>
      </c>
      <c r="D1078">
        <v>9.8999999999999994E-5</v>
      </c>
    </row>
    <row r="1079" spans="1:4" x14ac:dyDescent="0.55000000000000004">
      <c r="A1079" s="153" t="s">
        <v>2167</v>
      </c>
      <c r="B1079" s="153" t="s">
        <v>2168</v>
      </c>
      <c r="C1079" s="195">
        <v>4.9899999999999999E-4</v>
      </c>
      <c r="D1079">
        <v>4.9899999999999999E-4</v>
      </c>
    </row>
    <row r="1080" spans="1:4" x14ac:dyDescent="0.55000000000000004">
      <c r="A1080" s="153" t="s">
        <v>2169</v>
      </c>
      <c r="B1080" s="153" t="s">
        <v>2170</v>
      </c>
      <c r="C1080" s="195">
        <v>6.3000000000000003E-4</v>
      </c>
      <c r="D1080">
        <v>6.3000000000000003E-4</v>
      </c>
    </row>
    <row r="1081" spans="1:4" x14ac:dyDescent="0.55000000000000004">
      <c r="A1081" s="153" t="s">
        <v>2171</v>
      </c>
      <c r="B1081" s="153" t="s">
        <v>2172</v>
      </c>
      <c r="C1081" s="195">
        <v>4.4499999999999997E-4</v>
      </c>
      <c r="D1081">
        <v>4.4499999999999997E-4</v>
      </c>
    </row>
    <row r="1082" spans="1:4" x14ac:dyDescent="0.55000000000000004">
      <c r="A1082" s="153" t="s">
        <v>2173</v>
      </c>
      <c r="B1082" s="153" t="s">
        <v>2174</v>
      </c>
      <c r="C1082" s="195">
        <v>1.34E-4</v>
      </c>
      <c r="D1082">
        <v>1.34E-4</v>
      </c>
    </row>
    <row r="1083" spans="1:4" x14ac:dyDescent="0.55000000000000004">
      <c r="A1083" s="153" t="s">
        <v>2175</v>
      </c>
      <c r="B1083" s="153" t="s">
        <v>2176</v>
      </c>
      <c r="C1083" s="195">
        <v>5.3600000000000002E-4</v>
      </c>
      <c r="D1083">
        <v>5.3600000000000002E-4</v>
      </c>
    </row>
    <row r="1084" spans="1:4" x14ac:dyDescent="0.55000000000000004">
      <c r="A1084" s="153" t="s">
        <v>2177</v>
      </c>
      <c r="B1084" s="153" t="s">
        <v>2178</v>
      </c>
      <c r="C1084" s="195">
        <v>3.2600000000000001E-4</v>
      </c>
      <c r="D1084">
        <v>3.2600000000000001E-4</v>
      </c>
    </row>
    <row r="1085" spans="1:4" x14ac:dyDescent="0.55000000000000004">
      <c r="A1085" s="153" t="s">
        <v>2179</v>
      </c>
      <c r="B1085" s="153" t="s">
        <v>2180</v>
      </c>
      <c r="C1085" s="195">
        <v>4.46E-4</v>
      </c>
      <c r="D1085">
        <v>4.46E-4</v>
      </c>
    </row>
    <row r="1086" spans="1:4" x14ac:dyDescent="0.55000000000000004">
      <c r="A1086" s="153" t="s">
        <v>2181</v>
      </c>
      <c r="B1086" s="153" t="s">
        <v>2182</v>
      </c>
      <c r="C1086" s="195">
        <v>5.4799999999999998E-4</v>
      </c>
      <c r="D1086">
        <v>5.4799999999999998E-4</v>
      </c>
    </row>
    <row r="1087" spans="1:4" x14ac:dyDescent="0.55000000000000004">
      <c r="A1087" s="153" t="s">
        <v>2183</v>
      </c>
      <c r="B1087" s="153" t="s">
        <v>2184</v>
      </c>
      <c r="C1087" s="195">
        <v>0</v>
      </c>
      <c r="D1087">
        <v>0</v>
      </c>
    </row>
    <row r="1088" spans="1:4" x14ac:dyDescent="0.55000000000000004">
      <c r="A1088" s="153" t="s">
        <v>2183</v>
      </c>
      <c r="B1088" s="153" t="s">
        <v>2185</v>
      </c>
      <c r="C1088" s="195">
        <v>5.8900000000000001E-4</v>
      </c>
      <c r="D1088">
        <v>5.8900000000000001E-4</v>
      </c>
    </row>
    <row r="1089" spans="1:4" x14ac:dyDescent="0.55000000000000004">
      <c r="A1089" s="153" t="s">
        <v>2183</v>
      </c>
      <c r="B1089" s="153" t="s">
        <v>2186</v>
      </c>
      <c r="C1089" s="195">
        <v>5.8799999999999998E-4</v>
      </c>
      <c r="D1089">
        <v>5.8799999999999998E-4</v>
      </c>
    </row>
    <row r="1090" spans="1:4" x14ac:dyDescent="0.55000000000000004">
      <c r="A1090" s="153" t="s">
        <v>2187</v>
      </c>
      <c r="B1090" s="153" t="s">
        <v>2188</v>
      </c>
      <c r="C1090" s="195">
        <v>4.17E-4</v>
      </c>
      <c r="D1090">
        <v>3.7399999999999998E-4</v>
      </c>
    </row>
    <row r="1091" spans="1:4" x14ac:dyDescent="0.55000000000000004">
      <c r="A1091" s="153" t="s">
        <v>2189</v>
      </c>
      <c r="B1091" s="153" t="s">
        <v>2190</v>
      </c>
      <c r="C1091" s="195">
        <v>3.28E-4</v>
      </c>
      <c r="D1091">
        <v>3.28E-4</v>
      </c>
    </row>
    <row r="1092" spans="1:4" x14ac:dyDescent="0.55000000000000004">
      <c r="A1092" s="153" t="s">
        <v>2189</v>
      </c>
      <c r="B1092" s="153" t="s">
        <v>2191</v>
      </c>
      <c r="C1092" s="195">
        <v>5.9500000000000004E-4</v>
      </c>
      <c r="D1092">
        <v>5.9500000000000004E-4</v>
      </c>
    </row>
    <row r="1093" spans="1:4" x14ac:dyDescent="0.55000000000000004">
      <c r="A1093" s="153" t="s">
        <v>2189</v>
      </c>
      <c r="B1093" s="153" t="s">
        <v>2192</v>
      </c>
      <c r="C1093" s="195">
        <v>3.8699999999999997E-4</v>
      </c>
      <c r="D1093">
        <v>3.8699999999999997E-4</v>
      </c>
    </row>
    <row r="1094" spans="1:4" x14ac:dyDescent="0.55000000000000004">
      <c r="A1094" s="153" t="s">
        <v>2189</v>
      </c>
      <c r="B1094" s="153" t="s">
        <v>2193</v>
      </c>
      <c r="C1094" s="195">
        <v>3.1300000000000002E-4</v>
      </c>
      <c r="D1094">
        <v>3.1300000000000002E-4</v>
      </c>
    </row>
    <row r="1095" spans="1:4" x14ac:dyDescent="0.55000000000000004">
      <c r="A1095" s="153" t="s">
        <v>2189</v>
      </c>
      <c r="B1095" s="153" t="s">
        <v>2194</v>
      </c>
      <c r="C1095" s="195">
        <v>3.21E-4</v>
      </c>
      <c r="D1095">
        <v>3.21E-4</v>
      </c>
    </row>
    <row r="1096" spans="1:4" x14ac:dyDescent="0.55000000000000004">
      <c r="A1096" s="153" t="s">
        <v>2189</v>
      </c>
      <c r="B1096" s="153" t="s">
        <v>2195</v>
      </c>
      <c r="C1096" s="195">
        <v>0</v>
      </c>
      <c r="D1096">
        <v>0</v>
      </c>
    </row>
    <row r="1097" spans="1:4" x14ac:dyDescent="0.55000000000000004">
      <c r="A1097" s="153" t="s">
        <v>2189</v>
      </c>
      <c r="B1097" s="153" t="s">
        <v>2196</v>
      </c>
      <c r="C1097" s="195">
        <v>3.9800000000000002E-4</v>
      </c>
      <c r="D1097">
        <v>3.9800000000000002E-4</v>
      </c>
    </row>
    <row r="1098" spans="1:4" x14ac:dyDescent="0.55000000000000004">
      <c r="A1098" s="153" t="s">
        <v>2197</v>
      </c>
      <c r="B1098" s="153" t="s">
        <v>2198</v>
      </c>
      <c r="C1098" s="195">
        <v>4.0499999999999998E-4</v>
      </c>
      <c r="D1098">
        <v>4.0499999999999998E-4</v>
      </c>
    </row>
    <row r="1099" spans="1:4" x14ac:dyDescent="0.55000000000000004">
      <c r="A1099" s="153" t="s">
        <v>2199</v>
      </c>
      <c r="B1099" s="153" t="s">
        <v>2200</v>
      </c>
      <c r="C1099" s="195">
        <v>5.53E-4</v>
      </c>
      <c r="D1099">
        <v>5.53E-4</v>
      </c>
    </row>
    <row r="1100" spans="1:4" x14ac:dyDescent="0.55000000000000004">
      <c r="A1100" s="153" t="s">
        <v>2201</v>
      </c>
      <c r="B1100" s="153" t="s">
        <v>2202</v>
      </c>
      <c r="C1100" s="195">
        <v>3.4299999999999999E-4</v>
      </c>
      <c r="D1100">
        <v>3.4299999999999999E-4</v>
      </c>
    </row>
    <row r="1101" spans="1:4" x14ac:dyDescent="0.55000000000000004">
      <c r="A1101" s="153" t="s">
        <v>2203</v>
      </c>
      <c r="B1101" s="153" t="s">
        <v>2204</v>
      </c>
      <c r="C1101" s="195">
        <v>0</v>
      </c>
      <c r="D1101">
        <v>0</v>
      </c>
    </row>
    <row r="1102" spans="1:4" x14ac:dyDescent="0.55000000000000004">
      <c r="A1102" s="153" t="s">
        <v>2203</v>
      </c>
      <c r="B1102" s="153" t="s">
        <v>2205</v>
      </c>
      <c r="C1102" s="195">
        <v>2.5300000000000002E-4</v>
      </c>
      <c r="D1102">
        <v>2.5300000000000002E-4</v>
      </c>
    </row>
    <row r="1103" spans="1:4" x14ac:dyDescent="0.55000000000000004">
      <c r="A1103" s="153" t="s">
        <v>2203</v>
      </c>
      <c r="B1103" s="153" t="s">
        <v>2206</v>
      </c>
      <c r="C1103" s="195">
        <v>3.3799999999999998E-4</v>
      </c>
      <c r="D1103">
        <v>3.3799999999999998E-4</v>
      </c>
    </row>
    <row r="1104" spans="1:4" x14ac:dyDescent="0.55000000000000004">
      <c r="A1104" s="153" t="s">
        <v>2203</v>
      </c>
      <c r="B1104" s="153" t="s">
        <v>2207</v>
      </c>
      <c r="C1104" s="195">
        <v>3.4200000000000002E-4</v>
      </c>
      <c r="D1104">
        <v>3.4200000000000002E-4</v>
      </c>
    </row>
    <row r="1105" spans="1:4" x14ac:dyDescent="0.55000000000000004">
      <c r="A1105" s="153" t="s">
        <v>2203</v>
      </c>
      <c r="B1105" s="153" t="s">
        <v>2208</v>
      </c>
      <c r="C1105" s="195">
        <v>1.7899999999999999E-4</v>
      </c>
      <c r="D1105">
        <v>1.7899999999999999E-4</v>
      </c>
    </row>
    <row r="1106" spans="1:4" x14ac:dyDescent="0.55000000000000004">
      <c r="A1106" s="153" t="s">
        <v>2209</v>
      </c>
      <c r="B1106" s="153" t="s">
        <v>2210</v>
      </c>
      <c r="C1106" s="195">
        <v>2.99E-4</v>
      </c>
      <c r="D1106">
        <v>2.99E-4</v>
      </c>
    </row>
    <row r="1107" spans="1:4" x14ac:dyDescent="0.55000000000000004">
      <c r="A1107" s="153" t="s">
        <v>2211</v>
      </c>
      <c r="B1107" s="153" t="s">
        <v>2212</v>
      </c>
      <c r="C1107" s="195">
        <v>5.2099999999999998E-4</v>
      </c>
      <c r="D1107">
        <v>5.2099999999999998E-4</v>
      </c>
    </row>
    <row r="1108" spans="1:4" x14ac:dyDescent="0.55000000000000004">
      <c r="A1108" s="153" t="s">
        <v>2213</v>
      </c>
      <c r="B1108" s="153" t="s">
        <v>2214</v>
      </c>
      <c r="C1108" s="195">
        <v>3.5300000000000002E-4</v>
      </c>
      <c r="D1108">
        <v>3.5300000000000002E-4</v>
      </c>
    </row>
    <row r="1109" spans="1:4" x14ac:dyDescent="0.55000000000000004">
      <c r="A1109" s="153" t="s">
        <v>2215</v>
      </c>
      <c r="B1109" s="153" t="s">
        <v>685</v>
      </c>
      <c r="C1109" s="195">
        <v>4.2900000000000002E-4</v>
      </c>
      <c r="D1109">
        <v>4.2900000000000002E-4</v>
      </c>
    </row>
    <row r="1110" spans="1:4" x14ac:dyDescent="0.55000000000000004">
      <c r="A1110" s="153" t="s">
        <v>2216</v>
      </c>
      <c r="B1110" s="153" t="s">
        <v>2217</v>
      </c>
      <c r="C1110" s="195">
        <v>4.2900000000000002E-4</v>
      </c>
      <c r="D1110">
        <v>4.2900000000000002E-4</v>
      </c>
    </row>
    <row r="1111" spans="1:4" x14ac:dyDescent="0.55000000000000004">
      <c r="A1111" s="153" t="s">
        <v>2218</v>
      </c>
      <c r="B1111" s="153" t="s">
        <v>2219</v>
      </c>
      <c r="C1111" s="195">
        <v>4.3399999999999998E-4</v>
      </c>
      <c r="D1111">
        <v>4.3399999999999998E-4</v>
      </c>
    </row>
    <row r="1112" spans="1:4" x14ac:dyDescent="0.55000000000000004">
      <c r="A1112" s="153" t="s">
        <v>2220</v>
      </c>
      <c r="B1112" s="153" t="s">
        <v>671</v>
      </c>
      <c r="C1112" s="195">
        <v>3.3199999999999999E-4</v>
      </c>
      <c r="D1112">
        <v>3.3199999999999999E-4</v>
      </c>
    </row>
    <row r="1113" spans="1:4" x14ac:dyDescent="0.55000000000000004">
      <c r="A1113" s="153" t="s">
        <v>2220</v>
      </c>
      <c r="B1113" s="153" t="s">
        <v>2221</v>
      </c>
      <c r="C1113" s="195">
        <v>2.2900000000000001E-4</v>
      </c>
      <c r="D1113">
        <v>2.2900000000000001E-4</v>
      </c>
    </row>
    <row r="1114" spans="1:4" x14ac:dyDescent="0.55000000000000004">
      <c r="A1114" s="153" t="s">
        <v>2220</v>
      </c>
      <c r="B1114" s="153" t="s">
        <v>2222</v>
      </c>
      <c r="C1114" s="195">
        <v>2.31E-4</v>
      </c>
      <c r="D1114">
        <v>2.31E-4</v>
      </c>
    </row>
    <row r="1115" spans="1:4" x14ac:dyDescent="0.55000000000000004">
      <c r="A1115" s="153" t="s">
        <v>2223</v>
      </c>
      <c r="B1115" s="153" t="s">
        <v>2224</v>
      </c>
      <c r="C1115" s="195">
        <v>5.8500000000000002E-4</v>
      </c>
      <c r="D1115">
        <v>5.8500000000000002E-4</v>
      </c>
    </row>
    <row r="1116" spans="1:4" x14ac:dyDescent="0.55000000000000004">
      <c r="A1116" s="153" t="s">
        <v>2225</v>
      </c>
      <c r="B1116" s="153" t="s">
        <v>2226</v>
      </c>
      <c r="C1116" s="195">
        <v>5.1999999999999997E-5</v>
      </c>
      <c r="D1116">
        <v>5.1999999999999997E-5</v>
      </c>
    </row>
    <row r="1117" spans="1:4" x14ac:dyDescent="0.55000000000000004">
      <c r="A1117" s="153" t="s">
        <v>2227</v>
      </c>
      <c r="B1117" s="153" t="s">
        <v>2228</v>
      </c>
      <c r="C1117" s="195">
        <v>5.2400000000000005E-4</v>
      </c>
      <c r="D1117">
        <v>5.2400000000000005E-4</v>
      </c>
    </row>
    <row r="1118" spans="1:4" x14ac:dyDescent="0.55000000000000004">
      <c r="A1118" s="153" t="s">
        <v>2229</v>
      </c>
      <c r="B1118" s="153" t="s">
        <v>2230</v>
      </c>
      <c r="C1118" s="195">
        <v>4.44E-4</v>
      </c>
      <c r="D1118">
        <v>4.44E-4</v>
      </c>
    </row>
    <row r="1119" spans="1:4" x14ac:dyDescent="0.55000000000000004">
      <c r="A1119" s="153" t="s">
        <v>2231</v>
      </c>
      <c r="B1119" s="153" t="s">
        <v>2232</v>
      </c>
      <c r="C1119" s="195">
        <v>4.3899999999999999E-4</v>
      </c>
      <c r="D1119">
        <v>4.3899999999999999E-4</v>
      </c>
    </row>
    <row r="1120" spans="1:4" x14ac:dyDescent="0.55000000000000004">
      <c r="A1120" s="153" t="s">
        <v>2233</v>
      </c>
      <c r="B1120" s="153" t="s">
        <v>2234</v>
      </c>
      <c r="C1120" s="195">
        <v>3.4200000000000002E-4</v>
      </c>
      <c r="D1120">
        <v>3.4200000000000002E-4</v>
      </c>
    </row>
    <row r="1121" spans="1:4" x14ac:dyDescent="0.55000000000000004">
      <c r="A1121" s="153" t="s">
        <v>2235</v>
      </c>
      <c r="B1121" s="153" t="s">
        <v>2236</v>
      </c>
      <c r="C1121" s="195">
        <v>0</v>
      </c>
      <c r="D1121">
        <v>0</v>
      </c>
    </row>
    <row r="1122" spans="1:4" x14ac:dyDescent="0.55000000000000004">
      <c r="A1122" s="153" t="s">
        <v>2235</v>
      </c>
      <c r="B1122" s="153" t="s">
        <v>2237</v>
      </c>
      <c r="C1122" s="195">
        <v>4.2900000000000002E-4</v>
      </c>
      <c r="D1122">
        <v>4.2900000000000002E-4</v>
      </c>
    </row>
    <row r="1123" spans="1:4" x14ac:dyDescent="0.55000000000000004">
      <c r="A1123" s="153" t="s">
        <v>2235</v>
      </c>
      <c r="B1123" s="153" t="s">
        <v>2238</v>
      </c>
      <c r="C1123" s="195">
        <v>1.0900000000000001E-4</v>
      </c>
      <c r="D1123">
        <v>1.0900000000000001E-4</v>
      </c>
    </row>
    <row r="1124" spans="1:4" x14ac:dyDescent="0.55000000000000004">
      <c r="A1124" s="153" t="s">
        <v>2239</v>
      </c>
      <c r="B1124" s="153" t="s">
        <v>2240</v>
      </c>
      <c r="C1124" s="195">
        <v>5.2400000000000005E-4</v>
      </c>
      <c r="D1124">
        <v>5.2400000000000005E-4</v>
      </c>
    </row>
    <row r="1125" spans="1:4" x14ac:dyDescent="0.55000000000000004">
      <c r="A1125" s="153" t="s">
        <v>2241</v>
      </c>
      <c r="B1125" s="153" t="s">
        <v>11</v>
      </c>
      <c r="C1125" s="195">
        <v>4.9600000000000002E-4</v>
      </c>
      <c r="D1125">
        <v>4.9600000000000002E-4</v>
      </c>
    </row>
    <row r="1126" spans="1:4" x14ac:dyDescent="0.55000000000000004">
      <c r="A1126" s="153" t="s">
        <v>2242</v>
      </c>
      <c r="B1126" s="153" t="s">
        <v>2243</v>
      </c>
      <c r="C1126" s="195">
        <v>0</v>
      </c>
      <c r="D1126">
        <v>0</v>
      </c>
    </row>
    <row r="1127" spans="1:4" x14ac:dyDescent="0.55000000000000004">
      <c r="A1127" s="153" t="s">
        <v>2244</v>
      </c>
      <c r="B1127" s="153" t="s">
        <v>2245</v>
      </c>
      <c r="C1127" s="195">
        <v>0</v>
      </c>
      <c r="D1127">
        <v>0</v>
      </c>
    </row>
    <row r="1128" spans="1:4" x14ac:dyDescent="0.55000000000000004">
      <c r="A1128" s="153" t="s">
        <v>2244</v>
      </c>
      <c r="B1128" s="153" t="s">
        <v>2246</v>
      </c>
      <c r="C1128" s="195">
        <v>6.78E-4</v>
      </c>
      <c r="D1128">
        <v>6.78E-4</v>
      </c>
    </row>
    <row r="1129" spans="1:4" x14ac:dyDescent="0.55000000000000004">
      <c r="A1129" s="153" t="s">
        <v>2244</v>
      </c>
      <c r="B1129" s="153" t="s">
        <v>2247</v>
      </c>
      <c r="C1129" s="195">
        <v>4.26E-4</v>
      </c>
      <c r="D1129">
        <v>4.26E-4</v>
      </c>
    </row>
    <row r="1130" spans="1:4" x14ac:dyDescent="0.55000000000000004">
      <c r="A1130" s="153" t="s">
        <v>2248</v>
      </c>
      <c r="B1130" s="153" t="s">
        <v>2249</v>
      </c>
      <c r="C1130" s="195">
        <v>4.5100000000000001E-4</v>
      </c>
      <c r="D1130">
        <v>4.5100000000000001E-4</v>
      </c>
    </row>
    <row r="1131" spans="1:4" x14ac:dyDescent="0.55000000000000004">
      <c r="A1131" s="153" t="s">
        <v>2250</v>
      </c>
      <c r="B1131" s="153" t="s">
        <v>2251</v>
      </c>
      <c r="C1131" s="195">
        <v>0</v>
      </c>
      <c r="D1131">
        <v>0</v>
      </c>
    </row>
    <row r="1132" spans="1:4" x14ac:dyDescent="0.55000000000000004">
      <c r="A1132" s="153" t="s">
        <v>2252</v>
      </c>
      <c r="B1132" s="153" t="s">
        <v>2253</v>
      </c>
      <c r="C1132" s="195">
        <v>3.8000000000000002E-4</v>
      </c>
      <c r="D1132">
        <v>3.8000000000000002E-4</v>
      </c>
    </row>
    <row r="1133" spans="1:4" x14ac:dyDescent="0.55000000000000004">
      <c r="A1133" s="153" t="s">
        <v>2254</v>
      </c>
      <c r="B1133" s="153" t="s">
        <v>2255</v>
      </c>
      <c r="C1133" s="195">
        <v>0</v>
      </c>
      <c r="D1133">
        <v>0</v>
      </c>
    </row>
    <row r="1134" spans="1:4" x14ac:dyDescent="0.55000000000000004">
      <c r="A1134" s="153" t="s">
        <v>2254</v>
      </c>
      <c r="B1134" s="153" t="s">
        <v>2256</v>
      </c>
      <c r="C1134" s="195">
        <v>2.5900000000000001E-4</v>
      </c>
      <c r="D1134">
        <v>2.5900000000000001E-4</v>
      </c>
    </row>
    <row r="1135" spans="1:4" x14ac:dyDescent="0.55000000000000004">
      <c r="A1135" s="153" t="s">
        <v>2254</v>
      </c>
      <c r="B1135" s="153" t="s">
        <v>2257</v>
      </c>
      <c r="C1135" s="195">
        <v>4.1599999999999997E-4</v>
      </c>
      <c r="D1135">
        <v>4.1599999999999997E-4</v>
      </c>
    </row>
    <row r="1136" spans="1:4" x14ac:dyDescent="0.55000000000000004">
      <c r="A1136" s="153" t="s">
        <v>2254</v>
      </c>
      <c r="B1136" s="153" t="s">
        <v>2258</v>
      </c>
      <c r="C1136" s="195">
        <v>3.0699999999999998E-4</v>
      </c>
      <c r="D1136">
        <v>3.0699999999999998E-4</v>
      </c>
    </row>
    <row r="1137" spans="1:4" x14ac:dyDescent="0.55000000000000004">
      <c r="A1137" s="153" t="s">
        <v>2259</v>
      </c>
      <c r="B1137" s="153" t="s">
        <v>2260</v>
      </c>
      <c r="C1137" s="195">
        <v>5.2800000000000004E-4</v>
      </c>
      <c r="D1137">
        <v>5.2800000000000004E-4</v>
      </c>
    </row>
    <row r="1138" spans="1:4" x14ac:dyDescent="0.55000000000000004">
      <c r="A1138" s="153" t="s">
        <v>2261</v>
      </c>
      <c r="B1138" s="153" t="s">
        <v>2262</v>
      </c>
      <c r="C1138" s="195">
        <v>4.7800000000000002E-4</v>
      </c>
      <c r="D1138">
        <v>4.7800000000000002E-4</v>
      </c>
    </row>
    <row r="1139" spans="1:4" x14ac:dyDescent="0.55000000000000004">
      <c r="A1139" s="153" t="s">
        <v>2263</v>
      </c>
      <c r="B1139" s="153" t="s">
        <v>2264</v>
      </c>
      <c r="C1139" s="195">
        <v>4.7100000000000001E-4</v>
      </c>
      <c r="D1139">
        <v>4.7100000000000001E-4</v>
      </c>
    </row>
    <row r="1140" spans="1:4" x14ac:dyDescent="0.55000000000000004">
      <c r="A1140" s="153" t="s">
        <v>2265</v>
      </c>
      <c r="B1140" s="153" t="s">
        <v>2266</v>
      </c>
      <c r="C1140" s="195">
        <v>4.84E-4</v>
      </c>
      <c r="D1140">
        <v>4.84E-4</v>
      </c>
    </row>
    <row r="1141" spans="1:4" x14ac:dyDescent="0.55000000000000004">
      <c r="A1141" s="153" t="s">
        <v>2267</v>
      </c>
      <c r="B1141" s="153" t="s">
        <v>2268</v>
      </c>
      <c r="C1141" s="195">
        <v>4.4000000000000002E-4</v>
      </c>
      <c r="D1141">
        <v>4.4000000000000002E-4</v>
      </c>
    </row>
    <row r="1142" spans="1:4" x14ac:dyDescent="0.55000000000000004">
      <c r="A1142" s="153" t="s">
        <v>2269</v>
      </c>
      <c r="B1142" s="153" t="s">
        <v>2270</v>
      </c>
      <c r="C1142" s="195">
        <v>0</v>
      </c>
      <c r="D1142">
        <v>0</v>
      </c>
    </row>
    <row r="1143" spans="1:4" x14ac:dyDescent="0.55000000000000004">
      <c r="A1143" s="153" t="s">
        <v>2269</v>
      </c>
      <c r="B1143" s="153" t="s">
        <v>2271</v>
      </c>
      <c r="C1143" s="195">
        <v>1.94E-4</v>
      </c>
      <c r="D1143">
        <v>1.94E-4</v>
      </c>
    </row>
    <row r="1144" spans="1:4" x14ac:dyDescent="0.55000000000000004">
      <c r="A1144" s="153" t="s">
        <v>2269</v>
      </c>
      <c r="B1144" s="153" t="s">
        <v>2272</v>
      </c>
      <c r="C1144" s="195">
        <v>1.93E-4</v>
      </c>
      <c r="D1144">
        <v>1.93E-4</v>
      </c>
    </row>
    <row r="1145" spans="1:4" x14ac:dyDescent="0.55000000000000004">
      <c r="A1145" s="153" t="s">
        <v>2273</v>
      </c>
      <c r="B1145" s="153" t="s">
        <v>2274</v>
      </c>
      <c r="C1145" s="195">
        <v>0</v>
      </c>
      <c r="D1145">
        <v>0</v>
      </c>
    </row>
    <row r="1146" spans="1:4" x14ac:dyDescent="0.55000000000000004">
      <c r="A1146" s="153" t="s">
        <v>2275</v>
      </c>
      <c r="B1146" s="153" t="s">
        <v>2276</v>
      </c>
      <c r="C1146" s="195">
        <v>4.8799999999999999E-4</v>
      </c>
      <c r="D1146">
        <v>4.8799999999999999E-4</v>
      </c>
    </row>
    <row r="1147" spans="1:4" x14ac:dyDescent="0.55000000000000004">
      <c r="A1147" s="153" t="s">
        <v>2277</v>
      </c>
      <c r="B1147" s="153" t="s">
        <v>2278</v>
      </c>
      <c r="C1147" s="195">
        <v>2.4600000000000002E-4</v>
      </c>
      <c r="D1147">
        <v>2.4600000000000002E-4</v>
      </c>
    </row>
    <row r="1148" spans="1:4" x14ac:dyDescent="0.55000000000000004">
      <c r="A1148" s="153" t="s">
        <v>2279</v>
      </c>
      <c r="B1148" s="153" t="s">
        <v>2280</v>
      </c>
      <c r="C1148" s="195">
        <v>4.3800000000000002E-4</v>
      </c>
      <c r="D1148">
        <v>4.3800000000000002E-4</v>
      </c>
    </row>
    <row r="1149" spans="1:4" x14ac:dyDescent="0.55000000000000004">
      <c r="A1149" s="153" t="s">
        <v>2281</v>
      </c>
      <c r="B1149" s="153" t="s">
        <v>2282</v>
      </c>
      <c r="C1149" s="195">
        <v>4.7399999999999997E-4</v>
      </c>
      <c r="D1149">
        <v>4.7399999999999997E-4</v>
      </c>
    </row>
    <row r="1150" spans="1:4" x14ac:dyDescent="0.55000000000000004">
      <c r="A1150" s="153" t="s">
        <v>2281</v>
      </c>
      <c r="B1150" s="153" t="s">
        <v>2283</v>
      </c>
      <c r="C1150" s="195">
        <v>6.0400000000000004E-4</v>
      </c>
      <c r="D1150">
        <v>6.0400000000000004E-4</v>
      </c>
    </row>
    <row r="1151" spans="1:4" x14ac:dyDescent="0.55000000000000004">
      <c r="A1151" s="153" t="s">
        <v>2281</v>
      </c>
      <c r="B1151" s="153" t="s">
        <v>2284</v>
      </c>
      <c r="C1151" s="195">
        <v>5.9699999999999998E-4</v>
      </c>
      <c r="D1151">
        <v>5.9699999999999998E-4</v>
      </c>
    </row>
    <row r="1152" spans="1:4" x14ac:dyDescent="0.55000000000000004">
      <c r="A1152" s="153" t="s">
        <v>2285</v>
      </c>
      <c r="B1152" s="153" t="s">
        <v>2286</v>
      </c>
      <c r="C1152" s="195">
        <v>5.7600000000000001E-4</v>
      </c>
      <c r="D1152">
        <v>5.7600000000000001E-4</v>
      </c>
    </row>
    <row r="1153" spans="1:4" x14ac:dyDescent="0.55000000000000004">
      <c r="A1153" s="153" t="s">
        <v>2287</v>
      </c>
      <c r="B1153" s="153" t="s">
        <v>2288</v>
      </c>
      <c r="C1153" s="195">
        <v>6.0499999999999996E-4</v>
      </c>
      <c r="D1153">
        <v>6.0499999999999996E-4</v>
      </c>
    </row>
    <row r="1154" spans="1:4" x14ac:dyDescent="0.55000000000000004">
      <c r="A1154" s="153" t="s">
        <v>2289</v>
      </c>
      <c r="B1154" s="153" t="s">
        <v>2290</v>
      </c>
      <c r="C1154" s="195">
        <v>6.11E-4</v>
      </c>
      <c r="D1154">
        <v>6.11E-4</v>
      </c>
    </row>
    <row r="1155" spans="1:4" x14ac:dyDescent="0.55000000000000004">
      <c r="A1155" s="153" t="s">
        <v>2291</v>
      </c>
      <c r="B1155" s="153" t="s">
        <v>2292</v>
      </c>
      <c r="C1155" s="195">
        <v>5.9299999999999999E-4</v>
      </c>
      <c r="D1155">
        <v>5.9299999999999999E-4</v>
      </c>
    </row>
    <row r="1156" spans="1:4" x14ac:dyDescent="0.55000000000000004">
      <c r="A1156" s="153" t="s">
        <v>2293</v>
      </c>
      <c r="B1156" s="153" t="s">
        <v>2294</v>
      </c>
      <c r="C1156" s="195">
        <v>4.2499999999999998E-4</v>
      </c>
      <c r="D1156">
        <v>4.2499999999999998E-4</v>
      </c>
    </row>
    <row r="1157" spans="1:4" x14ac:dyDescent="0.55000000000000004">
      <c r="A1157" s="153" t="s">
        <v>2295</v>
      </c>
      <c r="B1157" s="153" t="s">
        <v>2296</v>
      </c>
      <c r="C1157" s="195">
        <v>4.5100000000000001E-4</v>
      </c>
      <c r="D1157">
        <v>4.5100000000000001E-4</v>
      </c>
    </row>
    <row r="1158" spans="1:4" x14ac:dyDescent="0.55000000000000004">
      <c r="A1158" s="153" t="s">
        <v>2297</v>
      </c>
      <c r="B1158" s="153" t="s">
        <v>2298</v>
      </c>
      <c r="C1158" s="195">
        <v>5.7799999999999995E-4</v>
      </c>
      <c r="D1158">
        <v>5.7799999999999995E-4</v>
      </c>
    </row>
    <row r="1159" spans="1:4" x14ac:dyDescent="0.55000000000000004">
      <c r="A1159" s="153" t="s">
        <v>2299</v>
      </c>
      <c r="B1159" s="153" t="s">
        <v>2300</v>
      </c>
      <c r="C1159" s="195">
        <v>4.06E-4</v>
      </c>
      <c r="D1159">
        <v>4.06E-4</v>
      </c>
    </row>
    <row r="1160" spans="1:4" x14ac:dyDescent="0.55000000000000004">
      <c r="A1160" s="153" t="s">
        <v>2301</v>
      </c>
      <c r="B1160" s="153" t="s">
        <v>2302</v>
      </c>
      <c r="C1160" s="195">
        <v>3.3399999999999999E-4</v>
      </c>
      <c r="D1160">
        <v>3.3399999999999999E-4</v>
      </c>
    </row>
    <row r="1161" spans="1:4" x14ac:dyDescent="0.55000000000000004">
      <c r="A1161" s="153" t="s">
        <v>2303</v>
      </c>
      <c r="B1161" s="153" t="s">
        <v>2304</v>
      </c>
      <c r="C1161" s="195">
        <v>5.8299999999999997E-4</v>
      </c>
      <c r="D1161">
        <v>5.8299999999999997E-4</v>
      </c>
    </row>
    <row r="1162" spans="1:4" x14ac:dyDescent="0.55000000000000004">
      <c r="A1162" s="153" t="s">
        <v>2305</v>
      </c>
      <c r="B1162" s="153" t="s">
        <v>2306</v>
      </c>
      <c r="C1162" s="195">
        <v>4.8000000000000001E-4</v>
      </c>
      <c r="D1162">
        <v>4.8000000000000001E-4</v>
      </c>
    </row>
    <row r="1163" spans="1:4" x14ac:dyDescent="0.55000000000000004">
      <c r="A1163" s="153" t="s">
        <v>2307</v>
      </c>
      <c r="B1163" s="153" t="s">
        <v>2308</v>
      </c>
      <c r="C1163" s="195">
        <v>4.3199999999999998E-4</v>
      </c>
      <c r="D1163">
        <v>4.3199999999999998E-4</v>
      </c>
    </row>
    <row r="1164" spans="1:4" x14ac:dyDescent="0.55000000000000004">
      <c r="A1164" s="153" t="s">
        <v>2309</v>
      </c>
      <c r="B1164" s="153" t="s">
        <v>2310</v>
      </c>
      <c r="C1164" s="195">
        <v>4.6500000000000003E-4</v>
      </c>
      <c r="D1164">
        <v>4.6500000000000003E-4</v>
      </c>
    </row>
    <row r="1165" spans="1:4" x14ac:dyDescent="0.55000000000000004">
      <c r="A1165" s="153" t="s">
        <v>2311</v>
      </c>
      <c r="B1165" s="153" t="s">
        <v>2312</v>
      </c>
      <c r="C1165" s="195">
        <v>4.0900000000000002E-4</v>
      </c>
      <c r="D1165">
        <v>4.0900000000000002E-4</v>
      </c>
    </row>
    <row r="1166" spans="1:4" x14ac:dyDescent="0.55000000000000004">
      <c r="A1166" s="153" t="s">
        <v>2313</v>
      </c>
      <c r="B1166" s="153" t="s">
        <v>2314</v>
      </c>
      <c r="C1166" s="195">
        <v>0</v>
      </c>
      <c r="D1166">
        <v>0</v>
      </c>
    </row>
    <row r="1167" spans="1:4" x14ac:dyDescent="0.55000000000000004">
      <c r="A1167" s="153" t="s">
        <v>2313</v>
      </c>
      <c r="B1167" s="153" t="s">
        <v>2315</v>
      </c>
      <c r="C1167" s="195">
        <v>1.65E-4</v>
      </c>
      <c r="D1167">
        <v>1.65E-4</v>
      </c>
    </row>
    <row r="1168" spans="1:4" x14ac:dyDescent="0.55000000000000004">
      <c r="A1168" s="153" t="s">
        <v>2313</v>
      </c>
      <c r="B1168" s="153" t="s">
        <v>2316</v>
      </c>
      <c r="C1168" s="195">
        <v>3.86E-4</v>
      </c>
      <c r="D1168">
        <v>3.86E-4</v>
      </c>
    </row>
    <row r="1169" spans="1:4" x14ac:dyDescent="0.55000000000000004">
      <c r="A1169" s="153" t="s">
        <v>2313</v>
      </c>
      <c r="B1169" s="153" t="s">
        <v>2317</v>
      </c>
      <c r="C1169" s="195">
        <v>7.1000000000000005E-5</v>
      </c>
      <c r="D1169">
        <v>7.1000000000000005E-5</v>
      </c>
    </row>
    <row r="1170" spans="1:4" x14ac:dyDescent="0.55000000000000004">
      <c r="A1170" s="153" t="s">
        <v>2318</v>
      </c>
      <c r="B1170" s="153" t="s">
        <v>2319</v>
      </c>
      <c r="C1170" s="195">
        <v>0</v>
      </c>
      <c r="D1170">
        <v>0</v>
      </c>
    </row>
    <row r="1171" spans="1:4" x14ac:dyDescent="0.55000000000000004">
      <c r="A1171" s="153" t="s">
        <v>2318</v>
      </c>
      <c r="B1171" s="153" t="s">
        <v>2320</v>
      </c>
      <c r="C1171" s="195">
        <v>5.2899999999999996E-4</v>
      </c>
      <c r="D1171">
        <v>5.2899999999999996E-4</v>
      </c>
    </row>
    <row r="1172" spans="1:4" x14ac:dyDescent="0.55000000000000004">
      <c r="A1172" s="153" t="s">
        <v>2318</v>
      </c>
      <c r="B1172" s="153" t="s">
        <v>2321</v>
      </c>
      <c r="C1172" s="195">
        <v>5.2800000000000004E-4</v>
      </c>
      <c r="D1172">
        <v>5.2800000000000004E-4</v>
      </c>
    </row>
    <row r="1173" spans="1:4" x14ac:dyDescent="0.55000000000000004">
      <c r="A1173" s="153" t="s">
        <v>2322</v>
      </c>
      <c r="B1173" s="153" t="s">
        <v>2323</v>
      </c>
      <c r="C1173" s="195">
        <v>4.5399999999999998E-4</v>
      </c>
      <c r="D1173">
        <v>4.5399999999999998E-4</v>
      </c>
    </row>
    <row r="1174" spans="1:4" x14ac:dyDescent="0.55000000000000004">
      <c r="A1174" s="153" t="s">
        <v>2324</v>
      </c>
      <c r="B1174" s="153" t="s">
        <v>2325</v>
      </c>
      <c r="C1174" s="195">
        <v>0</v>
      </c>
      <c r="D1174">
        <v>0</v>
      </c>
    </row>
    <row r="1175" spans="1:4" x14ac:dyDescent="0.55000000000000004">
      <c r="A1175" s="153" t="s">
        <v>2326</v>
      </c>
      <c r="B1175" s="153" t="s">
        <v>2327</v>
      </c>
      <c r="C1175" s="195">
        <v>5.5699999999999999E-4</v>
      </c>
      <c r="D1175">
        <v>5.5699999999999999E-4</v>
      </c>
    </row>
    <row r="1176" spans="1:4" x14ac:dyDescent="0.55000000000000004">
      <c r="A1176" s="153" t="s">
        <v>2328</v>
      </c>
      <c r="B1176" s="153" t="s">
        <v>2329</v>
      </c>
      <c r="C1176" s="195">
        <v>0</v>
      </c>
      <c r="D1176">
        <v>0</v>
      </c>
    </row>
    <row r="1177" spans="1:4" x14ac:dyDescent="0.55000000000000004">
      <c r="A1177" s="153" t="s">
        <v>2330</v>
      </c>
      <c r="B1177" s="153" t="s">
        <v>2331</v>
      </c>
      <c r="C1177" s="195">
        <v>5.9299999999999999E-4</v>
      </c>
      <c r="D1177">
        <v>5.9299999999999999E-4</v>
      </c>
    </row>
    <row r="1178" spans="1:4" x14ac:dyDescent="0.55000000000000004">
      <c r="A1178" s="153" t="s">
        <v>2332</v>
      </c>
      <c r="B1178" s="153" t="s">
        <v>2333</v>
      </c>
      <c r="C1178" s="195">
        <v>1.02E-4</v>
      </c>
      <c r="D1178">
        <v>1.02E-4</v>
      </c>
    </row>
    <row r="1179" spans="1:4" x14ac:dyDescent="0.55000000000000004">
      <c r="A1179" s="153" t="s">
        <v>2334</v>
      </c>
      <c r="B1179" s="153" t="s">
        <v>2335</v>
      </c>
      <c r="C1179" s="195">
        <v>0</v>
      </c>
      <c r="D1179">
        <v>0</v>
      </c>
    </row>
    <row r="1180" spans="1:4" x14ac:dyDescent="0.55000000000000004">
      <c r="A1180" s="153" t="s">
        <v>2334</v>
      </c>
      <c r="B1180" s="153" t="s">
        <v>2336</v>
      </c>
      <c r="C1180" s="195">
        <v>4.06E-4</v>
      </c>
      <c r="D1180">
        <v>4.06E-4</v>
      </c>
    </row>
    <row r="1181" spans="1:4" x14ac:dyDescent="0.55000000000000004">
      <c r="A1181" s="153" t="s">
        <v>2334</v>
      </c>
      <c r="B1181" s="153" t="s">
        <v>2337</v>
      </c>
      <c r="C1181" s="195">
        <v>3.8299999999999999E-4</v>
      </c>
      <c r="D1181">
        <v>3.8299999999999999E-4</v>
      </c>
    </row>
    <row r="1182" spans="1:4" x14ac:dyDescent="0.55000000000000004">
      <c r="A1182" s="153" t="s">
        <v>2338</v>
      </c>
      <c r="B1182" s="153" t="s">
        <v>2339</v>
      </c>
      <c r="C1182" s="195">
        <v>0</v>
      </c>
      <c r="D1182">
        <v>0</v>
      </c>
    </row>
    <row r="1183" spans="1:4" x14ac:dyDescent="0.55000000000000004">
      <c r="A1183" s="153" t="s">
        <v>2338</v>
      </c>
      <c r="B1183" s="153" t="s">
        <v>2340</v>
      </c>
      <c r="C1183" s="195">
        <v>5.7000000000000003E-5</v>
      </c>
      <c r="D1183">
        <v>5.7000000000000003E-5</v>
      </c>
    </row>
    <row r="1184" spans="1:4" x14ac:dyDescent="0.55000000000000004">
      <c r="A1184" s="153" t="s">
        <v>2338</v>
      </c>
      <c r="B1184" s="153" t="s">
        <v>2341</v>
      </c>
      <c r="C1184" s="195">
        <v>1.0000000000000001E-5</v>
      </c>
      <c r="D1184">
        <v>1.0000000000000001E-5</v>
      </c>
    </row>
    <row r="1185" spans="1:4" x14ac:dyDescent="0.55000000000000004">
      <c r="A1185" s="153" t="s">
        <v>2342</v>
      </c>
      <c r="B1185" s="153" t="s">
        <v>2343</v>
      </c>
      <c r="C1185" s="195">
        <v>4.9700000000000005E-4</v>
      </c>
      <c r="D1185">
        <v>4.9700000000000005E-4</v>
      </c>
    </row>
    <row r="1186" spans="1:4" x14ac:dyDescent="0.55000000000000004">
      <c r="A1186" s="153" t="s">
        <v>2344</v>
      </c>
      <c r="B1186" s="153" t="s">
        <v>2345</v>
      </c>
      <c r="C1186" s="195">
        <v>4.5600000000000003E-4</v>
      </c>
      <c r="D1186">
        <v>4.5600000000000003E-4</v>
      </c>
    </row>
    <row r="1187" spans="1:4" x14ac:dyDescent="0.55000000000000004">
      <c r="A1187" s="153" t="s">
        <v>2346</v>
      </c>
      <c r="B1187" s="153" t="s">
        <v>2347</v>
      </c>
      <c r="C1187" s="195">
        <v>0</v>
      </c>
      <c r="D1187">
        <v>0</v>
      </c>
    </row>
    <row r="1188" spans="1:4" x14ac:dyDescent="0.55000000000000004">
      <c r="A1188" s="153" t="s">
        <v>2346</v>
      </c>
      <c r="B1188" s="153" t="s">
        <v>2348</v>
      </c>
      <c r="C1188" s="195">
        <v>3.86E-4</v>
      </c>
      <c r="D1188">
        <v>3.86E-4</v>
      </c>
    </row>
    <row r="1189" spans="1:4" x14ac:dyDescent="0.55000000000000004">
      <c r="A1189" s="153" t="s">
        <v>2346</v>
      </c>
      <c r="B1189" s="153" t="s">
        <v>2349</v>
      </c>
      <c r="C1189" s="195">
        <v>3.8499999999999998E-4</v>
      </c>
      <c r="D1189">
        <v>3.8499999999999998E-4</v>
      </c>
    </row>
    <row r="1190" spans="1:4" x14ac:dyDescent="0.55000000000000004">
      <c r="A1190" s="153" t="s">
        <v>2350</v>
      </c>
      <c r="B1190" s="153" t="s">
        <v>2351</v>
      </c>
      <c r="C1190" s="195">
        <v>4.46E-4</v>
      </c>
      <c r="D1190">
        <v>4.46E-4</v>
      </c>
    </row>
    <row r="1191" spans="1:4" x14ac:dyDescent="0.55000000000000004">
      <c r="A1191" s="153" t="s">
        <v>2352</v>
      </c>
      <c r="B1191" s="153" t="s">
        <v>2353</v>
      </c>
      <c r="C1191" s="195">
        <v>0</v>
      </c>
      <c r="D1191">
        <v>0</v>
      </c>
    </row>
    <row r="1192" spans="1:4" x14ac:dyDescent="0.55000000000000004">
      <c r="A1192" s="153" t="s">
        <v>2352</v>
      </c>
      <c r="B1192" s="153" t="s">
        <v>2354</v>
      </c>
      <c r="C1192" s="195">
        <v>0</v>
      </c>
      <c r="D1192">
        <v>0</v>
      </c>
    </row>
    <row r="1193" spans="1:4" x14ac:dyDescent="0.55000000000000004">
      <c r="A1193" s="153" t="s">
        <v>2355</v>
      </c>
      <c r="B1193" s="153" t="s">
        <v>2356</v>
      </c>
      <c r="C1193" s="195">
        <v>0</v>
      </c>
      <c r="D1193">
        <v>0</v>
      </c>
    </row>
    <row r="1194" spans="1:4" x14ac:dyDescent="0.55000000000000004">
      <c r="A1194" s="153" t="s">
        <v>2355</v>
      </c>
      <c r="B1194" s="153" t="s">
        <v>2357</v>
      </c>
      <c r="C1194" s="195">
        <v>0</v>
      </c>
      <c r="D1194">
        <v>0</v>
      </c>
    </row>
    <row r="1195" spans="1:4" x14ac:dyDescent="0.55000000000000004">
      <c r="A1195" s="153" t="s">
        <v>2355</v>
      </c>
      <c r="B1195" s="153" t="s">
        <v>2358</v>
      </c>
      <c r="C1195" s="195">
        <v>0</v>
      </c>
      <c r="D1195">
        <v>0</v>
      </c>
    </row>
    <row r="1196" spans="1:4" x14ac:dyDescent="0.55000000000000004">
      <c r="A1196" s="153" t="s">
        <v>2359</v>
      </c>
      <c r="B1196" s="153" t="s">
        <v>2360</v>
      </c>
      <c r="C1196" s="195">
        <v>5.9199999999999997E-4</v>
      </c>
      <c r="D1196">
        <v>5.9199999999999997E-4</v>
      </c>
    </row>
    <row r="1197" spans="1:4" x14ac:dyDescent="0.55000000000000004">
      <c r="A1197" s="153" t="s">
        <v>2361</v>
      </c>
      <c r="B1197" s="153" t="s">
        <v>2362</v>
      </c>
      <c r="C1197" s="195">
        <v>0</v>
      </c>
      <c r="D1197">
        <v>0</v>
      </c>
    </row>
    <row r="1198" spans="1:4" x14ac:dyDescent="0.55000000000000004">
      <c r="A1198" s="153" t="s">
        <v>2361</v>
      </c>
      <c r="B1198" s="153" t="s">
        <v>2363</v>
      </c>
      <c r="C1198" s="195">
        <v>0</v>
      </c>
      <c r="D1198">
        <v>0</v>
      </c>
    </row>
    <row r="1199" spans="1:4" x14ac:dyDescent="0.55000000000000004">
      <c r="A1199" s="153" t="s">
        <v>2364</v>
      </c>
      <c r="B1199" s="153" t="s">
        <v>2365</v>
      </c>
      <c r="C1199" s="195">
        <v>4.6299999999999998E-4</v>
      </c>
      <c r="D1199">
        <v>4.6299999999999998E-4</v>
      </c>
    </row>
    <row r="1200" spans="1:4" x14ac:dyDescent="0.55000000000000004">
      <c r="A1200" s="153" t="s">
        <v>2366</v>
      </c>
      <c r="B1200" s="153" t="s">
        <v>2367</v>
      </c>
      <c r="C1200" s="195">
        <v>5.04E-4</v>
      </c>
      <c r="D1200">
        <v>5.04E-4</v>
      </c>
    </row>
    <row r="1201" spans="1:4" x14ac:dyDescent="0.55000000000000004">
      <c r="A1201" s="153" t="s">
        <v>2368</v>
      </c>
      <c r="B1201" s="153" t="s">
        <v>2369</v>
      </c>
      <c r="C1201" s="195">
        <v>0</v>
      </c>
      <c r="D1201">
        <v>0</v>
      </c>
    </row>
    <row r="1202" spans="1:4" x14ac:dyDescent="0.55000000000000004">
      <c r="A1202" s="153" t="s">
        <v>2368</v>
      </c>
      <c r="B1202" s="153" t="s">
        <v>2370</v>
      </c>
      <c r="C1202" s="195">
        <v>0</v>
      </c>
      <c r="D1202">
        <v>0</v>
      </c>
    </row>
    <row r="1203" spans="1:4" x14ac:dyDescent="0.55000000000000004">
      <c r="A1203" s="153" t="s">
        <v>2368</v>
      </c>
      <c r="B1203" s="153" t="s">
        <v>2371</v>
      </c>
      <c r="C1203" s="195">
        <v>1.8699999999999999E-4</v>
      </c>
      <c r="D1203">
        <v>1.8699999999999999E-4</v>
      </c>
    </row>
    <row r="1204" spans="1:4" x14ac:dyDescent="0.55000000000000004">
      <c r="A1204" s="153" t="s">
        <v>2368</v>
      </c>
      <c r="B1204" s="153" t="s">
        <v>2372</v>
      </c>
      <c r="C1204" s="195">
        <v>2.24E-4</v>
      </c>
      <c r="D1204">
        <v>2.24E-4</v>
      </c>
    </row>
    <row r="1205" spans="1:4" x14ac:dyDescent="0.55000000000000004">
      <c r="A1205" s="153" t="s">
        <v>2368</v>
      </c>
      <c r="B1205" s="153" t="s">
        <v>2373</v>
      </c>
      <c r="C1205" s="195">
        <v>3.1300000000000002E-4</v>
      </c>
      <c r="D1205">
        <v>3.1300000000000002E-4</v>
      </c>
    </row>
    <row r="1206" spans="1:4" x14ac:dyDescent="0.55000000000000004">
      <c r="A1206" s="153" t="s">
        <v>2368</v>
      </c>
      <c r="B1206" s="153" t="s">
        <v>2374</v>
      </c>
      <c r="C1206" s="195">
        <v>3.9599999999999998E-4</v>
      </c>
      <c r="D1206">
        <v>3.9599999999999998E-4</v>
      </c>
    </row>
    <row r="1207" spans="1:4" x14ac:dyDescent="0.55000000000000004">
      <c r="A1207" s="153" t="s">
        <v>2368</v>
      </c>
      <c r="B1207" s="153" t="s">
        <v>2375</v>
      </c>
      <c r="C1207" s="195">
        <v>5.9199999999999997E-4</v>
      </c>
      <c r="D1207">
        <v>5.9199999999999997E-4</v>
      </c>
    </row>
    <row r="1208" spans="1:4" x14ac:dyDescent="0.55000000000000004">
      <c r="A1208" s="153" t="s">
        <v>2368</v>
      </c>
      <c r="B1208" s="153" t="s">
        <v>2376</v>
      </c>
      <c r="C1208" s="195">
        <v>5.7600000000000001E-4</v>
      </c>
      <c r="D1208">
        <v>5.7600000000000001E-4</v>
      </c>
    </row>
    <row r="1209" spans="1:4" x14ac:dyDescent="0.55000000000000004">
      <c r="A1209" s="153" t="s">
        <v>2377</v>
      </c>
      <c r="B1209" s="153" t="s">
        <v>2378</v>
      </c>
      <c r="C1209" s="195">
        <v>3.0800000000000001E-4</v>
      </c>
      <c r="D1209">
        <v>3.0800000000000001E-4</v>
      </c>
    </row>
    <row r="1210" spans="1:4" x14ac:dyDescent="0.55000000000000004">
      <c r="A1210" s="153" t="s">
        <v>2379</v>
      </c>
      <c r="B1210" s="153" t="s">
        <v>2380</v>
      </c>
      <c r="C1210" s="195">
        <v>2.4899999999999998E-4</v>
      </c>
      <c r="D1210">
        <v>2.4899999999999998E-4</v>
      </c>
    </row>
    <row r="1211" spans="1:4" x14ac:dyDescent="0.55000000000000004">
      <c r="A1211" s="153" t="s">
        <v>2379</v>
      </c>
      <c r="B1211" s="153" t="s">
        <v>2381</v>
      </c>
      <c r="C1211" s="195">
        <v>2.4899999999999998E-4</v>
      </c>
      <c r="D1211">
        <v>2.4899999999999998E-4</v>
      </c>
    </row>
    <row r="1212" spans="1:4" x14ac:dyDescent="0.55000000000000004">
      <c r="A1212" s="153" t="s">
        <v>2382</v>
      </c>
      <c r="B1212" s="153" t="s">
        <v>2383</v>
      </c>
      <c r="C1212" s="195">
        <v>0</v>
      </c>
      <c r="D1212">
        <v>0</v>
      </c>
    </row>
    <row r="1213" spans="1:4" x14ac:dyDescent="0.55000000000000004">
      <c r="A1213" s="153" t="s">
        <v>2382</v>
      </c>
      <c r="B1213" s="153" t="s">
        <v>2384</v>
      </c>
      <c r="C1213" s="195">
        <v>5.5000000000000003E-4</v>
      </c>
      <c r="D1213">
        <v>5.5000000000000003E-4</v>
      </c>
    </row>
    <row r="1214" spans="1:4" x14ac:dyDescent="0.55000000000000004">
      <c r="A1214" s="153" t="s">
        <v>2382</v>
      </c>
      <c r="B1214" s="153" t="s">
        <v>2385</v>
      </c>
      <c r="C1214" s="195">
        <v>4.9100000000000001E-4</v>
      </c>
      <c r="D1214">
        <v>4.9100000000000001E-4</v>
      </c>
    </row>
    <row r="1215" spans="1:4" x14ac:dyDescent="0.55000000000000004">
      <c r="A1215" s="153" t="s">
        <v>2386</v>
      </c>
      <c r="B1215" s="153" t="s">
        <v>2387</v>
      </c>
      <c r="C1215" s="195">
        <v>4.0499999999999998E-4</v>
      </c>
      <c r="D1215">
        <v>4.0499999999999998E-4</v>
      </c>
    </row>
    <row r="1216" spans="1:4" x14ac:dyDescent="0.55000000000000004">
      <c r="A1216" s="153" t="s">
        <v>2388</v>
      </c>
      <c r="B1216" s="153" t="s">
        <v>2389</v>
      </c>
      <c r="C1216" s="195">
        <v>9.0700000000000004E-4</v>
      </c>
      <c r="D1216">
        <v>9.0700000000000004E-4</v>
      </c>
    </row>
    <row r="1217" spans="1:4" x14ac:dyDescent="0.55000000000000004">
      <c r="A1217" s="153" t="s">
        <v>2390</v>
      </c>
      <c r="B1217" s="153" t="s">
        <v>2391</v>
      </c>
      <c r="C1217" s="195">
        <v>3.0000000000000001E-5</v>
      </c>
      <c r="D1217">
        <v>3.0000000000000001E-5</v>
      </c>
    </row>
    <row r="1218" spans="1:4" x14ac:dyDescent="0.55000000000000004">
      <c r="A1218" s="153" t="s">
        <v>2390</v>
      </c>
      <c r="B1218" s="153" t="s">
        <v>2392</v>
      </c>
      <c r="C1218" s="195">
        <v>3.0000000000000001E-5</v>
      </c>
      <c r="D1218">
        <v>3.0000000000000001E-5</v>
      </c>
    </row>
    <row r="1219" spans="1:4" x14ac:dyDescent="0.55000000000000004">
      <c r="A1219" s="153" t="s">
        <v>2393</v>
      </c>
      <c r="B1219" s="153" t="s">
        <v>2394</v>
      </c>
      <c r="C1219" s="195">
        <v>0</v>
      </c>
      <c r="D1219">
        <v>0</v>
      </c>
    </row>
    <row r="1220" spans="1:4" x14ac:dyDescent="0.55000000000000004">
      <c r="A1220" s="153" t="s">
        <v>2393</v>
      </c>
      <c r="B1220" s="153" t="s">
        <v>2395</v>
      </c>
      <c r="C1220" s="195">
        <v>0</v>
      </c>
      <c r="D1220">
        <v>0</v>
      </c>
    </row>
    <row r="1221" spans="1:4" x14ac:dyDescent="0.55000000000000004">
      <c r="A1221" s="153" t="s">
        <v>2396</v>
      </c>
      <c r="B1221" s="153" t="s">
        <v>2397</v>
      </c>
      <c r="C1221" s="195">
        <v>5.9900000000000003E-4</v>
      </c>
      <c r="D1221">
        <v>5.9900000000000003E-4</v>
      </c>
    </row>
    <row r="1222" spans="1:4" x14ac:dyDescent="0.55000000000000004">
      <c r="A1222" s="153" t="s">
        <v>2398</v>
      </c>
      <c r="B1222" s="153" t="s">
        <v>2399</v>
      </c>
      <c r="C1222" s="195">
        <v>0</v>
      </c>
      <c r="D1222">
        <v>0</v>
      </c>
    </row>
    <row r="1223" spans="1:4" x14ac:dyDescent="0.55000000000000004">
      <c r="A1223" s="153" t="s">
        <v>2400</v>
      </c>
      <c r="B1223" s="153" t="s">
        <v>2401</v>
      </c>
      <c r="C1223" s="195">
        <v>5.22E-4</v>
      </c>
      <c r="D1223">
        <v>5.22E-4</v>
      </c>
    </row>
    <row r="1224" spans="1:4" x14ac:dyDescent="0.55000000000000004">
      <c r="A1224" s="153" t="s">
        <v>2402</v>
      </c>
      <c r="B1224" s="153" t="s">
        <v>2403</v>
      </c>
      <c r="C1224" s="195">
        <v>3.8099999999999999E-4</v>
      </c>
      <c r="D1224">
        <v>3.8099999999999999E-4</v>
      </c>
    </row>
    <row r="1225" spans="1:4" x14ac:dyDescent="0.55000000000000004">
      <c r="A1225" s="153" t="s">
        <v>2404</v>
      </c>
      <c r="B1225" s="153" t="s">
        <v>2405</v>
      </c>
      <c r="C1225" s="195">
        <v>0</v>
      </c>
      <c r="D1225">
        <v>0</v>
      </c>
    </row>
    <row r="1226" spans="1:4" x14ac:dyDescent="0.55000000000000004">
      <c r="A1226" s="153" t="s">
        <v>2406</v>
      </c>
      <c r="B1226" s="153" t="s">
        <v>2407</v>
      </c>
      <c r="C1226" s="195">
        <v>3.3399999999999999E-4</v>
      </c>
      <c r="D1226">
        <v>3.3399999999999999E-4</v>
      </c>
    </row>
    <row r="1227" spans="1:4" x14ac:dyDescent="0.55000000000000004">
      <c r="A1227" s="153" t="s">
        <v>2408</v>
      </c>
      <c r="B1227" s="153" t="s">
        <v>2409</v>
      </c>
      <c r="C1227" s="195">
        <v>3.5500000000000001E-4</v>
      </c>
      <c r="D1227">
        <v>3.5500000000000001E-4</v>
      </c>
    </row>
    <row r="1228" spans="1:4" x14ac:dyDescent="0.55000000000000004">
      <c r="A1228" s="153" t="s">
        <v>2408</v>
      </c>
      <c r="B1228" s="153" t="s">
        <v>2410</v>
      </c>
      <c r="C1228" s="195">
        <v>3.5500000000000001E-4</v>
      </c>
      <c r="D1228">
        <v>3.5500000000000001E-4</v>
      </c>
    </row>
    <row r="1229" spans="1:4" x14ac:dyDescent="0.55000000000000004">
      <c r="A1229" s="153" t="s">
        <v>2411</v>
      </c>
      <c r="B1229" s="153" t="s">
        <v>2412</v>
      </c>
      <c r="C1229" s="195">
        <v>1.3200000000000001E-4</v>
      </c>
      <c r="D1229">
        <v>0</v>
      </c>
    </row>
    <row r="1230" spans="1:4" x14ac:dyDescent="0.55000000000000004">
      <c r="A1230" s="153" t="s">
        <v>2411</v>
      </c>
      <c r="B1230" s="153" t="s">
        <v>2413</v>
      </c>
      <c r="C1230" s="195">
        <v>1.3200000000000001E-4</v>
      </c>
      <c r="D1230">
        <v>0</v>
      </c>
    </row>
    <row r="1231" spans="1:4" x14ac:dyDescent="0.55000000000000004">
      <c r="A1231" s="153" t="s">
        <v>2414</v>
      </c>
      <c r="B1231" s="153" t="s">
        <v>2415</v>
      </c>
      <c r="C1231" s="195">
        <v>5.8200000000000005E-4</v>
      </c>
      <c r="D1231">
        <v>5.8200000000000005E-4</v>
      </c>
    </row>
    <row r="1232" spans="1:4" x14ac:dyDescent="0.55000000000000004">
      <c r="A1232" s="153" t="s">
        <v>2416</v>
      </c>
      <c r="B1232" s="153" t="s">
        <v>2417</v>
      </c>
      <c r="C1232" s="195">
        <v>0</v>
      </c>
      <c r="D1232">
        <v>0</v>
      </c>
    </row>
    <row r="1233" spans="1:4" x14ac:dyDescent="0.55000000000000004">
      <c r="A1233" s="153" t="s">
        <v>2418</v>
      </c>
      <c r="B1233" s="153" t="s">
        <v>2419</v>
      </c>
      <c r="C1233" s="195">
        <v>2.7500000000000002E-4</v>
      </c>
      <c r="D1233">
        <v>2.7500000000000002E-4</v>
      </c>
    </row>
    <row r="1234" spans="1:4" x14ac:dyDescent="0.55000000000000004">
      <c r="A1234" s="153" t="s">
        <v>2420</v>
      </c>
      <c r="B1234" s="153" t="s">
        <v>2421</v>
      </c>
      <c r="C1234" s="195">
        <v>1.3899999999999999E-4</v>
      </c>
      <c r="D1234">
        <v>1.3899999999999999E-4</v>
      </c>
    </row>
    <row r="1235" spans="1:4" x14ac:dyDescent="0.55000000000000004">
      <c r="A1235" s="153" t="s">
        <v>2422</v>
      </c>
      <c r="B1235" s="153" t="s">
        <v>2423</v>
      </c>
      <c r="C1235" s="195">
        <v>4.9899999999999999E-4</v>
      </c>
      <c r="D1235">
        <v>4.9899999999999999E-4</v>
      </c>
    </row>
  </sheetData>
  <phoneticPr fontId="1"/>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6280B-B233-4279-A70D-2BFA724BA7EF}">
  <dimension ref="A1:C1313"/>
  <sheetViews>
    <sheetView workbookViewId="0">
      <selection sqref="A1:D2"/>
    </sheetView>
  </sheetViews>
  <sheetFormatPr defaultRowHeight="18" x14ac:dyDescent="0.55000000000000004"/>
  <cols>
    <col min="1" max="1" width="69.08203125" bestFit="1" customWidth="1"/>
    <col min="2" max="2" width="83.4140625" bestFit="1" customWidth="1"/>
  </cols>
  <sheetData>
    <row r="1" spans="1:3" s="196" customFormat="1" x14ac:dyDescent="0.55000000000000004">
      <c r="A1" s="196" t="s">
        <v>550</v>
      </c>
      <c r="B1" s="196" t="s">
        <v>687</v>
      </c>
      <c r="C1" s="196" t="s">
        <v>686</v>
      </c>
    </row>
    <row r="2" spans="1:3" x14ac:dyDescent="0.55000000000000004">
      <c r="A2" s="199" t="s">
        <v>551</v>
      </c>
      <c r="B2" s="199" t="s">
        <v>551</v>
      </c>
      <c r="C2">
        <v>1</v>
      </c>
    </row>
    <row r="3" spans="1:3" x14ac:dyDescent="0.55000000000000004">
      <c r="A3" t="s">
        <v>2424</v>
      </c>
      <c r="B3" t="s">
        <v>1759</v>
      </c>
      <c r="C3" t="s">
        <v>2425</v>
      </c>
    </row>
    <row r="4" spans="1:3" x14ac:dyDescent="0.55000000000000004">
      <c r="A4" t="s">
        <v>2426</v>
      </c>
      <c r="B4" t="s">
        <v>1747</v>
      </c>
      <c r="C4" t="s">
        <v>2425</v>
      </c>
    </row>
    <row r="5" spans="1:3" x14ac:dyDescent="0.55000000000000004">
      <c r="A5" t="s">
        <v>2427</v>
      </c>
      <c r="B5" t="s">
        <v>1008</v>
      </c>
      <c r="C5" t="s">
        <v>2425</v>
      </c>
    </row>
    <row r="6" spans="1:3" x14ac:dyDescent="0.55000000000000004">
      <c r="A6" t="s">
        <v>2427</v>
      </c>
      <c r="B6" t="s">
        <v>1009</v>
      </c>
      <c r="C6" t="s">
        <v>2425</v>
      </c>
    </row>
    <row r="7" spans="1:3" x14ac:dyDescent="0.55000000000000004">
      <c r="A7" t="s">
        <v>2427</v>
      </c>
      <c r="B7" t="s">
        <v>2948</v>
      </c>
      <c r="C7" t="s">
        <v>2425</v>
      </c>
    </row>
    <row r="8" spans="1:3" x14ac:dyDescent="0.55000000000000004">
      <c r="A8" t="s">
        <v>2427</v>
      </c>
      <c r="B8" t="s">
        <v>1011</v>
      </c>
      <c r="C8" t="s">
        <v>2425</v>
      </c>
    </row>
    <row r="9" spans="1:3" x14ac:dyDescent="0.55000000000000004">
      <c r="A9" s="199" t="s">
        <v>552</v>
      </c>
      <c r="B9" s="199" t="s">
        <v>552</v>
      </c>
      <c r="C9">
        <v>1</v>
      </c>
    </row>
    <row r="10" spans="1:3" x14ac:dyDescent="0.55000000000000004">
      <c r="A10" t="s">
        <v>2428</v>
      </c>
      <c r="B10" t="s">
        <v>685</v>
      </c>
      <c r="C10" t="s">
        <v>2425</v>
      </c>
    </row>
    <row r="11" spans="1:3" x14ac:dyDescent="0.55000000000000004">
      <c r="A11" t="s">
        <v>2429</v>
      </c>
      <c r="B11" t="s">
        <v>1866</v>
      </c>
      <c r="C11" t="s">
        <v>2425</v>
      </c>
    </row>
    <row r="12" spans="1:3" x14ac:dyDescent="0.55000000000000004">
      <c r="A12" t="s">
        <v>2429</v>
      </c>
      <c r="B12" t="s">
        <v>1867</v>
      </c>
      <c r="C12" t="s">
        <v>2425</v>
      </c>
    </row>
    <row r="13" spans="1:3" x14ac:dyDescent="0.55000000000000004">
      <c r="A13" t="s">
        <v>2429</v>
      </c>
      <c r="B13" t="s">
        <v>1868</v>
      </c>
      <c r="C13" t="s">
        <v>2425</v>
      </c>
    </row>
    <row r="14" spans="1:3" x14ac:dyDescent="0.55000000000000004">
      <c r="A14" t="s">
        <v>2430</v>
      </c>
      <c r="B14" t="s">
        <v>1667</v>
      </c>
      <c r="C14" t="s">
        <v>2425</v>
      </c>
    </row>
    <row r="15" spans="1:3" x14ac:dyDescent="0.55000000000000004">
      <c r="A15" t="s">
        <v>2431</v>
      </c>
      <c r="B15" t="s">
        <v>1813</v>
      </c>
      <c r="C15" t="s">
        <v>2425</v>
      </c>
    </row>
    <row r="16" spans="1:3" x14ac:dyDescent="0.55000000000000004">
      <c r="A16" t="s">
        <v>2432</v>
      </c>
      <c r="B16" t="s">
        <v>1683</v>
      </c>
      <c r="C16" t="s">
        <v>2425</v>
      </c>
    </row>
    <row r="17" spans="1:3" x14ac:dyDescent="0.55000000000000004">
      <c r="A17" s="199" t="s">
        <v>553</v>
      </c>
      <c r="B17" s="199" t="s">
        <v>553</v>
      </c>
      <c r="C17">
        <v>1</v>
      </c>
    </row>
    <row r="18" spans="1:3" x14ac:dyDescent="0.55000000000000004">
      <c r="A18" t="s">
        <v>2433</v>
      </c>
      <c r="B18" t="s">
        <v>880</v>
      </c>
      <c r="C18" t="s">
        <v>2425</v>
      </c>
    </row>
    <row r="19" spans="1:3" x14ac:dyDescent="0.55000000000000004">
      <c r="A19" t="s">
        <v>2433</v>
      </c>
      <c r="B19" t="s">
        <v>881</v>
      </c>
      <c r="C19" t="s">
        <v>2425</v>
      </c>
    </row>
    <row r="20" spans="1:3" x14ac:dyDescent="0.55000000000000004">
      <c r="A20" t="s">
        <v>2433</v>
      </c>
      <c r="B20" t="s">
        <v>882</v>
      </c>
      <c r="C20" t="s">
        <v>2425</v>
      </c>
    </row>
    <row r="21" spans="1:3" x14ac:dyDescent="0.55000000000000004">
      <c r="A21" t="s">
        <v>2433</v>
      </c>
      <c r="B21" t="s">
        <v>883</v>
      </c>
      <c r="C21" t="s">
        <v>2425</v>
      </c>
    </row>
    <row r="22" spans="1:3" x14ac:dyDescent="0.55000000000000004">
      <c r="A22" t="s">
        <v>2433</v>
      </c>
      <c r="B22" t="s">
        <v>884</v>
      </c>
      <c r="C22" t="s">
        <v>2425</v>
      </c>
    </row>
    <row r="23" spans="1:3" x14ac:dyDescent="0.55000000000000004">
      <c r="A23" t="s">
        <v>2433</v>
      </c>
      <c r="B23" t="s">
        <v>885</v>
      </c>
      <c r="C23" t="s">
        <v>2425</v>
      </c>
    </row>
    <row r="24" spans="1:3" x14ac:dyDescent="0.55000000000000004">
      <c r="A24" s="199" t="s">
        <v>554</v>
      </c>
      <c r="B24" s="199" t="s">
        <v>554</v>
      </c>
      <c r="C24">
        <v>1</v>
      </c>
    </row>
    <row r="25" spans="1:3" x14ac:dyDescent="0.55000000000000004">
      <c r="A25" t="s">
        <v>2434</v>
      </c>
      <c r="B25" t="s">
        <v>2369</v>
      </c>
      <c r="C25" t="s">
        <v>2425</v>
      </c>
    </row>
    <row r="26" spans="1:3" x14ac:dyDescent="0.55000000000000004">
      <c r="A26" t="s">
        <v>2434</v>
      </c>
      <c r="B26" t="s">
        <v>2370</v>
      </c>
      <c r="C26" t="s">
        <v>2425</v>
      </c>
    </row>
    <row r="27" spans="1:3" x14ac:dyDescent="0.55000000000000004">
      <c r="A27" t="s">
        <v>2434</v>
      </c>
      <c r="B27" t="s">
        <v>2371</v>
      </c>
      <c r="C27" t="s">
        <v>2425</v>
      </c>
    </row>
    <row r="28" spans="1:3" x14ac:dyDescent="0.55000000000000004">
      <c r="A28" t="s">
        <v>2434</v>
      </c>
      <c r="B28" t="s">
        <v>2372</v>
      </c>
      <c r="C28" t="s">
        <v>2425</v>
      </c>
    </row>
    <row r="29" spans="1:3" x14ac:dyDescent="0.55000000000000004">
      <c r="A29" t="s">
        <v>2434</v>
      </c>
      <c r="B29" t="s">
        <v>2373</v>
      </c>
      <c r="C29" t="s">
        <v>2425</v>
      </c>
    </row>
    <row r="30" spans="1:3" x14ac:dyDescent="0.55000000000000004">
      <c r="A30" t="s">
        <v>2434</v>
      </c>
      <c r="B30" t="s">
        <v>2374</v>
      </c>
      <c r="C30" t="s">
        <v>2425</v>
      </c>
    </row>
    <row r="31" spans="1:3" x14ac:dyDescent="0.55000000000000004">
      <c r="A31" t="s">
        <v>2434</v>
      </c>
      <c r="B31" t="s">
        <v>2375</v>
      </c>
      <c r="C31" t="s">
        <v>2425</v>
      </c>
    </row>
    <row r="32" spans="1:3" x14ac:dyDescent="0.55000000000000004">
      <c r="A32" t="s">
        <v>2434</v>
      </c>
      <c r="B32" t="s">
        <v>2376</v>
      </c>
      <c r="C32" t="s">
        <v>2425</v>
      </c>
    </row>
    <row r="33" spans="1:3" x14ac:dyDescent="0.55000000000000004">
      <c r="A33" s="199" t="s">
        <v>555</v>
      </c>
      <c r="B33" s="199" t="s">
        <v>555</v>
      </c>
      <c r="C33">
        <v>1</v>
      </c>
    </row>
    <row r="34" spans="1:3" x14ac:dyDescent="0.55000000000000004">
      <c r="A34" t="s">
        <v>2435</v>
      </c>
      <c r="B34" t="s">
        <v>1281</v>
      </c>
      <c r="C34" t="s">
        <v>2425</v>
      </c>
    </row>
    <row r="35" spans="1:3" x14ac:dyDescent="0.55000000000000004">
      <c r="A35" t="s">
        <v>2435</v>
      </c>
      <c r="B35" t="s">
        <v>1282</v>
      </c>
      <c r="C35" t="s">
        <v>2425</v>
      </c>
    </row>
    <row r="36" spans="1:3" x14ac:dyDescent="0.55000000000000004">
      <c r="A36" t="s">
        <v>2435</v>
      </c>
      <c r="B36" t="s">
        <v>1283</v>
      </c>
      <c r="C36" t="s">
        <v>2425</v>
      </c>
    </row>
    <row r="37" spans="1:3" x14ac:dyDescent="0.55000000000000004">
      <c r="A37" s="199" t="s">
        <v>556</v>
      </c>
      <c r="B37" s="199" t="s">
        <v>556</v>
      </c>
      <c r="C37">
        <v>1</v>
      </c>
    </row>
    <row r="38" spans="1:3" x14ac:dyDescent="0.55000000000000004">
      <c r="A38" t="s">
        <v>2436</v>
      </c>
      <c r="B38" t="s">
        <v>2365</v>
      </c>
      <c r="C38" t="s">
        <v>2425</v>
      </c>
    </row>
    <row r="39" spans="1:3" x14ac:dyDescent="0.55000000000000004">
      <c r="A39" s="199" t="s">
        <v>557</v>
      </c>
      <c r="B39" s="199" t="s">
        <v>557</v>
      </c>
      <c r="C39">
        <v>1</v>
      </c>
    </row>
    <row r="40" spans="1:3" x14ac:dyDescent="0.55000000000000004">
      <c r="A40" t="s">
        <v>2437</v>
      </c>
      <c r="B40" t="s">
        <v>1295</v>
      </c>
      <c r="C40" t="s">
        <v>2425</v>
      </c>
    </row>
    <row r="41" spans="1:3" x14ac:dyDescent="0.55000000000000004">
      <c r="A41" t="s">
        <v>2437</v>
      </c>
      <c r="B41" t="s">
        <v>1296</v>
      </c>
      <c r="C41" t="s">
        <v>2425</v>
      </c>
    </row>
    <row r="42" spans="1:3" x14ac:dyDescent="0.55000000000000004">
      <c r="A42" t="s">
        <v>2437</v>
      </c>
      <c r="B42" t="s">
        <v>1297</v>
      </c>
      <c r="C42" t="s">
        <v>2425</v>
      </c>
    </row>
    <row r="43" spans="1:3" x14ac:dyDescent="0.55000000000000004">
      <c r="A43" t="s">
        <v>2438</v>
      </c>
      <c r="B43" t="s">
        <v>1805</v>
      </c>
      <c r="C43" t="s">
        <v>2425</v>
      </c>
    </row>
    <row r="44" spans="1:3" x14ac:dyDescent="0.55000000000000004">
      <c r="A44" t="s">
        <v>2439</v>
      </c>
      <c r="B44" t="s">
        <v>2214</v>
      </c>
      <c r="C44" t="s">
        <v>2425</v>
      </c>
    </row>
    <row r="45" spans="1:3" x14ac:dyDescent="0.55000000000000004">
      <c r="A45" t="s">
        <v>2440</v>
      </c>
      <c r="B45" t="s">
        <v>2142</v>
      </c>
      <c r="C45" t="s">
        <v>2425</v>
      </c>
    </row>
    <row r="46" spans="1:3" x14ac:dyDescent="0.55000000000000004">
      <c r="A46" t="s">
        <v>2441</v>
      </c>
      <c r="B46" t="s">
        <v>1605</v>
      </c>
      <c r="C46" t="s">
        <v>2425</v>
      </c>
    </row>
    <row r="47" spans="1:3" x14ac:dyDescent="0.55000000000000004">
      <c r="A47" s="199" t="s">
        <v>558</v>
      </c>
      <c r="B47" s="199" t="s">
        <v>558</v>
      </c>
      <c r="C47">
        <v>1</v>
      </c>
    </row>
    <row r="48" spans="1:3" x14ac:dyDescent="0.55000000000000004">
      <c r="A48" t="s">
        <v>2442</v>
      </c>
      <c r="B48" t="s">
        <v>1962</v>
      </c>
      <c r="C48" t="s">
        <v>2425</v>
      </c>
    </row>
    <row r="49" spans="1:3" x14ac:dyDescent="0.55000000000000004">
      <c r="A49" t="s">
        <v>2443</v>
      </c>
      <c r="B49" t="s">
        <v>2170</v>
      </c>
      <c r="C49" t="s">
        <v>2425</v>
      </c>
    </row>
    <row r="50" spans="1:3" x14ac:dyDescent="0.55000000000000004">
      <c r="A50" t="s">
        <v>2444</v>
      </c>
      <c r="B50" t="s">
        <v>2200</v>
      </c>
      <c r="C50" t="s">
        <v>2425</v>
      </c>
    </row>
    <row r="51" spans="1:3" x14ac:dyDescent="0.55000000000000004">
      <c r="A51" s="199" t="s">
        <v>559</v>
      </c>
      <c r="B51" s="199" t="s">
        <v>559</v>
      </c>
      <c r="C51">
        <v>1</v>
      </c>
    </row>
    <row r="52" spans="1:3" x14ac:dyDescent="0.55000000000000004">
      <c r="A52" t="s">
        <v>2445</v>
      </c>
      <c r="B52" t="s">
        <v>2075</v>
      </c>
      <c r="C52" t="s">
        <v>2425</v>
      </c>
    </row>
    <row r="53" spans="1:3" x14ac:dyDescent="0.55000000000000004">
      <c r="A53" t="s">
        <v>2446</v>
      </c>
      <c r="B53" t="s">
        <v>1925</v>
      </c>
      <c r="C53" t="s">
        <v>2425</v>
      </c>
    </row>
    <row r="54" spans="1:3" x14ac:dyDescent="0.55000000000000004">
      <c r="A54" t="s">
        <v>2447</v>
      </c>
      <c r="B54" t="s">
        <v>1833</v>
      </c>
      <c r="C54" t="s">
        <v>2425</v>
      </c>
    </row>
    <row r="55" spans="1:3" x14ac:dyDescent="0.55000000000000004">
      <c r="A55" t="s">
        <v>2448</v>
      </c>
      <c r="B55" t="s">
        <v>770</v>
      </c>
      <c r="C55" t="s">
        <v>2425</v>
      </c>
    </row>
    <row r="56" spans="1:3" x14ac:dyDescent="0.55000000000000004">
      <c r="A56" t="s">
        <v>2448</v>
      </c>
      <c r="B56" t="s">
        <v>771</v>
      </c>
      <c r="C56" t="s">
        <v>2425</v>
      </c>
    </row>
    <row r="57" spans="1:3" x14ac:dyDescent="0.55000000000000004">
      <c r="A57" t="s">
        <v>2448</v>
      </c>
      <c r="B57" t="s">
        <v>772</v>
      </c>
      <c r="C57" t="s">
        <v>2425</v>
      </c>
    </row>
    <row r="58" spans="1:3" x14ac:dyDescent="0.55000000000000004">
      <c r="A58" t="s">
        <v>2448</v>
      </c>
      <c r="B58" t="s">
        <v>773</v>
      </c>
      <c r="C58" t="s">
        <v>2425</v>
      </c>
    </row>
    <row r="59" spans="1:3" x14ac:dyDescent="0.55000000000000004">
      <c r="A59" t="s">
        <v>2448</v>
      </c>
      <c r="B59" t="s">
        <v>774</v>
      </c>
      <c r="C59" t="s">
        <v>2425</v>
      </c>
    </row>
    <row r="60" spans="1:3" x14ac:dyDescent="0.55000000000000004">
      <c r="A60" t="s">
        <v>2448</v>
      </c>
      <c r="B60" t="s">
        <v>775</v>
      </c>
      <c r="C60" t="s">
        <v>2425</v>
      </c>
    </row>
    <row r="61" spans="1:3" x14ac:dyDescent="0.55000000000000004">
      <c r="A61" s="199" t="s">
        <v>560</v>
      </c>
      <c r="B61" s="199" t="s">
        <v>560</v>
      </c>
      <c r="C61">
        <v>1</v>
      </c>
    </row>
    <row r="62" spans="1:3" x14ac:dyDescent="0.55000000000000004">
      <c r="A62" t="s">
        <v>2449</v>
      </c>
      <c r="B62" t="s">
        <v>2029</v>
      </c>
      <c r="C62" t="s">
        <v>2425</v>
      </c>
    </row>
    <row r="63" spans="1:3" x14ac:dyDescent="0.55000000000000004">
      <c r="A63" t="s">
        <v>2449</v>
      </c>
      <c r="B63" t="s">
        <v>2030</v>
      </c>
      <c r="C63" t="s">
        <v>2425</v>
      </c>
    </row>
    <row r="64" spans="1:3" x14ac:dyDescent="0.55000000000000004">
      <c r="A64" t="s">
        <v>2449</v>
      </c>
      <c r="B64" t="s">
        <v>2031</v>
      </c>
      <c r="C64" t="s">
        <v>2425</v>
      </c>
    </row>
    <row r="65" spans="1:3" x14ac:dyDescent="0.55000000000000004">
      <c r="A65" t="s">
        <v>2450</v>
      </c>
      <c r="B65" t="s">
        <v>1162</v>
      </c>
      <c r="C65" t="s">
        <v>2425</v>
      </c>
    </row>
    <row r="66" spans="1:3" x14ac:dyDescent="0.55000000000000004">
      <c r="A66" t="s">
        <v>2450</v>
      </c>
      <c r="B66" t="s">
        <v>1163</v>
      </c>
      <c r="C66" t="s">
        <v>2425</v>
      </c>
    </row>
    <row r="67" spans="1:3" x14ac:dyDescent="0.55000000000000004">
      <c r="A67" t="s">
        <v>2450</v>
      </c>
      <c r="B67" t="s">
        <v>1164</v>
      </c>
      <c r="C67" t="s">
        <v>2425</v>
      </c>
    </row>
    <row r="68" spans="1:3" x14ac:dyDescent="0.55000000000000004">
      <c r="A68" t="s">
        <v>2450</v>
      </c>
      <c r="B68" t="s">
        <v>1165</v>
      </c>
      <c r="C68" t="s">
        <v>2425</v>
      </c>
    </row>
    <row r="69" spans="1:3" x14ac:dyDescent="0.55000000000000004">
      <c r="A69" t="s">
        <v>2451</v>
      </c>
      <c r="B69" t="s">
        <v>2327</v>
      </c>
      <c r="C69" t="s">
        <v>2425</v>
      </c>
    </row>
    <row r="70" spans="1:3" x14ac:dyDescent="0.55000000000000004">
      <c r="A70" t="s">
        <v>2452</v>
      </c>
      <c r="B70" t="s">
        <v>1996</v>
      </c>
      <c r="C70" t="s">
        <v>2425</v>
      </c>
    </row>
    <row r="71" spans="1:3" x14ac:dyDescent="0.55000000000000004">
      <c r="A71" t="s">
        <v>2453</v>
      </c>
      <c r="B71" t="s">
        <v>1572</v>
      </c>
      <c r="C71" t="s">
        <v>2425</v>
      </c>
    </row>
    <row r="72" spans="1:3" x14ac:dyDescent="0.55000000000000004">
      <c r="A72" t="s">
        <v>2454</v>
      </c>
      <c r="B72" t="s">
        <v>1763</v>
      </c>
      <c r="C72" t="s">
        <v>2425</v>
      </c>
    </row>
    <row r="73" spans="1:3" x14ac:dyDescent="0.55000000000000004">
      <c r="A73" t="s">
        <v>2455</v>
      </c>
      <c r="B73" t="s">
        <v>1601</v>
      </c>
      <c r="C73" t="s">
        <v>2425</v>
      </c>
    </row>
    <row r="74" spans="1:3" x14ac:dyDescent="0.55000000000000004">
      <c r="A74" t="s">
        <v>2456</v>
      </c>
      <c r="B74" t="s">
        <v>2312</v>
      </c>
      <c r="C74" t="s">
        <v>2425</v>
      </c>
    </row>
    <row r="75" spans="1:3" x14ac:dyDescent="0.55000000000000004">
      <c r="A75" s="199" t="s">
        <v>561</v>
      </c>
      <c r="B75" s="199" t="s">
        <v>561</v>
      </c>
      <c r="C75">
        <v>1</v>
      </c>
    </row>
    <row r="76" spans="1:3" x14ac:dyDescent="0.55000000000000004">
      <c r="A76" t="s">
        <v>2457</v>
      </c>
      <c r="B76" t="s">
        <v>1835</v>
      </c>
      <c r="C76" t="s">
        <v>2425</v>
      </c>
    </row>
    <row r="77" spans="1:3" x14ac:dyDescent="0.55000000000000004">
      <c r="A77" t="s">
        <v>2458</v>
      </c>
      <c r="B77" t="s">
        <v>1401</v>
      </c>
      <c r="C77" t="s">
        <v>2425</v>
      </c>
    </row>
    <row r="78" spans="1:3" x14ac:dyDescent="0.55000000000000004">
      <c r="A78" t="s">
        <v>2459</v>
      </c>
      <c r="B78" t="s">
        <v>1323</v>
      </c>
      <c r="C78" t="s">
        <v>2425</v>
      </c>
    </row>
    <row r="79" spans="1:3" x14ac:dyDescent="0.55000000000000004">
      <c r="A79" t="s">
        <v>2459</v>
      </c>
      <c r="B79" t="s">
        <v>1324</v>
      </c>
      <c r="C79" t="s">
        <v>2425</v>
      </c>
    </row>
    <row r="80" spans="1:3" x14ac:dyDescent="0.55000000000000004">
      <c r="A80" t="s">
        <v>2459</v>
      </c>
      <c r="B80" t="s">
        <v>1325</v>
      </c>
      <c r="C80" t="s">
        <v>2425</v>
      </c>
    </row>
    <row r="81" spans="1:3" x14ac:dyDescent="0.55000000000000004">
      <c r="A81" t="s">
        <v>2460</v>
      </c>
      <c r="B81" t="s">
        <v>2124</v>
      </c>
      <c r="C81" t="s">
        <v>2425</v>
      </c>
    </row>
    <row r="82" spans="1:3" x14ac:dyDescent="0.55000000000000004">
      <c r="A82" t="s">
        <v>2460</v>
      </c>
      <c r="B82" t="s">
        <v>2125</v>
      </c>
      <c r="C82" t="s">
        <v>2425</v>
      </c>
    </row>
    <row r="83" spans="1:3" x14ac:dyDescent="0.55000000000000004">
      <c r="A83" t="s">
        <v>2460</v>
      </c>
      <c r="B83" t="s">
        <v>2126</v>
      </c>
      <c r="C83" t="s">
        <v>2425</v>
      </c>
    </row>
    <row r="84" spans="1:3" x14ac:dyDescent="0.55000000000000004">
      <c r="A84" s="199" t="s">
        <v>562</v>
      </c>
      <c r="B84" s="199" t="s">
        <v>562</v>
      </c>
      <c r="C84">
        <v>1</v>
      </c>
    </row>
    <row r="85" spans="1:3" x14ac:dyDescent="0.55000000000000004">
      <c r="A85" t="s">
        <v>2461</v>
      </c>
      <c r="B85" t="s">
        <v>2202</v>
      </c>
      <c r="C85" t="s">
        <v>2425</v>
      </c>
    </row>
    <row r="86" spans="1:3" x14ac:dyDescent="0.55000000000000004">
      <c r="A86" s="199" t="s">
        <v>563</v>
      </c>
      <c r="B86" s="199" t="s">
        <v>563</v>
      </c>
      <c r="C86">
        <v>1</v>
      </c>
    </row>
    <row r="87" spans="1:3" x14ac:dyDescent="0.55000000000000004">
      <c r="A87" t="s">
        <v>2462</v>
      </c>
      <c r="B87" t="s">
        <v>1638</v>
      </c>
      <c r="C87" t="s">
        <v>2425</v>
      </c>
    </row>
    <row r="88" spans="1:3" x14ac:dyDescent="0.55000000000000004">
      <c r="A88" t="s">
        <v>2462</v>
      </c>
      <c r="B88" t="s">
        <v>1639</v>
      </c>
      <c r="C88" t="s">
        <v>2425</v>
      </c>
    </row>
    <row r="89" spans="1:3" x14ac:dyDescent="0.55000000000000004">
      <c r="A89" t="s">
        <v>2462</v>
      </c>
      <c r="B89" t="s">
        <v>1640</v>
      </c>
      <c r="C89" t="s">
        <v>2425</v>
      </c>
    </row>
    <row r="90" spans="1:3" x14ac:dyDescent="0.55000000000000004">
      <c r="A90" t="s">
        <v>2462</v>
      </c>
      <c r="B90" t="s">
        <v>1641</v>
      </c>
      <c r="C90" t="s">
        <v>2425</v>
      </c>
    </row>
    <row r="91" spans="1:3" x14ac:dyDescent="0.55000000000000004">
      <c r="A91" s="199" t="s">
        <v>564</v>
      </c>
      <c r="B91" s="199" t="s">
        <v>564</v>
      </c>
      <c r="C91">
        <v>1</v>
      </c>
    </row>
    <row r="92" spans="1:3" x14ac:dyDescent="0.55000000000000004">
      <c r="A92" t="s">
        <v>2463</v>
      </c>
      <c r="B92" t="s">
        <v>1870</v>
      </c>
      <c r="C92" t="s">
        <v>2425</v>
      </c>
    </row>
    <row r="93" spans="1:3" x14ac:dyDescent="0.55000000000000004">
      <c r="A93" t="s">
        <v>2463</v>
      </c>
      <c r="B93" t="s">
        <v>1871</v>
      </c>
      <c r="C93" t="s">
        <v>2425</v>
      </c>
    </row>
    <row r="94" spans="1:3" x14ac:dyDescent="0.55000000000000004">
      <c r="A94" t="s">
        <v>2463</v>
      </c>
      <c r="B94" t="s">
        <v>1872</v>
      </c>
      <c r="C94" t="s">
        <v>2425</v>
      </c>
    </row>
    <row r="95" spans="1:3" x14ac:dyDescent="0.55000000000000004">
      <c r="A95" t="s">
        <v>2463</v>
      </c>
      <c r="B95" t="s">
        <v>1873</v>
      </c>
      <c r="C95" t="s">
        <v>2425</v>
      </c>
    </row>
    <row r="96" spans="1:3" x14ac:dyDescent="0.55000000000000004">
      <c r="A96" s="199" t="s">
        <v>565</v>
      </c>
      <c r="B96" s="199" t="s">
        <v>565</v>
      </c>
      <c r="C96">
        <v>1</v>
      </c>
    </row>
    <row r="97" spans="1:3" x14ac:dyDescent="0.55000000000000004">
      <c r="A97" t="s">
        <v>2464</v>
      </c>
      <c r="B97" t="s">
        <v>2059</v>
      </c>
      <c r="C97" t="s">
        <v>2425</v>
      </c>
    </row>
    <row r="98" spans="1:3" x14ac:dyDescent="0.55000000000000004">
      <c r="A98" t="s">
        <v>2464</v>
      </c>
      <c r="B98" t="s">
        <v>2060</v>
      </c>
      <c r="C98" t="s">
        <v>2425</v>
      </c>
    </row>
    <row r="99" spans="1:3" x14ac:dyDescent="0.55000000000000004">
      <c r="A99" t="s">
        <v>2464</v>
      </c>
      <c r="B99" t="s">
        <v>2061</v>
      </c>
      <c r="C99" t="s">
        <v>2425</v>
      </c>
    </row>
    <row r="100" spans="1:3" x14ac:dyDescent="0.55000000000000004">
      <c r="A100" t="s">
        <v>2464</v>
      </c>
      <c r="B100" t="s">
        <v>2062</v>
      </c>
      <c r="C100" t="s">
        <v>2425</v>
      </c>
    </row>
    <row r="101" spans="1:3" x14ac:dyDescent="0.55000000000000004">
      <c r="A101" t="s">
        <v>2464</v>
      </c>
      <c r="B101" t="s">
        <v>2063</v>
      </c>
      <c r="C101" t="s">
        <v>2425</v>
      </c>
    </row>
    <row r="102" spans="1:3" x14ac:dyDescent="0.55000000000000004">
      <c r="A102" t="s">
        <v>2465</v>
      </c>
      <c r="B102" t="s">
        <v>2224</v>
      </c>
      <c r="C102" t="s">
        <v>2425</v>
      </c>
    </row>
    <row r="103" spans="1:3" x14ac:dyDescent="0.55000000000000004">
      <c r="A103" s="199" t="s">
        <v>566</v>
      </c>
      <c r="B103" s="199" t="s">
        <v>566</v>
      </c>
      <c r="C103">
        <v>1</v>
      </c>
    </row>
    <row r="104" spans="1:3" x14ac:dyDescent="0.55000000000000004">
      <c r="A104" t="s">
        <v>2466</v>
      </c>
      <c r="B104" t="s">
        <v>1317</v>
      </c>
      <c r="C104" t="s">
        <v>2425</v>
      </c>
    </row>
    <row r="105" spans="1:3" x14ac:dyDescent="0.55000000000000004">
      <c r="A105" t="s">
        <v>2466</v>
      </c>
      <c r="B105" t="s">
        <v>1318</v>
      </c>
      <c r="C105" t="s">
        <v>2425</v>
      </c>
    </row>
    <row r="106" spans="1:3" x14ac:dyDescent="0.55000000000000004">
      <c r="A106" t="s">
        <v>2466</v>
      </c>
      <c r="B106" t="s">
        <v>1319</v>
      </c>
      <c r="C106" t="s">
        <v>2425</v>
      </c>
    </row>
    <row r="107" spans="1:3" x14ac:dyDescent="0.55000000000000004">
      <c r="A107" t="s">
        <v>2466</v>
      </c>
      <c r="B107" t="s">
        <v>1320</v>
      </c>
      <c r="C107" t="s">
        <v>2425</v>
      </c>
    </row>
    <row r="108" spans="1:3" x14ac:dyDescent="0.55000000000000004">
      <c r="A108" t="s">
        <v>2466</v>
      </c>
      <c r="B108" t="s">
        <v>1321</v>
      </c>
      <c r="C108" t="s">
        <v>2425</v>
      </c>
    </row>
    <row r="109" spans="1:3" x14ac:dyDescent="0.55000000000000004">
      <c r="A109" t="s">
        <v>2467</v>
      </c>
      <c r="B109" t="s">
        <v>704</v>
      </c>
      <c r="C109" t="s">
        <v>2425</v>
      </c>
    </row>
    <row r="110" spans="1:3" x14ac:dyDescent="0.55000000000000004">
      <c r="A110" t="s">
        <v>2468</v>
      </c>
      <c r="B110" t="s">
        <v>2389</v>
      </c>
      <c r="C110" t="s">
        <v>2425</v>
      </c>
    </row>
    <row r="111" spans="1:3" x14ac:dyDescent="0.55000000000000004">
      <c r="A111" t="s">
        <v>2469</v>
      </c>
      <c r="B111" t="s">
        <v>2276</v>
      </c>
      <c r="C111" t="s">
        <v>2425</v>
      </c>
    </row>
    <row r="112" spans="1:3" x14ac:dyDescent="0.55000000000000004">
      <c r="A112" s="199" t="s">
        <v>567</v>
      </c>
      <c r="B112" s="199" t="s">
        <v>567</v>
      </c>
      <c r="C112">
        <v>1</v>
      </c>
    </row>
    <row r="113" spans="1:3" x14ac:dyDescent="0.55000000000000004">
      <c r="A113" t="s">
        <v>2470</v>
      </c>
      <c r="B113" t="s">
        <v>2268</v>
      </c>
      <c r="C113" t="s">
        <v>2425</v>
      </c>
    </row>
    <row r="114" spans="1:3" x14ac:dyDescent="0.55000000000000004">
      <c r="A114" t="s">
        <v>2471</v>
      </c>
      <c r="B114" t="s">
        <v>2025</v>
      </c>
      <c r="C114" t="s">
        <v>2425</v>
      </c>
    </row>
    <row r="115" spans="1:3" x14ac:dyDescent="0.55000000000000004">
      <c r="A115" t="s">
        <v>2471</v>
      </c>
      <c r="B115" t="s">
        <v>2026</v>
      </c>
      <c r="C115" t="s">
        <v>2425</v>
      </c>
    </row>
    <row r="116" spans="1:3" x14ac:dyDescent="0.55000000000000004">
      <c r="A116" t="s">
        <v>2471</v>
      </c>
      <c r="B116" t="s">
        <v>2027</v>
      </c>
      <c r="C116" t="s">
        <v>2425</v>
      </c>
    </row>
    <row r="117" spans="1:3" x14ac:dyDescent="0.55000000000000004">
      <c r="A117" t="s">
        <v>2472</v>
      </c>
      <c r="B117" t="s">
        <v>2314</v>
      </c>
      <c r="C117" t="s">
        <v>2425</v>
      </c>
    </row>
    <row r="118" spans="1:3" x14ac:dyDescent="0.55000000000000004">
      <c r="A118" t="s">
        <v>2472</v>
      </c>
      <c r="B118" t="s">
        <v>2315</v>
      </c>
      <c r="C118" t="s">
        <v>2425</v>
      </c>
    </row>
    <row r="119" spans="1:3" x14ac:dyDescent="0.55000000000000004">
      <c r="A119" t="s">
        <v>2472</v>
      </c>
      <c r="B119" t="s">
        <v>2316</v>
      </c>
      <c r="C119" t="s">
        <v>2425</v>
      </c>
    </row>
    <row r="120" spans="1:3" x14ac:dyDescent="0.55000000000000004">
      <c r="A120" t="s">
        <v>2472</v>
      </c>
      <c r="B120" t="s">
        <v>2317</v>
      </c>
      <c r="C120" t="s">
        <v>2425</v>
      </c>
    </row>
    <row r="121" spans="1:3" x14ac:dyDescent="0.55000000000000004">
      <c r="A121" t="s">
        <v>2473</v>
      </c>
      <c r="B121" t="s">
        <v>1245</v>
      </c>
      <c r="C121" t="s">
        <v>2425</v>
      </c>
    </row>
    <row r="122" spans="1:3" x14ac:dyDescent="0.55000000000000004">
      <c r="A122" t="s">
        <v>2473</v>
      </c>
      <c r="B122" t="s">
        <v>1246</v>
      </c>
      <c r="C122" t="s">
        <v>2425</v>
      </c>
    </row>
    <row r="123" spans="1:3" x14ac:dyDescent="0.55000000000000004">
      <c r="A123" t="s">
        <v>2473</v>
      </c>
      <c r="B123" t="s">
        <v>1247</v>
      </c>
      <c r="C123" t="s">
        <v>2425</v>
      </c>
    </row>
    <row r="124" spans="1:3" x14ac:dyDescent="0.55000000000000004">
      <c r="A124" t="s">
        <v>2473</v>
      </c>
      <c r="B124" t="s">
        <v>1248</v>
      </c>
      <c r="C124" t="s">
        <v>2425</v>
      </c>
    </row>
    <row r="125" spans="1:3" x14ac:dyDescent="0.55000000000000004">
      <c r="A125" t="s">
        <v>2473</v>
      </c>
      <c r="B125" t="s">
        <v>1249</v>
      </c>
      <c r="C125" t="s">
        <v>2425</v>
      </c>
    </row>
    <row r="126" spans="1:3" x14ac:dyDescent="0.55000000000000004">
      <c r="A126" t="s">
        <v>2474</v>
      </c>
      <c r="B126" t="s">
        <v>1823</v>
      </c>
      <c r="C126" t="s">
        <v>2425</v>
      </c>
    </row>
    <row r="127" spans="1:3" x14ac:dyDescent="0.55000000000000004">
      <c r="A127" t="s">
        <v>2475</v>
      </c>
      <c r="B127" t="s">
        <v>1383</v>
      </c>
      <c r="C127" t="s">
        <v>2425</v>
      </c>
    </row>
    <row r="128" spans="1:3" x14ac:dyDescent="0.55000000000000004">
      <c r="A128" s="199" t="s">
        <v>568</v>
      </c>
      <c r="B128" s="199" t="s">
        <v>568</v>
      </c>
      <c r="C128">
        <v>1</v>
      </c>
    </row>
    <row r="129" spans="1:3" x14ac:dyDescent="0.55000000000000004">
      <c r="A129" t="s">
        <v>2476</v>
      </c>
      <c r="B129" t="s">
        <v>2140</v>
      </c>
      <c r="C129" t="s">
        <v>2425</v>
      </c>
    </row>
    <row r="130" spans="1:3" x14ac:dyDescent="0.55000000000000004">
      <c r="A130" t="s">
        <v>2477</v>
      </c>
      <c r="B130" t="s">
        <v>906</v>
      </c>
      <c r="C130" t="s">
        <v>2425</v>
      </c>
    </row>
    <row r="131" spans="1:3" x14ac:dyDescent="0.55000000000000004">
      <c r="A131" t="s">
        <v>2477</v>
      </c>
      <c r="B131" t="s">
        <v>907</v>
      </c>
      <c r="C131" t="s">
        <v>2425</v>
      </c>
    </row>
    <row r="132" spans="1:3" x14ac:dyDescent="0.55000000000000004">
      <c r="A132" t="s">
        <v>2477</v>
      </c>
      <c r="B132" t="s">
        <v>908</v>
      </c>
      <c r="C132" t="s">
        <v>2425</v>
      </c>
    </row>
    <row r="133" spans="1:3" x14ac:dyDescent="0.55000000000000004">
      <c r="A133" t="s">
        <v>2478</v>
      </c>
      <c r="B133" t="s">
        <v>1377</v>
      </c>
      <c r="C133" t="s">
        <v>2425</v>
      </c>
    </row>
    <row r="134" spans="1:3" x14ac:dyDescent="0.55000000000000004">
      <c r="A134" t="s">
        <v>2478</v>
      </c>
      <c r="B134" t="s">
        <v>1378</v>
      </c>
      <c r="C134" t="s">
        <v>2425</v>
      </c>
    </row>
    <row r="135" spans="1:3" x14ac:dyDescent="0.55000000000000004">
      <c r="A135" t="s">
        <v>2478</v>
      </c>
      <c r="B135" t="s">
        <v>1379</v>
      </c>
      <c r="C135" t="s">
        <v>2425</v>
      </c>
    </row>
    <row r="136" spans="1:3" x14ac:dyDescent="0.55000000000000004">
      <c r="A136" t="s">
        <v>2478</v>
      </c>
      <c r="B136" t="s">
        <v>1380</v>
      </c>
      <c r="C136" t="s">
        <v>2425</v>
      </c>
    </row>
    <row r="137" spans="1:3" x14ac:dyDescent="0.55000000000000004">
      <c r="A137" t="s">
        <v>2478</v>
      </c>
      <c r="B137" t="s">
        <v>1381</v>
      </c>
      <c r="C137" t="s">
        <v>2425</v>
      </c>
    </row>
    <row r="138" spans="1:3" x14ac:dyDescent="0.55000000000000004">
      <c r="A138" s="199" t="s">
        <v>569</v>
      </c>
      <c r="B138" s="199" t="s">
        <v>569</v>
      </c>
      <c r="C138">
        <v>1</v>
      </c>
    </row>
    <row r="139" spans="1:3" x14ac:dyDescent="0.55000000000000004">
      <c r="A139" t="s">
        <v>2479</v>
      </c>
      <c r="B139" t="s">
        <v>862</v>
      </c>
      <c r="C139" t="s">
        <v>2425</v>
      </c>
    </row>
    <row r="140" spans="1:3" x14ac:dyDescent="0.55000000000000004">
      <c r="A140" t="s">
        <v>2479</v>
      </c>
      <c r="B140" t="s">
        <v>863</v>
      </c>
      <c r="C140" t="s">
        <v>2425</v>
      </c>
    </row>
    <row r="141" spans="1:3" x14ac:dyDescent="0.55000000000000004">
      <c r="A141" t="s">
        <v>2479</v>
      </c>
      <c r="B141" t="s">
        <v>864</v>
      </c>
      <c r="C141" t="s">
        <v>2425</v>
      </c>
    </row>
    <row r="142" spans="1:3" x14ac:dyDescent="0.55000000000000004">
      <c r="A142" t="s">
        <v>2479</v>
      </c>
      <c r="B142" t="s">
        <v>865</v>
      </c>
      <c r="C142" t="s">
        <v>2425</v>
      </c>
    </row>
    <row r="143" spans="1:3" x14ac:dyDescent="0.55000000000000004">
      <c r="A143" s="199" t="s">
        <v>570</v>
      </c>
      <c r="B143" s="199" t="s">
        <v>570</v>
      </c>
      <c r="C143">
        <v>1</v>
      </c>
    </row>
    <row r="144" spans="1:3" x14ac:dyDescent="0.55000000000000004">
      <c r="A144" t="s">
        <v>2480</v>
      </c>
      <c r="B144" t="s">
        <v>2020</v>
      </c>
      <c r="C144" t="s">
        <v>2425</v>
      </c>
    </row>
    <row r="145" spans="1:3" x14ac:dyDescent="0.55000000000000004">
      <c r="A145" t="s">
        <v>2480</v>
      </c>
      <c r="B145" t="s">
        <v>2021</v>
      </c>
      <c r="C145" t="s">
        <v>2425</v>
      </c>
    </row>
    <row r="146" spans="1:3" x14ac:dyDescent="0.55000000000000004">
      <c r="A146" t="s">
        <v>2480</v>
      </c>
      <c r="B146" t="s">
        <v>2022</v>
      </c>
      <c r="C146" t="s">
        <v>2425</v>
      </c>
    </row>
    <row r="147" spans="1:3" x14ac:dyDescent="0.55000000000000004">
      <c r="A147" t="s">
        <v>2480</v>
      </c>
      <c r="B147" t="s">
        <v>2023</v>
      </c>
      <c r="C147" t="s">
        <v>2425</v>
      </c>
    </row>
    <row r="148" spans="1:3" x14ac:dyDescent="0.55000000000000004">
      <c r="A148" s="199" t="s">
        <v>571</v>
      </c>
      <c r="B148" s="199" t="s">
        <v>571</v>
      </c>
      <c r="C148">
        <v>1</v>
      </c>
    </row>
    <row r="149" spans="1:3" x14ac:dyDescent="0.55000000000000004">
      <c r="A149" t="s">
        <v>2481</v>
      </c>
      <c r="B149" t="s">
        <v>2310</v>
      </c>
      <c r="C149" t="s">
        <v>2425</v>
      </c>
    </row>
    <row r="150" spans="1:3" x14ac:dyDescent="0.55000000000000004">
      <c r="A150" s="199" t="s">
        <v>572</v>
      </c>
      <c r="B150" s="199" t="s">
        <v>572</v>
      </c>
      <c r="C150">
        <v>1</v>
      </c>
    </row>
    <row r="151" spans="1:3" x14ac:dyDescent="0.55000000000000004">
      <c r="A151" t="s">
        <v>2482</v>
      </c>
      <c r="B151" t="s">
        <v>2226</v>
      </c>
      <c r="C151" t="s">
        <v>2425</v>
      </c>
    </row>
    <row r="152" spans="1:3" x14ac:dyDescent="0.55000000000000004">
      <c r="A152" t="s">
        <v>2483</v>
      </c>
      <c r="B152" t="s">
        <v>1568</v>
      </c>
      <c r="C152" t="s">
        <v>2425</v>
      </c>
    </row>
    <row r="153" spans="1:3" x14ac:dyDescent="0.55000000000000004">
      <c r="A153" t="s">
        <v>2484</v>
      </c>
      <c r="B153" t="s">
        <v>2394</v>
      </c>
      <c r="C153" t="s">
        <v>2425</v>
      </c>
    </row>
    <row r="154" spans="1:3" x14ac:dyDescent="0.55000000000000004">
      <c r="A154" t="s">
        <v>2484</v>
      </c>
      <c r="B154" t="s">
        <v>2395</v>
      </c>
      <c r="C154" t="s">
        <v>2425</v>
      </c>
    </row>
    <row r="155" spans="1:3" x14ac:dyDescent="0.55000000000000004">
      <c r="A155" t="s">
        <v>2485</v>
      </c>
      <c r="B155" t="s">
        <v>1101</v>
      </c>
      <c r="C155" t="s">
        <v>2425</v>
      </c>
    </row>
    <row r="156" spans="1:3" x14ac:dyDescent="0.55000000000000004">
      <c r="A156" t="s">
        <v>2485</v>
      </c>
      <c r="B156" t="s">
        <v>1102</v>
      </c>
      <c r="C156" t="s">
        <v>2425</v>
      </c>
    </row>
    <row r="157" spans="1:3" x14ac:dyDescent="0.55000000000000004">
      <c r="A157" t="s">
        <v>2485</v>
      </c>
      <c r="B157" t="s">
        <v>1103</v>
      </c>
      <c r="C157" t="s">
        <v>2425</v>
      </c>
    </row>
    <row r="158" spans="1:3" x14ac:dyDescent="0.55000000000000004">
      <c r="A158" t="s">
        <v>2485</v>
      </c>
      <c r="B158" t="s">
        <v>1104</v>
      </c>
      <c r="C158" t="s">
        <v>2425</v>
      </c>
    </row>
    <row r="159" spans="1:3" x14ac:dyDescent="0.55000000000000004">
      <c r="A159" t="s">
        <v>2485</v>
      </c>
      <c r="B159" t="s">
        <v>1105</v>
      </c>
      <c r="C159" t="s">
        <v>2425</v>
      </c>
    </row>
    <row r="160" spans="1:3" x14ac:dyDescent="0.55000000000000004">
      <c r="A160" t="s">
        <v>2485</v>
      </c>
      <c r="B160" t="s">
        <v>1106</v>
      </c>
      <c r="C160" t="s">
        <v>2425</v>
      </c>
    </row>
    <row r="161" spans="1:3" x14ac:dyDescent="0.55000000000000004">
      <c r="A161" t="s">
        <v>2485</v>
      </c>
      <c r="B161" t="s">
        <v>1107</v>
      </c>
      <c r="C161" t="s">
        <v>2425</v>
      </c>
    </row>
    <row r="162" spans="1:3" x14ac:dyDescent="0.55000000000000004">
      <c r="A162" t="s">
        <v>2485</v>
      </c>
      <c r="B162" t="s">
        <v>1108</v>
      </c>
      <c r="C162" t="s">
        <v>2425</v>
      </c>
    </row>
    <row r="163" spans="1:3" x14ac:dyDescent="0.55000000000000004">
      <c r="A163" t="s">
        <v>2486</v>
      </c>
      <c r="B163" t="s">
        <v>926</v>
      </c>
      <c r="C163" t="s">
        <v>2425</v>
      </c>
    </row>
    <row r="164" spans="1:3" x14ac:dyDescent="0.55000000000000004">
      <c r="A164" t="s">
        <v>2486</v>
      </c>
      <c r="B164" t="s">
        <v>927</v>
      </c>
      <c r="C164" t="s">
        <v>2425</v>
      </c>
    </row>
    <row r="165" spans="1:3" x14ac:dyDescent="0.55000000000000004">
      <c r="A165" t="s">
        <v>2486</v>
      </c>
      <c r="B165" t="s">
        <v>928</v>
      </c>
      <c r="C165" t="s">
        <v>2425</v>
      </c>
    </row>
    <row r="166" spans="1:3" x14ac:dyDescent="0.55000000000000004">
      <c r="A166" t="s">
        <v>2487</v>
      </c>
      <c r="B166" t="s">
        <v>2077</v>
      </c>
      <c r="C166" t="s">
        <v>2425</v>
      </c>
    </row>
    <row r="167" spans="1:3" x14ac:dyDescent="0.55000000000000004">
      <c r="A167" t="s">
        <v>2487</v>
      </c>
      <c r="B167" t="s">
        <v>2078</v>
      </c>
      <c r="C167" t="s">
        <v>2425</v>
      </c>
    </row>
    <row r="168" spans="1:3" x14ac:dyDescent="0.55000000000000004">
      <c r="A168" t="s">
        <v>2487</v>
      </c>
      <c r="B168" t="s">
        <v>2079</v>
      </c>
      <c r="C168" t="s">
        <v>2425</v>
      </c>
    </row>
    <row r="169" spans="1:3" x14ac:dyDescent="0.55000000000000004">
      <c r="A169" t="s">
        <v>2487</v>
      </c>
      <c r="B169" t="s">
        <v>2080</v>
      </c>
      <c r="C169" t="s">
        <v>2425</v>
      </c>
    </row>
    <row r="170" spans="1:3" x14ac:dyDescent="0.55000000000000004">
      <c r="A170" t="s">
        <v>2488</v>
      </c>
      <c r="B170" t="s">
        <v>2174</v>
      </c>
      <c r="C170" t="s">
        <v>2425</v>
      </c>
    </row>
    <row r="171" spans="1:3" x14ac:dyDescent="0.55000000000000004">
      <c r="A171" t="s">
        <v>2489</v>
      </c>
      <c r="B171" t="s">
        <v>1710</v>
      </c>
      <c r="C171" t="s">
        <v>2425</v>
      </c>
    </row>
    <row r="172" spans="1:3" x14ac:dyDescent="0.55000000000000004">
      <c r="A172" t="s">
        <v>2490</v>
      </c>
      <c r="B172" t="s">
        <v>1944</v>
      </c>
      <c r="C172" t="s">
        <v>2425</v>
      </c>
    </row>
    <row r="173" spans="1:3" x14ac:dyDescent="0.55000000000000004">
      <c r="A173" t="s">
        <v>2491</v>
      </c>
      <c r="B173" t="s">
        <v>2190</v>
      </c>
      <c r="C173" t="s">
        <v>2425</v>
      </c>
    </row>
    <row r="174" spans="1:3" x14ac:dyDescent="0.55000000000000004">
      <c r="A174" t="s">
        <v>2491</v>
      </c>
      <c r="B174" t="s">
        <v>2191</v>
      </c>
      <c r="C174" t="s">
        <v>2425</v>
      </c>
    </row>
    <row r="175" spans="1:3" x14ac:dyDescent="0.55000000000000004">
      <c r="A175" t="s">
        <v>2491</v>
      </c>
      <c r="B175" t="s">
        <v>2192</v>
      </c>
      <c r="C175" t="s">
        <v>2425</v>
      </c>
    </row>
    <row r="176" spans="1:3" x14ac:dyDescent="0.55000000000000004">
      <c r="A176" t="s">
        <v>2491</v>
      </c>
      <c r="B176" t="s">
        <v>2193</v>
      </c>
      <c r="C176" t="s">
        <v>2425</v>
      </c>
    </row>
    <row r="177" spans="1:3" x14ac:dyDescent="0.55000000000000004">
      <c r="A177" t="s">
        <v>2491</v>
      </c>
      <c r="B177" t="s">
        <v>2194</v>
      </c>
      <c r="C177" t="s">
        <v>2425</v>
      </c>
    </row>
    <row r="178" spans="1:3" x14ac:dyDescent="0.55000000000000004">
      <c r="A178" t="s">
        <v>2491</v>
      </c>
      <c r="B178" t="s">
        <v>2195</v>
      </c>
      <c r="C178" t="s">
        <v>2425</v>
      </c>
    </row>
    <row r="179" spans="1:3" x14ac:dyDescent="0.55000000000000004">
      <c r="A179" t="s">
        <v>2491</v>
      </c>
      <c r="B179" t="s">
        <v>2196</v>
      </c>
      <c r="C179" t="s">
        <v>2425</v>
      </c>
    </row>
    <row r="180" spans="1:3" x14ac:dyDescent="0.55000000000000004">
      <c r="A180" t="s">
        <v>2492</v>
      </c>
      <c r="B180" t="s">
        <v>2212</v>
      </c>
      <c r="C180" t="s">
        <v>2425</v>
      </c>
    </row>
    <row r="181" spans="1:3" x14ac:dyDescent="0.55000000000000004">
      <c r="A181" t="s">
        <v>2493</v>
      </c>
      <c r="B181" t="s">
        <v>1570</v>
      </c>
      <c r="C181" t="s">
        <v>2425</v>
      </c>
    </row>
    <row r="182" spans="1:3" x14ac:dyDescent="0.55000000000000004">
      <c r="A182" t="s">
        <v>2494</v>
      </c>
      <c r="B182" t="s">
        <v>1285</v>
      </c>
      <c r="C182" t="s">
        <v>2425</v>
      </c>
    </row>
    <row r="183" spans="1:3" x14ac:dyDescent="0.55000000000000004">
      <c r="A183" t="s">
        <v>2495</v>
      </c>
      <c r="B183" t="s">
        <v>1420</v>
      </c>
      <c r="C183" t="s">
        <v>2425</v>
      </c>
    </row>
    <row r="184" spans="1:3" x14ac:dyDescent="0.55000000000000004">
      <c r="A184" t="s">
        <v>2495</v>
      </c>
      <c r="B184" t="s">
        <v>1421</v>
      </c>
      <c r="C184" t="s">
        <v>2425</v>
      </c>
    </row>
    <row r="185" spans="1:3" x14ac:dyDescent="0.55000000000000004">
      <c r="A185" t="s">
        <v>2495</v>
      </c>
      <c r="B185" t="s">
        <v>1422</v>
      </c>
      <c r="C185" t="s">
        <v>2425</v>
      </c>
    </row>
    <row r="186" spans="1:3" x14ac:dyDescent="0.55000000000000004">
      <c r="A186" t="s">
        <v>2496</v>
      </c>
      <c r="B186" t="s">
        <v>1753</v>
      </c>
      <c r="C186" t="s">
        <v>2425</v>
      </c>
    </row>
    <row r="187" spans="1:3" x14ac:dyDescent="0.55000000000000004">
      <c r="A187" t="s">
        <v>2496</v>
      </c>
      <c r="B187" t="s">
        <v>1754</v>
      </c>
      <c r="C187" t="s">
        <v>2425</v>
      </c>
    </row>
    <row r="188" spans="1:3" x14ac:dyDescent="0.55000000000000004">
      <c r="A188" t="s">
        <v>2496</v>
      </c>
      <c r="B188" t="s">
        <v>1755</v>
      </c>
      <c r="C188" t="s">
        <v>2425</v>
      </c>
    </row>
    <row r="189" spans="1:3" x14ac:dyDescent="0.55000000000000004">
      <c r="A189" t="s">
        <v>2496</v>
      </c>
      <c r="B189" t="s">
        <v>1756</v>
      </c>
      <c r="C189" t="s">
        <v>2425</v>
      </c>
    </row>
    <row r="190" spans="1:3" x14ac:dyDescent="0.55000000000000004">
      <c r="A190" t="s">
        <v>2497</v>
      </c>
      <c r="B190" t="s">
        <v>1156</v>
      </c>
      <c r="C190" t="s">
        <v>2425</v>
      </c>
    </row>
    <row r="191" spans="1:3" x14ac:dyDescent="0.55000000000000004">
      <c r="A191" t="s">
        <v>2498</v>
      </c>
      <c r="B191" t="s">
        <v>1881</v>
      </c>
      <c r="C191" t="s">
        <v>2425</v>
      </c>
    </row>
    <row r="192" spans="1:3" x14ac:dyDescent="0.55000000000000004">
      <c r="A192" t="s">
        <v>2498</v>
      </c>
      <c r="B192" t="s">
        <v>1882</v>
      </c>
      <c r="C192" t="s">
        <v>2425</v>
      </c>
    </row>
    <row r="193" spans="1:3" x14ac:dyDescent="0.55000000000000004">
      <c r="A193" t="s">
        <v>2498</v>
      </c>
      <c r="B193" t="s">
        <v>1883</v>
      </c>
      <c r="C193" t="s">
        <v>2425</v>
      </c>
    </row>
    <row r="194" spans="1:3" x14ac:dyDescent="0.55000000000000004">
      <c r="A194" t="s">
        <v>2499</v>
      </c>
      <c r="B194" t="s">
        <v>1351</v>
      </c>
      <c r="C194" t="s">
        <v>2425</v>
      </c>
    </row>
    <row r="195" spans="1:3" x14ac:dyDescent="0.55000000000000004">
      <c r="A195" t="s">
        <v>2499</v>
      </c>
      <c r="B195" t="s">
        <v>1352</v>
      </c>
      <c r="C195" t="s">
        <v>2425</v>
      </c>
    </row>
    <row r="196" spans="1:3" x14ac:dyDescent="0.55000000000000004">
      <c r="A196" t="s">
        <v>2499</v>
      </c>
      <c r="B196" t="s">
        <v>1353</v>
      </c>
      <c r="C196" t="s">
        <v>2425</v>
      </c>
    </row>
    <row r="197" spans="1:3" x14ac:dyDescent="0.55000000000000004">
      <c r="A197" t="s">
        <v>2500</v>
      </c>
      <c r="B197" t="s">
        <v>1580</v>
      </c>
      <c r="C197" t="s">
        <v>2425</v>
      </c>
    </row>
    <row r="198" spans="1:3" x14ac:dyDescent="0.55000000000000004">
      <c r="A198" t="s">
        <v>2500</v>
      </c>
      <c r="B198" t="s">
        <v>1581</v>
      </c>
      <c r="C198" t="s">
        <v>2425</v>
      </c>
    </row>
    <row r="199" spans="1:3" x14ac:dyDescent="0.55000000000000004">
      <c r="A199" t="s">
        <v>2500</v>
      </c>
      <c r="B199" t="s">
        <v>1582</v>
      </c>
      <c r="C199" t="s">
        <v>2425</v>
      </c>
    </row>
    <row r="200" spans="1:3" x14ac:dyDescent="0.55000000000000004">
      <c r="A200" t="s">
        <v>2501</v>
      </c>
      <c r="B200" t="s">
        <v>1879</v>
      </c>
      <c r="C200" t="s">
        <v>2425</v>
      </c>
    </row>
    <row r="201" spans="1:3" x14ac:dyDescent="0.55000000000000004">
      <c r="A201" t="s">
        <v>2502</v>
      </c>
      <c r="B201" t="s">
        <v>852</v>
      </c>
      <c r="C201" t="s">
        <v>2425</v>
      </c>
    </row>
    <row r="202" spans="1:3" x14ac:dyDescent="0.55000000000000004">
      <c r="A202" t="s">
        <v>2503</v>
      </c>
      <c r="B202" t="s">
        <v>1839</v>
      </c>
      <c r="C202" t="s">
        <v>2425</v>
      </c>
    </row>
    <row r="203" spans="1:3" x14ac:dyDescent="0.55000000000000004">
      <c r="A203" t="s">
        <v>2504</v>
      </c>
      <c r="B203" t="s">
        <v>279</v>
      </c>
      <c r="C203" t="s">
        <v>2425</v>
      </c>
    </row>
    <row r="204" spans="1:3" x14ac:dyDescent="0.55000000000000004">
      <c r="A204" s="199" t="s">
        <v>573</v>
      </c>
      <c r="B204" s="199" t="s">
        <v>573</v>
      </c>
      <c r="C204">
        <v>1</v>
      </c>
    </row>
    <row r="205" spans="1:3" x14ac:dyDescent="0.55000000000000004">
      <c r="A205" t="s">
        <v>2505</v>
      </c>
      <c r="B205" t="s">
        <v>1261</v>
      </c>
      <c r="C205" t="s">
        <v>2425</v>
      </c>
    </row>
    <row r="206" spans="1:3" x14ac:dyDescent="0.55000000000000004">
      <c r="A206" t="s">
        <v>2506</v>
      </c>
      <c r="B206" t="s">
        <v>706</v>
      </c>
      <c r="C206" t="s">
        <v>2425</v>
      </c>
    </row>
    <row r="207" spans="1:3" x14ac:dyDescent="0.55000000000000004">
      <c r="A207" t="s">
        <v>2507</v>
      </c>
      <c r="B207" t="s">
        <v>1974</v>
      </c>
      <c r="C207" t="s">
        <v>2425</v>
      </c>
    </row>
    <row r="208" spans="1:3" x14ac:dyDescent="0.55000000000000004">
      <c r="A208" t="s">
        <v>2507</v>
      </c>
      <c r="B208" t="s">
        <v>1975</v>
      </c>
      <c r="C208" t="s">
        <v>2425</v>
      </c>
    </row>
    <row r="209" spans="1:3" x14ac:dyDescent="0.55000000000000004">
      <c r="A209" t="s">
        <v>2508</v>
      </c>
      <c r="B209" t="s">
        <v>2067</v>
      </c>
      <c r="C209" t="s">
        <v>2425</v>
      </c>
    </row>
    <row r="210" spans="1:3" x14ac:dyDescent="0.55000000000000004">
      <c r="A210" t="s">
        <v>2509</v>
      </c>
      <c r="B210" t="s">
        <v>962</v>
      </c>
      <c r="C210" t="s">
        <v>2425</v>
      </c>
    </row>
    <row r="211" spans="1:3" x14ac:dyDescent="0.55000000000000004">
      <c r="A211" t="s">
        <v>2509</v>
      </c>
      <c r="B211" t="s">
        <v>963</v>
      </c>
      <c r="C211" t="s">
        <v>2425</v>
      </c>
    </row>
    <row r="212" spans="1:3" x14ac:dyDescent="0.55000000000000004">
      <c r="A212" t="s">
        <v>2509</v>
      </c>
      <c r="B212" t="s">
        <v>964</v>
      </c>
      <c r="C212" t="s">
        <v>2425</v>
      </c>
    </row>
    <row r="213" spans="1:3" x14ac:dyDescent="0.55000000000000004">
      <c r="A213" t="s">
        <v>2509</v>
      </c>
      <c r="B213" t="s">
        <v>965</v>
      </c>
      <c r="C213" t="s">
        <v>2425</v>
      </c>
    </row>
    <row r="214" spans="1:3" x14ac:dyDescent="0.55000000000000004">
      <c r="A214" t="s">
        <v>2509</v>
      </c>
      <c r="B214" t="s">
        <v>966</v>
      </c>
      <c r="C214" t="s">
        <v>2425</v>
      </c>
    </row>
    <row r="215" spans="1:3" x14ac:dyDescent="0.55000000000000004">
      <c r="A215" t="s">
        <v>2509</v>
      </c>
      <c r="B215" t="s">
        <v>967</v>
      </c>
      <c r="C215" t="s">
        <v>2425</v>
      </c>
    </row>
    <row r="216" spans="1:3" x14ac:dyDescent="0.55000000000000004">
      <c r="A216" t="s">
        <v>2510</v>
      </c>
      <c r="B216" t="s">
        <v>692</v>
      </c>
      <c r="C216" t="s">
        <v>2425</v>
      </c>
    </row>
    <row r="217" spans="1:3" x14ac:dyDescent="0.55000000000000004">
      <c r="A217" t="s">
        <v>2511</v>
      </c>
      <c r="B217" t="s">
        <v>1592</v>
      </c>
      <c r="C217" t="s">
        <v>2425</v>
      </c>
    </row>
    <row r="218" spans="1:3" x14ac:dyDescent="0.55000000000000004">
      <c r="A218" t="s">
        <v>2512</v>
      </c>
      <c r="B218" t="s">
        <v>1459</v>
      </c>
      <c r="C218" t="s">
        <v>2425</v>
      </c>
    </row>
    <row r="219" spans="1:3" x14ac:dyDescent="0.55000000000000004">
      <c r="A219" t="s">
        <v>2513</v>
      </c>
      <c r="B219" t="s">
        <v>1787</v>
      </c>
      <c r="C219" t="s">
        <v>2425</v>
      </c>
    </row>
    <row r="220" spans="1:3" x14ac:dyDescent="0.55000000000000004">
      <c r="A220" t="s">
        <v>2514</v>
      </c>
      <c r="B220" t="s">
        <v>2010</v>
      </c>
      <c r="C220" t="s">
        <v>2425</v>
      </c>
    </row>
    <row r="221" spans="1:3" x14ac:dyDescent="0.55000000000000004">
      <c r="A221" t="s">
        <v>2515</v>
      </c>
      <c r="B221" t="s">
        <v>2333</v>
      </c>
      <c r="C221" t="s">
        <v>2425</v>
      </c>
    </row>
    <row r="222" spans="1:3" x14ac:dyDescent="0.55000000000000004">
      <c r="A222" t="s">
        <v>2516</v>
      </c>
      <c r="B222" t="s">
        <v>1586</v>
      </c>
      <c r="C222" t="s">
        <v>2425</v>
      </c>
    </row>
    <row r="223" spans="1:3" x14ac:dyDescent="0.55000000000000004">
      <c r="A223" t="s">
        <v>2517</v>
      </c>
      <c r="B223" t="s">
        <v>2331</v>
      </c>
      <c r="C223" t="s">
        <v>2425</v>
      </c>
    </row>
    <row r="224" spans="1:3" x14ac:dyDescent="0.55000000000000004">
      <c r="A224" t="s">
        <v>2518</v>
      </c>
      <c r="B224" t="s">
        <v>1251</v>
      </c>
      <c r="C224" t="s">
        <v>2425</v>
      </c>
    </row>
    <row r="225" spans="1:3" x14ac:dyDescent="0.55000000000000004">
      <c r="A225" t="s">
        <v>2518</v>
      </c>
      <c r="B225" t="s">
        <v>1252</v>
      </c>
      <c r="C225" t="s">
        <v>2425</v>
      </c>
    </row>
    <row r="226" spans="1:3" x14ac:dyDescent="0.55000000000000004">
      <c r="A226" t="s">
        <v>2518</v>
      </c>
      <c r="B226" t="s">
        <v>1253</v>
      </c>
      <c r="C226" t="s">
        <v>2425</v>
      </c>
    </row>
    <row r="227" spans="1:3" x14ac:dyDescent="0.55000000000000004">
      <c r="A227" t="s">
        <v>2519</v>
      </c>
      <c r="B227" t="s">
        <v>1651</v>
      </c>
      <c r="C227" t="s">
        <v>2425</v>
      </c>
    </row>
    <row r="228" spans="1:3" x14ac:dyDescent="0.55000000000000004">
      <c r="A228" t="s">
        <v>2520</v>
      </c>
      <c r="B228" t="s">
        <v>2412</v>
      </c>
      <c r="C228" t="s">
        <v>2425</v>
      </c>
    </row>
    <row r="229" spans="1:3" x14ac:dyDescent="0.55000000000000004">
      <c r="A229" t="s">
        <v>2520</v>
      </c>
      <c r="B229" t="s">
        <v>2413</v>
      </c>
      <c r="C229" t="s">
        <v>2425</v>
      </c>
    </row>
    <row r="230" spans="1:3" x14ac:dyDescent="0.55000000000000004">
      <c r="A230" t="s">
        <v>2521</v>
      </c>
      <c r="B230" t="s">
        <v>837</v>
      </c>
      <c r="C230" t="s">
        <v>2425</v>
      </c>
    </row>
    <row r="231" spans="1:3" x14ac:dyDescent="0.55000000000000004">
      <c r="A231" t="s">
        <v>2522</v>
      </c>
      <c r="B231" t="s">
        <v>683</v>
      </c>
      <c r="C231" t="s">
        <v>2425</v>
      </c>
    </row>
    <row r="232" spans="1:3" x14ac:dyDescent="0.55000000000000004">
      <c r="A232" t="s">
        <v>2522</v>
      </c>
      <c r="B232" t="s">
        <v>1588</v>
      </c>
      <c r="C232" t="s">
        <v>2425</v>
      </c>
    </row>
    <row r="233" spans="1:3" x14ac:dyDescent="0.55000000000000004">
      <c r="A233" t="s">
        <v>2522</v>
      </c>
      <c r="B233" t="s">
        <v>1589</v>
      </c>
      <c r="C233" t="s">
        <v>2425</v>
      </c>
    </row>
    <row r="234" spans="1:3" x14ac:dyDescent="0.55000000000000004">
      <c r="A234" t="s">
        <v>2523</v>
      </c>
      <c r="B234" t="s">
        <v>684</v>
      </c>
      <c r="C234" t="s">
        <v>2425</v>
      </c>
    </row>
    <row r="235" spans="1:3" x14ac:dyDescent="0.55000000000000004">
      <c r="A235" t="s">
        <v>2523</v>
      </c>
      <c r="B235" t="s">
        <v>1430</v>
      </c>
      <c r="C235" t="s">
        <v>2425</v>
      </c>
    </row>
    <row r="236" spans="1:3" x14ac:dyDescent="0.55000000000000004">
      <c r="A236" t="s">
        <v>2523</v>
      </c>
      <c r="B236" t="s">
        <v>1431</v>
      </c>
      <c r="C236" t="s">
        <v>2425</v>
      </c>
    </row>
    <row r="237" spans="1:3" x14ac:dyDescent="0.55000000000000004">
      <c r="A237" t="s">
        <v>2524</v>
      </c>
      <c r="B237" t="s">
        <v>815</v>
      </c>
      <c r="C237" t="s">
        <v>2425</v>
      </c>
    </row>
    <row r="238" spans="1:3" x14ac:dyDescent="0.55000000000000004">
      <c r="A238" t="s">
        <v>2524</v>
      </c>
      <c r="B238" t="s">
        <v>816</v>
      </c>
      <c r="C238" t="s">
        <v>2425</v>
      </c>
    </row>
    <row r="239" spans="1:3" x14ac:dyDescent="0.55000000000000004">
      <c r="A239" t="s">
        <v>2524</v>
      </c>
      <c r="B239" t="s">
        <v>817</v>
      </c>
      <c r="C239" t="s">
        <v>2425</v>
      </c>
    </row>
    <row r="240" spans="1:3" x14ac:dyDescent="0.55000000000000004">
      <c r="A240" t="s">
        <v>2524</v>
      </c>
      <c r="B240" t="s">
        <v>818</v>
      </c>
      <c r="C240" t="s">
        <v>2425</v>
      </c>
    </row>
    <row r="241" spans="1:3" x14ac:dyDescent="0.55000000000000004">
      <c r="A241" t="s">
        <v>2524</v>
      </c>
      <c r="B241" t="s">
        <v>819</v>
      </c>
      <c r="C241" t="s">
        <v>2425</v>
      </c>
    </row>
    <row r="242" spans="1:3" x14ac:dyDescent="0.55000000000000004">
      <c r="A242" t="s">
        <v>2525</v>
      </c>
      <c r="B242" t="s">
        <v>720</v>
      </c>
      <c r="C242" t="s">
        <v>2425</v>
      </c>
    </row>
    <row r="243" spans="1:3" x14ac:dyDescent="0.55000000000000004">
      <c r="A243" t="s">
        <v>2525</v>
      </c>
      <c r="B243" t="s">
        <v>721</v>
      </c>
      <c r="C243" t="s">
        <v>2425</v>
      </c>
    </row>
    <row r="244" spans="1:3" x14ac:dyDescent="0.55000000000000004">
      <c r="A244" t="s">
        <v>2525</v>
      </c>
      <c r="B244" t="s">
        <v>722</v>
      </c>
      <c r="C244" t="s">
        <v>2425</v>
      </c>
    </row>
    <row r="245" spans="1:3" x14ac:dyDescent="0.55000000000000004">
      <c r="A245" t="s">
        <v>2525</v>
      </c>
      <c r="B245" t="s">
        <v>723</v>
      </c>
      <c r="C245" t="s">
        <v>2425</v>
      </c>
    </row>
    <row r="246" spans="1:3" x14ac:dyDescent="0.55000000000000004">
      <c r="A246" t="s">
        <v>2525</v>
      </c>
      <c r="B246" t="s">
        <v>724</v>
      </c>
      <c r="C246" t="s">
        <v>2425</v>
      </c>
    </row>
    <row r="247" spans="1:3" x14ac:dyDescent="0.55000000000000004">
      <c r="A247" t="s">
        <v>2526</v>
      </c>
      <c r="B247" t="s">
        <v>858</v>
      </c>
      <c r="C247" t="s">
        <v>2425</v>
      </c>
    </row>
    <row r="248" spans="1:3" x14ac:dyDescent="0.55000000000000004">
      <c r="A248" t="s">
        <v>2526</v>
      </c>
      <c r="B248" t="s">
        <v>859</v>
      </c>
      <c r="C248" t="s">
        <v>2425</v>
      </c>
    </row>
    <row r="249" spans="1:3" x14ac:dyDescent="0.55000000000000004">
      <c r="A249" t="s">
        <v>2526</v>
      </c>
      <c r="B249" t="s">
        <v>860</v>
      </c>
      <c r="C249" t="s">
        <v>2425</v>
      </c>
    </row>
    <row r="250" spans="1:3" x14ac:dyDescent="0.55000000000000004">
      <c r="A250" t="s">
        <v>2527</v>
      </c>
      <c r="B250" t="s">
        <v>985</v>
      </c>
      <c r="C250" t="s">
        <v>2425</v>
      </c>
    </row>
    <row r="251" spans="1:3" x14ac:dyDescent="0.55000000000000004">
      <c r="A251" t="s">
        <v>2527</v>
      </c>
      <c r="B251" t="s">
        <v>986</v>
      </c>
      <c r="C251" t="s">
        <v>2425</v>
      </c>
    </row>
    <row r="252" spans="1:3" x14ac:dyDescent="0.55000000000000004">
      <c r="A252" t="s">
        <v>2527</v>
      </c>
      <c r="B252" t="s">
        <v>987</v>
      </c>
      <c r="C252" t="s">
        <v>2425</v>
      </c>
    </row>
    <row r="253" spans="1:3" x14ac:dyDescent="0.55000000000000004">
      <c r="A253" t="s">
        <v>2527</v>
      </c>
      <c r="B253" t="s">
        <v>988</v>
      </c>
      <c r="C253" t="s">
        <v>2425</v>
      </c>
    </row>
    <row r="254" spans="1:3" x14ac:dyDescent="0.55000000000000004">
      <c r="A254" t="s">
        <v>2528</v>
      </c>
      <c r="B254" t="s">
        <v>1625</v>
      </c>
      <c r="C254" t="s">
        <v>2425</v>
      </c>
    </row>
    <row r="255" spans="1:3" x14ac:dyDescent="0.55000000000000004">
      <c r="A255" t="s">
        <v>2529</v>
      </c>
      <c r="B255" t="s">
        <v>2419</v>
      </c>
      <c r="C255" t="s">
        <v>2425</v>
      </c>
    </row>
    <row r="256" spans="1:3" x14ac:dyDescent="0.55000000000000004">
      <c r="A256" t="s">
        <v>2530</v>
      </c>
      <c r="B256" t="s">
        <v>7</v>
      </c>
      <c r="C256" t="s">
        <v>2425</v>
      </c>
    </row>
    <row r="257" spans="1:3" x14ac:dyDescent="0.55000000000000004">
      <c r="A257" t="s">
        <v>2531</v>
      </c>
      <c r="B257" t="s">
        <v>995</v>
      </c>
      <c r="C257" t="s">
        <v>2425</v>
      </c>
    </row>
    <row r="258" spans="1:3" x14ac:dyDescent="0.55000000000000004">
      <c r="A258" t="s">
        <v>2532</v>
      </c>
      <c r="B258" t="s">
        <v>1013</v>
      </c>
      <c r="C258" t="s">
        <v>2425</v>
      </c>
    </row>
    <row r="259" spans="1:3" x14ac:dyDescent="0.55000000000000004">
      <c r="A259" t="s">
        <v>2533</v>
      </c>
      <c r="B259" t="s">
        <v>1015</v>
      </c>
      <c r="C259" t="s">
        <v>2425</v>
      </c>
    </row>
    <row r="260" spans="1:3" x14ac:dyDescent="0.55000000000000004">
      <c r="A260" t="s">
        <v>2534</v>
      </c>
      <c r="B260" t="s">
        <v>2280</v>
      </c>
      <c r="C260" t="s">
        <v>2425</v>
      </c>
    </row>
    <row r="261" spans="1:3" x14ac:dyDescent="0.55000000000000004">
      <c r="A261" t="s">
        <v>2535</v>
      </c>
      <c r="B261" t="s">
        <v>1937</v>
      </c>
      <c r="C261" t="s">
        <v>2425</v>
      </c>
    </row>
    <row r="262" spans="1:3" x14ac:dyDescent="0.55000000000000004">
      <c r="A262" t="s">
        <v>2536</v>
      </c>
      <c r="B262" t="s">
        <v>1977</v>
      </c>
      <c r="C262" t="s">
        <v>2425</v>
      </c>
    </row>
    <row r="263" spans="1:3" x14ac:dyDescent="0.55000000000000004">
      <c r="A263" t="s">
        <v>2537</v>
      </c>
      <c r="B263" t="s">
        <v>1888</v>
      </c>
      <c r="C263" t="s">
        <v>2425</v>
      </c>
    </row>
    <row r="264" spans="1:3" x14ac:dyDescent="0.55000000000000004">
      <c r="A264" t="s">
        <v>2538</v>
      </c>
      <c r="B264" t="s">
        <v>1385</v>
      </c>
      <c r="C264" t="s">
        <v>2425</v>
      </c>
    </row>
    <row r="265" spans="1:3" x14ac:dyDescent="0.55000000000000004">
      <c r="A265" s="199" t="s">
        <v>574</v>
      </c>
      <c r="B265" s="199" t="s">
        <v>574</v>
      </c>
      <c r="C265">
        <v>1</v>
      </c>
    </row>
    <row r="266" spans="1:3" x14ac:dyDescent="0.55000000000000004">
      <c r="A266" t="s">
        <v>2539</v>
      </c>
      <c r="B266" t="s">
        <v>1795</v>
      </c>
      <c r="C266" t="s">
        <v>2425</v>
      </c>
    </row>
    <row r="267" spans="1:3" x14ac:dyDescent="0.55000000000000004">
      <c r="A267" t="s">
        <v>2540</v>
      </c>
      <c r="B267" t="s">
        <v>1735</v>
      </c>
      <c r="C267" t="s">
        <v>2425</v>
      </c>
    </row>
    <row r="268" spans="1:3" x14ac:dyDescent="0.55000000000000004">
      <c r="A268" t="s">
        <v>2541</v>
      </c>
      <c r="B268" t="s">
        <v>2339</v>
      </c>
      <c r="C268" t="s">
        <v>2425</v>
      </c>
    </row>
    <row r="269" spans="1:3" x14ac:dyDescent="0.55000000000000004">
      <c r="A269" t="s">
        <v>2541</v>
      </c>
      <c r="B269" t="s">
        <v>2340</v>
      </c>
      <c r="C269" t="s">
        <v>2425</v>
      </c>
    </row>
    <row r="270" spans="1:3" x14ac:dyDescent="0.55000000000000004">
      <c r="A270" t="s">
        <v>2541</v>
      </c>
      <c r="B270" t="s">
        <v>2341</v>
      </c>
      <c r="C270" t="s">
        <v>2425</v>
      </c>
    </row>
    <row r="271" spans="1:3" x14ac:dyDescent="0.55000000000000004">
      <c r="A271" t="s">
        <v>2542</v>
      </c>
      <c r="B271" t="s">
        <v>2176</v>
      </c>
      <c r="C271" t="s">
        <v>2425</v>
      </c>
    </row>
    <row r="272" spans="1:3" x14ac:dyDescent="0.55000000000000004">
      <c r="A272" s="199" t="s">
        <v>682</v>
      </c>
      <c r="B272" s="199" t="s">
        <v>682</v>
      </c>
      <c r="C272">
        <v>1</v>
      </c>
    </row>
    <row r="273" spans="1:3" x14ac:dyDescent="0.55000000000000004">
      <c r="A273" t="s">
        <v>2543</v>
      </c>
      <c r="B273" t="s">
        <v>1877</v>
      </c>
      <c r="C273" t="s">
        <v>2425</v>
      </c>
    </row>
    <row r="274" spans="1:3" x14ac:dyDescent="0.55000000000000004">
      <c r="A274" s="199" t="s">
        <v>575</v>
      </c>
      <c r="B274" s="199" t="s">
        <v>575</v>
      </c>
      <c r="C274">
        <v>1</v>
      </c>
    </row>
    <row r="275" spans="1:3" x14ac:dyDescent="0.55000000000000004">
      <c r="A275" t="s">
        <v>2544</v>
      </c>
      <c r="B275" t="s">
        <v>2219</v>
      </c>
      <c r="C275" t="s">
        <v>2425</v>
      </c>
    </row>
    <row r="276" spans="1:3" x14ac:dyDescent="0.55000000000000004">
      <c r="A276" t="s">
        <v>2545</v>
      </c>
      <c r="B276" t="s">
        <v>1469</v>
      </c>
      <c r="C276" t="s">
        <v>2425</v>
      </c>
    </row>
    <row r="277" spans="1:3" x14ac:dyDescent="0.55000000000000004">
      <c r="A277" t="s">
        <v>2546</v>
      </c>
      <c r="B277" t="s">
        <v>990</v>
      </c>
      <c r="C277" t="s">
        <v>2425</v>
      </c>
    </row>
    <row r="278" spans="1:3" x14ac:dyDescent="0.55000000000000004">
      <c r="A278" t="s">
        <v>2546</v>
      </c>
      <c r="B278" t="s">
        <v>991</v>
      </c>
      <c r="C278" t="s">
        <v>2425</v>
      </c>
    </row>
    <row r="279" spans="1:3" x14ac:dyDescent="0.55000000000000004">
      <c r="A279" t="s">
        <v>2546</v>
      </c>
      <c r="B279" t="s">
        <v>992</v>
      </c>
      <c r="C279" t="s">
        <v>2425</v>
      </c>
    </row>
    <row r="280" spans="1:3" x14ac:dyDescent="0.55000000000000004">
      <c r="A280" t="s">
        <v>2546</v>
      </c>
      <c r="B280" t="s">
        <v>993</v>
      </c>
      <c r="C280" t="s">
        <v>2425</v>
      </c>
    </row>
    <row r="281" spans="1:3" x14ac:dyDescent="0.55000000000000004">
      <c r="A281" t="s">
        <v>2547</v>
      </c>
      <c r="B281" t="s">
        <v>1972</v>
      </c>
      <c r="C281" t="s">
        <v>2425</v>
      </c>
    </row>
    <row r="282" spans="1:3" x14ac:dyDescent="0.55000000000000004">
      <c r="A282" t="s">
        <v>2548</v>
      </c>
      <c r="B282" t="s">
        <v>1951</v>
      </c>
      <c r="C282" t="s">
        <v>2425</v>
      </c>
    </row>
    <row r="283" spans="1:3" x14ac:dyDescent="0.55000000000000004">
      <c r="A283" t="s">
        <v>2549</v>
      </c>
      <c r="B283" t="s">
        <v>1743</v>
      </c>
      <c r="C283" t="s">
        <v>2425</v>
      </c>
    </row>
    <row r="284" spans="1:3" x14ac:dyDescent="0.55000000000000004">
      <c r="A284" t="s">
        <v>2550</v>
      </c>
      <c r="B284" t="s">
        <v>2302</v>
      </c>
      <c r="C284" t="s">
        <v>2425</v>
      </c>
    </row>
    <row r="285" spans="1:3" x14ac:dyDescent="0.55000000000000004">
      <c r="A285" t="s">
        <v>2551</v>
      </c>
      <c r="B285" t="s">
        <v>1986</v>
      </c>
      <c r="C285" t="s">
        <v>2425</v>
      </c>
    </row>
    <row r="286" spans="1:3" x14ac:dyDescent="0.55000000000000004">
      <c r="A286" t="s">
        <v>2551</v>
      </c>
      <c r="B286" t="s">
        <v>1987</v>
      </c>
      <c r="C286" t="s">
        <v>2425</v>
      </c>
    </row>
    <row r="287" spans="1:3" x14ac:dyDescent="0.55000000000000004">
      <c r="A287" t="s">
        <v>2551</v>
      </c>
      <c r="B287" t="s">
        <v>1988</v>
      </c>
      <c r="C287" t="s">
        <v>2425</v>
      </c>
    </row>
    <row r="288" spans="1:3" x14ac:dyDescent="0.55000000000000004">
      <c r="A288" t="s">
        <v>2552</v>
      </c>
      <c r="B288" t="s">
        <v>1649</v>
      </c>
      <c r="C288" t="s">
        <v>2425</v>
      </c>
    </row>
    <row r="289" spans="1:3" x14ac:dyDescent="0.55000000000000004">
      <c r="A289" t="s">
        <v>2553</v>
      </c>
      <c r="B289" t="s">
        <v>2367</v>
      </c>
      <c r="C289" t="s">
        <v>2425</v>
      </c>
    </row>
    <row r="290" spans="1:3" x14ac:dyDescent="0.55000000000000004">
      <c r="A290" t="s">
        <v>2554</v>
      </c>
      <c r="B290" t="s">
        <v>2335</v>
      </c>
      <c r="C290" t="s">
        <v>2425</v>
      </c>
    </row>
    <row r="291" spans="1:3" x14ac:dyDescent="0.55000000000000004">
      <c r="A291" t="s">
        <v>2554</v>
      </c>
      <c r="B291" t="s">
        <v>2336</v>
      </c>
      <c r="C291" t="s">
        <v>2425</v>
      </c>
    </row>
    <row r="292" spans="1:3" x14ac:dyDescent="0.55000000000000004">
      <c r="A292" t="s">
        <v>2554</v>
      </c>
      <c r="B292" t="s">
        <v>2337</v>
      </c>
      <c r="C292" t="s">
        <v>2425</v>
      </c>
    </row>
    <row r="293" spans="1:3" x14ac:dyDescent="0.55000000000000004">
      <c r="A293" t="s">
        <v>2555</v>
      </c>
      <c r="B293" t="s">
        <v>1208</v>
      </c>
      <c r="C293" t="s">
        <v>2425</v>
      </c>
    </row>
    <row r="294" spans="1:3" x14ac:dyDescent="0.55000000000000004">
      <c r="A294" t="s">
        <v>2555</v>
      </c>
      <c r="B294" t="s">
        <v>1209</v>
      </c>
      <c r="C294" t="s">
        <v>2425</v>
      </c>
    </row>
    <row r="295" spans="1:3" x14ac:dyDescent="0.55000000000000004">
      <c r="A295" t="s">
        <v>2555</v>
      </c>
      <c r="B295" t="s">
        <v>1210</v>
      </c>
      <c r="C295" t="s">
        <v>2425</v>
      </c>
    </row>
    <row r="296" spans="1:3" x14ac:dyDescent="0.55000000000000004">
      <c r="A296" t="s">
        <v>2555</v>
      </c>
      <c r="B296" t="s">
        <v>1211</v>
      </c>
      <c r="C296" t="s">
        <v>2425</v>
      </c>
    </row>
    <row r="297" spans="1:3" x14ac:dyDescent="0.55000000000000004">
      <c r="A297" t="s">
        <v>2555</v>
      </c>
      <c r="B297" t="s">
        <v>1212</v>
      </c>
      <c r="C297" t="s">
        <v>2425</v>
      </c>
    </row>
    <row r="298" spans="1:3" x14ac:dyDescent="0.55000000000000004">
      <c r="A298" t="s">
        <v>2555</v>
      </c>
      <c r="B298" t="s">
        <v>1213</v>
      </c>
      <c r="C298" t="s">
        <v>2425</v>
      </c>
    </row>
    <row r="299" spans="1:3" x14ac:dyDescent="0.55000000000000004">
      <c r="A299" t="s">
        <v>2555</v>
      </c>
      <c r="B299" t="s">
        <v>1214</v>
      </c>
      <c r="C299" t="s">
        <v>2425</v>
      </c>
    </row>
    <row r="300" spans="1:3" x14ac:dyDescent="0.55000000000000004">
      <c r="A300" t="s">
        <v>2555</v>
      </c>
      <c r="B300" t="s">
        <v>1215</v>
      </c>
      <c r="C300" t="s">
        <v>2425</v>
      </c>
    </row>
    <row r="301" spans="1:3" x14ac:dyDescent="0.55000000000000004">
      <c r="A301" t="s">
        <v>2555</v>
      </c>
      <c r="B301" t="s">
        <v>1216</v>
      </c>
      <c r="C301" t="s">
        <v>2425</v>
      </c>
    </row>
    <row r="302" spans="1:3" x14ac:dyDescent="0.55000000000000004">
      <c r="A302" t="s">
        <v>2555</v>
      </c>
      <c r="B302" t="s">
        <v>1217</v>
      </c>
      <c r="C302" t="s">
        <v>2425</v>
      </c>
    </row>
    <row r="303" spans="1:3" x14ac:dyDescent="0.55000000000000004">
      <c r="A303" t="s">
        <v>2555</v>
      </c>
      <c r="B303" t="s">
        <v>1218</v>
      </c>
      <c r="C303" t="s">
        <v>2425</v>
      </c>
    </row>
    <row r="304" spans="1:3" x14ac:dyDescent="0.55000000000000004">
      <c r="A304" t="s">
        <v>2555</v>
      </c>
      <c r="B304" t="s">
        <v>1219</v>
      </c>
      <c r="C304" t="s">
        <v>2425</v>
      </c>
    </row>
    <row r="305" spans="1:3" x14ac:dyDescent="0.55000000000000004">
      <c r="A305" t="s">
        <v>2556</v>
      </c>
      <c r="B305" t="s">
        <v>1885</v>
      </c>
      <c r="C305" t="s">
        <v>2425</v>
      </c>
    </row>
    <row r="306" spans="1:3" x14ac:dyDescent="0.55000000000000004">
      <c r="A306" t="s">
        <v>2556</v>
      </c>
      <c r="B306" t="s">
        <v>1886</v>
      </c>
      <c r="C306" t="s">
        <v>2425</v>
      </c>
    </row>
    <row r="307" spans="1:3" x14ac:dyDescent="0.55000000000000004">
      <c r="A307" t="s">
        <v>2557</v>
      </c>
      <c r="B307" t="s">
        <v>1449</v>
      </c>
      <c r="C307" t="s">
        <v>2425</v>
      </c>
    </row>
    <row r="308" spans="1:3" x14ac:dyDescent="0.55000000000000004">
      <c r="A308" t="s">
        <v>2558</v>
      </c>
      <c r="B308" t="s">
        <v>969</v>
      </c>
      <c r="C308" t="s">
        <v>2425</v>
      </c>
    </row>
    <row r="309" spans="1:3" x14ac:dyDescent="0.55000000000000004">
      <c r="A309" t="s">
        <v>2559</v>
      </c>
      <c r="B309" t="s">
        <v>1397</v>
      </c>
      <c r="C309" t="s">
        <v>2425</v>
      </c>
    </row>
    <row r="310" spans="1:3" x14ac:dyDescent="0.55000000000000004">
      <c r="A310" t="s">
        <v>2559</v>
      </c>
      <c r="B310" t="s">
        <v>1398</v>
      </c>
      <c r="C310" t="s">
        <v>2425</v>
      </c>
    </row>
    <row r="311" spans="1:3" x14ac:dyDescent="0.55000000000000004">
      <c r="A311" t="s">
        <v>2559</v>
      </c>
      <c r="B311" t="s">
        <v>1399</v>
      </c>
      <c r="C311" t="s">
        <v>2425</v>
      </c>
    </row>
    <row r="312" spans="1:3" x14ac:dyDescent="0.55000000000000004">
      <c r="A312" t="s">
        <v>2560</v>
      </c>
      <c r="B312" t="s">
        <v>1690</v>
      </c>
      <c r="C312" t="s">
        <v>2425</v>
      </c>
    </row>
    <row r="313" spans="1:3" x14ac:dyDescent="0.55000000000000004">
      <c r="A313" t="s">
        <v>2561</v>
      </c>
      <c r="B313" t="s">
        <v>2082</v>
      </c>
      <c r="C313" t="s">
        <v>2425</v>
      </c>
    </row>
    <row r="314" spans="1:3" x14ac:dyDescent="0.55000000000000004">
      <c r="A314" t="s">
        <v>2561</v>
      </c>
      <c r="B314" t="s">
        <v>2083</v>
      </c>
      <c r="C314" t="s">
        <v>2425</v>
      </c>
    </row>
    <row r="315" spans="1:3" x14ac:dyDescent="0.55000000000000004">
      <c r="A315" t="s">
        <v>2561</v>
      </c>
      <c r="B315" t="s">
        <v>2084</v>
      </c>
      <c r="C315" t="s">
        <v>2425</v>
      </c>
    </row>
    <row r="316" spans="1:3" x14ac:dyDescent="0.55000000000000004">
      <c r="A316" t="s">
        <v>2562</v>
      </c>
      <c r="B316" t="s">
        <v>730</v>
      </c>
      <c r="C316" t="s">
        <v>2425</v>
      </c>
    </row>
    <row r="317" spans="1:3" x14ac:dyDescent="0.55000000000000004">
      <c r="A317" t="s">
        <v>2562</v>
      </c>
      <c r="B317" t="s">
        <v>731</v>
      </c>
      <c r="C317" t="s">
        <v>2425</v>
      </c>
    </row>
    <row r="318" spans="1:3" x14ac:dyDescent="0.55000000000000004">
      <c r="A318" t="s">
        <v>2562</v>
      </c>
      <c r="B318" t="s">
        <v>732</v>
      </c>
      <c r="C318" t="s">
        <v>2425</v>
      </c>
    </row>
    <row r="319" spans="1:3" x14ac:dyDescent="0.55000000000000004">
      <c r="A319" t="s">
        <v>2563</v>
      </c>
      <c r="B319" t="s">
        <v>904</v>
      </c>
      <c r="C319" t="s">
        <v>2425</v>
      </c>
    </row>
    <row r="320" spans="1:3" x14ac:dyDescent="0.55000000000000004">
      <c r="A320" t="s">
        <v>2564</v>
      </c>
      <c r="B320" t="s">
        <v>1359</v>
      </c>
      <c r="C320" t="s">
        <v>2425</v>
      </c>
    </row>
    <row r="321" spans="1:3" x14ac:dyDescent="0.55000000000000004">
      <c r="A321" t="s">
        <v>2564</v>
      </c>
      <c r="B321" t="s">
        <v>1360</v>
      </c>
      <c r="C321" t="s">
        <v>2425</v>
      </c>
    </row>
    <row r="322" spans="1:3" x14ac:dyDescent="0.55000000000000004">
      <c r="A322" t="s">
        <v>2564</v>
      </c>
      <c r="B322" t="s">
        <v>1361</v>
      </c>
      <c r="C322" t="s">
        <v>2425</v>
      </c>
    </row>
    <row r="323" spans="1:3" x14ac:dyDescent="0.55000000000000004">
      <c r="A323" t="s">
        <v>2565</v>
      </c>
      <c r="B323" t="s">
        <v>708</v>
      </c>
      <c r="C323" t="s">
        <v>2425</v>
      </c>
    </row>
    <row r="324" spans="1:3" x14ac:dyDescent="0.55000000000000004">
      <c r="A324" t="s">
        <v>2565</v>
      </c>
      <c r="B324" t="s">
        <v>709</v>
      </c>
      <c r="C324" t="s">
        <v>2425</v>
      </c>
    </row>
    <row r="325" spans="1:3" x14ac:dyDescent="0.55000000000000004">
      <c r="A325" t="s">
        <v>2565</v>
      </c>
      <c r="B325" t="s">
        <v>710</v>
      </c>
      <c r="C325" t="s">
        <v>2425</v>
      </c>
    </row>
    <row r="326" spans="1:3" x14ac:dyDescent="0.55000000000000004">
      <c r="A326" t="s">
        <v>2565</v>
      </c>
      <c r="B326" t="s">
        <v>711</v>
      </c>
      <c r="C326" t="s">
        <v>2425</v>
      </c>
    </row>
    <row r="327" spans="1:3" x14ac:dyDescent="0.55000000000000004">
      <c r="A327" t="s">
        <v>2565</v>
      </c>
      <c r="B327" t="s">
        <v>712</v>
      </c>
      <c r="C327" t="s">
        <v>2425</v>
      </c>
    </row>
    <row r="328" spans="1:3" x14ac:dyDescent="0.55000000000000004">
      <c r="A328" t="s">
        <v>2565</v>
      </c>
      <c r="B328" t="s">
        <v>713</v>
      </c>
      <c r="C328" t="s">
        <v>2425</v>
      </c>
    </row>
    <row r="329" spans="1:3" x14ac:dyDescent="0.55000000000000004">
      <c r="A329" t="s">
        <v>2565</v>
      </c>
      <c r="B329" t="s">
        <v>714</v>
      </c>
      <c r="C329" t="s">
        <v>2425</v>
      </c>
    </row>
    <row r="330" spans="1:3" x14ac:dyDescent="0.55000000000000004">
      <c r="A330" t="s">
        <v>2566</v>
      </c>
      <c r="B330" t="s">
        <v>1777</v>
      </c>
      <c r="C330" t="s">
        <v>2425</v>
      </c>
    </row>
    <row r="331" spans="1:3" x14ac:dyDescent="0.55000000000000004">
      <c r="A331" t="s">
        <v>2567</v>
      </c>
      <c r="B331" t="s">
        <v>1946</v>
      </c>
      <c r="C331" t="s">
        <v>2425</v>
      </c>
    </row>
    <row r="332" spans="1:3" x14ac:dyDescent="0.55000000000000004">
      <c r="A332" t="s">
        <v>2567</v>
      </c>
      <c r="B332" t="s">
        <v>1947</v>
      </c>
      <c r="C332" t="s">
        <v>2425</v>
      </c>
    </row>
    <row r="333" spans="1:3" x14ac:dyDescent="0.55000000000000004">
      <c r="A333" t="s">
        <v>2567</v>
      </c>
      <c r="B333" t="s">
        <v>1948</v>
      </c>
      <c r="C333" t="s">
        <v>2425</v>
      </c>
    </row>
    <row r="334" spans="1:3" x14ac:dyDescent="0.55000000000000004">
      <c r="A334" t="s">
        <v>2567</v>
      </c>
      <c r="B334" t="s">
        <v>1949</v>
      </c>
      <c r="C334" t="s">
        <v>2425</v>
      </c>
    </row>
    <row r="335" spans="1:3" x14ac:dyDescent="0.55000000000000004">
      <c r="A335" t="s">
        <v>2568</v>
      </c>
      <c r="B335" t="s">
        <v>1765</v>
      </c>
      <c r="C335" t="s">
        <v>2425</v>
      </c>
    </row>
    <row r="336" spans="1:3" x14ac:dyDescent="0.55000000000000004">
      <c r="A336" t="s">
        <v>2568</v>
      </c>
      <c r="B336" t="s">
        <v>1766</v>
      </c>
      <c r="C336" t="s">
        <v>2425</v>
      </c>
    </row>
    <row r="337" spans="1:3" x14ac:dyDescent="0.55000000000000004">
      <c r="A337" t="s">
        <v>2568</v>
      </c>
      <c r="B337" t="s">
        <v>1767</v>
      </c>
      <c r="C337" t="s">
        <v>2425</v>
      </c>
    </row>
    <row r="338" spans="1:3" x14ac:dyDescent="0.55000000000000004">
      <c r="A338" t="s">
        <v>2569</v>
      </c>
      <c r="B338" t="s">
        <v>942</v>
      </c>
      <c r="C338" t="s">
        <v>2425</v>
      </c>
    </row>
    <row r="339" spans="1:3" x14ac:dyDescent="0.55000000000000004">
      <c r="A339" t="s">
        <v>2569</v>
      </c>
      <c r="B339" t="s">
        <v>943</v>
      </c>
      <c r="C339" t="s">
        <v>2425</v>
      </c>
    </row>
    <row r="340" spans="1:3" x14ac:dyDescent="0.55000000000000004">
      <c r="A340" t="s">
        <v>2569</v>
      </c>
      <c r="B340" t="s">
        <v>944</v>
      </c>
      <c r="C340" t="s">
        <v>2425</v>
      </c>
    </row>
    <row r="341" spans="1:3" x14ac:dyDescent="0.55000000000000004">
      <c r="A341" t="s">
        <v>2570</v>
      </c>
      <c r="B341" t="s">
        <v>1699</v>
      </c>
      <c r="C341" t="s">
        <v>2425</v>
      </c>
    </row>
    <row r="342" spans="1:3" x14ac:dyDescent="0.55000000000000004">
      <c r="A342" t="s">
        <v>2571</v>
      </c>
      <c r="B342" t="s">
        <v>734</v>
      </c>
      <c r="C342" t="s">
        <v>2425</v>
      </c>
    </row>
    <row r="343" spans="1:3" x14ac:dyDescent="0.55000000000000004">
      <c r="A343" t="s">
        <v>2571</v>
      </c>
      <c r="B343" t="s">
        <v>735</v>
      </c>
      <c r="C343" t="s">
        <v>2425</v>
      </c>
    </row>
    <row r="344" spans="1:3" x14ac:dyDescent="0.55000000000000004">
      <c r="A344" t="s">
        <v>2571</v>
      </c>
      <c r="B344" t="s">
        <v>736</v>
      </c>
      <c r="C344" t="s">
        <v>2425</v>
      </c>
    </row>
    <row r="345" spans="1:3" x14ac:dyDescent="0.55000000000000004">
      <c r="A345" t="s">
        <v>2572</v>
      </c>
      <c r="B345" t="s">
        <v>700</v>
      </c>
      <c r="C345" t="s">
        <v>2425</v>
      </c>
    </row>
    <row r="346" spans="1:3" x14ac:dyDescent="0.55000000000000004">
      <c r="A346" t="s">
        <v>2572</v>
      </c>
      <c r="B346" t="s">
        <v>701</v>
      </c>
      <c r="C346" t="s">
        <v>2425</v>
      </c>
    </row>
    <row r="347" spans="1:3" x14ac:dyDescent="0.55000000000000004">
      <c r="A347" t="s">
        <v>2572</v>
      </c>
      <c r="B347" t="s">
        <v>702</v>
      </c>
      <c r="C347" t="s">
        <v>2425</v>
      </c>
    </row>
    <row r="348" spans="1:3" x14ac:dyDescent="0.55000000000000004">
      <c r="A348" t="s">
        <v>2573</v>
      </c>
      <c r="B348" t="s">
        <v>696</v>
      </c>
      <c r="C348" t="s">
        <v>2425</v>
      </c>
    </row>
    <row r="349" spans="1:3" x14ac:dyDescent="0.55000000000000004">
      <c r="A349" t="s">
        <v>2573</v>
      </c>
      <c r="B349" t="s">
        <v>697</v>
      </c>
      <c r="C349" t="s">
        <v>2425</v>
      </c>
    </row>
    <row r="350" spans="1:3" x14ac:dyDescent="0.55000000000000004">
      <c r="A350" t="s">
        <v>2573</v>
      </c>
      <c r="B350" t="s">
        <v>698</v>
      </c>
      <c r="C350" t="s">
        <v>2425</v>
      </c>
    </row>
    <row r="351" spans="1:3" x14ac:dyDescent="0.55000000000000004">
      <c r="A351" t="s">
        <v>2574</v>
      </c>
      <c r="B351" t="s">
        <v>784</v>
      </c>
      <c r="C351" t="s">
        <v>2425</v>
      </c>
    </row>
    <row r="352" spans="1:3" x14ac:dyDescent="0.55000000000000004">
      <c r="A352" t="s">
        <v>2574</v>
      </c>
      <c r="B352" t="s">
        <v>785</v>
      </c>
      <c r="C352" t="s">
        <v>2425</v>
      </c>
    </row>
    <row r="353" spans="1:3" x14ac:dyDescent="0.55000000000000004">
      <c r="A353" t="s">
        <v>2574</v>
      </c>
      <c r="B353" t="s">
        <v>786</v>
      </c>
      <c r="C353" t="s">
        <v>2425</v>
      </c>
    </row>
    <row r="354" spans="1:3" x14ac:dyDescent="0.55000000000000004">
      <c r="A354" t="s">
        <v>2574</v>
      </c>
      <c r="B354" t="s">
        <v>787</v>
      </c>
      <c r="C354" t="s">
        <v>2425</v>
      </c>
    </row>
    <row r="355" spans="1:3" x14ac:dyDescent="0.55000000000000004">
      <c r="A355" t="s">
        <v>2574</v>
      </c>
      <c r="B355" t="s">
        <v>788</v>
      </c>
      <c r="C355" t="s">
        <v>2425</v>
      </c>
    </row>
    <row r="356" spans="1:3" x14ac:dyDescent="0.55000000000000004">
      <c r="A356" t="s">
        <v>2574</v>
      </c>
      <c r="B356" t="s">
        <v>789</v>
      </c>
      <c r="C356" t="s">
        <v>2425</v>
      </c>
    </row>
    <row r="357" spans="1:3" x14ac:dyDescent="0.55000000000000004">
      <c r="A357" t="s">
        <v>2574</v>
      </c>
      <c r="B357" t="s">
        <v>790</v>
      </c>
      <c r="C357" t="s">
        <v>2425</v>
      </c>
    </row>
    <row r="358" spans="1:3" x14ac:dyDescent="0.55000000000000004">
      <c r="A358" t="s">
        <v>2574</v>
      </c>
      <c r="B358" t="s">
        <v>791</v>
      </c>
      <c r="C358" t="s">
        <v>2425</v>
      </c>
    </row>
    <row r="359" spans="1:3" x14ac:dyDescent="0.55000000000000004">
      <c r="A359" t="s">
        <v>2574</v>
      </c>
      <c r="B359" t="s">
        <v>792</v>
      </c>
      <c r="C359" t="s">
        <v>2425</v>
      </c>
    </row>
    <row r="360" spans="1:3" x14ac:dyDescent="0.55000000000000004">
      <c r="A360" t="s">
        <v>2574</v>
      </c>
      <c r="B360" t="s">
        <v>793</v>
      </c>
      <c r="C360" t="s">
        <v>2425</v>
      </c>
    </row>
    <row r="361" spans="1:3" x14ac:dyDescent="0.55000000000000004">
      <c r="A361" t="s">
        <v>2574</v>
      </c>
      <c r="B361" t="s">
        <v>794</v>
      </c>
      <c r="C361" t="s">
        <v>2425</v>
      </c>
    </row>
    <row r="362" spans="1:3" x14ac:dyDescent="0.55000000000000004">
      <c r="A362" t="s">
        <v>2574</v>
      </c>
      <c r="B362" t="s">
        <v>795</v>
      </c>
      <c r="C362" t="s">
        <v>2425</v>
      </c>
    </row>
    <row r="363" spans="1:3" x14ac:dyDescent="0.55000000000000004">
      <c r="A363" t="s">
        <v>2574</v>
      </c>
      <c r="B363" t="s">
        <v>796</v>
      </c>
      <c r="C363" t="s">
        <v>2425</v>
      </c>
    </row>
    <row r="364" spans="1:3" x14ac:dyDescent="0.55000000000000004">
      <c r="A364" t="s">
        <v>2574</v>
      </c>
      <c r="B364" t="s">
        <v>797</v>
      </c>
      <c r="C364" t="s">
        <v>2425</v>
      </c>
    </row>
    <row r="365" spans="1:3" x14ac:dyDescent="0.55000000000000004">
      <c r="A365" t="s">
        <v>2574</v>
      </c>
      <c r="B365" t="s">
        <v>798</v>
      </c>
      <c r="C365" t="s">
        <v>2425</v>
      </c>
    </row>
    <row r="366" spans="1:3" x14ac:dyDescent="0.55000000000000004">
      <c r="A366" t="s">
        <v>2574</v>
      </c>
      <c r="B366" t="s">
        <v>799</v>
      </c>
      <c r="C366" t="s">
        <v>2425</v>
      </c>
    </row>
    <row r="367" spans="1:3" x14ac:dyDescent="0.55000000000000004">
      <c r="A367" t="s">
        <v>2574</v>
      </c>
      <c r="B367" t="s">
        <v>800</v>
      </c>
      <c r="C367" t="s">
        <v>2425</v>
      </c>
    </row>
    <row r="368" spans="1:3" x14ac:dyDescent="0.55000000000000004">
      <c r="A368" t="s">
        <v>2574</v>
      </c>
      <c r="B368" t="s">
        <v>801</v>
      </c>
      <c r="C368" t="s">
        <v>2425</v>
      </c>
    </row>
    <row r="369" spans="1:3" x14ac:dyDescent="0.55000000000000004">
      <c r="A369" t="s">
        <v>2574</v>
      </c>
      <c r="B369" t="s">
        <v>802</v>
      </c>
      <c r="C369" t="s">
        <v>2425</v>
      </c>
    </row>
    <row r="370" spans="1:3" x14ac:dyDescent="0.55000000000000004">
      <c r="A370" t="s">
        <v>2575</v>
      </c>
      <c r="B370" t="s">
        <v>1227</v>
      </c>
      <c r="C370" t="s">
        <v>2425</v>
      </c>
    </row>
    <row r="371" spans="1:3" x14ac:dyDescent="0.55000000000000004">
      <c r="A371" t="s">
        <v>2576</v>
      </c>
      <c r="B371" t="s">
        <v>1663</v>
      </c>
      <c r="C371" t="s">
        <v>2425</v>
      </c>
    </row>
    <row r="372" spans="1:3" x14ac:dyDescent="0.55000000000000004">
      <c r="A372" t="s">
        <v>2577</v>
      </c>
      <c r="B372" t="s">
        <v>2204</v>
      </c>
      <c r="C372" t="s">
        <v>2425</v>
      </c>
    </row>
    <row r="373" spans="1:3" x14ac:dyDescent="0.55000000000000004">
      <c r="A373" t="s">
        <v>2577</v>
      </c>
      <c r="B373" t="s">
        <v>2205</v>
      </c>
      <c r="C373" t="s">
        <v>2425</v>
      </c>
    </row>
    <row r="374" spans="1:3" x14ac:dyDescent="0.55000000000000004">
      <c r="A374" t="s">
        <v>2577</v>
      </c>
      <c r="B374" t="s">
        <v>2206</v>
      </c>
      <c r="C374" t="s">
        <v>2425</v>
      </c>
    </row>
    <row r="375" spans="1:3" x14ac:dyDescent="0.55000000000000004">
      <c r="A375" t="s">
        <v>2577</v>
      </c>
      <c r="B375" t="s">
        <v>2207</v>
      </c>
      <c r="C375" t="s">
        <v>2425</v>
      </c>
    </row>
    <row r="376" spans="1:3" x14ac:dyDescent="0.55000000000000004">
      <c r="A376" t="s">
        <v>2577</v>
      </c>
      <c r="B376" t="s">
        <v>2208</v>
      </c>
      <c r="C376" t="s">
        <v>2425</v>
      </c>
    </row>
    <row r="377" spans="1:3" x14ac:dyDescent="0.55000000000000004">
      <c r="A377" t="s">
        <v>2578</v>
      </c>
      <c r="B377" t="s">
        <v>875</v>
      </c>
      <c r="C377" t="s">
        <v>2425</v>
      </c>
    </row>
    <row r="378" spans="1:3" x14ac:dyDescent="0.55000000000000004">
      <c r="A378" t="s">
        <v>2578</v>
      </c>
      <c r="B378" t="s">
        <v>876</v>
      </c>
      <c r="C378" t="s">
        <v>2425</v>
      </c>
    </row>
    <row r="379" spans="1:3" x14ac:dyDescent="0.55000000000000004">
      <c r="A379" t="s">
        <v>2578</v>
      </c>
      <c r="B379" t="s">
        <v>877</v>
      </c>
      <c r="C379" t="s">
        <v>2425</v>
      </c>
    </row>
    <row r="380" spans="1:3" x14ac:dyDescent="0.55000000000000004">
      <c r="A380" t="s">
        <v>2578</v>
      </c>
      <c r="B380" t="s">
        <v>878</v>
      </c>
      <c r="C380" t="s">
        <v>2425</v>
      </c>
    </row>
    <row r="381" spans="1:3" x14ac:dyDescent="0.55000000000000004">
      <c r="A381" t="s">
        <v>2579</v>
      </c>
      <c r="B381" t="s">
        <v>1576</v>
      </c>
      <c r="C381" t="s">
        <v>2425</v>
      </c>
    </row>
    <row r="382" spans="1:3" x14ac:dyDescent="0.55000000000000004">
      <c r="A382" t="s">
        <v>2580</v>
      </c>
      <c r="B382" t="s">
        <v>2228</v>
      </c>
      <c r="C382" t="s">
        <v>2425</v>
      </c>
    </row>
    <row r="383" spans="1:3" x14ac:dyDescent="0.55000000000000004">
      <c r="A383" t="s">
        <v>2581</v>
      </c>
      <c r="B383" t="s">
        <v>2266</v>
      </c>
      <c r="C383" t="s">
        <v>2425</v>
      </c>
    </row>
    <row r="384" spans="1:3" x14ac:dyDescent="0.55000000000000004">
      <c r="A384" s="199" t="s">
        <v>576</v>
      </c>
      <c r="B384" s="199" t="s">
        <v>576</v>
      </c>
      <c r="C384">
        <v>1</v>
      </c>
    </row>
    <row r="385" spans="1:3" x14ac:dyDescent="0.55000000000000004">
      <c r="A385" t="s">
        <v>2582</v>
      </c>
      <c r="B385" t="s">
        <v>2005</v>
      </c>
      <c r="C385" t="s">
        <v>2425</v>
      </c>
    </row>
    <row r="386" spans="1:3" x14ac:dyDescent="0.55000000000000004">
      <c r="A386" t="s">
        <v>2582</v>
      </c>
      <c r="B386" t="s">
        <v>2006</v>
      </c>
      <c r="C386" t="s">
        <v>2425</v>
      </c>
    </row>
    <row r="387" spans="1:3" x14ac:dyDescent="0.55000000000000004">
      <c r="A387" t="s">
        <v>2582</v>
      </c>
      <c r="B387" t="s">
        <v>2007</v>
      </c>
      <c r="C387" t="s">
        <v>2425</v>
      </c>
    </row>
    <row r="388" spans="1:3" x14ac:dyDescent="0.55000000000000004">
      <c r="A388" t="s">
        <v>2582</v>
      </c>
      <c r="B388" t="s">
        <v>2008</v>
      </c>
      <c r="C388" t="s">
        <v>2425</v>
      </c>
    </row>
    <row r="389" spans="1:3" x14ac:dyDescent="0.55000000000000004">
      <c r="A389" t="s">
        <v>2583</v>
      </c>
      <c r="B389" t="s">
        <v>980</v>
      </c>
      <c r="C389" t="s">
        <v>2425</v>
      </c>
    </row>
    <row r="390" spans="1:3" x14ac:dyDescent="0.55000000000000004">
      <c r="A390" t="s">
        <v>2583</v>
      </c>
      <c r="B390" t="s">
        <v>981</v>
      </c>
      <c r="C390" t="s">
        <v>2425</v>
      </c>
    </row>
    <row r="391" spans="1:3" x14ac:dyDescent="0.55000000000000004">
      <c r="A391" t="s">
        <v>2583</v>
      </c>
      <c r="B391" t="s">
        <v>982</v>
      </c>
      <c r="C391" t="s">
        <v>2425</v>
      </c>
    </row>
    <row r="392" spans="1:3" x14ac:dyDescent="0.55000000000000004">
      <c r="A392" t="s">
        <v>2583</v>
      </c>
      <c r="B392" t="s">
        <v>983</v>
      </c>
      <c r="C392" t="s">
        <v>2425</v>
      </c>
    </row>
    <row r="393" spans="1:3" x14ac:dyDescent="0.55000000000000004">
      <c r="A393" t="s">
        <v>2584</v>
      </c>
      <c r="B393" t="s">
        <v>958</v>
      </c>
      <c r="C393" t="s">
        <v>2425</v>
      </c>
    </row>
    <row r="394" spans="1:3" x14ac:dyDescent="0.55000000000000004">
      <c r="A394" t="s">
        <v>2584</v>
      </c>
      <c r="B394" t="s">
        <v>959</v>
      </c>
      <c r="C394" t="s">
        <v>2425</v>
      </c>
    </row>
    <row r="395" spans="1:3" x14ac:dyDescent="0.55000000000000004">
      <c r="A395" t="s">
        <v>2584</v>
      </c>
      <c r="B395" t="s">
        <v>960</v>
      </c>
      <c r="C395" t="s">
        <v>2425</v>
      </c>
    </row>
    <row r="396" spans="1:3" x14ac:dyDescent="0.55000000000000004">
      <c r="A396" t="s">
        <v>2585</v>
      </c>
      <c r="B396" t="s">
        <v>1749</v>
      </c>
      <c r="C396" t="s">
        <v>2425</v>
      </c>
    </row>
    <row r="397" spans="1:3" x14ac:dyDescent="0.55000000000000004">
      <c r="A397" t="s">
        <v>2585</v>
      </c>
      <c r="B397" t="s">
        <v>1750</v>
      </c>
      <c r="C397" t="s">
        <v>2425</v>
      </c>
    </row>
    <row r="398" spans="1:3" x14ac:dyDescent="0.55000000000000004">
      <c r="A398" t="s">
        <v>2585</v>
      </c>
      <c r="B398" t="s">
        <v>1751</v>
      </c>
      <c r="C398" t="s">
        <v>2425</v>
      </c>
    </row>
    <row r="399" spans="1:3" x14ac:dyDescent="0.55000000000000004">
      <c r="A399" t="s">
        <v>2586</v>
      </c>
      <c r="B399" t="s">
        <v>1051</v>
      </c>
      <c r="C399" t="s">
        <v>2425</v>
      </c>
    </row>
    <row r="400" spans="1:3" x14ac:dyDescent="0.55000000000000004">
      <c r="A400" t="s">
        <v>2587</v>
      </c>
      <c r="B400" t="s">
        <v>1180</v>
      </c>
      <c r="C400" t="s">
        <v>2425</v>
      </c>
    </row>
    <row r="401" spans="1:3" x14ac:dyDescent="0.55000000000000004">
      <c r="A401" t="s">
        <v>2588</v>
      </c>
      <c r="B401" t="s">
        <v>2378</v>
      </c>
      <c r="C401" t="s">
        <v>2425</v>
      </c>
    </row>
    <row r="402" spans="1:3" x14ac:dyDescent="0.55000000000000004">
      <c r="A402" t="s">
        <v>2589</v>
      </c>
      <c r="B402" t="s">
        <v>681</v>
      </c>
      <c r="C402" t="s">
        <v>2425</v>
      </c>
    </row>
    <row r="403" spans="1:3" x14ac:dyDescent="0.55000000000000004">
      <c r="A403" t="s">
        <v>2589</v>
      </c>
      <c r="B403" t="s">
        <v>1059</v>
      </c>
      <c r="C403" t="s">
        <v>2425</v>
      </c>
    </row>
    <row r="404" spans="1:3" x14ac:dyDescent="0.55000000000000004">
      <c r="A404" t="s">
        <v>2589</v>
      </c>
      <c r="B404" t="s">
        <v>1060</v>
      </c>
      <c r="C404" t="s">
        <v>2425</v>
      </c>
    </row>
    <row r="405" spans="1:3" x14ac:dyDescent="0.55000000000000004">
      <c r="A405" t="s">
        <v>2590</v>
      </c>
      <c r="B405" t="s">
        <v>869</v>
      </c>
      <c r="C405" t="s">
        <v>2425</v>
      </c>
    </row>
    <row r="406" spans="1:3" x14ac:dyDescent="0.55000000000000004">
      <c r="A406" t="s">
        <v>2590</v>
      </c>
      <c r="B406" t="s">
        <v>870</v>
      </c>
      <c r="C406" t="s">
        <v>2425</v>
      </c>
    </row>
    <row r="407" spans="1:3" x14ac:dyDescent="0.55000000000000004">
      <c r="A407" t="s">
        <v>2590</v>
      </c>
      <c r="B407" t="s">
        <v>871</v>
      </c>
      <c r="C407" t="s">
        <v>2425</v>
      </c>
    </row>
    <row r="408" spans="1:3" x14ac:dyDescent="0.55000000000000004">
      <c r="A408" t="s">
        <v>2590</v>
      </c>
      <c r="B408" t="s">
        <v>872</v>
      </c>
      <c r="C408" t="s">
        <v>2425</v>
      </c>
    </row>
    <row r="409" spans="1:3" x14ac:dyDescent="0.55000000000000004">
      <c r="A409" t="s">
        <v>2590</v>
      </c>
      <c r="B409" t="s">
        <v>873</v>
      </c>
      <c r="C409" t="s">
        <v>2425</v>
      </c>
    </row>
    <row r="410" spans="1:3" x14ac:dyDescent="0.55000000000000004">
      <c r="A410" t="s">
        <v>2591</v>
      </c>
      <c r="B410" t="s">
        <v>1841</v>
      </c>
      <c r="C410" t="s">
        <v>2425</v>
      </c>
    </row>
    <row r="411" spans="1:3" x14ac:dyDescent="0.55000000000000004">
      <c r="A411" t="s">
        <v>2592</v>
      </c>
      <c r="B411" t="s">
        <v>1892</v>
      </c>
      <c r="C411" t="s">
        <v>2425</v>
      </c>
    </row>
    <row r="412" spans="1:3" x14ac:dyDescent="0.55000000000000004">
      <c r="A412" t="s">
        <v>2592</v>
      </c>
      <c r="B412" t="s">
        <v>1893</v>
      </c>
      <c r="C412" t="s">
        <v>2425</v>
      </c>
    </row>
    <row r="413" spans="1:3" x14ac:dyDescent="0.55000000000000004">
      <c r="A413" t="s">
        <v>2592</v>
      </c>
      <c r="B413" t="s">
        <v>1894</v>
      </c>
      <c r="C413" t="s">
        <v>2425</v>
      </c>
    </row>
    <row r="414" spans="1:3" x14ac:dyDescent="0.55000000000000004">
      <c r="A414" t="s">
        <v>2593</v>
      </c>
      <c r="B414" t="s">
        <v>1623</v>
      </c>
      <c r="C414" t="s">
        <v>2425</v>
      </c>
    </row>
    <row r="415" spans="1:3" x14ac:dyDescent="0.55000000000000004">
      <c r="A415" t="s">
        <v>2594</v>
      </c>
      <c r="B415" t="s">
        <v>2329</v>
      </c>
      <c r="C415" t="s">
        <v>2425</v>
      </c>
    </row>
    <row r="416" spans="1:3" x14ac:dyDescent="0.55000000000000004">
      <c r="A416" t="s">
        <v>2595</v>
      </c>
      <c r="B416" t="s">
        <v>2210</v>
      </c>
      <c r="C416" t="s">
        <v>2425</v>
      </c>
    </row>
    <row r="417" spans="1:3" x14ac:dyDescent="0.55000000000000004">
      <c r="A417" t="s">
        <v>2596</v>
      </c>
      <c r="B417" t="s">
        <v>1584</v>
      </c>
      <c r="C417" t="s">
        <v>2425</v>
      </c>
    </row>
    <row r="418" spans="1:3" x14ac:dyDescent="0.55000000000000004">
      <c r="A418" t="s">
        <v>2597</v>
      </c>
      <c r="B418" t="s">
        <v>1627</v>
      </c>
      <c r="C418" t="s">
        <v>2425</v>
      </c>
    </row>
    <row r="419" spans="1:3" x14ac:dyDescent="0.55000000000000004">
      <c r="A419" t="s">
        <v>2598</v>
      </c>
      <c r="B419" t="s">
        <v>1722</v>
      </c>
      <c r="C419" t="s">
        <v>2425</v>
      </c>
    </row>
    <row r="420" spans="1:3" x14ac:dyDescent="0.55000000000000004">
      <c r="A420" t="s">
        <v>2598</v>
      </c>
      <c r="B420" t="s">
        <v>1723</v>
      </c>
      <c r="C420" t="s">
        <v>2425</v>
      </c>
    </row>
    <row r="421" spans="1:3" x14ac:dyDescent="0.55000000000000004">
      <c r="A421" t="s">
        <v>2598</v>
      </c>
      <c r="B421" t="s">
        <v>1724</v>
      </c>
      <c r="C421" t="s">
        <v>2425</v>
      </c>
    </row>
    <row r="422" spans="1:3" x14ac:dyDescent="0.55000000000000004">
      <c r="A422" t="s">
        <v>2599</v>
      </c>
      <c r="B422" t="s">
        <v>2383</v>
      </c>
      <c r="C422" t="s">
        <v>2425</v>
      </c>
    </row>
    <row r="423" spans="1:3" x14ac:dyDescent="0.55000000000000004">
      <c r="A423" t="s">
        <v>2599</v>
      </c>
      <c r="B423" t="s">
        <v>2384</v>
      </c>
      <c r="C423" t="s">
        <v>2425</v>
      </c>
    </row>
    <row r="424" spans="1:3" x14ac:dyDescent="0.55000000000000004">
      <c r="A424" t="s">
        <v>2599</v>
      </c>
      <c r="B424" t="s">
        <v>2385</v>
      </c>
      <c r="C424" t="s">
        <v>2425</v>
      </c>
    </row>
    <row r="425" spans="1:3" x14ac:dyDescent="0.55000000000000004">
      <c r="A425" t="s">
        <v>2600</v>
      </c>
      <c r="B425" t="s">
        <v>1643</v>
      </c>
      <c r="C425" t="s">
        <v>2425</v>
      </c>
    </row>
    <row r="426" spans="1:3" x14ac:dyDescent="0.55000000000000004">
      <c r="A426" t="s">
        <v>2600</v>
      </c>
      <c r="B426" t="s">
        <v>1644</v>
      </c>
      <c r="C426" t="s">
        <v>2425</v>
      </c>
    </row>
    <row r="427" spans="1:3" x14ac:dyDescent="0.55000000000000004">
      <c r="A427" t="s">
        <v>2600</v>
      </c>
      <c r="B427" t="s">
        <v>1645</v>
      </c>
      <c r="C427" t="s">
        <v>2425</v>
      </c>
    </row>
    <row r="428" spans="1:3" x14ac:dyDescent="0.55000000000000004">
      <c r="A428" t="s">
        <v>2601</v>
      </c>
      <c r="B428" t="s">
        <v>1843</v>
      </c>
      <c r="C428" t="s">
        <v>2425</v>
      </c>
    </row>
    <row r="429" spans="1:3" x14ac:dyDescent="0.55000000000000004">
      <c r="A429" t="s">
        <v>2602</v>
      </c>
      <c r="B429" t="s">
        <v>2298</v>
      </c>
      <c r="C429" t="s">
        <v>2425</v>
      </c>
    </row>
    <row r="430" spans="1:3" x14ac:dyDescent="0.55000000000000004">
      <c r="A430" t="s">
        <v>2603</v>
      </c>
      <c r="B430" t="s">
        <v>1558</v>
      </c>
      <c r="C430" t="s">
        <v>2425</v>
      </c>
    </row>
    <row r="431" spans="1:3" x14ac:dyDescent="0.55000000000000004">
      <c r="A431" t="s">
        <v>2603</v>
      </c>
      <c r="B431" t="s">
        <v>1559</v>
      </c>
      <c r="C431" t="s">
        <v>2425</v>
      </c>
    </row>
    <row r="432" spans="1:3" x14ac:dyDescent="0.55000000000000004">
      <c r="A432" t="s">
        <v>2603</v>
      </c>
      <c r="B432" t="s">
        <v>1560</v>
      </c>
      <c r="C432" t="s">
        <v>2425</v>
      </c>
    </row>
    <row r="433" spans="1:3" x14ac:dyDescent="0.55000000000000004">
      <c r="A433" t="s">
        <v>2604</v>
      </c>
      <c r="B433" t="s">
        <v>1671</v>
      </c>
      <c r="C433" t="s">
        <v>2425</v>
      </c>
    </row>
    <row r="434" spans="1:3" x14ac:dyDescent="0.55000000000000004">
      <c r="A434" t="s">
        <v>2605</v>
      </c>
      <c r="B434" t="s">
        <v>2230</v>
      </c>
      <c r="C434" t="s">
        <v>2425</v>
      </c>
    </row>
    <row r="435" spans="1:3" x14ac:dyDescent="0.55000000000000004">
      <c r="A435" t="s">
        <v>2606</v>
      </c>
      <c r="B435" t="s">
        <v>1706</v>
      </c>
      <c r="C435" t="s">
        <v>2425</v>
      </c>
    </row>
    <row r="436" spans="1:3" x14ac:dyDescent="0.55000000000000004">
      <c r="A436" t="s">
        <v>2607</v>
      </c>
      <c r="B436" t="s">
        <v>2343</v>
      </c>
      <c r="C436" t="s">
        <v>2425</v>
      </c>
    </row>
    <row r="437" spans="1:3" x14ac:dyDescent="0.55000000000000004">
      <c r="A437" t="s">
        <v>2608</v>
      </c>
      <c r="B437" t="s">
        <v>726</v>
      </c>
      <c r="C437" t="s">
        <v>2425</v>
      </c>
    </row>
    <row r="438" spans="1:3" x14ac:dyDescent="0.55000000000000004">
      <c r="A438" t="s">
        <v>2608</v>
      </c>
      <c r="B438" t="s">
        <v>727</v>
      </c>
      <c r="C438" t="s">
        <v>2425</v>
      </c>
    </row>
    <row r="439" spans="1:3" x14ac:dyDescent="0.55000000000000004">
      <c r="A439" t="s">
        <v>2608</v>
      </c>
      <c r="B439" t="s">
        <v>728</v>
      </c>
      <c r="C439" t="s">
        <v>2425</v>
      </c>
    </row>
    <row r="440" spans="1:3" x14ac:dyDescent="0.55000000000000004">
      <c r="A440" t="s">
        <v>2609</v>
      </c>
      <c r="B440" t="s">
        <v>1789</v>
      </c>
      <c r="C440" t="s">
        <v>2425</v>
      </c>
    </row>
    <row r="441" spans="1:3" x14ac:dyDescent="0.55000000000000004">
      <c r="A441" t="s">
        <v>2609</v>
      </c>
      <c r="B441" t="s">
        <v>1790</v>
      </c>
      <c r="C441" t="s">
        <v>2425</v>
      </c>
    </row>
    <row r="442" spans="1:3" x14ac:dyDescent="0.55000000000000004">
      <c r="A442" t="s">
        <v>2609</v>
      </c>
      <c r="B442" t="s">
        <v>1791</v>
      </c>
      <c r="C442" t="s">
        <v>2425</v>
      </c>
    </row>
    <row r="443" spans="1:3" x14ac:dyDescent="0.55000000000000004">
      <c r="A443" t="s">
        <v>2610</v>
      </c>
      <c r="B443" t="s">
        <v>894</v>
      </c>
      <c r="C443" t="s">
        <v>2425</v>
      </c>
    </row>
    <row r="444" spans="1:3" x14ac:dyDescent="0.55000000000000004">
      <c r="A444" t="s">
        <v>2610</v>
      </c>
      <c r="B444" t="s">
        <v>895</v>
      </c>
      <c r="C444" t="s">
        <v>2425</v>
      </c>
    </row>
    <row r="445" spans="1:3" x14ac:dyDescent="0.55000000000000004">
      <c r="A445" t="s">
        <v>2610</v>
      </c>
      <c r="B445" t="s">
        <v>896</v>
      </c>
      <c r="C445" t="s">
        <v>2425</v>
      </c>
    </row>
    <row r="446" spans="1:3" x14ac:dyDescent="0.55000000000000004">
      <c r="A446" t="s">
        <v>2610</v>
      </c>
      <c r="B446" t="s">
        <v>897</v>
      </c>
      <c r="C446" t="s">
        <v>2425</v>
      </c>
    </row>
    <row r="447" spans="1:3" x14ac:dyDescent="0.55000000000000004">
      <c r="A447" t="s">
        <v>2610</v>
      </c>
      <c r="B447" t="s">
        <v>898</v>
      </c>
      <c r="C447" t="s">
        <v>2425</v>
      </c>
    </row>
    <row r="448" spans="1:3" x14ac:dyDescent="0.55000000000000004">
      <c r="A448" t="s">
        <v>2610</v>
      </c>
      <c r="B448" t="s">
        <v>899</v>
      </c>
      <c r="C448" t="s">
        <v>2425</v>
      </c>
    </row>
    <row r="449" spans="1:3" x14ac:dyDescent="0.55000000000000004">
      <c r="A449" t="s">
        <v>2610</v>
      </c>
      <c r="B449" t="s">
        <v>900</v>
      </c>
      <c r="C449" t="s">
        <v>2425</v>
      </c>
    </row>
    <row r="450" spans="1:3" x14ac:dyDescent="0.55000000000000004">
      <c r="A450" t="s">
        <v>2610</v>
      </c>
      <c r="B450" t="s">
        <v>901</v>
      </c>
      <c r="C450" t="s">
        <v>2425</v>
      </c>
    </row>
    <row r="451" spans="1:3" x14ac:dyDescent="0.55000000000000004">
      <c r="A451" t="s">
        <v>2610</v>
      </c>
      <c r="B451" t="s">
        <v>902</v>
      </c>
      <c r="C451" t="s">
        <v>2425</v>
      </c>
    </row>
    <row r="452" spans="1:3" x14ac:dyDescent="0.55000000000000004">
      <c r="A452" t="s">
        <v>2611</v>
      </c>
      <c r="B452" t="s">
        <v>1917</v>
      </c>
      <c r="C452" t="s">
        <v>2425</v>
      </c>
    </row>
    <row r="453" spans="1:3" x14ac:dyDescent="0.55000000000000004">
      <c r="A453" t="s">
        <v>2611</v>
      </c>
      <c r="B453" t="s">
        <v>1918</v>
      </c>
      <c r="C453" t="s">
        <v>2425</v>
      </c>
    </row>
    <row r="454" spans="1:3" x14ac:dyDescent="0.55000000000000004">
      <c r="A454" t="s">
        <v>2611</v>
      </c>
      <c r="B454" t="s">
        <v>1919</v>
      </c>
      <c r="C454" t="s">
        <v>2425</v>
      </c>
    </row>
    <row r="455" spans="1:3" x14ac:dyDescent="0.55000000000000004">
      <c r="A455" s="199" t="s">
        <v>577</v>
      </c>
      <c r="B455" s="199" t="s">
        <v>577</v>
      </c>
      <c r="C455">
        <v>1</v>
      </c>
    </row>
    <row r="456" spans="1:3" x14ac:dyDescent="0.55000000000000004">
      <c r="A456" t="s">
        <v>2612</v>
      </c>
      <c r="B456" t="s">
        <v>1443</v>
      </c>
      <c r="C456" t="s">
        <v>2425</v>
      </c>
    </row>
    <row r="457" spans="1:3" x14ac:dyDescent="0.55000000000000004">
      <c r="A457" t="s">
        <v>2613</v>
      </c>
      <c r="B457" t="s">
        <v>1634</v>
      </c>
      <c r="C457" t="s">
        <v>2425</v>
      </c>
    </row>
    <row r="458" spans="1:3" x14ac:dyDescent="0.55000000000000004">
      <c r="A458" t="s">
        <v>2613</v>
      </c>
      <c r="B458" t="s">
        <v>1635</v>
      </c>
      <c r="C458" t="s">
        <v>2425</v>
      </c>
    </row>
    <row r="459" spans="1:3" x14ac:dyDescent="0.55000000000000004">
      <c r="A459" t="s">
        <v>2613</v>
      </c>
      <c r="B459" t="s">
        <v>1636</v>
      </c>
      <c r="C459" t="s">
        <v>2425</v>
      </c>
    </row>
    <row r="460" spans="1:3" x14ac:dyDescent="0.55000000000000004">
      <c r="A460" t="s">
        <v>2614</v>
      </c>
      <c r="B460" t="s">
        <v>1239</v>
      </c>
      <c r="C460" t="s">
        <v>2425</v>
      </c>
    </row>
    <row r="461" spans="1:3" x14ac:dyDescent="0.55000000000000004">
      <c r="A461" t="s">
        <v>2615</v>
      </c>
      <c r="B461" t="s">
        <v>2245</v>
      </c>
      <c r="C461" t="s">
        <v>2425</v>
      </c>
    </row>
    <row r="462" spans="1:3" x14ac:dyDescent="0.55000000000000004">
      <c r="A462" t="s">
        <v>2615</v>
      </c>
      <c r="B462" t="s">
        <v>2246</v>
      </c>
      <c r="C462" t="s">
        <v>2425</v>
      </c>
    </row>
    <row r="463" spans="1:3" x14ac:dyDescent="0.55000000000000004">
      <c r="A463" t="s">
        <v>2615</v>
      </c>
      <c r="B463" t="s">
        <v>2247</v>
      </c>
      <c r="C463" t="s">
        <v>2425</v>
      </c>
    </row>
    <row r="464" spans="1:3" x14ac:dyDescent="0.55000000000000004">
      <c r="A464" t="s">
        <v>2616</v>
      </c>
      <c r="B464" t="s">
        <v>2274</v>
      </c>
      <c r="C464" t="s">
        <v>2425</v>
      </c>
    </row>
    <row r="465" spans="1:3" x14ac:dyDescent="0.55000000000000004">
      <c r="A465" t="s">
        <v>2617</v>
      </c>
      <c r="B465" t="s">
        <v>1097</v>
      </c>
      <c r="C465" t="s">
        <v>2425</v>
      </c>
    </row>
    <row r="466" spans="1:3" x14ac:dyDescent="0.55000000000000004">
      <c r="A466" t="s">
        <v>2618</v>
      </c>
      <c r="B466" t="s">
        <v>2401</v>
      </c>
      <c r="C466" t="s">
        <v>2425</v>
      </c>
    </row>
    <row r="467" spans="1:3" x14ac:dyDescent="0.55000000000000004">
      <c r="A467" t="s">
        <v>2619</v>
      </c>
      <c r="B467" t="s">
        <v>2138</v>
      </c>
      <c r="C467" t="s">
        <v>2425</v>
      </c>
    </row>
    <row r="468" spans="1:3" x14ac:dyDescent="0.55000000000000004">
      <c r="A468" t="s">
        <v>2620</v>
      </c>
      <c r="B468" t="s">
        <v>2253</v>
      </c>
      <c r="C468" t="s">
        <v>2425</v>
      </c>
    </row>
    <row r="469" spans="1:3" x14ac:dyDescent="0.55000000000000004">
      <c r="A469" t="s">
        <v>2621</v>
      </c>
      <c r="B469" t="s">
        <v>2347</v>
      </c>
      <c r="C469" t="s">
        <v>2425</v>
      </c>
    </row>
    <row r="470" spans="1:3" x14ac:dyDescent="0.55000000000000004">
      <c r="A470" t="s">
        <v>2621</v>
      </c>
      <c r="B470" t="s">
        <v>2348</v>
      </c>
      <c r="C470" t="s">
        <v>2425</v>
      </c>
    </row>
    <row r="471" spans="1:3" x14ac:dyDescent="0.55000000000000004">
      <c r="A471" t="s">
        <v>2621</v>
      </c>
      <c r="B471" t="s">
        <v>2349</v>
      </c>
      <c r="C471" t="s">
        <v>2425</v>
      </c>
    </row>
    <row r="472" spans="1:3" x14ac:dyDescent="0.55000000000000004">
      <c r="A472" t="s">
        <v>2622</v>
      </c>
      <c r="B472" t="s">
        <v>1221</v>
      </c>
      <c r="C472" t="s">
        <v>2425</v>
      </c>
    </row>
    <row r="473" spans="1:3" x14ac:dyDescent="0.55000000000000004">
      <c r="A473" t="s">
        <v>2623</v>
      </c>
      <c r="B473" t="s">
        <v>1964</v>
      </c>
      <c r="C473" t="s">
        <v>2425</v>
      </c>
    </row>
    <row r="474" spans="1:3" x14ac:dyDescent="0.55000000000000004">
      <c r="A474" t="s">
        <v>2624</v>
      </c>
      <c r="B474" t="s">
        <v>1915</v>
      </c>
      <c r="C474" t="s">
        <v>2425</v>
      </c>
    </row>
    <row r="475" spans="1:3" x14ac:dyDescent="0.55000000000000004">
      <c r="A475" t="s">
        <v>2625</v>
      </c>
      <c r="B475" t="s">
        <v>2057</v>
      </c>
      <c r="C475" t="s">
        <v>2425</v>
      </c>
    </row>
    <row r="476" spans="1:3" x14ac:dyDescent="0.55000000000000004">
      <c r="A476" t="s">
        <v>2626</v>
      </c>
      <c r="B476" t="s">
        <v>2130</v>
      </c>
      <c r="C476" t="s">
        <v>2425</v>
      </c>
    </row>
    <row r="477" spans="1:3" x14ac:dyDescent="0.55000000000000004">
      <c r="A477" t="s">
        <v>2627</v>
      </c>
      <c r="B477" t="s">
        <v>2409</v>
      </c>
      <c r="C477" t="s">
        <v>2425</v>
      </c>
    </row>
    <row r="478" spans="1:3" x14ac:dyDescent="0.55000000000000004">
      <c r="A478" t="s">
        <v>2627</v>
      </c>
      <c r="B478" t="s">
        <v>2410</v>
      </c>
      <c r="C478" t="s">
        <v>2425</v>
      </c>
    </row>
    <row r="479" spans="1:3" x14ac:dyDescent="0.55000000000000004">
      <c r="A479" t="s">
        <v>2628</v>
      </c>
      <c r="B479" t="s">
        <v>1045</v>
      </c>
      <c r="C479" t="s">
        <v>2425</v>
      </c>
    </row>
    <row r="480" spans="1:3" x14ac:dyDescent="0.55000000000000004">
      <c r="A480" t="s">
        <v>2628</v>
      </c>
      <c r="B480" t="s">
        <v>1046</v>
      </c>
      <c r="C480" t="s">
        <v>2425</v>
      </c>
    </row>
    <row r="481" spans="1:3" x14ac:dyDescent="0.55000000000000004">
      <c r="A481" t="s">
        <v>2628</v>
      </c>
      <c r="B481" t="s">
        <v>1047</v>
      </c>
      <c r="C481" t="s">
        <v>2425</v>
      </c>
    </row>
    <row r="482" spans="1:3" x14ac:dyDescent="0.55000000000000004">
      <c r="A482" t="s">
        <v>2628</v>
      </c>
      <c r="B482" t="s">
        <v>1048</v>
      </c>
      <c r="C482" t="s">
        <v>2425</v>
      </c>
    </row>
    <row r="483" spans="1:3" x14ac:dyDescent="0.55000000000000004">
      <c r="A483" t="s">
        <v>2628</v>
      </c>
      <c r="B483" t="s">
        <v>1049</v>
      </c>
      <c r="C483" t="s">
        <v>2425</v>
      </c>
    </row>
    <row r="484" spans="1:3" x14ac:dyDescent="0.55000000000000004">
      <c r="A484" t="s">
        <v>2629</v>
      </c>
      <c r="B484" t="s">
        <v>2387</v>
      </c>
      <c r="C484" t="s">
        <v>2425</v>
      </c>
    </row>
    <row r="485" spans="1:3" x14ac:dyDescent="0.55000000000000004">
      <c r="A485" t="s">
        <v>2630</v>
      </c>
      <c r="B485" t="s">
        <v>1669</v>
      </c>
      <c r="C485" t="s">
        <v>2425</v>
      </c>
    </row>
    <row r="486" spans="1:3" x14ac:dyDescent="0.55000000000000004">
      <c r="A486" t="s">
        <v>2631</v>
      </c>
      <c r="B486" t="s">
        <v>1527</v>
      </c>
      <c r="C486" t="s">
        <v>2425</v>
      </c>
    </row>
    <row r="487" spans="1:3" x14ac:dyDescent="0.55000000000000004">
      <c r="A487" t="s">
        <v>2631</v>
      </c>
      <c r="B487" t="s">
        <v>1528</v>
      </c>
      <c r="C487" t="s">
        <v>2425</v>
      </c>
    </row>
    <row r="488" spans="1:3" x14ac:dyDescent="0.55000000000000004">
      <c r="A488" t="s">
        <v>2631</v>
      </c>
      <c r="B488" t="s">
        <v>1529</v>
      </c>
      <c r="C488" t="s">
        <v>2425</v>
      </c>
    </row>
    <row r="489" spans="1:3" x14ac:dyDescent="0.55000000000000004">
      <c r="A489" t="s">
        <v>2631</v>
      </c>
      <c r="B489" t="s">
        <v>1530</v>
      </c>
      <c r="C489" t="s">
        <v>2425</v>
      </c>
    </row>
    <row r="490" spans="1:3" x14ac:dyDescent="0.55000000000000004">
      <c r="A490" t="s">
        <v>2631</v>
      </c>
      <c r="B490" t="s">
        <v>1531</v>
      </c>
      <c r="C490" t="s">
        <v>2425</v>
      </c>
    </row>
    <row r="491" spans="1:3" x14ac:dyDescent="0.55000000000000004">
      <c r="A491" t="s">
        <v>2631</v>
      </c>
      <c r="B491" t="s">
        <v>1532</v>
      </c>
      <c r="C491" t="s">
        <v>2425</v>
      </c>
    </row>
    <row r="492" spans="1:3" x14ac:dyDescent="0.55000000000000004">
      <c r="A492" t="s">
        <v>2631</v>
      </c>
      <c r="B492" t="s">
        <v>1533</v>
      </c>
      <c r="C492" t="s">
        <v>2425</v>
      </c>
    </row>
    <row r="493" spans="1:3" x14ac:dyDescent="0.55000000000000004">
      <c r="A493" t="s">
        <v>2631</v>
      </c>
      <c r="B493" t="s">
        <v>1534</v>
      </c>
      <c r="C493" t="s">
        <v>2425</v>
      </c>
    </row>
    <row r="494" spans="1:3" x14ac:dyDescent="0.55000000000000004">
      <c r="A494" t="s">
        <v>2631</v>
      </c>
      <c r="B494" t="s">
        <v>1535</v>
      </c>
      <c r="C494" t="s">
        <v>2425</v>
      </c>
    </row>
    <row r="495" spans="1:3" x14ac:dyDescent="0.55000000000000004">
      <c r="A495" t="s">
        <v>2631</v>
      </c>
      <c r="B495" t="s">
        <v>1536</v>
      </c>
      <c r="C495" t="s">
        <v>2425</v>
      </c>
    </row>
    <row r="496" spans="1:3" x14ac:dyDescent="0.55000000000000004">
      <c r="A496" t="s">
        <v>2631</v>
      </c>
      <c r="B496" t="s">
        <v>1537</v>
      </c>
      <c r="C496" t="s">
        <v>2425</v>
      </c>
    </row>
    <row r="497" spans="1:3" x14ac:dyDescent="0.55000000000000004">
      <c r="A497" t="s">
        <v>2632</v>
      </c>
      <c r="B497" t="s">
        <v>1158</v>
      </c>
      <c r="C497" t="s">
        <v>2425</v>
      </c>
    </row>
    <row r="498" spans="1:3" x14ac:dyDescent="0.55000000000000004">
      <c r="A498" t="s">
        <v>2632</v>
      </c>
      <c r="B498" t="s">
        <v>1159</v>
      </c>
      <c r="C498" t="s">
        <v>2425</v>
      </c>
    </row>
    <row r="499" spans="1:3" x14ac:dyDescent="0.55000000000000004">
      <c r="A499" t="s">
        <v>2632</v>
      </c>
      <c r="B499" t="s">
        <v>1160</v>
      </c>
      <c r="C499" t="s">
        <v>2425</v>
      </c>
    </row>
    <row r="500" spans="1:3" x14ac:dyDescent="0.55000000000000004">
      <c r="A500" s="199" t="s">
        <v>578</v>
      </c>
      <c r="B500" s="199" t="s">
        <v>578</v>
      </c>
      <c r="C500">
        <v>1</v>
      </c>
    </row>
    <row r="501" spans="1:3" x14ac:dyDescent="0.55000000000000004">
      <c r="A501" t="s">
        <v>2633</v>
      </c>
      <c r="B501" t="s">
        <v>2415</v>
      </c>
      <c r="C501" t="s">
        <v>2425</v>
      </c>
    </row>
    <row r="502" spans="1:3" x14ac:dyDescent="0.55000000000000004">
      <c r="A502" t="s">
        <v>2634</v>
      </c>
      <c r="B502" t="s">
        <v>1167</v>
      </c>
      <c r="C502" t="s">
        <v>2425</v>
      </c>
    </row>
    <row r="503" spans="1:3" x14ac:dyDescent="0.55000000000000004">
      <c r="A503" t="s">
        <v>2634</v>
      </c>
      <c r="B503" t="s">
        <v>1168</v>
      </c>
      <c r="C503" t="s">
        <v>2425</v>
      </c>
    </row>
    <row r="504" spans="1:3" x14ac:dyDescent="0.55000000000000004">
      <c r="A504" t="s">
        <v>2634</v>
      </c>
      <c r="B504" t="s">
        <v>1169</v>
      </c>
      <c r="C504" t="s">
        <v>2425</v>
      </c>
    </row>
    <row r="505" spans="1:3" x14ac:dyDescent="0.55000000000000004">
      <c r="A505" t="s">
        <v>2634</v>
      </c>
      <c r="B505" t="s">
        <v>1170</v>
      </c>
      <c r="C505" t="s">
        <v>2425</v>
      </c>
    </row>
    <row r="506" spans="1:3" x14ac:dyDescent="0.55000000000000004">
      <c r="A506" t="s">
        <v>2635</v>
      </c>
      <c r="B506" t="s">
        <v>1629</v>
      </c>
      <c r="C506" t="s">
        <v>2425</v>
      </c>
    </row>
    <row r="507" spans="1:3" x14ac:dyDescent="0.55000000000000004">
      <c r="A507" t="s">
        <v>2636</v>
      </c>
      <c r="B507" t="s">
        <v>1562</v>
      </c>
      <c r="C507" t="s">
        <v>2425</v>
      </c>
    </row>
    <row r="508" spans="1:3" x14ac:dyDescent="0.55000000000000004">
      <c r="A508" t="s">
        <v>2637</v>
      </c>
      <c r="B508" t="s">
        <v>1255</v>
      </c>
      <c r="C508" t="s">
        <v>2425</v>
      </c>
    </row>
    <row r="509" spans="1:3" x14ac:dyDescent="0.55000000000000004">
      <c r="A509" t="s">
        <v>2638</v>
      </c>
      <c r="B509" t="s">
        <v>1200</v>
      </c>
      <c r="C509" t="s">
        <v>2425</v>
      </c>
    </row>
    <row r="510" spans="1:3" x14ac:dyDescent="0.55000000000000004">
      <c r="A510" t="s">
        <v>2638</v>
      </c>
      <c r="B510" t="s">
        <v>1201</v>
      </c>
      <c r="C510" t="s">
        <v>2425</v>
      </c>
    </row>
    <row r="511" spans="1:3" x14ac:dyDescent="0.55000000000000004">
      <c r="A511" t="s">
        <v>2638</v>
      </c>
      <c r="B511" t="s">
        <v>1202</v>
      </c>
      <c r="C511" t="s">
        <v>2425</v>
      </c>
    </row>
    <row r="512" spans="1:3" x14ac:dyDescent="0.55000000000000004">
      <c r="A512" t="s">
        <v>2639</v>
      </c>
      <c r="B512" t="s">
        <v>1554</v>
      </c>
      <c r="C512" t="s">
        <v>2425</v>
      </c>
    </row>
    <row r="513" spans="1:3" x14ac:dyDescent="0.55000000000000004">
      <c r="A513" t="s">
        <v>2639</v>
      </c>
      <c r="B513" t="s">
        <v>1555</v>
      </c>
      <c r="C513" t="s">
        <v>2425</v>
      </c>
    </row>
    <row r="514" spans="1:3" x14ac:dyDescent="0.55000000000000004">
      <c r="A514" t="s">
        <v>2639</v>
      </c>
      <c r="B514" t="s">
        <v>1556</v>
      </c>
      <c r="C514" t="s">
        <v>2425</v>
      </c>
    </row>
    <row r="515" spans="1:3" x14ac:dyDescent="0.55000000000000004">
      <c r="A515" t="s">
        <v>2640</v>
      </c>
      <c r="B515" t="s">
        <v>1341</v>
      </c>
      <c r="C515" t="s">
        <v>2425</v>
      </c>
    </row>
    <row r="516" spans="1:3" x14ac:dyDescent="0.55000000000000004">
      <c r="A516" t="s">
        <v>2640</v>
      </c>
      <c r="B516" t="s">
        <v>1342</v>
      </c>
      <c r="C516" t="s">
        <v>2425</v>
      </c>
    </row>
    <row r="517" spans="1:3" x14ac:dyDescent="0.55000000000000004">
      <c r="A517" t="s">
        <v>2640</v>
      </c>
      <c r="B517" t="s">
        <v>1343</v>
      </c>
      <c r="C517" t="s">
        <v>2425</v>
      </c>
    </row>
    <row r="518" spans="1:3" x14ac:dyDescent="0.55000000000000004">
      <c r="A518" t="s">
        <v>2641</v>
      </c>
      <c r="B518" t="s">
        <v>2403</v>
      </c>
      <c r="C518" t="s">
        <v>2425</v>
      </c>
    </row>
    <row r="519" spans="1:3" x14ac:dyDescent="0.55000000000000004">
      <c r="A519" t="s">
        <v>2642</v>
      </c>
      <c r="B519" t="s">
        <v>10</v>
      </c>
      <c r="C519" t="s">
        <v>2425</v>
      </c>
    </row>
    <row r="520" spans="1:3" x14ac:dyDescent="0.55000000000000004">
      <c r="A520" t="s">
        <v>2643</v>
      </c>
      <c r="B520" t="s">
        <v>680</v>
      </c>
      <c r="C520" t="s">
        <v>2425</v>
      </c>
    </row>
    <row r="521" spans="1:3" x14ac:dyDescent="0.55000000000000004">
      <c r="A521" t="s">
        <v>2643</v>
      </c>
      <c r="B521" t="s">
        <v>1696</v>
      </c>
      <c r="C521" t="s">
        <v>2425</v>
      </c>
    </row>
    <row r="522" spans="1:3" x14ac:dyDescent="0.55000000000000004">
      <c r="A522" t="s">
        <v>2643</v>
      </c>
      <c r="B522" t="s">
        <v>1697</v>
      </c>
      <c r="C522" t="s">
        <v>2425</v>
      </c>
    </row>
    <row r="523" spans="1:3" x14ac:dyDescent="0.55000000000000004">
      <c r="A523" t="s">
        <v>2644</v>
      </c>
      <c r="B523" t="s">
        <v>2198</v>
      </c>
      <c r="C523" t="s">
        <v>2425</v>
      </c>
    </row>
    <row r="524" spans="1:3" x14ac:dyDescent="0.55000000000000004">
      <c r="A524" t="s">
        <v>2645</v>
      </c>
      <c r="B524" t="s">
        <v>1267</v>
      </c>
      <c r="C524" t="s">
        <v>2425</v>
      </c>
    </row>
    <row r="525" spans="1:3" x14ac:dyDescent="0.55000000000000004">
      <c r="A525" t="s">
        <v>2646</v>
      </c>
      <c r="B525" t="s">
        <v>1451</v>
      </c>
      <c r="C525" t="s">
        <v>2425</v>
      </c>
    </row>
    <row r="526" spans="1:3" x14ac:dyDescent="0.55000000000000004">
      <c r="A526" s="199" t="s">
        <v>679</v>
      </c>
      <c r="B526" s="199" t="s">
        <v>679</v>
      </c>
      <c r="C526">
        <v>1</v>
      </c>
    </row>
    <row r="527" spans="1:3" x14ac:dyDescent="0.55000000000000004">
      <c r="A527" t="s">
        <v>2647</v>
      </c>
      <c r="B527" t="s">
        <v>1739</v>
      </c>
      <c r="C527" t="s">
        <v>2425</v>
      </c>
    </row>
    <row r="528" spans="1:3" x14ac:dyDescent="0.55000000000000004">
      <c r="A528" t="s">
        <v>2647</v>
      </c>
      <c r="B528" t="s">
        <v>1740</v>
      </c>
      <c r="C528" t="s">
        <v>2425</v>
      </c>
    </row>
    <row r="529" spans="1:3" x14ac:dyDescent="0.55000000000000004">
      <c r="A529" t="s">
        <v>2647</v>
      </c>
      <c r="B529" t="s">
        <v>1741</v>
      </c>
      <c r="C529" t="s">
        <v>2425</v>
      </c>
    </row>
    <row r="530" spans="1:3" x14ac:dyDescent="0.55000000000000004">
      <c r="A530" s="199" t="s">
        <v>579</v>
      </c>
      <c r="B530" s="199" t="s">
        <v>579</v>
      </c>
      <c r="C530">
        <v>1</v>
      </c>
    </row>
    <row r="531" spans="1:3" x14ac:dyDescent="0.55000000000000004">
      <c r="A531" t="s">
        <v>2648</v>
      </c>
      <c r="B531" t="s">
        <v>2308</v>
      </c>
      <c r="C531" t="s">
        <v>2425</v>
      </c>
    </row>
    <row r="532" spans="1:3" x14ac:dyDescent="0.55000000000000004">
      <c r="A532" t="s">
        <v>2649</v>
      </c>
      <c r="B532" t="s">
        <v>1970</v>
      </c>
      <c r="C532" t="s">
        <v>2425</v>
      </c>
    </row>
    <row r="533" spans="1:3" x14ac:dyDescent="0.55000000000000004">
      <c r="A533" t="s">
        <v>2650</v>
      </c>
      <c r="B533" t="s">
        <v>1845</v>
      </c>
      <c r="C533" t="s">
        <v>2425</v>
      </c>
    </row>
    <row r="534" spans="1:3" x14ac:dyDescent="0.55000000000000004">
      <c r="A534" t="s">
        <v>2651</v>
      </c>
      <c r="B534" t="s">
        <v>1968</v>
      </c>
      <c r="C534" t="s">
        <v>2425</v>
      </c>
    </row>
    <row r="535" spans="1:3" x14ac:dyDescent="0.55000000000000004">
      <c r="A535" t="s">
        <v>2652</v>
      </c>
      <c r="B535" t="s">
        <v>2132</v>
      </c>
      <c r="C535" t="s">
        <v>2425</v>
      </c>
    </row>
    <row r="536" spans="1:3" x14ac:dyDescent="0.55000000000000004">
      <c r="A536" t="s">
        <v>2652</v>
      </c>
      <c r="B536" t="s">
        <v>2133</v>
      </c>
      <c r="C536" t="s">
        <v>2425</v>
      </c>
    </row>
    <row r="537" spans="1:3" x14ac:dyDescent="0.55000000000000004">
      <c r="A537" t="s">
        <v>2652</v>
      </c>
      <c r="B537" t="s">
        <v>2134</v>
      </c>
      <c r="C537" t="s">
        <v>2425</v>
      </c>
    </row>
    <row r="538" spans="1:3" x14ac:dyDescent="0.55000000000000004">
      <c r="A538" t="s">
        <v>2652</v>
      </c>
      <c r="B538" t="s">
        <v>2135</v>
      </c>
      <c r="C538" t="s">
        <v>2425</v>
      </c>
    </row>
    <row r="539" spans="1:3" x14ac:dyDescent="0.55000000000000004">
      <c r="A539" t="s">
        <v>2652</v>
      </c>
      <c r="B539" t="s">
        <v>2136</v>
      </c>
      <c r="C539" t="s">
        <v>2425</v>
      </c>
    </row>
    <row r="540" spans="1:3" x14ac:dyDescent="0.55000000000000004">
      <c r="A540" t="s">
        <v>2653</v>
      </c>
      <c r="B540" t="s">
        <v>2290</v>
      </c>
      <c r="C540" t="s">
        <v>2425</v>
      </c>
    </row>
    <row r="541" spans="1:3" x14ac:dyDescent="0.55000000000000004">
      <c r="A541" t="s">
        <v>2654</v>
      </c>
      <c r="B541" t="s">
        <v>1653</v>
      </c>
      <c r="C541" t="s">
        <v>2425</v>
      </c>
    </row>
    <row r="542" spans="1:3" x14ac:dyDescent="0.55000000000000004">
      <c r="A542" t="s">
        <v>2655</v>
      </c>
      <c r="B542" t="s">
        <v>1855</v>
      </c>
      <c r="C542" t="s">
        <v>2425</v>
      </c>
    </row>
    <row r="543" spans="1:3" x14ac:dyDescent="0.55000000000000004">
      <c r="A543" s="199" t="s">
        <v>678</v>
      </c>
      <c r="B543" s="199" t="s">
        <v>678</v>
      </c>
      <c r="C543">
        <v>1</v>
      </c>
    </row>
    <row r="544" spans="1:3" x14ac:dyDescent="0.55000000000000004">
      <c r="A544" t="s">
        <v>2656</v>
      </c>
      <c r="B544" t="s">
        <v>846</v>
      </c>
      <c r="C544" t="s">
        <v>2425</v>
      </c>
    </row>
    <row r="545" spans="1:3" x14ac:dyDescent="0.55000000000000004">
      <c r="A545" t="s">
        <v>2657</v>
      </c>
      <c r="B545" t="s">
        <v>2033</v>
      </c>
      <c r="C545" t="s">
        <v>2425</v>
      </c>
    </row>
    <row r="546" spans="1:3" x14ac:dyDescent="0.55000000000000004">
      <c r="A546" t="s">
        <v>2658</v>
      </c>
      <c r="B546" t="s">
        <v>1433</v>
      </c>
      <c r="C546" t="s">
        <v>2425</v>
      </c>
    </row>
    <row r="547" spans="1:3" x14ac:dyDescent="0.55000000000000004">
      <c r="A547" t="s">
        <v>2658</v>
      </c>
      <c r="B547" t="s">
        <v>1434</v>
      </c>
      <c r="C547" t="s">
        <v>2425</v>
      </c>
    </row>
    <row r="548" spans="1:3" x14ac:dyDescent="0.55000000000000004">
      <c r="A548" t="s">
        <v>2658</v>
      </c>
      <c r="B548" t="s">
        <v>1435</v>
      </c>
      <c r="C548" t="s">
        <v>2425</v>
      </c>
    </row>
    <row r="549" spans="1:3" x14ac:dyDescent="0.55000000000000004">
      <c r="A549" t="s">
        <v>2659</v>
      </c>
      <c r="B549" t="s">
        <v>2114</v>
      </c>
      <c r="C549" t="s">
        <v>2425</v>
      </c>
    </row>
    <row r="550" spans="1:3" x14ac:dyDescent="0.55000000000000004">
      <c r="A550" t="s">
        <v>2660</v>
      </c>
      <c r="B550" t="s">
        <v>1701</v>
      </c>
      <c r="C550" t="s">
        <v>2425</v>
      </c>
    </row>
    <row r="551" spans="1:3" x14ac:dyDescent="0.55000000000000004">
      <c r="A551" t="s">
        <v>2661</v>
      </c>
      <c r="B551" t="s">
        <v>2260</v>
      </c>
      <c r="C551" t="s">
        <v>2425</v>
      </c>
    </row>
    <row r="552" spans="1:3" x14ac:dyDescent="0.55000000000000004">
      <c r="A552" t="s">
        <v>2662</v>
      </c>
      <c r="B552" t="s">
        <v>1785</v>
      </c>
      <c r="C552" t="s">
        <v>2425</v>
      </c>
    </row>
    <row r="553" spans="1:3" x14ac:dyDescent="0.55000000000000004">
      <c r="A553" t="s">
        <v>2663</v>
      </c>
      <c r="B553" t="s">
        <v>1195</v>
      </c>
      <c r="C553" t="s">
        <v>2425</v>
      </c>
    </row>
    <row r="554" spans="1:3" x14ac:dyDescent="0.55000000000000004">
      <c r="A554" t="s">
        <v>2663</v>
      </c>
      <c r="B554" t="s">
        <v>1196</v>
      </c>
      <c r="C554" t="s">
        <v>2425</v>
      </c>
    </row>
    <row r="555" spans="1:3" x14ac:dyDescent="0.55000000000000004">
      <c r="A555" t="s">
        <v>2663</v>
      </c>
      <c r="B555" t="s">
        <v>1197</v>
      </c>
      <c r="C555" t="s">
        <v>2425</v>
      </c>
    </row>
    <row r="556" spans="1:3" x14ac:dyDescent="0.55000000000000004">
      <c r="A556" t="s">
        <v>2663</v>
      </c>
      <c r="B556" t="s">
        <v>1198</v>
      </c>
      <c r="C556" t="s">
        <v>2425</v>
      </c>
    </row>
    <row r="557" spans="1:3" x14ac:dyDescent="0.55000000000000004">
      <c r="A557" t="s">
        <v>2664</v>
      </c>
      <c r="B557" t="s">
        <v>1927</v>
      </c>
      <c r="C557" t="s">
        <v>2425</v>
      </c>
    </row>
    <row r="558" spans="1:3" x14ac:dyDescent="0.55000000000000004">
      <c r="A558" t="s">
        <v>2665</v>
      </c>
      <c r="B558" t="s">
        <v>1681</v>
      </c>
      <c r="C558" t="s">
        <v>2425</v>
      </c>
    </row>
    <row r="559" spans="1:3" x14ac:dyDescent="0.55000000000000004">
      <c r="A559" s="199" t="s">
        <v>580</v>
      </c>
      <c r="B559" s="199" t="s">
        <v>580</v>
      </c>
      <c r="C559">
        <v>1</v>
      </c>
    </row>
    <row r="560" spans="1:3" x14ac:dyDescent="0.55000000000000004">
      <c r="A560" t="s">
        <v>2666</v>
      </c>
      <c r="B560" t="s">
        <v>1241</v>
      </c>
      <c r="C560" t="s">
        <v>2425</v>
      </c>
    </row>
    <row r="561" spans="1:3" x14ac:dyDescent="0.55000000000000004">
      <c r="A561" t="s">
        <v>2666</v>
      </c>
      <c r="B561" t="s">
        <v>1242</v>
      </c>
      <c r="C561" t="s">
        <v>2425</v>
      </c>
    </row>
    <row r="562" spans="1:3" x14ac:dyDescent="0.55000000000000004">
      <c r="A562" t="s">
        <v>2666</v>
      </c>
      <c r="B562" t="s">
        <v>1243</v>
      </c>
      <c r="C562" t="s">
        <v>2425</v>
      </c>
    </row>
    <row r="563" spans="1:3" x14ac:dyDescent="0.55000000000000004">
      <c r="A563" t="s">
        <v>2667</v>
      </c>
      <c r="B563" t="s">
        <v>1187</v>
      </c>
      <c r="C563" t="s">
        <v>2425</v>
      </c>
    </row>
    <row r="564" spans="1:3" x14ac:dyDescent="0.55000000000000004">
      <c r="A564" t="s">
        <v>2667</v>
      </c>
      <c r="B564" t="s">
        <v>1188</v>
      </c>
      <c r="C564" t="s">
        <v>2425</v>
      </c>
    </row>
    <row r="565" spans="1:3" x14ac:dyDescent="0.55000000000000004">
      <c r="A565" t="s">
        <v>2667</v>
      </c>
      <c r="B565" t="s">
        <v>1189</v>
      </c>
      <c r="C565" t="s">
        <v>2425</v>
      </c>
    </row>
    <row r="566" spans="1:3" x14ac:dyDescent="0.55000000000000004">
      <c r="A566" t="s">
        <v>2668</v>
      </c>
      <c r="B566" t="s">
        <v>2093</v>
      </c>
      <c r="C566" t="s">
        <v>2425</v>
      </c>
    </row>
    <row r="567" spans="1:3" x14ac:dyDescent="0.55000000000000004">
      <c r="A567" t="s">
        <v>2668</v>
      </c>
      <c r="B567" t="s">
        <v>2094</v>
      </c>
      <c r="C567" t="s">
        <v>2425</v>
      </c>
    </row>
    <row r="568" spans="1:3" x14ac:dyDescent="0.55000000000000004">
      <c r="A568" t="s">
        <v>2668</v>
      </c>
      <c r="B568" t="s">
        <v>2095</v>
      </c>
      <c r="C568" t="s">
        <v>2425</v>
      </c>
    </row>
    <row r="569" spans="1:3" x14ac:dyDescent="0.55000000000000004">
      <c r="A569" s="199" t="s">
        <v>677</v>
      </c>
      <c r="B569" s="199" t="s">
        <v>677</v>
      </c>
      <c r="C569">
        <v>1</v>
      </c>
    </row>
    <row r="570" spans="1:3" x14ac:dyDescent="0.55000000000000004">
      <c r="A570" t="s">
        <v>2669</v>
      </c>
      <c r="B570" t="s">
        <v>1803</v>
      </c>
      <c r="C570" t="s">
        <v>2425</v>
      </c>
    </row>
    <row r="571" spans="1:3" x14ac:dyDescent="0.55000000000000004">
      <c r="A571" s="199" t="s">
        <v>581</v>
      </c>
      <c r="B571" s="199" t="s">
        <v>581</v>
      </c>
      <c r="C571">
        <v>1</v>
      </c>
    </row>
    <row r="572" spans="1:3" x14ac:dyDescent="0.55000000000000004">
      <c r="A572" t="s">
        <v>2670</v>
      </c>
      <c r="B572" t="s">
        <v>2391</v>
      </c>
      <c r="C572" t="s">
        <v>2425</v>
      </c>
    </row>
    <row r="573" spans="1:3" x14ac:dyDescent="0.55000000000000004">
      <c r="A573" t="s">
        <v>2670</v>
      </c>
      <c r="B573" t="s">
        <v>2392</v>
      </c>
      <c r="C573" t="s">
        <v>2425</v>
      </c>
    </row>
    <row r="574" spans="1:3" x14ac:dyDescent="0.55000000000000004">
      <c r="A574" t="s">
        <v>2671</v>
      </c>
      <c r="B574" t="s">
        <v>3</v>
      </c>
      <c r="C574" t="s">
        <v>2425</v>
      </c>
    </row>
    <row r="575" spans="1:3" x14ac:dyDescent="0.55000000000000004">
      <c r="A575" t="s">
        <v>2672</v>
      </c>
      <c r="B575" t="s">
        <v>2262</v>
      </c>
      <c r="C575" t="s">
        <v>2425</v>
      </c>
    </row>
    <row r="576" spans="1:3" x14ac:dyDescent="0.55000000000000004">
      <c r="A576" t="s">
        <v>2673</v>
      </c>
      <c r="B576" t="s">
        <v>2217</v>
      </c>
      <c r="C576" t="s">
        <v>2425</v>
      </c>
    </row>
    <row r="577" spans="1:3" x14ac:dyDescent="0.55000000000000004">
      <c r="A577" t="s">
        <v>2674</v>
      </c>
      <c r="B577" t="s">
        <v>1908</v>
      </c>
      <c r="C577" t="s">
        <v>2425</v>
      </c>
    </row>
    <row r="578" spans="1:3" x14ac:dyDescent="0.55000000000000004">
      <c r="A578" t="s">
        <v>2674</v>
      </c>
      <c r="B578" t="s">
        <v>1909</v>
      </c>
      <c r="C578" t="s">
        <v>2425</v>
      </c>
    </row>
    <row r="579" spans="1:3" x14ac:dyDescent="0.55000000000000004">
      <c r="A579" t="s">
        <v>2674</v>
      </c>
      <c r="B579" t="s">
        <v>1910</v>
      </c>
      <c r="C579" t="s">
        <v>2425</v>
      </c>
    </row>
    <row r="580" spans="1:3" x14ac:dyDescent="0.55000000000000004">
      <c r="A580" t="s">
        <v>2675</v>
      </c>
      <c r="B580" t="s">
        <v>1712</v>
      </c>
      <c r="C580" t="s">
        <v>2425</v>
      </c>
    </row>
    <row r="581" spans="1:3" x14ac:dyDescent="0.55000000000000004">
      <c r="A581" t="s">
        <v>2675</v>
      </c>
      <c r="B581" t="s">
        <v>1713</v>
      </c>
      <c r="C581" t="s">
        <v>2425</v>
      </c>
    </row>
    <row r="582" spans="1:3" x14ac:dyDescent="0.55000000000000004">
      <c r="A582" t="s">
        <v>2675</v>
      </c>
      <c r="B582" t="s">
        <v>1714</v>
      </c>
      <c r="C582" t="s">
        <v>2425</v>
      </c>
    </row>
    <row r="583" spans="1:3" x14ac:dyDescent="0.55000000000000004">
      <c r="A583" t="s">
        <v>2676</v>
      </c>
      <c r="B583" t="s">
        <v>839</v>
      </c>
      <c r="C583" t="s">
        <v>2425</v>
      </c>
    </row>
    <row r="584" spans="1:3" x14ac:dyDescent="0.55000000000000004">
      <c r="A584" t="s">
        <v>2676</v>
      </c>
      <c r="B584" t="s">
        <v>840</v>
      </c>
      <c r="C584" t="s">
        <v>2425</v>
      </c>
    </row>
    <row r="585" spans="1:3" x14ac:dyDescent="0.55000000000000004">
      <c r="A585" t="s">
        <v>2676</v>
      </c>
      <c r="B585" t="s">
        <v>841</v>
      </c>
      <c r="C585" t="s">
        <v>2425</v>
      </c>
    </row>
    <row r="586" spans="1:3" x14ac:dyDescent="0.55000000000000004">
      <c r="A586" t="s">
        <v>2676</v>
      </c>
      <c r="B586" t="s">
        <v>842</v>
      </c>
      <c r="C586" t="s">
        <v>2425</v>
      </c>
    </row>
    <row r="587" spans="1:3" x14ac:dyDescent="0.55000000000000004">
      <c r="A587" t="s">
        <v>2676</v>
      </c>
      <c r="B587" t="s">
        <v>843</v>
      </c>
      <c r="C587" t="s">
        <v>2425</v>
      </c>
    </row>
    <row r="588" spans="1:3" x14ac:dyDescent="0.55000000000000004">
      <c r="A588" t="s">
        <v>2676</v>
      </c>
      <c r="B588" t="s">
        <v>844</v>
      </c>
      <c r="C588" t="s">
        <v>2425</v>
      </c>
    </row>
    <row r="589" spans="1:3" x14ac:dyDescent="0.55000000000000004">
      <c r="A589" t="s">
        <v>2677</v>
      </c>
      <c r="B589" t="s">
        <v>1665</v>
      </c>
      <c r="C589" t="s">
        <v>2425</v>
      </c>
    </row>
    <row r="590" spans="1:3" x14ac:dyDescent="0.55000000000000004">
      <c r="A590" t="s">
        <v>2678</v>
      </c>
      <c r="B590" t="s">
        <v>922</v>
      </c>
      <c r="C590" t="s">
        <v>2425</v>
      </c>
    </row>
    <row r="591" spans="1:3" x14ac:dyDescent="0.55000000000000004">
      <c r="A591" t="s">
        <v>2678</v>
      </c>
      <c r="B591" t="s">
        <v>923</v>
      </c>
      <c r="C591" t="s">
        <v>2425</v>
      </c>
    </row>
    <row r="592" spans="1:3" x14ac:dyDescent="0.55000000000000004">
      <c r="A592" t="s">
        <v>2678</v>
      </c>
      <c r="B592" t="s">
        <v>924</v>
      </c>
      <c r="C592" t="s">
        <v>2425</v>
      </c>
    </row>
    <row r="593" spans="1:3" x14ac:dyDescent="0.55000000000000004">
      <c r="A593" s="199" t="s">
        <v>676</v>
      </c>
      <c r="B593" s="199" t="s">
        <v>676</v>
      </c>
      <c r="C593">
        <v>1</v>
      </c>
    </row>
    <row r="594" spans="1:3" x14ac:dyDescent="0.55000000000000004">
      <c r="A594" t="s">
        <v>2679</v>
      </c>
      <c r="B594" t="s">
        <v>2</v>
      </c>
      <c r="C594" t="s">
        <v>2425</v>
      </c>
    </row>
    <row r="595" spans="1:3" x14ac:dyDescent="0.55000000000000004">
      <c r="A595" t="s">
        <v>2680</v>
      </c>
      <c r="B595" t="s">
        <v>1441</v>
      </c>
      <c r="C595" t="s">
        <v>2425</v>
      </c>
    </row>
    <row r="596" spans="1:3" x14ac:dyDescent="0.55000000000000004">
      <c r="A596" t="s">
        <v>2681</v>
      </c>
      <c r="B596" t="s">
        <v>2041</v>
      </c>
      <c r="C596" t="s">
        <v>2425</v>
      </c>
    </row>
    <row r="597" spans="1:3" x14ac:dyDescent="0.55000000000000004">
      <c r="A597" t="s">
        <v>2681</v>
      </c>
      <c r="B597" t="s">
        <v>2042</v>
      </c>
      <c r="C597" t="s">
        <v>2425</v>
      </c>
    </row>
    <row r="598" spans="1:3" x14ac:dyDescent="0.55000000000000004">
      <c r="A598" t="s">
        <v>2681</v>
      </c>
      <c r="B598" t="s">
        <v>2043</v>
      </c>
      <c r="C598" t="s">
        <v>2425</v>
      </c>
    </row>
    <row r="599" spans="1:3" x14ac:dyDescent="0.55000000000000004">
      <c r="A599" t="s">
        <v>2681</v>
      </c>
      <c r="B599" t="s">
        <v>2044</v>
      </c>
      <c r="C599" t="s">
        <v>2425</v>
      </c>
    </row>
    <row r="600" spans="1:3" x14ac:dyDescent="0.55000000000000004">
      <c r="A600" s="199" t="s">
        <v>582</v>
      </c>
      <c r="B600" s="199" t="s">
        <v>582</v>
      </c>
      <c r="C600">
        <v>1</v>
      </c>
    </row>
    <row r="601" spans="1:3" x14ac:dyDescent="0.55000000000000004">
      <c r="A601" t="s">
        <v>2682</v>
      </c>
      <c r="B601" t="s">
        <v>1017</v>
      </c>
      <c r="C601" t="s">
        <v>2425</v>
      </c>
    </row>
    <row r="602" spans="1:3" x14ac:dyDescent="0.55000000000000004">
      <c r="A602" t="s">
        <v>2682</v>
      </c>
      <c r="B602" t="s">
        <v>1018</v>
      </c>
      <c r="C602" t="s">
        <v>2425</v>
      </c>
    </row>
    <row r="603" spans="1:3" x14ac:dyDescent="0.55000000000000004">
      <c r="A603" t="s">
        <v>2682</v>
      </c>
      <c r="B603" t="s">
        <v>1019</v>
      </c>
      <c r="C603" t="s">
        <v>2425</v>
      </c>
    </row>
    <row r="604" spans="1:3" x14ac:dyDescent="0.55000000000000004">
      <c r="A604" t="s">
        <v>2682</v>
      </c>
      <c r="B604" t="s">
        <v>1020</v>
      </c>
      <c r="C604" t="s">
        <v>2425</v>
      </c>
    </row>
    <row r="605" spans="1:3" x14ac:dyDescent="0.55000000000000004">
      <c r="A605" t="s">
        <v>2683</v>
      </c>
      <c r="B605" t="s">
        <v>2166</v>
      </c>
      <c r="C605" t="s">
        <v>2425</v>
      </c>
    </row>
    <row r="606" spans="1:3" x14ac:dyDescent="0.55000000000000004">
      <c r="A606" t="s">
        <v>2684</v>
      </c>
      <c r="B606" t="s">
        <v>1371</v>
      </c>
      <c r="C606" t="s">
        <v>2425</v>
      </c>
    </row>
    <row r="607" spans="1:3" x14ac:dyDescent="0.55000000000000004">
      <c r="A607" t="s">
        <v>2685</v>
      </c>
      <c r="B607" t="s">
        <v>2286</v>
      </c>
      <c r="C607" t="s">
        <v>2425</v>
      </c>
    </row>
    <row r="608" spans="1:3" x14ac:dyDescent="0.55000000000000004">
      <c r="A608" t="s">
        <v>2686</v>
      </c>
      <c r="B608" t="s">
        <v>1027</v>
      </c>
      <c r="C608" t="s">
        <v>2425</v>
      </c>
    </row>
    <row r="609" spans="1:3" x14ac:dyDescent="0.55000000000000004">
      <c r="A609" t="s">
        <v>2687</v>
      </c>
      <c r="B609" t="s">
        <v>2102</v>
      </c>
      <c r="C609" t="s">
        <v>2425</v>
      </c>
    </row>
    <row r="610" spans="1:3" x14ac:dyDescent="0.55000000000000004">
      <c r="A610" t="s">
        <v>2688</v>
      </c>
      <c r="B610" t="s">
        <v>1990</v>
      </c>
      <c r="C610" t="s">
        <v>2425</v>
      </c>
    </row>
    <row r="611" spans="1:3" x14ac:dyDescent="0.55000000000000004">
      <c r="A611" t="s">
        <v>2689</v>
      </c>
      <c r="B611" t="s">
        <v>1781</v>
      </c>
      <c r="C611" t="s">
        <v>2425</v>
      </c>
    </row>
    <row r="612" spans="1:3" x14ac:dyDescent="0.55000000000000004">
      <c r="A612" t="s">
        <v>2689</v>
      </c>
      <c r="B612" t="s">
        <v>1782</v>
      </c>
      <c r="C612" t="s">
        <v>2425</v>
      </c>
    </row>
    <row r="613" spans="1:3" x14ac:dyDescent="0.55000000000000004">
      <c r="A613" t="s">
        <v>2689</v>
      </c>
      <c r="B613" t="s">
        <v>1783</v>
      </c>
      <c r="C613" t="s">
        <v>2425</v>
      </c>
    </row>
    <row r="614" spans="1:3" x14ac:dyDescent="0.55000000000000004">
      <c r="A614" t="s">
        <v>2690</v>
      </c>
      <c r="B614" t="s">
        <v>1387</v>
      </c>
      <c r="C614" t="s">
        <v>2425</v>
      </c>
    </row>
    <row r="615" spans="1:3" x14ac:dyDescent="0.55000000000000004">
      <c r="A615" t="s">
        <v>2691</v>
      </c>
      <c r="B615" t="s">
        <v>916</v>
      </c>
      <c r="C615" t="s">
        <v>2425</v>
      </c>
    </row>
    <row r="616" spans="1:3" x14ac:dyDescent="0.55000000000000004">
      <c r="A616" t="s">
        <v>2691</v>
      </c>
      <c r="B616" t="s">
        <v>917</v>
      </c>
      <c r="C616" t="s">
        <v>2425</v>
      </c>
    </row>
    <row r="617" spans="1:3" x14ac:dyDescent="0.55000000000000004">
      <c r="A617" t="s">
        <v>2691</v>
      </c>
      <c r="B617" t="s">
        <v>918</v>
      </c>
      <c r="C617" t="s">
        <v>2425</v>
      </c>
    </row>
    <row r="618" spans="1:3" x14ac:dyDescent="0.55000000000000004">
      <c r="A618" t="s">
        <v>2691</v>
      </c>
      <c r="B618" t="s">
        <v>919</v>
      </c>
      <c r="C618" t="s">
        <v>2425</v>
      </c>
    </row>
    <row r="619" spans="1:3" x14ac:dyDescent="0.55000000000000004">
      <c r="A619" t="s">
        <v>2691</v>
      </c>
      <c r="B619" t="s">
        <v>920</v>
      </c>
      <c r="C619" t="s">
        <v>2425</v>
      </c>
    </row>
    <row r="620" spans="1:3" x14ac:dyDescent="0.55000000000000004">
      <c r="A620" t="s">
        <v>2692</v>
      </c>
      <c r="B620" t="s">
        <v>1263</v>
      </c>
      <c r="C620" t="s">
        <v>2425</v>
      </c>
    </row>
    <row r="621" spans="1:3" x14ac:dyDescent="0.55000000000000004">
      <c r="A621" t="s">
        <v>2692</v>
      </c>
      <c r="B621" t="s">
        <v>1264</v>
      </c>
      <c r="C621" t="s">
        <v>2425</v>
      </c>
    </row>
    <row r="622" spans="1:3" x14ac:dyDescent="0.55000000000000004">
      <c r="A622" t="s">
        <v>2692</v>
      </c>
      <c r="B622" t="s">
        <v>1265</v>
      </c>
      <c r="C622" t="s">
        <v>2425</v>
      </c>
    </row>
    <row r="623" spans="1:3" x14ac:dyDescent="0.55000000000000004">
      <c r="A623" t="s">
        <v>2693</v>
      </c>
      <c r="B623" t="s">
        <v>930</v>
      </c>
      <c r="C623" t="s">
        <v>2425</v>
      </c>
    </row>
    <row r="624" spans="1:3" x14ac:dyDescent="0.55000000000000004">
      <c r="A624" t="s">
        <v>2693</v>
      </c>
      <c r="B624" t="s">
        <v>931</v>
      </c>
      <c r="C624" t="s">
        <v>2425</v>
      </c>
    </row>
    <row r="625" spans="1:3" x14ac:dyDescent="0.55000000000000004">
      <c r="A625" t="s">
        <v>2693</v>
      </c>
      <c r="B625" t="s">
        <v>932</v>
      </c>
      <c r="C625" t="s">
        <v>2425</v>
      </c>
    </row>
    <row r="626" spans="1:3" x14ac:dyDescent="0.55000000000000004">
      <c r="A626" t="s">
        <v>2694</v>
      </c>
      <c r="B626" t="s">
        <v>1477</v>
      </c>
      <c r="C626" t="s">
        <v>2425</v>
      </c>
    </row>
    <row r="627" spans="1:3" x14ac:dyDescent="0.55000000000000004">
      <c r="A627" t="s">
        <v>2695</v>
      </c>
      <c r="B627" t="s">
        <v>1483</v>
      </c>
      <c r="C627" t="s">
        <v>2425</v>
      </c>
    </row>
    <row r="628" spans="1:3" x14ac:dyDescent="0.55000000000000004">
      <c r="A628" t="s">
        <v>2696</v>
      </c>
      <c r="B628" t="s">
        <v>11</v>
      </c>
      <c r="C628" t="s">
        <v>2425</v>
      </c>
    </row>
    <row r="629" spans="1:3" x14ac:dyDescent="0.55000000000000004">
      <c r="A629" t="s">
        <v>2697</v>
      </c>
      <c r="B629" t="s">
        <v>1471</v>
      </c>
      <c r="C629" t="s">
        <v>2425</v>
      </c>
    </row>
    <row r="630" spans="1:3" x14ac:dyDescent="0.55000000000000004">
      <c r="A630" t="s">
        <v>2697</v>
      </c>
      <c r="B630" t="s">
        <v>1472</v>
      </c>
      <c r="C630" t="s">
        <v>2425</v>
      </c>
    </row>
    <row r="631" spans="1:3" x14ac:dyDescent="0.55000000000000004">
      <c r="A631" s="199" t="s">
        <v>2697</v>
      </c>
      <c r="B631" s="199" t="s">
        <v>1473</v>
      </c>
      <c r="C631" t="s">
        <v>2425</v>
      </c>
    </row>
    <row r="632" spans="1:3" x14ac:dyDescent="0.55000000000000004">
      <c r="A632" t="s">
        <v>583</v>
      </c>
      <c r="B632" t="s">
        <v>583</v>
      </c>
      <c r="C632">
        <v>1</v>
      </c>
    </row>
    <row r="633" spans="1:3" x14ac:dyDescent="0.55000000000000004">
      <c r="A633" t="s">
        <v>2698</v>
      </c>
      <c r="B633" t="s">
        <v>1237</v>
      </c>
      <c r="C633" t="s">
        <v>2425</v>
      </c>
    </row>
    <row r="634" spans="1:3" x14ac:dyDescent="0.55000000000000004">
      <c r="A634" t="s">
        <v>2699</v>
      </c>
      <c r="B634" t="s">
        <v>1437</v>
      </c>
      <c r="C634" t="s">
        <v>2425</v>
      </c>
    </row>
    <row r="635" spans="1:3" x14ac:dyDescent="0.55000000000000004">
      <c r="A635" t="s">
        <v>2699</v>
      </c>
      <c r="B635" t="s">
        <v>1438</v>
      </c>
      <c r="C635" t="s">
        <v>2425</v>
      </c>
    </row>
    <row r="636" spans="1:3" x14ac:dyDescent="0.55000000000000004">
      <c r="A636" t="s">
        <v>2699</v>
      </c>
      <c r="B636" t="s">
        <v>1439</v>
      </c>
      <c r="C636" t="s">
        <v>2425</v>
      </c>
    </row>
    <row r="637" spans="1:3" x14ac:dyDescent="0.55000000000000004">
      <c r="A637" t="s">
        <v>2700</v>
      </c>
      <c r="B637" t="s">
        <v>1979</v>
      </c>
      <c r="C637" t="s">
        <v>2425</v>
      </c>
    </row>
    <row r="638" spans="1:3" x14ac:dyDescent="0.55000000000000004">
      <c r="A638" t="s">
        <v>2700</v>
      </c>
      <c r="B638" t="s">
        <v>1980</v>
      </c>
      <c r="C638" t="s">
        <v>2425</v>
      </c>
    </row>
    <row r="639" spans="1:3" x14ac:dyDescent="0.55000000000000004">
      <c r="A639" t="s">
        <v>2700</v>
      </c>
      <c r="B639" t="s">
        <v>1981</v>
      </c>
      <c r="C639" t="s">
        <v>2425</v>
      </c>
    </row>
    <row r="640" spans="1:3" x14ac:dyDescent="0.55000000000000004">
      <c r="A640" t="s">
        <v>2700</v>
      </c>
      <c r="B640" t="s">
        <v>1982</v>
      </c>
      <c r="C640" t="s">
        <v>2425</v>
      </c>
    </row>
    <row r="641" spans="1:3" x14ac:dyDescent="0.55000000000000004">
      <c r="A641" t="s">
        <v>2701</v>
      </c>
      <c r="B641" t="s">
        <v>2172</v>
      </c>
      <c r="C641" t="s">
        <v>2425</v>
      </c>
    </row>
    <row r="642" spans="1:3" x14ac:dyDescent="0.55000000000000004">
      <c r="A642" t="s">
        <v>2702</v>
      </c>
      <c r="B642" t="s">
        <v>1801</v>
      </c>
      <c r="C642" t="s">
        <v>2425</v>
      </c>
    </row>
    <row r="643" spans="1:3" x14ac:dyDescent="0.55000000000000004">
      <c r="A643" t="s">
        <v>2703</v>
      </c>
      <c r="B643" t="s">
        <v>1549</v>
      </c>
      <c r="C643" t="s">
        <v>2425</v>
      </c>
    </row>
    <row r="644" spans="1:3" x14ac:dyDescent="0.55000000000000004">
      <c r="A644" t="s">
        <v>2703</v>
      </c>
      <c r="B644" t="s">
        <v>1550</v>
      </c>
      <c r="C644" t="s">
        <v>2425</v>
      </c>
    </row>
    <row r="645" spans="1:3" x14ac:dyDescent="0.55000000000000004">
      <c r="A645" t="s">
        <v>2703</v>
      </c>
      <c r="B645" t="s">
        <v>1551</v>
      </c>
      <c r="C645" t="s">
        <v>2425</v>
      </c>
    </row>
    <row r="646" spans="1:3" x14ac:dyDescent="0.55000000000000004">
      <c r="A646" t="s">
        <v>2703</v>
      </c>
      <c r="B646" t="s">
        <v>1552</v>
      </c>
      <c r="C646" t="s">
        <v>2425</v>
      </c>
    </row>
    <row r="647" spans="1:3" x14ac:dyDescent="0.55000000000000004">
      <c r="A647" t="s">
        <v>2704</v>
      </c>
      <c r="B647" t="s">
        <v>777</v>
      </c>
      <c r="C647" t="s">
        <v>2425</v>
      </c>
    </row>
    <row r="648" spans="1:3" x14ac:dyDescent="0.55000000000000004">
      <c r="A648" t="s">
        <v>2704</v>
      </c>
      <c r="B648" t="s">
        <v>778</v>
      </c>
      <c r="C648" t="s">
        <v>2425</v>
      </c>
    </row>
    <row r="649" spans="1:3" x14ac:dyDescent="0.55000000000000004">
      <c r="A649" t="s">
        <v>2704</v>
      </c>
      <c r="B649" t="s">
        <v>779</v>
      </c>
      <c r="C649" t="s">
        <v>2425</v>
      </c>
    </row>
    <row r="650" spans="1:3" x14ac:dyDescent="0.55000000000000004">
      <c r="A650" t="s">
        <v>2704</v>
      </c>
      <c r="B650" t="s">
        <v>780</v>
      </c>
      <c r="C650" t="s">
        <v>2425</v>
      </c>
    </row>
    <row r="651" spans="1:3" x14ac:dyDescent="0.55000000000000004">
      <c r="A651" t="s">
        <v>2704</v>
      </c>
      <c r="B651" t="s">
        <v>781</v>
      </c>
      <c r="C651" t="s">
        <v>2425</v>
      </c>
    </row>
    <row r="652" spans="1:3" x14ac:dyDescent="0.55000000000000004">
      <c r="A652" t="s">
        <v>2704</v>
      </c>
      <c r="B652" t="s">
        <v>782</v>
      </c>
      <c r="C652" t="s">
        <v>2425</v>
      </c>
    </row>
    <row r="653" spans="1:3" x14ac:dyDescent="0.55000000000000004">
      <c r="A653" t="s">
        <v>2705</v>
      </c>
      <c r="B653" t="s">
        <v>1034</v>
      </c>
      <c r="C653" t="s">
        <v>2425</v>
      </c>
    </row>
    <row r="654" spans="1:3" x14ac:dyDescent="0.55000000000000004">
      <c r="A654" t="s">
        <v>2705</v>
      </c>
      <c r="B654" t="s">
        <v>1035</v>
      </c>
      <c r="C654" t="s">
        <v>2425</v>
      </c>
    </row>
    <row r="655" spans="1:3" x14ac:dyDescent="0.55000000000000004">
      <c r="A655" t="s">
        <v>2705</v>
      </c>
      <c r="B655" t="s">
        <v>1036</v>
      </c>
      <c r="C655" t="s">
        <v>2425</v>
      </c>
    </row>
    <row r="656" spans="1:3" x14ac:dyDescent="0.55000000000000004">
      <c r="A656" t="s">
        <v>2705</v>
      </c>
      <c r="B656" t="s">
        <v>1037</v>
      </c>
      <c r="C656" t="s">
        <v>2425</v>
      </c>
    </row>
    <row r="657" spans="1:3" x14ac:dyDescent="0.55000000000000004">
      <c r="A657" t="s">
        <v>2705</v>
      </c>
      <c r="B657" t="s">
        <v>1038</v>
      </c>
      <c r="C657" t="s">
        <v>2425</v>
      </c>
    </row>
    <row r="658" spans="1:3" x14ac:dyDescent="0.55000000000000004">
      <c r="A658" t="s">
        <v>2705</v>
      </c>
      <c r="B658" t="s">
        <v>1039</v>
      </c>
      <c r="C658" t="s">
        <v>2425</v>
      </c>
    </row>
    <row r="659" spans="1:3" x14ac:dyDescent="0.55000000000000004">
      <c r="A659" t="s">
        <v>2705</v>
      </c>
      <c r="B659" t="s">
        <v>1040</v>
      </c>
      <c r="C659" t="s">
        <v>2425</v>
      </c>
    </row>
    <row r="660" spans="1:3" x14ac:dyDescent="0.55000000000000004">
      <c r="A660" t="s">
        <v>2705</v>
      </c>
      <c r="B660" t="s">
        <v>1041</v>
      </c>
      <c r="C660" t="s">
        <v>2425</v>
      </c>
    </row>
    <row r="661" spans="1:3" x14ac:dyDescent="0.55000000000000004">
      <c r="A661" t="s">
        <v>2705</v>
      </c>
      <c r="B661" t="s">
        <v>1042</v>
      </c>
      <c r="C661" t="s">
        <v>2425</v>
      </c>
    </row>
    <row r="662" spans="1:3" x14ac:dyDescent="0.55000000000000004">
      <c r="A662" t="s">
        <v>2705</v>
      </c>
      <c r="B662" t="s">
        <v>1043</v>
      </c>
      <c r="C662" t="s">
        <v>2425</v>
      </c>
    </row>
    <row r="663" spans="1:3" x14ac:dyDescent="0.55000000000000004">
      <c r="A663" t="s">
        <v>2706</v>
      </c>
      <c r="B663" t="s">
        <v>1461</v>
      </c>
      <c r="C663" t="s">
        <v>2425</v>
      </c>
    </row>
    <row r="664" spans="1:3" x14ac:dyDescent="0.55000000000000004">
      <c r="A664" t="s">
        <v>2706</v>
      </c>
      <c r="B664" t="s">
        <v>1462</v>
      </c>
      <c r="C664" t="s">
        <v>2425</v>
      </c>
    </row>
    <row r="665" spans="1:3" x14ac:dyDescent="0.55000000000000004">
      <c r="A665" t="s">
        <v>2706</v>
      </c>
      <c r="B665" t="s">
        <v>1463</v>
      </c>
      <c r="C665" t="s">
        <v>2425</v>
      </c>
    </row>
    <row r="666" spans="1:3" x14ac:dyDescent="0.55000000000000004">
      <c r="A666" t="s">
        <v>2707</v>
      </c>
      <c r="B666" t="s">
        <v>1289</v>
      </c>
      <c r="C666" t="s">
        <v>2425</v>
      </c>
    </row>
    <row r="667" spans="1:3" x14ac:dyDescent="0.55000000000000004">
      <c r="A667" t="s">
        <v>2707</v>
      </c>
      <c r="B667" t="s">
        <v>1290</v>
      </c>
      <c r="C667" t="s">
        <v>2425</v>
      </c>
    </row>
    <row r="668" spans="1:3" x14ac:dyDescent="0.55000000000000004">
      <c r="A668" t="s">
        <v>2707</v>
      </c>
      <c r="B668" t="s">
        <v>1291</v>
      </c>
      <c r="C668" t="s">
        <v>2425</v>
      </c>
    </row>
    <row r="669" spans="1:3" x14ac:dyDescent="0.55000000000000004">
      <c r="A669" t="s">
        <v>2708</v>
      </c>
      <c r="B669" t="s">
        <v>2236</v>
      </c>
      <c r="C669" t="s">
        <v>2425</v>
      </c>
    </row>
    <row r="670" spans="1:3" x14ac:dyDescent="0.55000000000000004">
      <c r="A670" t="s">
        <v>2708</v>
      </c>
      <c r="B670" t="s">
        <v>2237</v>
      </c>
      <c r="C670" t="s">
        <v>2425</v>
      </c>
    </row>
    <row r="671" spans="1:3" x14ac:dyDescent="0.55000000000000004">
      <c r="A671" t="s">
        <v>2708</v>
      </c>
      <c r="B671" t="s">
        <v>2238</v>
      </c>
      <c r="C671" t="s">
        <v>2425</v>
      </c>
    </row>
    <row r="672" spans="1:3" x14ac:dyDescent="0.55000000000000004">
      <c r="A672" t="s">
        <v>2709</v>
      </c>
      <c r="B672" t="s">
        <v>910</v>
      </c>
      <c r="C672" t="s">
        <v>2425</v>
      </c>
    </row>
    <row r="673" spans="1:3" x14ac:dyDescent="0.55000000000000004">
      <c r="A673" t="s">
        <v>2709</v>
      </c>
      <c r="B673" t="s">
        <v>911</v>
      </c>
      <c r="C673" t="s">
        <v>2425</v>
      </c>
    </row>
    <row r="674" spans="1:3" x14ac:dyDescent="0.55000000000000004">
      <c r="A674" t="s">
        <v>2709</v>
      </c>
      <c r="B674" t="s">
        <v>912</v>
      </c>
      <c r="C674" t="s">
        <v>2425</v>
      </c>
    </row>
    <row r="675" spans="1:3" x14ac:dyDescent="0.55000000000000004">
      <c r="A675" t="s">
        <v>2709</v>
      </c>
      <c r="B675" t="s">
        <v>913</v>
      </c>
      <c r="C675" t="s">
        <v>2425</v>
      </c>
    </row>
    <row r="676" spans="1:3" x14ac:dyDescent="0.55000000000000004">
      <c r="A676" t="s">
        <v>2709</v>
      </c>
      <c r="B676" t="s">
        <v>914</v>
      </c>
      <c r="C676" t="s">
        <v>2425</v>
      </c>
    </row>
    <row r="677" spans="1:3" x14ac:dyDescent="0.55000000000000004">
      <c r="A677" t="s">
        <v>2710</v>
      </c>
      <c r="B677" t="s">
        <v>821</v>
      </c>
      <c r="C677" t="s">
        <v>2425</v>
      </c>
    </row>
    <row r="678" spans="1:3" x14ac:dyDescent="0.55000000000000004">
      <c r="A678" t="s">
        <v>2710</v>
      </c>
      <c r="B678" t="s">
        <v>822</v>
      </c>
      <c r="C678" t="s">
        <v>2425</v>
      </c>
    </row>
    <row r="679" spans="1:3" x14ac:dyDescent="0.55000000000000004">
      <c r="A679" t="s">
        <v>2710</v>
      </c>
      <c r="B679" t="s">
        <v>823</v>
      </c>
      <c r="C679" t="s">
        <v>2425</v>
      </c>
    </row>
    <row r="680" spans="1:3" x14ac:dyDescent="0.55000000000000004">
      <c r="A680" t="s">
        <v>2710</v>
      </c>
      <c r="B680" t="s">
        <v>824</v>
      </c>
      <c r="C680" t="s">
        <v>2425</v>
      </c>
    </row>
    <row r="681" spans="1:3" x14ac:dyDescent="0.55000000000000004">
      <c r="A681" t="s">
        <v>2710</v>
      </c>
      <c r="B681" t="s">
        <v>825</v>
      </c>
      <c r="C681" t="s">
        <v>2425</v>
      </c>
    </row>
    <row r="682" spans="1:3" x14ac:dyDescent="0.55000000000000004">
      <c r="A682" t="s">
        <v>2710</v>
      </c>
      <c r="B682" t="s">
        <v>826</v>
      </c>
      <c r="C682" t="s">
        <v>2425</v>
      </c>
    </row>
    <row r="683" spans="1:3" x14ac:dyDescent="0.55000000000000004">
      <c r="A683" t="s">
        <v>2710</v>
      </c>
      <c r="B683" t="s">
        <v>827</v>
      </c>
      <c r="C683" t="s">
        <v>2425</v>
      </c>
    </row>
    <row r="684" spans="1:3" x14ac:dyDescent="0.55000000000000004">
      <c r="A684" t="s">
        <v>2710</v>
      </c>
      <c r="B684" t="s">
        <v>828</v>
      </c>
      <c r="C684" t="s">
        <v>2425</v>
      </c>
    </row>
    <row r="685" spans="1:3" x14ac:dyDescent="0.55000000000000004">
      <c r="A685" t="s">
        <v>2710</v>
      </c>
      <c r="B685" t="s">
        <v>829</v>
      </c>
      <c r="C685" t="s">
        <v>2425</v>
      </c>
    </row>
    <row r="686" spans="1:3" x14ac:dyDescent="0.55000000000000004">
      <c r="A686" t="s">
        <v>2710</v>
      </c>
      <c r="B686" t="s">
        <v>830</v>
      </c>
      <c r="C686" t="s">
        <v>2425</v>
      </c>
    </row>
    <row r="687" spans="1:3" x14ac:dyDescent="0.55000000000000004">
      <c r="A687" t="s">
        <v>2710</v>
      </c>
      <c r="B687" t="s">
        <v>831</v>
      </c>
      <c r="C687" t="s">
        <v>2425</v>
      </c>
    </row>
    <row r="688" spans="1:3" x14ac:dyDescent="0.55000000000000004">
      <c r="A688" t="s">
        <v>2710</v>
      </c>
      <c r="B688" t="s">
        <v>832</v>
      </c>
      <c r="C688" t="s">
        <v>2425</v>
      </c>
    </row>
    <row r="689" spans="1:3" x14ac:dyDescent="0.55000000000000004">
      <c r="A689" t="s">
        <v>2710</v>
      </c>
      <c r="B689" t="s">
        <v>833</v>
      </c>
      <c r="C689" t="s">
        <v>2425</v>
      </c>
    </row>
    <row r="690" spans="1:3" x14ac:dyDescent="0.55000000000000004">
      <c r="A690" t="s">
        <v>2711</v>
      </c>
      <c r="B690" t="s">
        <v>854</v>
      </c>
      <c r="C690" t="s">
        <v>2425</v>
      </c>
    </row>
    <row r="691" spans="1:3" x14ac:dyDescent="0.55000000000000004">
      <c r="A691" t="s">
        <v>2711</v>
      </c>
      <c r="B691" t="s">
        <v>855</v>
      </c>
      <c r="C691" t="s">
        <v>2425</v>
      </c>
    </row>
    <row r="692" spans="1:3" x14ac:dyDescent="0.55000000000000004">
      <c r="A692" t="s">
        <v>2711</v>
      </c>
      <c r="B692" t="s">
        <v>856</v>
      </c>
      <c r="C692" t="s">
        <v>2425</v>
      </c>
    </row>
    <row r="693" spans="1:3" x14ac:dyDescent="0.55000000000000004">
      <c r="A693" t="s">
        <v>2712</v>
      </c>
      <c r="B693" t="s">
        <v>1453</v>
      </c>
      <c r="C693" t="s">
        <v>2425</v>
      </c>
    </row>
    <row r="694" spans="1:3" x14ac:dyDescent="0.55000000000000004">
      <c r="A694" t="s">
        <v>2712</v>
      </c>
      <c r="B694" t="s">
        <v>1454</v>
      </c>
      <c r="C694" t="s">
        <v>2425</v>
      </c>
    </row>
    <row r="695" spans="1:3" x14ac:dyDescent="0.55000000000000004">
      <c r="A695" t="s">
        <v>2712</v>
      </c>
      <c r="B695" t="s">
        <v>1455</v>
      </c>
      <c r="C695" t="s">
        <v>2425</v>
      </c>
    </row>
    <row r="696" spans="1:3" x14ac:dyDescent="0.55000000000000004">
      <c r="A696" t="s">
        <v>2713</v>
      </c>
      <c r="B696" t="s">
        <v>2087</v>
      </c>
      <c r="C696" t="s">
        <v>2425</v>
      </c>
    </row>
    <row r="697" spans="1:3" x14ac:dyDescent="0.55000000000000004">
      <c r="A697" s="199" t="s">
        <v>2714</v>
      </c>
      <c r="B697" s="199" t="s">
        <v>2397</v>
      </c>
      <c r="C697" t="s">
        <v>2425</v>
      </c>
    </row>
    <row r="698" spans="1:3" x14ac:dyDescent="0.55000000000000004">
      <c r="A698" t="s">
        <v>675</v>
      </c>
      <c r="B698" t="s">
        <v>675</v>
      </c>
      <c r="C698">
        <v>1</v>
      </c>
    </row>
    <row r="699" spans="1:3" x14ac:dyDescent="0.55000000000000004">
      <c r="A699" t="s">
        <v>2715</v>
      </c>
      <c r="B699" t="s">
        <v>1069</v>
      </c>
      <c r="C699" t="s">
        <v>2425</v>
      </c>
    </row>
    <row r="700" spans="1:3" x14ac:dyDescent="0.55000000000000004">
      <c r="A700" t="s">
        <v>2715</v>
      </c>
      <c r="B700" t="s">
        <v>1070</v>
      </c>
      <c r="C700" t="s">
        <v>2425</v>
      </c>
    </row>
    <row r="701" spans="1:3" x14ac:dyDescent="0.55000000000000004">
      <c r="A701" t="s">
        <v>2715</v>
      </c>
      <c r="B701" t="s">
        <v>1071</v>
      </c>
      <c r="C701" t="s">
        <v>2425</v>
      </c>
    </row>
    <row r="702" spans="1:3" x14ac:dyDescent="0.55000000000000004">
      <c r="A702" t="s">
        <v>2716</v>
      </c>
      <c r="B702" t="s">
        <v>1191</v>
      </c>
      <c r="C702" t="s">
        <v>2425</v>
      </c>
    </row>
    <row r="703" spans="1:3" x14ac:dyDescent="0.55000000000000004">
      <c r="A703" t="s">
        <v>2716</v>
      </c>
      <c r="B703" t="s">
        <v>1192</v>
      </c>
      <c r="C703" t="s">
        <v>2425</v>
      </c>
    </row>
    <row r="704" spans="1:3" x14ac:dyDescent="0.55000000000000004">
      <c r="A704" t="s">
        <v>2716</v>
      </c>
      <c r="B704" t="s">
        <v>1193</v>
      </c>
      <c r="C704" t="s">
        <v>2425</v>
      </c>
    </row>
    <row r="705" spans="1:3" x14ac:dyDescent="0.55000000000000004">
      <c r="A705" t="s">
        <v>2717</v>
      </c>
      <c r="B705" t="s">
        <v>1073</v>
      </c>
      <c r="C705" t="s">
        <v>2425</v>
      </c>
    </row>
    <row r="706" spans="1:3" x14ac:dyDescent="0.55000000000000004">
      <c r="A706" t="s">
        <v>2717</v>
      </c>
      <c r="B706" t="s">
        <v>1074</v>
      </c>
      <c r="C706" t="s">
        <v>2425</v>
      </c>
    </row>
    <row r="707" spans="1:3" x14ac:dyDescent="0.55000000000000004">
      <c r="A707" t="s">
        <v>2717</v>
      </c>
      <c r="B707" t="s">
        <v>1075</v>
      </c>
      <c r="C707" t="s">
        <v>2425</v>
      </c>
    </row>
    <row r="708" spans="1:3" x14ac:dyDescent="0.55000000000000004">
      <c r="A708" t="s">
        <v>2718</v>
      </c>
      <c r="B708" t="s">
        <v>1077</v>
      </c>
      <c r="C708" t="s">
        <v>2425</v>
      </c>
    </row>
    <row r="709" spans="1:3" x14ac:dyDescent="0.55000000000000004">
      <c r="A709" t="s">
        <v>2718</v>
      </c>
      <c r="B709" t="s">
        <v>1078</v>
      </c>
      <c r="C709" t="s">
        <v>2425</v>
      </c>
    </row>
    <row r="710" spans="1:3" x14ac:dyDescent="0.55000000000000004">
      <c r="A710" t="s">
        <v>2718</v>
      </c>
      <c r="B710" t="s">
        <v>1079</v>
      </c>
      <c r="C710" t="s">
        <v>2425</v>
      </c>
    </row>
    <row r="711" spans="1:3" x14ac:dyDescent="0.55000000000000004">
      <c r="A711" t="s">
        <v>2719</v>
      </c>
      <c r="B711" t="s">
        <v>1081</v>
      </c>
      <c r="C711" t="s">
        <v>2425</v>
      </c>
    </row>
    <row r="712" spans="1:3" x14ac:dyDescent="0.55000000000000004">
      <c r="A712" t="s">
        <v>2719</v>
      </c>
      <c r="B712" t="s">
        <v>1082</v>
      </c>
      <c r="C712" t="s">
        <v>2425</v>
      </c>
    </row>
    <row r="713" spans="1:3" x14ac:dyDescent="0.55000000000000004">
      <c r="A713" t="s">
        <v>2719</v>
      </c>
      <c r="B713" t="s">
        <v>1083</v>
      </c>
      <c r="C713" t="s">
        <v>2425</v>
      </c>
    </row>
    <row r="714" spans="1:3" x14ac:dyDescent="0.55000000000000004">
      <c r="A714" t="s">
        <v>2720</v>
      </c>
      <c r="B714" t="s">
        <v>1085</v>
      </c>
      <c r="C714" t="s">
        <v>2425</v>
      </c>
    </row>
    <row r="715" spans="1:3" x14ac:dyDescent="0.55000000000000004">
      <c r="A715" t="s">
        <v>2720</v>
      </c>
      <c r="B715" t="s">
        <v>1086</v>
      </c>
      <c r="C715" t="s">
        <v>2425</v>
      </c>
    </row>
    <row r="716" spans="1:3" x14ac:dyDescent="0.55000000000000004">
      <c r="A716" t="s">
        <v>2720</v>
      </c>
      <c r="B716" t="s">
        <v>1087</v>
      </c>
      <c r="C716" t="s">
        <v>2425</v>
      </c>
    </row>
    <row r="717" spans="1:3" x14ac:dyDescent="0.55000000000000004">
      <c r="A717" t="s">
        <v>2721</v>
      </c>
      <c r="B717" t="s">
        <v>1089</v>
      </c>
      <c r="C717" t="s">
        <v>2425</v>
      </c>
    </row>
    <row r="718" spans="1:3" x14ac:dyDescent="0.55000000000000004">
      <c r="A718" t="s">
        <v>2721</v>
      </c>
      <c r="B718" t="s">
        <v>1090</v>
      </c>
      <c r="C718" t="s">
        <v>2425</v>
      </c>
    </row>
    <row r="719" spans="1:3" x14ac:dyDescent="0.55000000000000004">
      <c r="A719" t="s">
        <v>2721</v>
      </c>
      <c r="B719" t="s">
        <v>1091</v>
      </c>
      <c r="C719" t="s">
        <v>2425</v>
      </c>
    </row>
    <row r="720" spans="1:3" x14ac:dyDescent="0.55000000000000004">
      <c r="A720" t="s">
        <v>2722</v>
      </c>
      <c r="B720" t="s">
        <v>2168</v>
      </c>
      <c r="C720" t="s">
        <v>2425</v>
      </c>
    </row>
    <row r="721" spans="1:3" x14ac:dyDescent="0.55000000000000004">
      <c r="A721" t="s">
        <v>2723</v>
      </c>
      <c r="B721" t="s">
        <v>1479</v>
      </c>
      <c r="C721" t="s">
        <v>2425</v>
      </c>
    </row>
    <row r="722" spans="1:3" x14ac:dyDescent="0.55000000000000004">
      <c r="A722" t="s">
        <v>2724</v>
      </c>
      <c r="B722" t="s">
        <v>2048</v>
      </c>
      <c r="C722" t="s">
        <v>2425</v>
      </c>
    </row>
    <row r="723" spans="1:3" x14ac:dyDescent="0.55000000000000004">
      <c r="A723" s="199" t="s">
        <v>2725</v>
      </c>
      <c r="B723" s="199" t="s">
        <v>2360</v>
      </c>
      <c r="C723" t="s">
        <v>2425</v>
      </c>
    </row>
    <row r="724" spans="1:3" x14ac:dyDescent="0.55000000000000004">
      <c r="A724" t="s">
        <v>584</v>
      </c>
      <c r="B724" t="s">
        <v>584</v>
      </c>
      <c r="C724">
        <v>1</v>
      </c>
    </row>
    <row r="725" spans="1:3" x14ac:dyDescent="0.55000000000000004">
      <c r="A725" t="s">
        <v>2726</v>
      </c>
      <c r="B725" t="s">
        <v>716</v>
      </c>
      <c r="C725" t="s">
        <v>2425</v>
      </c>
    </row>
    <row r="726" spans="1:3" x14ac:dyDescent="0.55000000000000004">
      <c r="A726" t="s">
        <v>2726</v>
      </c>
      <c r="B726" t="s">
        <v>717</v>
      </c>
      <c r="C726" t="s">
        <v>2425</v>
      </c>
    </row>
    <row r="727" spans="1:3" x14ac:dyDescent="0.55000000000000004">
      <c r="A727" t="s">
        <v>2726</v>
      </c>
      <c r="B727" t="s">
        <v>718</v>
      </c>
      <c r="C727" t="s">
        <v>2425</v>
      </c>
    </row>
    <row r="728" spans="1:3" x14ac:dyDescent="0.55000000000000004">
      <c r="A728" t="s">
        <v>2727</v>
      </c>
      <c r="B728" t="s">
        <v>2407</v>
      </c>
      <c r="C728" t="s">
        <v>2425</v>
      </c>
    </row>
    <row r="729" spans="1:3" x14ac:dyDescent="0.55000000000000004">
      <c r="A729" t="s">
        <v>2728</v>
      </c>
      <c r="B729" t="s">
        <v>1467</v>
      </c>
      <c r="C729" t="s">
        <v>2425</v>
      </c>
    </row>
    <row r="730" spans="1:3" x14ac:dyDescent="0.55000000000000004">
      <c r="A730" t="s">
        <v>2729</v>
      </c>
      <c r="B730" t="s">
        <v>1302</v>
      </c>
      <c r="C730" t="s">
        <v>2425</v>
      </c>
    </row>
    <row r="731" spans="1:3" x14ac:dyDescent="0.55000000000000004">
      <c r="A731" t="s">
        <v>2729</v>
      </c>
      <c r="B731" t="s">
        <v>1303</v>
      </c>
      <c r="C731" t="s">
        <v>2425</v>
      </c>
    </row>
    <row r="732" spans="1:3" x14ac:dyDescent="0.55000000000000004">
      <c r="A732" t="s">
        <v>2729</v>
      </c>
      <c r="B732" t="s">
        <v>1304</v>
      </c>
      <c r="C732" t="s">
        <v>2425</v>
      </c>
    </row>
    <row r="733" spans="1:3" x14ac:dyDescent="0.55000000000000004">
      <c r="A733" t="s">
        <v>2729</v>
      </c>
      <c r="B733" t="s">
        <v>1305</v>
      </c>
      <c r="C733" t="s">
        <v>2425</v>
      </c>
    </row>
    <row r="734" spans="1:3" x14ac:dyDescent="0.55000000000000004">
      <c r="A734" t="s">
        <v>2729</v>
      </c>
      <c r="B734" t="s">
        <v>1306</v>
      </c>
      <c r="C734" t="s">
        <v>2425</v>
      </c>
    </row>
    <row r="735" spans="1:3" x14ac:dyDescent="0.55000000000000004">
      <c r="A735" t="s">
        <v>2729</v>
      </c>
      <c r="B735" t="s">
        <v>1307</v>
      </c>
      <c r="C735" t="s">
        <v>2425</v>
      </c>
    </row>
    <row r="736" spans="1:3" x14ac:dyDescent="0.55000000000000004">
      <c r="A736" t="s">
        <v>2729</v>
      </c>
      <c r="B736" t="s">
        <v>1308</v>
      </c>
      <c r="C736" t="s">
        <v>2425</v>
      </c>
    </row>
    <row r="737" spans="1:3" x14ac:dyDescent="0.55000000000000004">
      <c r="A737" t="s">
        <v>2729</v>
      </c>
      <c r="B737" t="s">
        <v>1309</v>
      </c>
      <c r="C737" t="s">
        <v>2425</v>
      </c>
    </row>
    <row r="738" spans="1:3" x14ac:dyDescent="0.55000000000000004">
      <c r="A738" t="s">
        <v>2730</v>
      </c>
      <c r="B738" t="s">
        <v>1896</v>
      </c>
      <c r="C738" t="s">
        <v>2425</v>
      </c>
    </row>
    <row r="739" spans="1:3" x14ac:dyDescent="0.55000000000000004">
      <c r="A739" t="s">
        <v>2730</v>
      </c>
      <c r="B739" t="s">
        <v>1897</v>
      </c>
      <c r="C739" t="s">
        <v>2425</v>
      </c>
    </row>
    <row r="740" spans="1:3" x14ac:dyDescent="0.55000000000000004">
      <c r="A740" t="s">
        <v>2730</v>
      </c>
      <c r="B740" t="s">
        <v>1898</v>
      </c>
      <c r="C740" t="s">
        <v>2425</v>
      </c>
    </row>
    <row r="741" spans="1:3" x14ac:dyDescent="0.55000000000000004">
      <c r="A741" t="s">
        <v>2730</v>
      </c>
      <c r="B741" t="s">
        <v>1899</v>
      </c>
      <c r="C741" t="s">
        <v>2425</v>
      </c>
    </row>
    <row r="742" spans="1:3" x14ac:dyDescent="0.55000000000000004">
      <c r="A742" t="s">
        <v>2730</v>
      </c>
      <c r="B742" t="s">
        <v>1900</v>
      </c>
      <c r="C742" t="s">
        <v>2425</v>
      </c>
    </row>
    <row r="743" spans="1:3" x14ac:dyDescent="0.55000000000000004">
      <c r="A743" t="s">
        <v>2730</v>
      </c>
      <c r="B743" t="s">
        <v>1901</v>
      </c>
      <c r="C743" t="s">
        <v>2425</v>
      </c>
    </row>
    <row r="744" spans="1:3" x14ac:dyDescent="0.55000000000000004">
      <c r="A744" t="s">
        <v>2730</v>
      </c>
      <c r="B744" t="s">
        <v>1902</v>
      </c>
      <c r="C744" t="s">
        <v>2425</v>
      </c>
    </row>
    <row r="745" spans="1:3" x14ac:dyDescent="0.55000000000000004">
      <c r="A745" t="s">
        <v>2730</v>
      </c>
      <c r="B745" t="s">
        <v>1903</v>
      </c>
      <c r="C745" t="s">
        <v>2425</v>
      </c>
    </row>
    <row r="746" spans="1:3" x14ac:dyDescent="0.55000000000000004">
      <c r="A746" t="s">
        <v>2730</v>
      </c>
      <c r="B746" t="s">
        <v>1904</v>
      </c>
      <c r="C746" t="s">
        <v>2425</v>
      </c>
    </row>
    <row r="747" spans="1:3" x14ac:dyDescent="0.55000000000000004">
      <c r="A747" t="s">
        <v>2730</v>
      </c>
      <c r="B747" t="s">
        <v>1905</v>
      </c>
      <c r="C747" t="s">
        <v>2425</v>
      </c>
    </row>
    <row r="748" spans="1:3" x14ac:dyDescent="0.55000000000000004">
      <c r="A748" t="s">
        <v>2730</v>
      </c>
      <c r="B748" t="s">
        <v>1906</v>
      </c>
      <c r="C748" t="s">
        <v>2425</v>
      </c>
    </row>
    <row r="749" spans="1:3" x14ac:dyDescent="0.55000000000000004">
      <c r="A749" t="s">
        <v>2731</v>
      </c>
      <c r="B749" t="s">
        <v>2184</v>
      </c>
      <c r="C749" t="s">
        <v>2425</v>
      </c>
    </row>
    <row r="750" spans="1:3" x14ac:dyDescent="0.55000000000000004">
      <c r="A750" t="s">
        <v>2731</v>
      </c>
      <c r="B750" t="s">
        <v>2185</v>
      </c>
      <c r="C750" t="s">
        <v>2425</v>
      </c>
    </row>
    <row r="751" spans="1:3" x14ac:dyDescent="0.55000000000000004">
      <c r="A751" t="s">
        <v>2731</v>
      </c>
      <c r="B751" t="s">
        <v>2186</v>
      </c>
      <c r="C751" t="s">
        <v>2425</v>
      </c>
    </row>
    <row r="752" spans="1:3" x14ac:dyDescent="0.55000000000000004">
      <c r="A752" t="s">
        <v>2732</v>
      </c>
      <c r="B752" t="s">
        <v>1853</v>
      </c>
      <c r="C752" t="s">
        <v>2425</v>
      </c>
    </row>
    <row r="753" spans="1:3" x14ac:dyDescent="0.55000000000000004">
      <c r="A753" t="s">
        <v>2733</v>
      </c>
      <c r="B753" t="s">
        <v>2069</v>
      </c>
      <c r="C753" t="s">
        <v>2425</v>
      </c>
    </row>
    <row r="754" spans="1:3" x14ac:dyDescent="0.55000000000000004">
      <c r="A754" t="s">
        <v>2733</v>
      </c>
      <c r="B754" t="s">
        <v>2070</v>
      </c>
      <c r="C754" t="s">
        <v>2425</v>
      </c>
    </row>
    <row r="755" spans="1:3" x14ac:dyDescent="0.55000000000000004">
      <c r="A755" t="s">
        <v>2733</v>
      </c>
      <c r="B755" t="s">
        <v>2071</v>
      </c>
      <c r="C755" t="s">
        <v>2425</v>
      </c>
    </row>
    <row r="756" spans="1:3" x14ac:dyDescent="0.55000000000000004">
      <c r="A756" t="s">
        <v>2733</v>
      </c>
      <c r="B756" t="s">
        <v>2072</v>
      </c>
      <c r="C756" t="s">
        <v>2425</v>
      </c>
    </row>
    <row r="757" spans="1:3" x14ac:dyDescent="0.55000000000000004">
      <c r="A757" t="s">
        <v>2733</v>
      </c>
      <c r="B757" t="s">
        <v>2073</v>
      </c>
      <c r="C757" t="s">
        <v>2425</v>
      </c>
    </row>
    <row r="758" spans="1:3" x14ac:dyDescent="0.55000000000000004">
      <c r="A758" t="s">
        <v>2734</v>
      </c>
      <c r="B758" t="s">
        <v>1771</v>
      </c>
      <c r="C758" t="s">
        <v>2425</v>
      </c>
    </row>
    <row r="759" spans="1:3" x14ac:dyDescent="0.55000000000000004">
      <c r="A759" t="s">
        <v>2734</v>
      </c>
      <c r="B759" t="s">
        <v>1772</v>
      </c>
      <c r="C759" t="s">
        <v>2425</v>
      </c>
    </row>
    <row r="760" spans="1:3" x14ac:dyDescent="0.55000000000000004">
      <c r="A760" t="s">
        <v>2734</v>
      </c>
      <c r="B760" t="s">
        <v>1773</v>
      </c>
      <c r="C760" t="s">
        <v>2425</v>
      </c>
    </row>
    <row r="761" spans="1:3" x14ac:dyDescent="0.55000000000000004">
      <c r="A761" t="s">
        <v>2734</v>
      </c>
      <c r="B761" t="s">
        <v>1774</v>
      </c>
      <c r="C761" t="s">
        <v>2425</v>
      </c>
    </row>
    <row r="762" spans="1:3" x14ac:dyDescent="0.55000000000000004">
      <c r="A762" t="s">
        <v>2735</v>
      </c>
      <c r="B762" t="s">
        <v>2037</v>
      </c>
      <c r="C762" t="s">
        <v>2425</v>
      </c>
    </row>
    <row r="763" spans="1:3" x14ac:dyDescent="0.55000000000000004">
      <c r="A763" t="s">
        <v>2736</v>
      </c>
      <c r="B763" t="s">
        <v>1123</v>
      </c>
      <c r="C763" t="s">
        <v>2425</v>
      </c>
    </row>
    <row r="764" spans="1:3" x14ac:dyDescent="0.55000000000000004">
      <c r="A764" t="s">
        <v>2737</v>
      </c>
      <c r="B764" t="s">
        <v>2128</v>
      </c>
      <c r="C764" t="s">
        <v>2425</v>
      </c>
    </row>
    <row r="765" spans="1:3" x14ac:dyDescent="0.55000000000000004">
      <c r="A765" s="199" t="s">
        <v>2738</v>
      </c>
      <c r="B765" s="199" t="s">
        <v>1647</v>
      </c>
      <c r="C765" t="s">
        <v>2425</v>
      </c>
    </row>
    <row r="766" spans="1:3" x14ac:dyDescent="0.55000000000000004">
      <c r="A766" t="s">
        <v>585</v>
      </c>
      <c r="B766" t="s">
        <v>585</v>
      </c>
      <c r="C766">
        <v>1</v>
      </c>
    </row>
    <row r="767" spans="1:3" x14ac:dyDescent="0.55000000000000004">
      <c r="A767" t="s">
        <v>2739</v>
      </c>
      <c r="B767" t="s">
        <v>5</v>
      </c>
      <c r="C767" t="s">
        <v>2425</v>
      </c>
    </row>
    <row r="768" spans="1:3" x14ac:dyDescent="0.55000000000000004">
      <c r="A768" t="s">
        <v>2740</v>
      </c>
      <c r="B768" t="s">
        <v>674</v>
      </c>
      <c r="C768" t="s">
        <v>2425</v>
      </c>
    </row>
    <row r="769" spans="1:3" x14ac:dyDescent="0.55000000000000004">
      <c r="A769" t="s">
        <v>2740</v>
      </c>
      <c r="B769" t="s">
        <v>673</v>
      </c>
      <c r="C769" t="s">
        <v>2425</v>
      </c>
    </row>
    <row r="770" spans="1:3" x14ac:dyDescent="0.55000000000000004">
      <c r="A770" t="s">
        <v>2740</v>
      </c>
      <c r="B770" t="s">
        <v>1234</v>
      </c>
      <c r="C770" t="s">
        <v>2425</v>
      </c>
    </row>
    <row r="771" spans="1:3" x14ac:dyDescent="0.55000000000000004">
      <c r="A771" t="s">
        <v>2740</v>
      </c>
      <c r="B771" t="s">
        <v>1235</v>
      </c>
      <c r="C771" t="s">
        <v>2425</v>
      </c>
    </row>
    <row r="772" spans="1:3" x14ac:dyDescent="0.55000000000000004">
      <c r="A772" t="s">
        <v>2741</v>
      </c>
      <c r="B772" t="s">
        <v>672</v>
      </c>
      <c r="C772" t="s">
        <v>2425</v>
      </c>
    </row>
    <row r="773" spans="1:3" x14ac:dyDescent="0.55000000000000004">
      <c r="A773" t="s">
        <v>2741</v>
      </c>
      <c r="B773" t="s">
        <v>1631</v>
      </c>
      <c r="C773" t="s">
        <v>2425</v>
      </c>
    </row>
    <row r="774" spans="1:3" x14ac:dyDescent="0.55000000000000004">
      <c r="A774" t="s">
        <v>2741</v>
      </c>
      <c r="B774" t="s">
        <v>1632</v>
      </c>
      <c r="C774" t="s">
        <v>2425</v>
      </c>
    </row>
    <row r="775" spans="1:3" x14ac:dyDescent="0.55000000000000004">
      <c r="A775" t="s">
        <v>2742</v>
      </c>
      <c r="B775" t="s">
        <v>9</v>
      </c>
      <c r="C775" t="s">
        <v>2425</v>
      </c>
    </row>
    <row r="776" spans="1:3" x14ac:dyDescent="0.55000000000000004">
      <c r="A776" t="s">
        <v>2743</v>
      </c>
      <c r="B776" t="s">
        <v>4</v>
      </c>
      <c r="C776" t="s">
        <v>2425</v>
      </c>
    </row>
    <row r="777" spans="1:3" x14ac:dyDescent="0.55000000000000004">
      <c r="A777" t="s">
        <v>2744</v>
      </c>
      <c r="B777" t="s">
        <v>671</v>
      </c>
      <c r="C777" t="s">
        <v>2425</v>
      </c>
    </row>
    <row r="778" spans="1:3" x14ac:dyDescent="0.55000000000000004">
      <c r="A778" t="s">
        <v>2744</v>
      </c>
      <c r="B778" t="s">
        <v>2221</v>
      </c>
      <c r="C778" t="s">
        <v>2425</v>
      </c>
    </row>
    <row r="779" spans="1:3" x14ac:dyDescent="0.55000000000000004">
      <c r="A779" t="s">
        <v>2744</v>
      </c>
      <c r="B779" t="s">
        <v>2222</v>
      </c>
      <c r="C779" t="s">
        <v>2425</v>
      </c>
    </row>
    <row r="780" spans="1:3" x14ac:dyDescent="0.55000000000000004">
      <c r="A780" t="s">
        <v>2745</v>
      </c>
      <c r="B780" t="s">
        <v>1229</v>
      </c>
      <c r="C780" t="s">
        <v>2425</v>
      </c>
    </row>
    <row r="781" spans="1:3" x14ac:dyDescent="0.55000000000000004">
      <c r="A781" t="s">
        <v>2745</v>
      </c>
      <c r="B781" t="s">
        <v>1230</v>
      </c>
      <c r="C781" t="s">
        <v>2425</v>
      </c>
    </row>
    <row r="782" spans="1:3" x14ac:dyDescent="0.55000000000000004">
      <c r="A782" t="s">
        <v>2745</v>
      </c>
      <c r="B782" t="s">
        <v>1231</v>
      </c>
      <c r="C782" t="s">
        <v>2425</v>
      </c>
    </row>
    <row r="783" spans="1:3" x14ac:dyDescent="0.55000000000000004">
      <c r="A783" t="s">
        <v>2745</v>
      </c>
      <c r="B783" t="s">
        <v>1232</v>
      </c>
      <c r="C783" t="s">
        <v>2425</v>
      </c>
    </row>
    <row r="784" spans="1:3" x14ac:dyDescent="0.55000000000000004">
      <c r="A784" t="s">
        <v>2746</v>
      </c>
      <c r="B784" t="s">
        <v>1655</v>
      </c>
      <c r="C784" t="s">
        <v>2425</v>
      </c>
    </row>
    <row r="785" spans="1:3" x14ac:dyDescent="0.55000000000000004">
      <c r="A785" t="s">
        <v>2747</v>
      </c>
      <c r="B785" t="s">
        <v>1607</v>
      </c>
      <c r="C785" t="s">
        <v>2425</v>
      </c>
    </row>
    <row r="786" spans="1:3" x14ac:dyDescent="0.55000000000000004">
      <c r="A786" t="s">
        <v>2747</v>
      </c>
      <c r="B786" t="s">
        <v>1608</v>
      </c>
      <c r="C786" t="s">
        <v>2425</v>
      </c>
    </row>
    <row r="787" spans="1:3" x14ac:dyDescent="0.55000000000000004">
      <c r="A787" t="s">
        <v>2747</v>
      </c>
      <c r="B787" t="s">
        <v>1609</v>
      </c>
      <c r="C787" t="s">
        <v>2425</v>
      </c>
    </row>
    <row r="788" spans="1:3" x14ac:dyDescent="0.55000000000000004">
      <c r="A788" t="s">
        <v>2748</v>
      </c>
      <c r="B788" t="s">
        <v>1984</v>
      </c>
      <c r="C788" t="s">
        <v>2425</v>
      </c>
    </row>
    <row r="789" spans="1:3" x14ac:dyDescent="0.55000000000000004">
      <c r="A789" t="s">
        <v>2749</v>
      </c>
      <c r="B789" t="s">
        <v>2053</v>
      </c>
      <c r="C789" t="s">
        <v>2425</v>
      </c>
    </row>
    <row r="790" spans="1:3" x14ac:dyDescent="0.55000000000000004">
      <c r="A790" t="s">
        <v>2750</v>
      </c>
      <c r="B790" t="s">
        <v>835</v>
      </c>
      <c r="C790" t="s">
        <v>2425</v>
      </c>
    </row>
    <row r="791" spans="1:3" x14ac:dyDescent="0.55000000000000004">
      <c r="A791" s="199" t="s">
        <v>670</v>
      </c>
      <c r="B791" s="199" t="s">
        <v>670</v>
      </c>
      <c r="C791">
        <v>1</v>
      </c>
    </row>
    <row r="792" spans="1:3" x14ac:dyDescent="0.55000000000000004">
      <c r="A792" t="s">
        <v>2751</v>
      </c>
      <c r="B792" t="s">
        <v>1409</v>
      </c>
      <c r="C792" t="s">
        <v>2425</v>
      </c>
    </row>
    <row r="793" spans="1:3" x14ac:dyDescent="0.55000000000000004">
      <c r="A793" t="s">
        <v>2751</v>
      </c>
      <c r="B793" t="s">
        <v>1410</v>
      </c>
      <c r="C793" t="s">
        <v>2425</v>
      </c>
    </row>
    <row r="794" spans="1:3" x14ac:dyDescent="0.55000000000000004">
      <c r="A794" t="s">
        <v>2751</v>
      </c>
      <c r="B794" t="s">
        <v>1411</v>
      </c>
      <c r="C794" t="s">
        <v>2425</v>
      </c>
    </row>
    <row r="795" spans="1:3" x14ac:dyDescent="0.55000000000000004">
      <c r="A795" t="s">
        <v>2751</v>
      </c>
      <c r="B795" t="s">
        <v>1412</v>
      </c>
      <c r="C795" t="s">
        <v>2425</v>
      </c>
    </row>
    <row r="796" spans="1:3" x14ac:dyDescent="0.55000000000000004">
      <c r="A796" t="s">
        <v>2751</v>
      </c>
      <c r="B796" t="s">
        <v>1413</v>
      </c>
      <c r="C796" t="s">
        <v>2425</v>
      </c>
    </row>
    <row r="797" spans="1:3" x14ac:dyDescent="0.55000000000000004">
      <c r="A797" t="s">
        <v>2751</v>
      </c>
      <c r="B797" t="s">
        <v>1414</v>
      </c>
      <c r="C797" t="s">
        <v>2425</v>
      </c>
    </row>
    <row r="798" spans="1:3" x14ac:dyDescent="0.55000000000000004">
      <c r="A798" t="s">
        <v>2751</v>
      </c>
      <c r="B798" t="s">
        <v>1415</v>
      </c>
      <c r="C798" t="s">
        <v>2425</v>
      </c>
    </row>
    <row r="799" spans="1:3" x14ac:dyDescent="0.55000000000000004">
      <c r="A799" t="s">
        <v>2751</v>
      </c>
      <c r="B799" t="s">
        <v>1416</v>
      </c>
      <c r="C799" t="s">
        <v>2425</v>
      </c>
    </row>
    <row r="800" spans="1:3" x14ac:dyDescent="0.55000000000000004">
      <c r="A800" t="s">
        <v>2751</v>
      </c>
      <c r="B800" t="s">
        <v>1417</v>
      </c>
      <c r="C800" t="s">
        <v>2425</v>
      </c>
    </row>
    <row r="801" spans="1:3" x14ac:dyDescent="0.55000000000000004">
      <c r="A801" t="s">
        <v>2751</v>
      </c>
      <c r="B801" t="s">
        <v>1418</v>
      </c>
      <c r="C801" t="s">
        <v>2425</v>
      </c>
    </row>
    <row r="802" spans="1:3" x14ac:dyDescent="0.55000000000000004">
      <c r="A802" t="s">
        <v>2752</v>
      </c>
      <c r="B802" t="s">
        <v>1611</v>
      </c>
      <c r="C802" t="s">
        <v>2425</v>
      </c>
    </row>
    <row r="803" spans="1:3" x14ac:dyDescent="0.55000000000000004">
      <c r="A803" t="s">
        <v>2752</v>
      </c>
      <c r="B803" t="s">
        <v>1612</v>
      </c>
      <c r="C803" t="s">
        <v>2425</v>
      </c>
    </row>
    <row r="804" spans="1:3" x14ac:dyDescent="0.55000000000000004">
      <c r="A804" t="s">
        <v>2752</v>
      </c>
      <c r="B804" t="s">
        <v>1613</v>
      </c>
      <c r="C804" t="s">
        <v>2425</v>
      </c>
    </row>
    <row r="805" spans="1:3" x14ac:dyDescent="0.55000000000000004">
      <c r="A805" s="199" t="s">
        <v>586</v>
      </c>
      <c r="B805" s="199" t="s">
        <v>586</v>
      </c>
      <c r="C805">
        <v>1</v>
      </c>
    </row>
    <row r="806" spans="1:3" x14ac:dyDescent="0.55000000000000004">
      <c r="A806" t="s">
        <v>2753</v>
      </c>
      <c r="B806" t="s">
        <v>669</v>
      </c>
      <c r="C806" t="s">
        <v>2425</v>
      </c>
    </row>
    <row r="807" spans="1:3" x14ac:dyDescent="0.55000000000000004">
      <c r="A807" s="199" t="s">
        <v>587</v>
      </c>
      <c r="B807" s="199" t="s">
        <v>587</v>
      </c>
      <c r="C807">
        <v>1</v>
      </c>
    </row>
    <row r="808" spans="1:3" x14ac:dyDescent="0.55000000000000004">
      <c r="A808" t="s">
        <v>2754</v>
      </c>
      <c r="B808" t="s">
        <v>1099</v>
      </c>
      <c r="C808" t="s">
        <v>2425</v>
      </c>
    </row>
    <row r="809" spans="1:3" x14ac:dyDescent="0.55000000000000004">
      <c r="A809" t="s">
        <v>2755</v>
      </c>
      <c r="B809" t="s">
        <v>1113</v>
      </c>
      <c r="C809" t="s">
        <v>2425</v>
      </c>
    </row>
    <row r="810" spans="1:3" x14ac:dyDescent="0.55000000000000004">
      <c r="A810" t="s">
        <v>2755</v>
      </c>
      <c r="B810" t="s">
        <v>1114</v>
      </c>
      <c r="C810" t="s">
        <v>2425</v>
      </c>
    </row>
    <row r="811" spans="1:3" x14ac:dyDescent="0.55000000000000004">
      <c r="A811" t="s">
        <v>2755</v>
      </c>
      <c r="B811" t="s">
        <v>1115</v>
      </c>
      <c r="C811" t="s">
        <v>2425</v>
      </c>
    </row>
    <row r="812" spans="1:3" x14ac:dyDescent="0.55000000000000004">
      <c r="A812" t="s">
        <v>2755</v>
      </c>
      <c r="B812" t="s">
        <v>1116</v>
      </c>
      <c r="C812" t="s">
        <v>2425</v>
      </c>
    </row>
    <row r="813" spans="1:3" x14ac:dyDescent="0.55000000000000004">
      <c r="A813" t="s">
        <v>2755</v>
      </c>
      <c r="B813" t="s">
        <v>1117</v>
      </c>
      <c r="C813" t="s">
        <v>2425</v>
      </c>
    </row>
    <row r="814" spans="1:3" x14ac:dyDescent="0.55000000000000004">
      <c r="A814" t="s">
        <v>2755</v>
      </c>
      <c r="B814" t="s">
        <v>1118</v>
      </c>
      <c r="C814" t="s">
        <v>2425</v>
      </c>
    </row>
    <row r="815" spans="1:3" x14ac:dyDescent="0.55000000000000004">
      <c r="A815" t="s">
        <v>2755</v>
      </c>
      <c r="B815" t="s">
        <v>1119</v>
      </c>
      <c r="C815" t="s">
        <v>2425</v>
      </c>
    </row>
    <row r="816" spans="1:3" x14ac:dyDescent="0.55000000000000004">
      <c r="A816" t="s">
        <v>2755</v>
      </c>
      <c r="B816" t="s">
        <v>1120</v>
      </c>
      <c r="C816" t="s">
        <v>2425</v>
      </c>
    </row>
    <row r="817" spans="1:3" x14ac:dyDescent="0.55000000000000004">
      <c r="A817" t="s">
        <v>2755</v>
      </c>
      <c r="B817" t="s">
        <v>1121</v>
      </c>
      <c r="C817" t="s">
        <v>2425</v>
      </c>
    </row>
    <row r="818" spans="1:3" x14ac:dyDescent="0.55000000000000004">
      <c r="A818" t="s">
        <v>2756</v>
      </c>
      <c r="B818" t="s">
        <v>2089</v>
      </c>
      <c r="C818" t="s">
        <v>2425</v>
      </c>
    </row>
    <row r="819" spans="1:3" x14ac:dyDescent="0.55000000000000004">
      <c r="A819" t="s">
        <v>2756</v>
      </c>
      <c r="B819" t="s">
        <v>2090</v>
      </c>
      <c r="C819" t="s">
        <v>2425</v>
      </c>
    </row>
    <row r="820" spans="1:3" x14ac:dyDescent="0.55000000000000004">
      <c r="A820" t="s">
        <v>2756</v>
      </c>
      <c r="B820" t="s">
        <v>2091</v>
      </c>
      <c r="C820" t="s">
        <v>2425</v>
      </c>
    </row>
    <row r="821" spans="1:3" x14ac:dyDescent="0.55000000000000004">
      <c r="A821" t="s">
        <v>2757</v>
      </c>
      <c r="B821" t="s">
        <v>1485</v>
      </c>
      <c r="C821" t="s">
        <v>2425</v>
      </c>
    </row>
    <row r="822" spans="1:3" x14ac:dyDescent="0.55000000000000004">
      <c r="A822" t="s">
        <v>2757</v>
      </c>
      <c r="B822" t="s">
        <v>1486</v>
      </c>
      <c r="C822" t="s">
        <v>2425</v>
      </c>
    </row>
    <row r="823" spans="1:3" x14ac:dyDescent="0.55000000000000004">
      <c r="A823" t="s">
        <v>2757</v>
      </c>
      <c r="B823" t="s">
        <v>1487</v>
      </c>
      <c r="C823" t="s">
        <v>2425</v>
      </c>
    </row>
    <row r="824" spans="1:3" x14ac:dyDescent="0.55000000000000004">
      <c r="A824" t="s">
        <v>2757</v>
      </c>
      <c r="B824" t="s">
        <v>1488</v>
      </c>
      <c r="C824" t="s">
        <v>2425</v>
      </c>
    </row>
    <row r="825" spans="1:3" x14ac:dyDescent="0.55000000000000004">
      <c r="A825" t="s">
        <v>2758</v>
      </c>
      <c r="B825" t="s">
        <v>2158</v>
      </c>
      <c r="C825" t="s">
        <v>2425</v>
      </c>
    </row>
    <row r="826" spans="1:3" x14ac:dyDescent="0.55000000000000004">
      <c r="A826" t="s">
        <v>2758</v>
      </c>
      <c r="B826" t="s">
        <v>2159</v>
      </c>
      <c r="C826" t="s">
        <v>2425</v>
      </c>
    </row>
    <row r="827" spans="1:3" x14ac:dyDescent="0.55000000000000004">
      <c r="A827" t="s">
        <v>2758</v>
      </c>
      <c r="B827" t="s">
        <v>2160</v>
      </c>
      <c r="C827" t="s">
        <v>2425</v>
      </c>
    </row>
    <row r="828" spans="1:3" x14ac:dyDescent="0.55000000000000004">
      <c r="A828" s="199" t="s">
        <v>668</v>
      </c>
      <c r="B828" s="199" t="s">
        <v>668</v>
      </c>
      <c r="C828">
        <v>1</v>
      </c>
    </row>
    <row r="829" spans="1:3" x14ac:dyDescent="0.55000000000000004">
      <c r="A829" t="s">
        <v>2759</v>
      </c>
      <c r="B829" t="s">
        <v>1147</v>
      </c>
      <c r="C829" t="s">
        <v>2425</v>
      </c>
    </row>
    <row r="830" spans="1:3" x14ac:dyDescent="0.55000000000000004">
      <c r="A830" t="s">
        <v>2759</v>
      </c>
      <c r="B830" t="s">
        <v>1148</v>
      </c>
      <c r="C830" t="s">
        <v>2425</v>
      </c>
    </row>
    <row r="831" spans="1:3" x14ac:dyDescent="0.55000000000000004">
      <c r="A831" t="s">
        <v>2759</v>
      </c>
      <c r="B831" t="s">
        <v>1149</v>
      </c>
      <c r="C831" t="s">
        <v>2425</v>
      </c>
    </row>
    <row r="832" spans="1:3" x14ac:dyDescent="0.55000000000000004">
      <c r="A832" t="s">
        <v>2760</v>
      </c>
      <c r="B832" t="s">
        <v>1293</v>
      </c>
      <c r="C832" t="s">
        <v>2425</v>
      </c>
    </row>
    <row r="833" spans="1:3" x14ac:dyDescent="0.55000000000000004">
      <c r="A833" t="s">
        <v>2761</v>
      </c>
      <c r="B833" t="s">
        <v>810</v>
      </c>
      <c r="C833" t="s">
        <v>2425</v>
      </c>
    </row>
    <row r="834" spans="1:3" x14ac:dyDescent="0.55000000000000004">
      <c r="A834" t="s">
        <v>2761</v>
      </c>
      <c r="B834" t="s">
        <v>811</v>
      </c>
      <c r="C834" t="s">
        <v>2425</v>
      </c>
    </row>
    <row r="835" spans="1:3" x14ac:dyDescent="0.55000000000000004">
      <c r="A835" t="s">
        <v>2761</v>
      </c>
      <c r="B835" t="s">
        <v>812</v>
      </c>
      <c r="C835" t="s">
        <v>2425</v>
      </c>
    </row>
    <row r="836" spans="1:3" x14ac:dyDescent="0.55000000000000004">
      <c r="A836" t="s">
        <v>2761</v>
      </c>
      <c r="B836" t="s">
        <v>813</v>
      </c>
      <c r="C836" t="s">
        <v>2425</v>
      </c>
    </row>
    <row r="837" spans="1:3" x14ac:dyDescent="0.55000000000000004">
      <c r="A837" t="s">
        <v>2762</v>
      </c>
      <c r="B837" t="s">
        <v>1273</v>
      </c>
      <c r="C837" t="s">
        <v>2425</v>
      </c>
    </row>
    <row r="838" spans="1:3" x14ac:dyDescent="0.55000000000000004">
      <c r="A838" t="s">
        <v>2762</v>
      </c>
      <c r="B838" t="s">
        <v>1274</v>
      </c>
      <c r="C838" t="s">
        <v>2425</v>
      </c>
    </row>
    <row r="839" spans="1:3" x14ac:dyDescent="0.55000000000000004">
      <c r="A839" t="s">
        <v>2762</v>
      </c>
      <c r="B839" t="s">
        <v>1275</v>
      </c>
      <c r="C839" t="s">
        <v>2425</v>
      </c>
    </row>
    <row r="840" spans="1:3" x14ac:dyDescent="0.55000000000000004">
      <c r="A840" t="s">
        <v>2762</v>
      </c>
      <c r="B840" t="s">
        <v>1276</v>
      </c>
      <c r="C840" t="s">
        <v>2425</v>
      </c>
    </row>
    <row r="841" spans="1:3" x14ac:dyDescent="0.55000000000000004">
      <c r="A841" t="s">
        <v>2762</v>
      </c>
      <c r="B841" t="s">
        <v>1277</v>
      </c>
      <c r="C841" t="s">
        <v>2425</v>
      </c>
    </row>
    <row r="842" spans="1:3" x14ac:dyDescent="0.55000000000000004">
      <c r="A842" t="s">
        <v>2762</v>
      </c>
      <c r="B842" t="s">
        <v>1278</v>
      </c>
      <c r="C842" t="s">
        <v>2425</v>
      </c>
    </row>
    <row r="843" spans="1:3" x14ac:dyDescent="0.55000000000000004">
      <c r="A843" t="s">
        <v>2762</v>
      </c>
      <c r="B843" t="s">
        <v>1279</v>
      </c>
      <c r="C843" t="s">
        <v>2425</v>
      </c>
    </row>
    <row r="844" spans="1:3" x14ac:dyDescent="0.55000000000000004">
      <c r="A844" s="199" t="s">
        <v>2763</v>
      </c>
      <c r="B844" s="199" t="s">
        <v>1809</v>
      </c>
      <c r="C844" t="s">
        <v>2425</v>
      </c>
    </row>
    <row r="845" spans="1:3" x14ac:dyDescent="0.55000000000000004">
      <c r="A845" t="s">
        <v>2763</v>
      </c>
      <c r="B845" t="s">
        <v>1810</v>
      </c>
      <c r="C845" t="s">
        <v>2425</v>
      </c>
    </row>
    <row r="846" spans="1:3" x14ac:dyDescent="0.55000000000000004">
      <c r="A846" t="s">
        <v>2763</v>
      </c>
      <c r="B846" t="s">
        <v>1811</v>
      </c>
      <c r="C846" t="s">
        <v>2425</v>
      </c>
    </row>
    <row r="847" spans="1:3" x14ac:dyDescent="0.55000000000000004">
      <c r="A847" t="s">
        <v>588</v>
      </c>
      <c r="B847" t="s">
        <v>588</v>
      </c>
      <c r="C847">
        <v>1</v>
      </c>
    </row>
    <row r="848" spans="1:3" x14ac:dyDescent="0.55000000000000004">
      <c r="A848" t="s">
        <v>2764</v>
      </c>
      <c r="B848" t="s">
        <v>1465</v>
      </c>
      <c r="C848" t="s">
        <v>2425</v>
      </c>
    </row>
    <row r="849" spans="1:3" x14ac:dyDescent="0.55000000000000004">
      <c r="A849" t="s">
        <v>2765</v>
      </c>
      <c r="B849" t="s">
        <v>1022</v>
      </c>
      <c r="C849" t="s">
        <v>2425</v>
      </c>
    </row>
    <row r="850" spans="1:3" x14ac:dyDescent="0.55000000000000004">
      <c r="A850" t="s">
        <v>2765</v>
      </c>
      <c r="B850" t="s">
        <v>1023</v>
      </c>
      <c r="C850" t="s">
        <v>2425</v>
      </c>
    </row>
    <row r="851" spans="1:3" x14ac:dyDescent="0.55000000000000004">
      <c r="A851" t="s">
        <v>2765</v>
      </c>
      <c r="B851" t="s">
        <v>1024</v>
      </c>
      <c r="C851" t="s">
        <v>2425</v>
      </c>
    </row>
    <row r="852" spans="1:3" x14ac:dyDescent="0.55000000000000004">
      <c r="A852" t="s">
        <v>2765</v>
      </c>
      <c r="B852" t="s">
        <v>1025</v>
      </c>
      <c r="C852" t="s">
        <v>2425</v>
      </c>
    </row>
    <row r="853" spans="1:3" x14ac:dyDescent="0.55000000000000004">
      <c r="A853" t="s">
        <v>2766</v>
      </c>
      <c r="B853" t="s">
        <v>1953</v>
      </c>
      <c r="C853" t="s">
        <v>2425</v>
      </c>
    </row>
    <row r="854" spans="1:3" x14ac:dyDescent="0.55000000000000004">
      <c r="A854" t="s">
        <v>2766</v>
      </c>
      <c r="B854" t="s">
        <v>1954</v>
      </c>
      <c r="C854" t="s">
        <v>2425</v>
      </c>
    </row>
    <row r="855" spans="1:3" x14ac:dyDescent="0.55000000000000004">
      <c r="A855" t="s">
        <v>2766</v>
      </c>
      <c r="B855" t="s">
        <v>1955</v>
      </c>
      <c r="C855" t="s">
        <v>2425</v>
      </c>
    </row>
    <row r="856" spans="1:3" x14ac:dyDescent="0.55000000000000004">
      <c r="A856" t="s">
        <v>2766</v>
      </c>
      <c r="B856" t="s">
        <v>1956</v>
      </c>
      <c r="C856" t="s">
        <v>2425</v>
      </c>
    </row>
    <row r="857" spans="1:3" x14ac:dyDescent="0.55000000000000004">
      <c r="A857" t="s">
        <v>2767</v>
      </c>
      <c r="B857" t="s">
        <v>1564</v>
      </c>
      <c r="C857" t="s">
        <v>2425</v>
      </c>
    </row>
    <row r="858" spans="1:3" x14ac:dyDescent="0.55000000000000004">
      <c r="A858" t="s">
        <v>2768</v>
      </c>
      <c r="B858" t="s">
        <v>2182</v>
      </c>
      <c r="C858" t="s">
        <v>2425</v>
      </c>
    </row>
    <row r="859" spans="1:3" x14ac:dyDescent="0.55000000000000004">
      <c r="A859" t="s">
        <v>2769</v>
      </c>
      <c r="B859" t="s">
        <v>764</v>
      </c>
      <c r="C859" t="s">
        <v>2425</v>
      </c>
    </row>
    <row r="860" spans="1:3" x14ac:dyDescent="0.55000000000000004">
      <c r="A860" t="s">
        <v>2769</v>
      </c>
      <c r="B860" t="s">
        <v>765</v>
      </c>
      <c r="C860" t="s">
        <v>2425</v>
      </c>
    </row>
    <row r="861" spans="1:3" x14ac:dyDescent="0.55000000000000004">
      <c r="A861" t="s">
        <v>2769</v>
      </c>
      <c r="B861" t="s">
        <v>766</v>
      </c>
      <c r="C861" t="s">
        <v>2425</v>
      </c>
    </row>
    <row r="862" spans="1:3" x14ac:dyDescent="0.55000000000000004">
      <c r="A862" t="s">
        <v>2769</v>
      </c>
      <c r="B862" t="s">
        <v>767</v>
      </c>
      <c r="C862" t="s">
        <v>2425</v>
      </c>
    </row>
    <row r="863" spans="1:3" x14ac:dyDescent="0.55000000000000004">
      <c r="A863" t="s">
        <v>2769</v>
      </c>
      <c r="B863" t="s">
        <v>768</v>
      </c>
      <c r="C863" t="s">
        <v>2425</v>
      </c>
    </row>
    <row r="864" spans="1:3" x14ac:dyDescent="0.55000000000000004">
      <c r="A864" t="s">
        <v>2770</v>
      </c>
      <c r="B864" t="s">
        <v>2306</v>
      </c>
      <c r="C864" t="s">
        <v>2425</v>
      </c>
    </row>
    <row r="865" spans="1:3" x14ac:dyDescent="0.55000000000000004">
      <c r="A865" t="s">
        <v>2771</v>
      </c>
      <c r="B865" t="s">
        <v>1539</v>
      </c>
      <c r="C865" t="s">
        <v>2425</v>
      </c>
    </row>
    <row r="866" spans="1:3" x14ac:dyDescent="0.55000000000000004">
      <c r="A866" t="s">
        <v>2771</v>
      </c>
      <c r="B866" t="s">
        <v>1540</v>
      </c>
      <c r="C866" t="s">
        <v>2425</v>
      </c>
    </row>
    <row r="867" spans="1:3" x14ac:dyDescent="0.55000000000000004">
      <c r="A867" t="s">
        <v>2771</v>
      </c>
      <c r="B867" t="s">
        <v>1541</v>
      </c>
      <c r="C867" t="s">
        <v>2425</v>
      </c>
    </row>
    <row r="868" spans="1:3" x14ac:dyDescent="0.55000000000000004">
      <c r="A868" t="s">
        <v>2771</v>
      </c>
      <c r="B868" t="s">
        <v>1542</v>
      </c>
      <c r="C868" t="s">
        <v>2425</v>
      </c>
    </row>
    <row r="869" spans="1:3" x14ac:dyDescent="0.55000000000000004">
      <c r="A869" t="s">
        <v>2771</v>
      </c>
      <c r="B869" t="s">
        <v>1543</v>
      </c>
      <c r="C869" t="s">
        <v>2425</v>
      </c>
    </row>
    <row r="870" spans="1:3" x14ac:dyDescent="0.55000000000000004">
      <c r="A870" t="s">
        <v>2771</v>
      </c>
      <c r="B870" t="s">
        <v>1544</v>
      </c>
      <c r="C870" t="s">
        <v>2425</v>
      </c>
    </row>
    <row r="871" spans="1:3" x14ac:dyDescent="0.55000000000000004">
      <c r="A871" t="s">
        <v>2771</v>
      </c>
      <c r="B871" t="s">
        <v>1545</v>
      </c>
      <c r="C871" t="s">
        <v>2425</v>
      </c>
    </row>
    <row r="872" spans="1:3" x14ac:dyDescent="0.55000000000000004">
      <c r="A872" t="s">
        <v>2771</v>
      </c>
      <c r="B872" t="s">
        <v>1546</v>
      </c>
      <c r="C872" t="s">
        <v>2425</v>
      </c>
    </row>
    <row r="873" spans="1:3" x14ac:dyDescent="0.55000000000000004">
      <c r="A873" t="s">
        <v>2771</v>
      </c>
      <c r="B873" t="s">
        <v>1547</v>
      </c>
      <c r="C873" t="s">
        <v>2425</v>
      </c>
    </row>
    <row r="874" spans="1:3" x14ac:dyDescent="0.55000000000000004">
      <c r="A874" t="s">
        <v>2772</v>
      </c>
      <c r="B874" t="s">
        <v>2240</v>
      </c>
      <c r="C874" t="s">
        <v>2425</v>
      </c>
    </row>
    <row r="875" spans="1:3" x14ac:dyDescent="0.55000000000000004">
      <c r="A875" s="199" t="s">
        <v>2773</v>
      </c>
      <c r="B875" s="199" t="s">
        <v>1519</v>
      </c>
      <c r="C875" t="s">
        <v>2425</v>
      </c>
    </row>
    <row r="876" spans="1:3" x14ac:dyDescent="0.55000000000000004">
      <c r="A876" t="s">
        <v>2773</v>
      </c>
      <c r="B876" t="s">
        <v>1520</v>
      </c>
      <c r="C876" t="s">
        <v>2425</v>
      </c>
    </row>
    <row r="877" spans="1:3" x14ac:dyDescent="0.55000000000000004">
      <c r="A877" t="s">
        <v>2773</v>
      </c>
      <c r="B877" t="s">
        <v>1521</v>
      </c>
      <c r="C877" t="s">
        <v>2425</v>
      </c>
    </row>
    <row r="878" spans="1:3" x14ac:dyDescent="0.55000000000000004">
      <c r="A878" t="s">
        <v>589</v>
      </c>
      <c r="B878" t="s">
        <v>589</v>
      </c>
      <c r="C878">
        <v>1</v>
      </c>
    </row>
    <row r="879" spans="1:3" x14ac:dyDescent="0.55000000000000004">
      <c r="A879" s="199" t="s">
        <v>2774</v>
      </c>
      <c r="B879" s="199" t="s">
        <v>1093</v>
      </c>
      <c r="C879" t="s">
        <v>2425</v>
      </c>
    </row>
    <row r="880" spans="1:3" x14ac:dyDescent="0.55000000000000004">
      <c r="A880" t="s">
        <v>2774</v>
      </c>
      <c r="B880" t="s">
        <v>1094</v>
      </c>
      <c r="C880" t="s">
        <v>2425</v>
      </c>
    </row>
    <row r="881" spans="1:3" x14ac:dyDescent="0.55000000000000004">
      <c r="A881" t="s">
        <v>2774</v>
      </c>
      <c r="B881" t="s">
        <v>1095</v>
      </c>
      <c r="C881" t="s">
        <v>2425</v>
      </c>
    </row>
    <row r="882" spans="1:3" x14ac:dyDescent="0.55000000000000004">
      <c r="A882" t="s">
        <v>590</v>
      </c>
      <c r="B882" t="s">
        <v>590</v>
      </c>
      <c r="C882">
        <v>1</v>
      </c>
    </row>
    <row r="883" spans="1:3" x14ac:dyDescent="0.55000000000000004">
      <c r="A883" t="s">
        <v>2775</v>
      </c>
      <c r="B883" t="s">
        <v>667</v>
      </c>
      <c r="C883" t="s">
        <v>2425</v>
      </c>
    </row>
    <row r="884" spans="1:3" x14ac:dyDescent="0.55000000000000004">
      <c r="A884" t="s">
        <v>2775</v>
      </c>
      <c r="B884" t="s">
        <v>1687</v>
      </c>
      <c r="C884" t="s">
        <v>2425</v>
      </c>
    </row>
    <row r="885" spans="1:3" x14ac:dyDescent="0.55000000000000004">
      <c r="A885" t="s">
        <v>2775</v>
      </c>
      <c r="B885" t="s">
        <v>1688</v>
      </c>
      <c r="C885" t="s">
        <v>2425</v>
      </c>
    </row>
    <row r="886" spans="1:3" x14ac:dyDescent="0.55000000000000004">
      <c r="A886" t="s">
        <v>2776</v>
      </c>
      <c r="B886" t="s">
        <v>953</v>
      </c>
      <c r="C886" t="s">
        <v>2425</v>
      </c>
    </row>
    <row r="887" spans="1:3" x14ac:dyDescent="0.55000000000000004">
      <c r="A887" t="s">
        <v>2776</v>
      </c>
      <c r="B887" t="s">
        <v>954</v>
      </c>
      <c r="C887" t="s">
        <v>2425</v>
      </c>
    </row>
    <row r="888" spans="1:3" x14ac:dyDescent="0.55000000000000004">
      <c r="A888" t="s">
        <v>2776</v>
      </c>
      <c r="B888" t="s">
        <v>955</v>
      </c>
      <c r="C888" t="s">
        <v>2425</v>
      </c>
    </row>
    <row r="889" spans="1:3" x14ac:dyDescent="0.55000000000000004">
      <c r="A889" s="199" t="s">
        <v>2776</v>
      </c>
      <c r="B889" s="199" t="s">
        <v>956</v>
      </c>
      <c r="C889" t="s">
        <v>2425</v>
      </c>
    </row>
    <row r="890" spans="1:3" x14ac:dyDescent="0.55000000000000004">
      <c r="A890" t="s">
        <v>2777</v>
      </c>
      <c r="B890" t="s">
        <v>997</v>
      </c>
      <c r="C890" t="s">
        <v>2425</v>
      </c>
    </row>
    <row r="891" spans="1:3" x14ac:dyDescent="0.55000000000000004">
      <c r="A891" t="s">
        <v>2778</v>
      </c>
      <c r="B891" t="s">
        <v>1994</v>
      </c>
      <c r="C891" t="s">
        <v>2425</v>
      </c>
    </row>
    <row r="892" spans="1:3" x14ac:dyDescent="0.55000000000000004">
      <c r="A892" t="s">
        <v>666</v>
      </c>
      <c r="B892" t="s">
        <v>666</v>
      </c>
      <c r="C892">
        <v>1</v>
      </c>
    </row>
    <row r="893" spans="1:3" x14ac:dyDescent="0.55000000000000004">
      <c r="A893" t="s">
        <v>2779</v>
      </c>
      <c r="B893" t="s">
        <v>2144</v>
      </c>
      <c r="C893" t="s">
        <v>2425</v>
      </c>
    </row>
    <row r="894" spans="1:3" x14ac:dyDescent="0.55000000000000004">
      <c r="A894" t="s">
        <v>2779</v>
      </c>
      <c r="B894" t="s">
        <v>2145</v>
      </c>
      <c r="C894" t="s">
        <v>2425</v>
      </c>
    </row>
    <row r="895" spans="1:3" x14ac:dyDescent="0.55000000000000004">
      <c r="A895" t="s">
        <v>2779</v>
      </c>
      <c r="B895" t="s">
        <v>2146</v>
      </c>
      <c r="C895" t="s">
        <v>2425</v>
      </c>
    </row>
    <row r="896" spans="1:3" x14ac:dyDescent="0.55000000000000004">
      <c r="A896" t="s">
        <v>2779</v>
      </c>
      <c r="B896" t="s">
        <v>2147</v>
      </c>
      <c r="C896" t="s">
        <v>2425</v>
      </c>
    </row>
    <row r="897" spans="1:3" x14ac:dyDescent="0.55000000000000004">
      <c r="A897" t="s">
        <v>2779</v>
      </c>
      <c r="B897" t="s">
        <v>2148</v>
      </c>
      <c r="C897" t="s">
        <v>2425</v>
      </c>
    </row>
    <row r="898" spans="1:3" x14ac:dyDescent="0.55000000000000004">
      <c r="A898" t="s">
        <v>2779</v>
      </c>
      <c r="B898" t="s">
        <v>2149</v>
      </c>
      <c r="C898" t="s">
        <v>2425</v>
      </c>
    </row>
    <row r="899" spans="1:3" x14ac:dyDescent="0.55000000000000004">
      <c r="A899" t="s">
        <v>2779</v>
      </c>
      <c r="B899" t="s">
        <v>2150</v>
      </c>
      <c r="C899" t="s">
        <v>2425</v>
      </c>
    </row>
    <row r="900" spans="1:3" x14ac:dyDescent="0.55000000000000004">
      <c r="A900" t="s">
        <v>2779</v>
      </c>
      <c r="B900" t="s">
        <v>2151</v>
      </c>
      <c r="C900" t="s">
        <v>2425</v>
      </c>
    </row>
    <row r="901" spans="1:3" x14ac:dyDescent="0.55000000000000004">
      <c r="A901" t="s">
        <v>2779</v>
      </c>
      <c r="B901" t="s">
        <v>2152</v>
      </c>
      <c r="C901" t="s">
        <v>2425</v>
      </c>
    </row>
    <row r="902" spans="1:3" x14ac:dyDescent="0.55000000000000004">
      <c r="A902" t="s">
        <v>2780</v>
      </c>
      <c r="B902" t="s">
        <v>1992</v>
      </c>
      <c r="C902" t="s">
        <v>2425</v>
      </c>
    </row>
    <row r="903" spans="1:3" x14ac:dyDescent="0.55000000000000004">
      <c r="A903" s="199" t="s">
        <v>2781</v>
      </c>
      <c r="B903" s="199" t="s">
        <v>2118</v>
      </c>
      <c r="C903" t="s">
        <v>2425</v>
      </c>
    </row>
    <row r="904" spans="1:3" x14ac:dyDescent="0.55000000000000004">
      <c r="A904" t="s">
        <v>2782</v>
      </c>
      <c r="B904" t="s">
        <v>1299</v>
      </c>
      <c r="C904" t="s">
        <v>2425</v>
      </c>
    </row>
    <row r="905" spans="1:3" x14ac:dyDescent="0.55000000000000004">
      <c r="A905" t="s">
        <v>2782</v>
      </c>
      <c r="B905" t="s">
        <v>1300</v>
      </c>
      <c r="C905" t="s">
        <v>2425</v>
      </c>
    </row>
    <row r="906" spans="1:3" x14ac:dyDescent="0.55000000000000004">
      <c r="A906" t="s">
        <v>591</v>
      </c>
      <c r="B906" t="s">
        <v>591</v>
      </c>
      <c r="C906">
        <v>1</v>
      </c>
    </row>
    <row r="907" spans="1:3" x14ac:dyDescent="0.55000000000000004">
      <c r="A907" t="s">
        <v>2783</v>
      </c>
      <c r="B907" t="s">
        <v>2104</v>
      </c>
      <c r="C907" t="s">
        <v>2425</v>
      </c>
    </row>
    <row r="908" spans="1:3" x14ac:dyDescent="0.55000000000000004">
      <c r="A908" t="s">
        <v>2784</v>
      </c>
      <c r="B908" t="s">
        <v>971</v>
      </c>
      <c r="C908" t="s">
        <v>2425</v>
      </c>
    </row>
    <row r="909" spans="1:3" x14ac:dyDescent="0.55000000000000004">
      <c r="A909" t="s">
        <v>2784</v>
      </c>
      <c r="B909" t="s">
        <v>972</v>
      </c>
      <c r="C909" t="s">
        <v>2425</v>
      </c>
    </row>
    <row r="910" spans="1:3" x14ac:dyDescent="0.55000000000000004">
      <c r="A910" t="s">
        <v>2784</v>
      </c>
      <c r="B910" t="s">
        <v>973</v>
      </c>
      <c r="C910" t="s">
        <v>2425</v>
      </c>
    </row>
    <row r="911" spans="1:3" x14ac:dyDescent="0.55000000000000004">
      <c r="A911" t="s">
        <v>2784</v>
      </c>
      <c r="B911" t="s">
        <v>974</v>
      </c>
      <c r="C911" t="s">
        <v>2425</v>
      </c>
    </row>
    <row r="912" spans="1:3" x14ac:dyDescent="0.55000000000000004">
      <c r="A912" t="s">
        <v>2784</v>
      </c>
      <c r="B912" t="s">
        <v>975</v>
      </c>
      <c r="C912" t="s">
        <v>2425</v>
      </c>
    </row>
    <row r="913" spans="1:3" x14ac:dyDescent="0.55000000000000004">
      <c r="A913" t="s">
        <v>2784</v>
      </c>
      <c r="B913" t="s">
        <v>976</v>
      </c>
      <c r="C913" t="s">
        <v>2425</v>
      </c>
    </row>
    <row r="914" spans="1:3" x14ac:dyDescent="0.55000000000000004">
      <c r="A914" t="s">
        <v>2784</v>
      </c>
      <c r="B914" t="s">
        <v>977</v>
      </c>
      <c r="C914" t="s">
        <v>2425</v>
      </c>
    </row>
    <row r="915" spans="1:3" x14ac:dyDescent="0.55000000000000004">
      <c r="A915" t="s">
        <v>2784</v>
      </c>
      <c r="B915" t="s">
        <v>978</v>
      </c>
      <c r="C915" t="s">
        <v>2425</v>
      </c>
    </row>
    <row r="916" spans="1:3" x14ac:dyDescent="0.55000000000000004">
      <c r="A916" t="s">
        <v>2785</v>
      </c>
      <c r="B916" t="s">
        <v>804</v>
      </c>
      <c r="C916" t="s">
        <v>2425</v>
      </c>
    </row>
    <row r="917" spans="1:3" x14ac:dyDescent="0.55000000000000004">
      <c r="A917" t="s">
        <v>2785</v>
      </c>
      <c r="B917" t="s">
        <v>805</v>
      </c>
      <c r="C917" t="s">
        <v>2425</v>
      </c>
    </row>
    <row r="918" spans="1:3" x14ac:dyDescent="0.55000000000000004">
      <c r="A918" t="s">
        <v>2785</v>
      </c>
      <c r="B918" t="s">
        <v>806</v>
      </c>
      <c r="C918" t="s">
        <v>2425</v>
      </c>
    </row>
    <row r="919" spans="1:3" x14ac:dyDescent="0.55000000000000004">
      <c r="A919" t="s">
        <v>2785</v>
      </c>
      <c r="B919" t="s">
        <v>807</v>
      </c>
      <c r="C919" t="s">
        <v>2425</v>
      </c>
    </row>
    <row r="920" spans="1:3" x14ac:dyDescent="0.55000000000000004">
      <c r="A920" t="s">
        <v>2785</v>
      </c>
      <c r="B920" t="s">
        <v>808</v>
      </c>
      <c r="C920" t="s">
        <v>2425</v>
      </c>
    </row>
    <row r="921" spans="1:3" x14ac:dyDescent="0.55000000000000004">
      <c r="A921" t="s">
        <v>2786</v>
      </c>
      <c r="B921" t="s">
        <v>946</v>
      </c>
      <c r="C921" t="s">
        <v>2425</v>
      </c>
    </row>
    <row r="922" spans="1:3" x14ac:dyDescent="0.55000000000000004">
      <c r="A922" t="s">
        <v>2786</v>
      </c>
      <c r="B922" t="s">
        <v>947</v>
      </c>
      <c r="C922" t="s">
        <v>2425</v>
      </c>
    </row>
    <row r="923" spans="1:3" x14ac:dyDescent="0.55000000000000004">
      <c r="A923" t="s">
        <v>2786</v>
      </c>
      <c r="B923" t="s">
        <v>948</v>
      </c>
      <c r="C923" t="s">
        <v>2425</v>
      </c>
    </row>
    <row r="924" spans="1:3" x14ac:dyDescent="0.55000000000000004">
      <c r="A924" t="s">
        <v>2786</v>
      </c>
      <c r="B924" t="s">
        <v>949</v>
      </c>
      <c r="C924" t="s">
        <v>2425</v>
      </c>
    </row>
    <row r="925" spans="1:3" x14ac:dyDescent="0.55000000000000004">
      <c r="A925" t="s">
        <v>2786</v>
      </c>
      <c r="B925" t="s">
        <v>950</v>
      </c>
      <c r="C925" t="s">
        <v>2425</v>
      </c>
    </row>
    <row r="926" spans="1:3" x14ac:dyDescent="0.55000000000000004">
      <c r="A926" t="s">
        <v>2786</v>
      </c>
      <c r="B926" t="s">
        <v>951</v>
      </c>
      <c r="C926" t="s">
        <v>2425</v>
      </c>
    </row>
    <row r="927" spans="1:3" x14ac:dyDescent="0.55000000000000004">
      <c r="A927" t="s">
        <v>2787</v>
      </c>
      <c r="B927" t="s">
        <v>1503</v>
      </c>
      <c r="C927" t="s">
        <v>2425</v>
      </c>
    </row>
    <row r="928" spans="1:3" x14ac:dyDescent="0.55000000000000004">
      <c r="A928" t="s">
        <v>2787</v>
      </c>
      <c r="B928" t="s">
        <v>1504</v>
      </c>
      <c r="C928" t="s">
        <v>2425</v>
      </c>
    </row>
    <row r="929" spans="1:3" x14ac:dyDescent="0.55000000000000004">
      <c r="A929" t="s">
        <v>2787</v>
      </c>
      <c r="B929" t="s">
        <v>1505</v>
      </c>
      <c r="C929" t="s">
        <v>2425</v>
      </c>
    </row>
    <row r="930" spans="1:3" x14ac:dyDescent="0.55000000000000004">
      <c r="A930" t="s">
        <v>2787</v>
      </c>
      <c r="B930" t="s">
        <v>1506</v>
      </c>
      <c r="C930" t="s">
        <v>2425</v>
      </c>
    </row>
    <row r="931" spans="1:3" x14ac:dyDescent="0.55000000000000004">
      <c r="A931" t="s">
        <v>2787</v>
      </c>
      <c r="B931" t="s">
        <v>1507</v>
      </c>
      <c r="C931" t="s">
        <v>2425</v>
      </c>
    </row>
    <row r="932" spans="1:3" x14ac:dyDescent="0.55000000000000004">
      <c r="A932" t="s">
        <v>2787</v>
      </c>
      <c r="B932" t="s">
        <v>1508</v>
      </c>
      <c r="C932" t="s">
        <v>2425</v>
      </c>
    </row>
    <row r="933" spans="1:3" x14ac:dyDescent="0.55000000000000004">
      <c r="A933" t="s">
        <v>2787</v>
      </c>
      <c r="B933" t="s">
        <v>1509</v>
      </c>
      <c r="C933" t="s">
        <v>2425</v>
      </c>
    </row>
    <row r="934" spans="1:3" x14ac:dyDescent="0.55000000000000004">
      <c r="A934" t="s">
        <v>2787</v>
      </c>
      <c r="B934" t="s">
        <v>1510</v>
      </c>
      <c r="C934" t="s">
        <v>2425</v>
      </c>
    </row>
    <row r="935" spans="1:3" x14ac:dyDescent="0.55000000000000004">
      <c r="A935" t="s">
        <v>2787</v>
      </c>
      <c r="B935" t="s">
        <v>1511</v>
      </c>
      <c r="C935" t="s">
        <v>2425</v>
      </c>
    </row>
    <row r="936" spans="1:3" x14ac:dyDescent="0.55000000000000004">
      <c r="A936" t="s">
        <v>2787</v>
      </c>
      <c r="B936" t="s">
        <v>1512</v>
      </c>
      <c r="C936" t="s">
        <v>2425</v>
      </c>
    </row>
    <row r="937" spans="1:3" x14ac:dyDescent="0.55000000000000004">
      <c r="A937" t="s">
        <v>2787</v>
      </c>
      <c r="B937" t="s">
        <v>1513</v>
      </c>
      <c r="C937" t="s">
        <v>2425</v>
      </c>
    </row>
    <row r="938" spans="1:3" x14ac:dyDescent="0.55000000000000004">
      <c r="A938" t="s">
        <v>2787</v>
      </c>
      <c r="B938" t="s">
        <v>1514</v>
      </c>
      <c r="C938" t="s">
        <v>2425</v>
      </c>
    </row>
    <row r="939" spans="1:3" x14ac:dyDescent="0.55000000000000004">
      <c r="A939" t="s">
        <v>2787</v>
      </c>
      <c r="B939" t="s">
        <v>1515</v>
      </c>
      <c r="C939" t="s">
        <v>2425</v>
      </c>
    </row>
    <row r="940" spans="1:3" x14ac:dyDescent="0.55000000000000004">
      <c r="A940" t="s">
        <v>2787</v>
      </c>
      <c r="B940" t="s">
        <v>1516</v>
      </c>
      <c r="C940" t="s">
        <v>2425</v>
      </c>
    </row>
    <row r="941" spans="1:3" x14ac:dyDescent="0.55000000000000004">
      <c r="A941" t="s">
        <v>2787</v>
      </c>
      <c r="B941" t="s">
        <v>1517</v>
      </c>
      <c r="C941" t="s">
        <v>2425</v>
      </c>
    </row>
    <row r="942" spans="1:3" x14ac:dyDescent="0.55000000000000004">
      <c r="A942" t="s">
        <v>2788</v>
      </c>
      <c r="B942" t="s">
        <v>1029</v>
      </c>
      <c r="C942" t="s">
        <v>2425</v>
      </c>
    </row>
    <row r="943" spans="1:3" x14ac:dyDescent="0.55000000000000004">
      <c r="A943" t="s">
        <v>2788</v>
      </c>
      <c r="B943" t="s">
        <v>1030</v>
      </c>
      <c r="C943" t="s">
        <v>2425</v>
      </c>
    </row>
    <row r="944" spans="1:3" x14ac:dyDescent="0.55000000000000004">
      <c r="A944" t="s">
        <v>2788</v>
      </c>
      <c r="B944" t="s">
        <v>1031</v>
      </c>
      <c r="C944" t="s">
        <v>2425</v>
      </c>
    </row>
    <row r="945" spans="1:3" x14ac:dyDescent="0.55000000000000004">
      <c r="A945" t="s">
        <v>2788</v>
      </c>
      <c r="B945" t="s">
        <v>1032</v>
      </c>
      <c r="C945" t="s">
        <v>2425</v>
      </c>
    </row>
    <row r="946" spans="1:3" x14ac:dyDescent="0.55000000000000004">
      <c r="A946" t="s">
        <v>2789</v>
      </c>
      <c r="B946" t="s">
        <v>2417</v>
      </c>
      <c r="C946" t="s">
        <v>2425</v>
      </c>
    </row>
    <row r="947" spans="1:3" x14ac:dyDescent="0.55000000000000004">
      <c r="A947" t="s">
        <v>2790</v>
      </c>
      <c r="B947" t="s">
        <v>1497</v>
      </c>
      <c r="C947" t="s">
        <v>2425</v>
      </c>
    </row>
    <row r="948" spans="1:3" x14ac:dyDescent="0.55000000000000004">
      <c r="A948" t="s">
        <v>2790</v>
      </c>
      <c r="B948" t="s">
        <v>1498</v>
      </c>
      <c r="C948" t="s">
        <v>2425</v>
      </c>
    </row>
    <row r="949" spans="1:3" x14ac:dyDescent="0.55000000000000004">
      <c r="A949" t="s">
        <v>2790</v>
      </c>
      <c r="B949" t="s">
        <v>1499</v>
      </c>
      <c r="C949" t="s">
        <v>2425</v>
      </c>
    </row>
    <row r="950" spans="1:3" x14ac:dyDescent="0.55000000000000004">
      <c r="A950" t="s">
        <v>2790</v>
      </c>
      <c r="B950" t="s">
        <v>1500</v>
      </c>
      <c r="C950" t="s">
        <v>2425</v>
      </c>
    </row>
    <row r="951" spans="1:3" x14ac:dyDescent="0.55000000000000004">
      <c r="A951" t="s">
        <v>2790</v>
      </c>
      <c r="B951" t="s">
        <v>1501</v>
      </c>
      <c r="C951" t="s">
        <v>2425</v>
      </c>
    </row>
    <row r="952" spans="1:3" x14ac:dyDescent="0.55000000000000004">
      <c r="A952" t="s">
        <v>2791</v>
      </c>
      <c r="B952" t="s">
        <v>1815</v>
      </c>
      <c r="C952" t="s">
        <v>2425</v>
      </c>
    </row>
    <row r="953" spans="1:3" x14ac:dyDescent="0.55000000000000004">
      <c r="A953" t="s">
        <v>2792</v>
      </c>
      <c r="B953" t="s">
        <v>2319</v>
      </c>
      <c r="C953" t="s">
        <v>2425</v>
      </c>
    </row>
    <row r="954" spans="1:3" x14ac:dyDescent="0.55000000000000004">
      <c r="A954" t="s">
        <v>2792</v>
      </c>
      <c r="B954" t="s">
        <v>2320</v>
      </c>
      <c r="C954" t="s">
        <v>2425</v>
      </c>
    </row>
    <row r="955" spans="1:3" x14ac:dyDescent="0.55000000000000004">
      <c r="A955" t="s">
        <v>2792</v>
      </c>
      <c r="B955" t="s">
        <v>2321</v>
      </c>
      <c r="C955" t="s">
        <v>2425</v>
      </c>
    </row>
    <row r="956" spans="1:3" x14ac:dyDescent="0.55000000000000004">
      <c r="A956" t="s">
        <v>2793</v>
      </c>
      <c r="B956" t="s">
        <v>2120</v>
      </c>
      <c r="C956" t="s">
        <v>2425</v>
      </c>
    </row>
    <row r="957" spans="1:3" x14ac:dyDescent="0.55000000000000004">
      <c r="A957" t="s">
        <v>2793</v>
      </c>
      <c r="B957" t="s">
        <v>2121</v>
      </c>
      <c r="C957" t="s">
        <v>2425</v>
      </c>
    </row>
    <row r="958" spans="1:3" x14ac:dyDescent="0.55000000000000004">
      <c r="A958" t="s">
        <v>2793</v>
      </c>
      <c r="B958" t="s">
        <v>2122</v>
      </c>
      <c r="C958" t="s">
        <v>2425</v>
      </c>
    </row>
    <row r="959" spans="1:3" x14ac:dyDescent="0.55000000000000004">
      <c r="A959" t="s">
        <v>2794</v>
      </c>
      <c r="B959" t="s">
        <v>1939</v>
      </c>
      <c r="C959" t="s">
        <v>2425</v>
      </c>
    </row>
    <row r="960" spans="1:3" x14ac:dyDescent="0.55000000000000004">
      <c r="A960" t="s">
        <v>2794</v>
      </c>
      <c r="B960" t="s">
        <v>1940</v>
      </c>
      <c r="C960" t="s">
        <v>2425</v>
      </c>
    </row>
    <row r="961" spans="1:3" x14ac:dyDescent="0.55000000000000004">
      <c r="A961" t="s">
        <v>2794</v>
      </c>
      <c r="B961" t="s">
        <v>1941</v>
      </c>
      <c r="C961" t="s">
        <v>2425</v>
      </c>
    </row>
    <row r="962" spans="1:3" x14ac:dyDescent="0.55000000000000004">
      <c r="A962" t="s">
        <v>2794</v>
      </c>
      <c r="B962" t="s">
        <v>1942</v>
      </c>
      <c r="C962" t="s">
        <v>2425</v>
      </c>
    </row>
    <row r="963" spans="1:3" x14ac:dyDescent="0.55000000000000004">
      <c r="A963" t="s">
        <v>2795</v>
      </c>
      <c r="B963" t="s">
        <v>6</v>
      </c>
      <c r="C963" t="s">
        <v>2425</v>
      </c>
    </row>
    <row r="964" spans="1:3" x14ac:dyDescent="0.55000000000000004">
      <c r="A964" t="s">
        <v>2796</v>
      </c>
      <c r="B964" t="s">
        <v>1257</v>
      </c>
      <c r="C964" t="s">
        <v>2425</v>
      </c>
    </row>
    <row r="965" spans="1:3" x14ac:dyDescent="0.55000000000000004">
      <c r="A965" t="s">
        <v>2796</v>
      </c>
      <c r="B965" t="s">
        <v>1258</v>
      </c>
      <c r="C965" t="s">
        <v>2425</v>
      </c>
    </row>
    <row r="966" spans="1:3" x14ac:dyDescent="0.55000000000000004">
      <c r="A966" t="s">
        <v>2796</v>
      </c>
      <c r="B966" t="s">
        <v>1259</v>
      </c>
      <c r="C966" t="s">
        <v>2425</v>
      </c>
    </row>
    <row r="967" spans="1:3" x14ac:dyDescent="0.55000000000000004">
      <c r="A967" t="s">
        <v>2797</v>
      </c>
      <c r="B967" t="s">
        <v>2405</v>
      </c>
      <c r="C967" t="s">
        <v>2425</v>
      </c>
    </row>
    <row r="968" spans="1:3" x14ac:dyDescent="0.55000000000000004">
      <c r="A968" t="s">
        <v>2798</v>
      </c>
      <c r="B968" t="s">
        <v>1337</v>
      </c>
      <c r="C968" t="s">
        <v>2425</v>
      </c>
    </row>
    <row r="969" spans="1:3" x14ac:dyDescent="0.55000000000000004">
      <c r="A969" t="s">
        <v>2798</v>
      </c>
      <c r="B969" t="s">
        <v>1338</v>
      </c>
      <c r="C969" t="s">
        <v>2425</v>
      </c>
    </row>
    <row r="970" spans="1:3" x14ac:dyDescent="0.55000000000000004">
      <c r="A970" t="s">
        <v>2798</v>
      </c>
      <c r="B970" t="s">
        <v>1339</v>
      </c>
      <c r="C970" t="s">
        <v>2425</v>
      </c>
    </row>
    <row r="971" spans="1:3" x14ac:dyDescent="0.55000000000000004">
      <c r="A971" t="s">
        <v>2799</v>
      </c>
      <c r="B971" t="s">
        <v>1204</v>
      </c>
      <c r="C971" t="s">
        <v>2425</v>
      </c>
    </row>
    <row r="972" spans="1:3" x14ac:dyDescent="0.55000000000000004">
      <c r="A972" t="s">
        <v>2799</v>
      </c>
      <c r="B972" t="s">
        <v>1205</v>
      </c>
      <c r="C972" t="s">
        <v>2425</v>
      </c>
    </row>
    <row r="973" spans="1:3" x14ac:dyDescent="0.55000000000000004">
      <c r="A973" s="199" t="s">
        <v>2799</v>
      </c>
      <c r="B973" s="199" t="s">
        <v>1206</v>
      </c>
      <c r="C973" t="s">
        <v>2425</v>
      </c>
    </row>
    <row r="974" spans="1:3" x14ac:dyDescent="0.55000000000000004">
      <c r="A974" t="s">
        <v>2800</v>
      </c>
      <c r="B974" t="s">
        <v>1829</v>
      </c>
      <c r="C974" t="s">
        <v>2425</v>
      </c>
    </row>
    <row r="975" spans="1:3" x14ac:dyDescent="0.55000000000000004">
      <c r="A975" t="s">
        <v>2801</v>
      </c>
      <c r="B975" t="s">
        <v>999</v>
      </c>
      <c r="C975" t="s">
        <v>2425</v>
      </c>
    </row>
    <row r="976" spans="1:3" x14ac:dyDescent="0.55000000000000004">
      <c r="A976" t="s">
        <v>665</v>
      </c>
      <c r="B976" t="s">
        <v>665</v>
      </c>
      <c r="C976">
        <v>1</v>
      </c>
    </row>
    <row r="977" spans="1:3" x14ac:dyDescent="0.55000000000000004">
      <c r="A977" s="199" t="s">
        <v>2802</v>
      </c>
      <c r="B977" s="199" t="s">
        <v>1825</v>
      </c>
      <c r="C977" t="s">
        <v>2425</v>
      </c>
    </row>
    <row r="978" spans="1:3" x14ac:dyDescent="0.55000000000000004">
      <c r="A978" t="s">
        <v>2802</v>
      </c>
      <c r="B978" t="s">
        <v>1826</v>
      </c>
      <c r="C978" t="s">
        <v>2425</v>
      </c>
    </row>
    <row r="979" spans="1:3" x14ac:dyDescent="0.55000000000000004">
      <c r="A979" t="s">
        <v>2802</v>
      </c>
      <c r="B979" t="s">
        <v>1827</v>
      </c>
      <c r="C979" t="s">
        <v>2425</v>
      </c>
    </row>
    <row r="980" spans="1:3" x14ac:dyDescent="0.55000000000000004">
      <c r="A980" t="s">
        <v>592</v>
      </c>
      <c r="B980" t="s">
        <v>592</v>
      </c>
      <c r="C980">
        <v>1</v>
      </c>
    </row>
    <row r="981" spans="1:3" x14ac:dyDescent="0.55000000000000004">
      <c r="A981" t="s">
        <v>2803</v>
      </c>
      <c r="B981" t="s">
        <v>2178</v>
      </c>
      <c r="C981" t="s">
        <v>2425</v>
      </c>
    </row>
    <row r="982" spans="1:3" x14ac:dyDescent="0.55000000000000004">
      <c r="A982" t="s">
        <v>2804</v>
      </c>
      <c r="B982" t="s">
        <v>1062</v>
      </c>
      <c r="C982" t="s">
        <v>2425</v>
      </c>
    </row>
    <row r="983" spans="1:3" x14ac:dyDescent="0.55000000000000004">
      <c r="A983" t="s">
        <v>2805</v>
      </c>
      <c r="B983" t="s">
        <v>2251</v>
      </c>
      <c r="C983" t="s">
        <v>2425</v>
      </c>
    </row>
    <row r="984" spans="1:3" x14ac:dyDescent="0.55000000000000004">
      <c r="A984" t="s">
        <v>2806</v>
      </c>
      <c r="B984" t="s">
        <v>1447</v>
      </c>
      <c r="C984" t="s">
        <v>2425</v>
      </c>
    </row>
    <row r="985" spans="1:3" x14ac:dyDescent="0.55000000000000004">
      <c r="A985" t="s">
        <v>2807</v>
      </c>
      <c r="B985" t="s">
        <v>1389</v>
      </c>
      <c r="C985" t="s">
        <v>2425</v>
      </c>
    </row>
    <row r="986" spans="1:3" x14ac:dyDescent="0.55000000000000004">
      <c r="A986" t="s">
        <v>2807</v>
      </c>
      <c r="B986" t="s">
        <v>1390</v>
      </c>
      <c r="C986" t="s">
        <v>2425</v>
      </c>
    </row>
    <row r="987" spans="1:3" x14ac:dyDescent="0.55000000000000004">
      <c r="A987" t="s">
        <v>2807</v>
      </c>
      <c r="B987" t="s">
        <v>1391</v>
      </c>
      <c r="C987" t="s">
        <v>2425</v>
      </c>
    </row>
    <row r="988" spans="1:3" x14ac:dyDescent="0.55000000000000004">
      <c r="A988" t="s">
        <v>2808</v>
      </c>
      <c r="B988" t="s">
        <v>2421</v>
      </c>
      <c r="C988" t="s">
        <v>2425</v>
      </c>
    </row>
    <row r="989" spans="1:3" x14ac:dyDescent="0.55000000000000004">
      <c r="A989" t="s">
        <v>2809</v>
      </c>
      <c r="B989" t="s">
        <v>1793</v>
      </c>
      <c r="C989" t="s">
        <v>2425</v>
      </c>
    </row>
    <row r="990" spans="1:3" x14ac:dyDescent="0.55000000000000004">
      <c r="A990" t="s">
        <v>2810</v>
      </c>
      <c r="B990" t="s">
        <v>2399</v>
      </c>
      <c r="C990" t="s">
        <v>2425</v>
      </c>
    </row>
    <row r="991" spans="1:3" x14ac:dyDescent="0.55000000000000004">
      <c r="A991" t="s">
        <v>2811</v>
      </c>
      <c r="B991" t="s">
        <v>1365</v>
      </c>
      <c r="C991" t="s">
        <v>2425</v>
      </c>
    </row>
    <row r="992" spans="1:3" x14ac:dyDescent="0.55000000000000004">
      <c r="A992" t="s">
        <v>2812</v>
      </c>
      <c r="B992" t="s">
        <v>1140</v>
      </c>
      <c r="C992" t="s">
        <v>2425</v>
      </c>
    </row>
    <row r="993" spans="1:3" x14ac:dyDescent="0.55000000000000004">
      <c r="A993" s="199" t="s">
        <v>2813</v>
      </c>
      <c r="B993" s="199" t="s">
        <v>1679</v>
      </c>
      <c r="C993" t="s">
        <v>2425</v>
      </c>
    </row>
    <row r="994" spans="1:3" x14ac:dyDescent="0.55000000000000004">
      <c r="A994" t="s">
        <v>2814</v>
      </c>
      <c r="B994" t="s">
        <v>2351</v>
      </c>
      <c r="C994" t="s">
        <v>2425</v>
      </c>
    </row>
    <row r="995" spans="1:3" x14ac:dyDescent="0.55000000000000004">
      <c r="A995" t="s">
        <v>2815</v>
      </c>
      <c r="B995" t="s">
        <v>1661</v>
      </c>
      <c r="C995" t="s">
        <v>2425</v>
      </c>
    </row>
    <row r="996" spans="1:3" x14ac:dyDescent="0.55000000000000004">
      <c r="A996" t="s">
        <v>593</v>
      </c>
      <c r="B996" t="s">
        <v>593</v>
      </c>
      <c r="C996">
        <v>1</v>
      </c>
    </row>
    <row r="997" spans="1:3" x14ac:dyDescent="0.55000000000000004">
      <c r="A997" t="s">
        <v>2816</v>
      </c>
      <c r="B997" t="s">
        <v>2108</v>
      </c>
      <c r="C997" t="s">
        <v>2425</v>
      </c>
    </row>
    <row r="998" spans="1:3" x14ac:dyDescent="0.55000000000000004">
      <c r="A998" t="s">
        <v>2816</v>
      </c>
      <c r="B998" t="s">
        <v>2109</v>
      </c>
      <c r="C998" t="s">
        <v>2425</v>
      </c>
    </row>
    <row r="999" spans="1:3" x14ac:dyDescent="0.55000000000000004">
      <c r="A999" t="s">
        <v>2816</v>
      </c>
      <c r="B999" t="s">
        <v>2110</v>
      </c>
      <c r="C999" t="s">
        <v>2425</v>
      </c>
    </row>
    <row r="1000" spans="1:3" x14ac:dyDescent="0.55000000000000004">
      <c r="A1000" t="s">
        <v>2816</v>
      </c>
      <c r="B1000" t="s">
        <v>2111</v>
      </c>
      <c r="C1000" t="s">
        <v>2425</v>
      </c>
    </row>
    <row r="1001" spans="1:3" x14ac:dyDescent="0.55000000000000004">
      <c r="A1001" t="s">
        <v>2816</v>
      </c>
      <c r="B1001" t="s">
        <v>2112</v>
      </c>
      <c r="C1001" t="s">
        <v>2425</v>
      </c>
    </row>
    <row r="1002" spans="1:3" x14ac:dyDescent="0.55000000000000004">
      <c r="A1002" t="s">
        <v>2817</v>
      </c>
      <c r="B1002" t="s">
        <v>2154</v>
      </c>
      <c r="C1002" t="s">
        <v>2425</v>
      </c>
    </row>
    <row r="1003" spans="1:3" x14ac:dyDescent="0.55000000000000004">
      <c r="A1003" t="s">
        <v>2817</v>
      </c>
      <c r="B1003" t="s">
        <v>2155</v>
      </c>
      <c r="C1003" t="s">
        <v>2425</v>
      </c>
    </row>
    <row r="1004" spans="1:3" x14ac:dyDescent="0.55000000000000004">
      <c r="A1004" t="s">
        <v>2817</v>
      </c>
      <c r="B1004" t="s">
        <v>2156</v>
      </c>
      <c r="C1004" t="s">
        <v>2425</v>
      </c>
    </row>
    <row r="1005" spans="1:3" x14ac:dyDescent="0.55000000000000004">
      <c r="A1005" t="s">
        <v>2818</v>
      </c>
      <c r="B1005" t="s">
        <v>1779</v>
      </c>
      <c r="C1005" t="s">
        <v>2425</v>
      </c>
    </row>
    <row r="1006" spans="1:3" x14ac:dyDescent="0.55000000000000004">
      <c r="A1006" t="s">
        <v>2819</v>
      </c>
      <c r="B1006" t="s">
        <v>1393</v>
      </c>
      <c r="C1006" t="s">
        <v>2425</v>
      </c>
    </row>
    <row r="1007" spans="1:3" x14ac:dyDescent="0.55000000000000004">
      <c r="A1007" t="s">
        <v>2819</v>
      </c>
      <c r="B1007" t="s">
        <v>1394</v>
      </c>
      <c r="C1007" t="s">
        <v>2425</v>
      </c>
    </row>
    <row r="1008" spans="1:3" x14ac:dyDescent="0.55000000000000004">
      <c r="A1008" t="s">
        <v>2819</v>
      </c>
      <c r="B1008" t="s">
        <v>1395</v>
      </c>
      <c r="C1008" t="s">
        <v>2425</v>
      </c>
    </row>
    <row r="1009" spans="1:3" x14ac:dyDescent="0.55000000000000004">
      <c r="A1009" t="s">
        <v>2820</v>
      </c>
      <c r="B1009" t="s">
        <v>1001</v>
      </c>
      <c r="C1009" t="s">
        <v>2425</v>
      </c>
    </row>
    <row r="1010" spans="1:3" x14ac:dyDescent="0.55000000000000004">
      <c r="A1010" t="s">
        <v>2820</v>
      </c>
      <c r="B1010" t="s">
        <v>1002</v>
      </c>
      <c r="C1010" t="s">
        <v>2425</v>
      </c>
    </row>
    <row r="1011" spans="1:3" x14ac:dyDescent="0.55000000000000004">
      <c r="A1011" t="s">
        <v>2820</v>
      </c>
      <c r="B1011" t="s">
        <v>1003</v>
      </c>
      <c r="C1011" t="s">
        <v>2425</v>
      </c>
    </row>
    <row r="1012" spans="1:3" x14ac:dyDescent="0.55000000000000004">
      <c r="A1012" t="s">
        <v>2820</v>
      </c>
      <c r="B1012" t="s">
        <v>1004</v>
      </c>
      <c r="C1012" t="s">
        <v>2425</v>
      </c>
    </row>
    <row r="1013" spans="1:3" x14ac:dyDescent="0.55000000000000004">
      <c r="A1013" t="s">
        <v>2820</v>
      </c>
      <c r="B1013" t="s">
        <v>1005</v>
      </c>
      <c r="C1013" t="s">
        <v>2425</v>
      </c>
    </row>
    <row r="1014" spans="1:3" x14ac:dyDescent="0.55000000000000004">
      <c r="A1014" t="s">
        <v>2820</v>
      </c>
      <c r="B1014" t="s">
        <v>1006</v>
      </c>
      <c r="C1014" t="s">
        <v>2425</v>
      </c>
    </row>
    <row r="1015" spans="1:3" x14ac:dyDescent="0.55000000000000004">
      <c r="A1015" t="s">
        <v>2821</v>
      </c>
      <c r="B1015" t="s">
        <v>1929</v>
      </c>
      <c r="C1015" t="s">
        <v>2425</v>
      </c>
    </row>
    <row r="1016" spans="1:3" x14ac:dyDescent="0.55000000000000004">
      <c r="A1016" t="s">
        <v>2821</v>
      </c>
      <c r="B1016" t="s">
        <v>1930</v>
      </c>
      <c r="C1016" t="s">
        <v>2425</v>
      </c>
    </row>
    <row r="1017" spans="1:3" x14ac:dyDescent="0.55000000000000004">
      <c r="A1017" t="s">
        <v>2821</v>
      </c>
      <c r="B1017" t="s">
        <v>1931</v>
      </c>
      <c r="C1017" t="s">
        <v>2425</v>
      </c>
    </row>
    <row r="1018" spans="1:3" x14ac:dyDescent="0.55000000000000004">
      <c r="A1018" t="s">
        <v>2821</v>
      </c>
      <c r="B1018" t="s">
        <v>1932</v>
      </c>
      <c r="C1018" t="s">
        <v>2425</v>
      </c>
    </row>
    <row r="1019" spans="1:3" x14ac:dyDescent="0.55000000000000004">
      <c r="A1019" t="s">
        <v>2821</v>
      </c>
      <c r="B1019" t="s">
        <v>1933</v>
      </c>
      <c r="C1019" t="s">
        <v>2425</v>
      </c>
    </row>
    <row r="1020" spans="1:3" x14ac:dyDescent="0.55000000000000004">
      <c r="A1020" t="s">
        <v>2821</v>
      </c>
      <c r="B1020" t="s">
        <v>1934</v>
      </c>
      <c r="C1020" t="s">
        <v>2425</v>
      </c>
    </row>
    <row r="1021" spans="1:3" x14ac:dyDescent="0.55000000000000004">
      <c r="A1021" t="s">
        <v>2821</v>
      </c>
      <c r="B1021" t="s">
        <v>1935</v>
      </c>
      <c r="C1021" t="s">
        <v>2425</v>
      </c>
    </row>
    <row r="1022" spans="1:3" x14ac:dyDescent="0.55000000000000004">
      <c r="A1022" t="s">
        <v>2822</v>
      </c>
      <c r="B1022" t="s">
        <v>2065</v>
      </c>
      <c r="C1022" t="s">
        <v>2425</v>
      </c>
    </row>
    <row r="1023" spans="1:3" x14ac:dyDescent="0.55000000000000004">
      <c r="A1023" t="s">
        <v>2823</v>
      </c>
      <c r="B1023" t="s">
        <v>2234</v>
      </c>
      <c r="C1023" t="s">
        <v>2425</v>
      </c>
    </row>
    <row r="1024" spans="1:3" x14ac:dyDescent="0.55000000000000004">
      <c r="A1024" t="s">
        <v>2824</v>
      </c>
      <c r="B1024" t="s">
        <v>1335</v>
      </c>
      <c r="C1024" t="s">
        <v>2425</v>
      </c>
    </row>
    <row r="1025" spans="1:3" x14ac:dyDescent="0.55000000000000004">
      <c r="A1025" t="s">
        <v>2824</v>
      </c>
      <c r="B1025" t="s">
        <v>1797</v>
      </c>
      <c r="C1025" t="s">
        <v>2425</v>
      </c>
    </row>
    <row r="1026" spans="1:3" x14ac:dyDescent="0.55000000000000004">
      <c r="A1026" t="s">
        <v>2824</v>
      </c>
      <c r="B1026" t="s">
        <v>1798</v>
      </c>
      <c r="C1026" t="s">
        <v>2425</v>
      </c>
    </row>
    <row r="1027" spans="1:3" x14ac:dyDescent="0.55000000000000004">
      <c r="A1027" t="s">
        <v>2824</v>
      </c>
      <c r="B1027" t="s">
        <v>1799</v>
      </c>
      <c r="C1027" t="s">
        <v>2425</v>
      </c>
    </row>
    <row r="1028" spans="1:3" x14ac:dyDescent="0.55000000000000004">
      <c r="A1028" t="s">
        <v>2825</v>
      </c>
      <c r="B1028" t="s">
        <v>1457</v>
      </c>
      <c r="C1028" t="s">
        <v>2425</v>
      </c>
    </row>
    <row r="1029" spans="1:3" x14ac:dyDescent="0.55000000000000004">
      <c r="A1029" t="s">
        <v>2826</v>
      </c>
      <c r="B1029" t="s">
        <v>760</v>
      </c>
      <c r="C1029" t="s">
        <v>2425</v>
      </c>
    </row>
    <row r="1030" spans="1:3" x14ac:dyDescent="0.55000000000000004">
      <c r="A1030" t="s">
        <v>2826</v>
      </c>
      <c r="B1030" t="s">
        <v>761</v>
      </c>
      <c r="C1030" t="s">
        <v>2425</v>
      </c>
    </row>
    <row r="1031" spans="1:3" x14ac:dyDescent="0.55000000000000004">
      <c r="A1031" s="199" t="s">
        <v>2826</v>
      </c>
      <c r="B1031" s="199" t="s">
        <v>762</v>
      </c>
      <c r="C1031" t="s">
        <v>2425</v>
      </c>
    </row>
    <row r="1032" spans="1:3" x14ac:dyDescent="0.55000000000000004">
      <c r="A1032" t="s">
        <v>2827</v>
      </c>
      <c r="B1032" t="s">
        <v>1703</v>
      </c>
      <c r="C1032" t="s">
        <v>2425</v>
      </c>
    </row>
    <row r="1033" spans="1:3" x14ac:dyDescent="0.55000000000000004">
      <c r="A1033" t="s">
        <v>2827</v>
      </c>
      <c r="B1033" t="s">
        <v>1704</v>
      </c>
      <c r="C1033" t="s">
        <v>2425</v>
      </c>
    </row>
    <row r="1034" spans="1:3" x14ac:dyDescent="0.55000000000000004">
      <c r="A1034" t="s">
        <v>594</v>
      </c>
      <c r="B1034" t="s">
        <v>594</v>
      </c>
      <c r="C1034">
        <v>1</v>
      </c>
    </row>
    <row r="1035" spans="1:3" x14ac:dyDescent="0.55000000000000004">
      <c r="A1035" t="s">
        <v>2828</v>
      </c>
      <c r="B1035" t="s">
        <v>1692</v>
      </c>
      <c r="C1035" t="s">
        <v>2425</v>
      </c>
    </row>
    <row r="1036" spans="1:3" x14ac:dyDescent="0.55000000000000004">
      <c r="A1036" t="s">
        <v>2829</v>
      </c>
      <c r="B1036" t="s">
        <v>755</v>
      </c>
      <c r="C1036" t="s">
        <v>2425</v>
      </c>
    </row>
    <row r="1037" spans="1:3" x14ac:dyDescent="0.55000000000000004">
      <c r="A1037" s="199" t="s">
        <v>2829</v>
      </c>
      <c r="B1037" s="199" t="s">
        <v>756</v>
      </c>
      <c r="C1037" t="s">
        <v>2425</v>
      </c>
    </row>
    <row r="1038" spans="1:3" x14ac:dyDescent="0.55000000000000004">
      <c r="A1038" t="s">
        <v>2829</v>
      </c>
      <c r="B1038" t="s">
        <v>757</v>
      </c>
      <c r="C1038" t="s">
        <v>2425</v>
      </c>
    </row>
    <row r="1039" spans="1:3" x14ac:dyDescent="0.55000000000000004">
      <c r="A1039" t="s">
        <v>2829</v>
      </c>
      <c r="B1039" t="s">
        <v>758</v>
      </c>
      <c r="C1039" t="s">
        <v>2425</v>
      </c>
    </row>
    <row r="1040" spans="1:3" x14ac:dyDescent="0.55000000000000004">
      <c r="A1040" t="s">
        <v>595</v>
      </c>
      <c r="B1040" t="s">
        <v>595</v>
      </c>
      <c r="C1040">
        <v>1</v>
      </c>
    </row>
    <row r="1041" spans="1:3" x14ac:dyDescent="0.55000000000000004">
      <c r="A1041" s="199" t="s">
        <v>2830</v>
      </c>
      <c r="B1041" s="199" t="s">
        <v>2162</v>
      </c>
      <c r="C1041" t="s">
        <v>2425</v>
      </c>
    </row>
    <row r="1042" spans="1:3" x14ac:dyDescent="0.55000000000000004">
      <c r="A1042" t="s">
        <v>2830</v>
      </c>
      <c r="B1042" t="s">
        <v>2163</v>
      </c>
      <c r="C1042" t="s">
        <v>2425</v>
      </c>
    </row>
    <row r="1043" spans="1:3" x14ac:dyDescent="0.55000000000000004">
      <c r="A1043" t="s">
        <v>2830</v>
      </c>
      <c r="B1043" t="s">
        <v>2164</v>
      </c>
      <c r="C1043" t="s">
        <v>2425</v>
      </c>
    </row>
    <row r="1044" spans="1:3" x14ac:dyDescent="0.55000000000000004">
      <c r="A1044" t="s">
        <v>596</v>
      </c>
      <c r="B1044" t="s">
        <v>596</v>
      </c>
      <c r="C1044">
        <v>1</v>
      </c>
    </row>
    <row r="1045" spans="1:3" x14ac:dyDescent="0.55000000000000004">
      <c r="A1045" t="s">
        <v>2831</v>
      </c>
      <c r="B1045" t="s">
        <v>1578</v>
      </c>
      <c r="C1045" t="s">
        <v>2425</v>
      </c>
    </row>
    <row r="1046" spans="1:3" x14ac:dyDescent="0.55000000000000004">
      <c r="A1046" t="s">
        <v>2832</v>
      </c>
      <c r="B1046" t="s">
        <v>1405</v>
      </c>
      <c r="C1046" t="s">
        <v>2425</v>
      </c>
    </row>
    <row r="1047" spans="1:3" x14ac:dyDescent="0.55000000000000004">
      <c r="A1047" t="s">
        <v>2832</v>
      </c>
      <c r="B1047" t="s">
        <v>1406</v>
      </c>
      <c r="C1047" t="s">
        <v>2425</v>
      </c>
    </row>
    <row r="1048" spans="1:3" x14ac:dyDescent="0.55000000000000004">
      <c r="A1048" t="s">
        <v>2832</v>
      </c>
      <c r="B1048" t="s">
        <v>1407</v>
      </c>
      <c r="C1048" t="s">
        <v>2425</v>
      </c>
    </row>
    <row r="1049" spans="1:3" x14ac:dyDescent="0.55000000000000004">
      <c r="A1049" t="s">
        <v>2833</v>
      </c>
      <c r="B1049" t="s">
        <v>1403</v>
      </c>
      <c r="C1049" t="s">
        <v>2425</v>
      </c>
    </row>
    <row r="1050" spans="1:3" x14ac:dyDescent="0.55000000000000004">
      <c r="A1050" s="199" t="s">
        <v>2834</v>
      </c>
      <c r="B1050" s="199" t="s">
        <v>1615</v>
      </c>
      <c r="C1050" t="s">
        <v>2425</v>
      </c>
    </row>
    <row r="1051" spans="1:3" x14ac:dyDescent="0.55000000000000004">
      <c r="A1051" t="s">
        <v>2834</v>
      </c>
      <c r="B1051" t="s">
        <v>1616</v>
      </c>
      <c r="C1051" t="s">
        <v>2425</v>
      </c>
    </row>
    <row r="1052" spans="1:3" x14ac:dyDescent="0.55000000000000004">
      <c r="A1052" t="s">
        <v>2834</v>
      </c>
      <c r="B1052" t="s">
        <v>1617</v>
      </c>
      <c r="C1052" t="s">
        <v>2425</v>
      </c>
    </row>
    <row r="1053" spans="1:3" x14ac:dyDescent="0.55000000000000004">
      <c r="A1053" t="s">
        <v>664</v>
      </c>
      <c r="B1053" t="s">
        <v>664</v>
      </c>
      <c r="C1053">
        <v>1</v>
      </c>
    </row>
    <row r="1054" spans="1:3" x14ac:dyDescent="0.55000000000000004">
      <c r="A1054" t="s">
        <v>2835</v>
      </c>
      <c r="B1054" t="s">
        <v>663</v>
      </c>
      <c r="C1054" t="s">
        <v>2425</v>
      </c>
    </row>
    <row r="1055" spans="1:3" x14ac:dyDescent="0.55000000000000004">
      <c r="A1055" t="s">
        <v>2835</v>
      </c>
      <c r="B1055" t="s">
        <v>662</v>
      </c>
      <c r="C1055" t="s">
        <v>2425</v>
      </c>
    </row>
    <row r="1056" spans="1:3" x14ac:dyDescent="0.55000000000000004">
      <c r="A1056" s="199" t="s">
        <v>2835</v>
      </c>
      <c r="B1056" s="199" t="s">
        <v>661</v>
      </c>
      <c r="C1056" t="s">
        <v>2425</v>
      </c>
    </row>
    <row r="1057" spans="1:3" x14ac:dyDescent="0.55000000000000004">
      <c r="A1057" t="s">
        <v>2835</v>
      </c>
      <c r="B1057" t="s">
        <v>2050</v>
      </c>
      <c r="C1057" t="s">
        <v>2425</v>
      </c>
    </row>
    <row r="1058" spans="1:3" x14ac:dyDescent="0.55000000000000004">
      <c r="A1058" t="s">
        <v>2835</v>
      </c>
      <c r="B1058" t="s">
        <v>2051</v>
      </c>
      <c r="C1058" t="s">
        <v>2425</v>
      </c>
    </row>
    <row r="1059" spans="1:3" x14ac:dyDescent="0.55000000000000004">
      <c r="A1059" t="s">
        <v>660</v>
      </c>
      <c r="B1059" t="s">
        <v>660</v>
      </c>
      <c r="C1059">
        <v>1</v>
      </c>
    </row>
    <row r="1060" spans="1:3" x14ac:dyDescent="0.55000000000000004">
      <c r="A1060" t="s">
        <v>2836</v>
      </c>
      <c r="B1060" t="s">
        <v>1064</v>
      </c>
      <c r="C1060" t="s">
        <v>2425</v>
      </c>
    </row>
    <row r="1061" spans="1:3" x14ac:dyDescent="0.55000000000000004">
      <c r="A1061" t="s">
        <v>2836</v>
      </c>
      <c r="B1061" t="s">
        <v>1065</v>
      </c>
      <c r="C1061" t="s">
        <v>2425</v>
      </c>
    </row>
    <row r="1062" spans="1:3" x14ac:dyDescent="0.55000000000000004">
      <c r="A1062" t="s">
        <v>2836</v>
      </c>
      <c r="B1062" t="s">
        <v>1066</v>
      </c>
      <c r="C1062" t="s">
        <v>2425</v>
      </c>
    </row>
    <row r="1063" spans="1:3" x14ac:dyDescent="0.55000000000000004">
      <c r="A1063" t="s">
        <v>2836</v>
      </c>
      <c r="B1063" t="s">
        <v>1067</v>
      </c>
      <c r="C1063" t="s">
        <v>2425</v>
      </c>
    </row>
    <row r="1064" spans="1:3" x14ac:dyDescent="0.55000000000000004">
      <c r="A1064" t="s">
        <v>2837</v>
      </c>
      <c r="B1064" t="s">
        <v>1151</v>
      </c>
      <c r="C1064" t="s">
        <v>2425</v>
      </c>
    </row>
    <row r="1065" spans="1:3" x14ac:dyDescent="0.55000000000000004">
      <c r="A1065" t="s">
        <v>2837</v>
      </c>
      <c r="B1065" t="s">
        <v>1152</v>
      </c>
      <c r="C1065" t="s">
        <v>2425</v>
      </c>
    </row>
    <row r="1066" spans="1:3" x14ac:dyDescent="0.55000000000000004">
      <c r="A1066" t="s">
        <v>2837</v>
      </c>
      <c r="B1066" t="s">
        <v>1153</v>
      </c>
      <c r="C1066" t="s">
        <v>2425</v>
      </c>
    </row>
    <row r="1067" spans="1:3" x14ac:dyDescent="0.55000000000000004">
      <c r="A1067" t="s">
        <v>2837</v>
      </c>
      <c r="B1067" t="s">
        <v>1154</v>
      </c>
      <c r="C1067" t="s">
        <v>2425</v>
      </c>
    </row>
    <row r="1068" spans="1:3" x14ac:dyDescent="0.55000000000000004">
      <c r="A1068" s="199" t="s">
        <v>2838</v>
      </c>
      <c r="B1068" s="199" t="s">
        <v>1315</v>
      </c>
      <c r="C1068" t="s">
        <v>2425</v>
      </c>
    </row>
    <row r="1069" spans="1:3" x14ac:dyDescent="0.55000000000000004">
      <c r="A1069" t="s">
        <v>2839</v>
      </c>
      <c r="B1069" t="s">
        <v>1375</v>
      </c>
      <c r="C1069" t="s">
        <v>2425</v>
      </c>
    </row>
    <row r="1070" spans="1:3" x14ac:dyDescent="0.55000000000000004">
      <c r="A1070" t="s">
        <v>2840</v>
      </c>
      <c r="B1070" t="s">
        <v>1110</v>
      </c>
      <c r="C1070" t="s">
        <v>2425</v>
      </c>
    </row>
    <row r="1071" spans="1:3" x14ac:dyDescent="0.55000000000000004">
      <c r="A1071" t="s">
        <v>597</v>
      </c>
      <c r="B1071" t="s">
        <v>597</v>
      </c>
      <c r="C1071">
        <v>1</v>
      </c>
    </row>
    <row r="1072" spans="1:3" x14ac:dyDescent="0.55000000000000004">
      <c r="A1072" t="s">
        <v>2841</v>
      </c>
      <c r="B1072" t="s">
        <v>1327</v>
      </c>
      <c r="C1072" t="s">
        <v>2425</v>
      </c>
    </row>
    <row r="1073" spans="1:3" x14ac:dyDescent="0.55000000000000004">
      <c r="A1073" t="s">
        <v>2841</v>
      </c>
      <c r="B1073" t="s">
        <v>1328</v>
      </c>
      <c r="C1073" t="s">
        <v>2425</v>
      </c>
    </row>
    <row r="1074" spans="1:3" x14ac:dyDescent="0.55000000000000004">
      <c r="A1074" t="s">
        <v>2841</v>
      </c>
      <c r="B1074" t="s">
        <v>1329</v>
      </c>
      <c r="C1074" t="s">
        <v>2425</v>
      </c>
    </row>
    <row r="1075" spans="1:3" x14ac:dyDescent="0.55000000000000004">
      <c r="A1075" t="s">
        <v>2841</v>
      </c>
      <c r="B1075" t="s">
        <v>1330</v>
      </c>
      <c r="C1075" t="s">
        <v>2425</v>
      </c>
    </row>
    <row r="1076" spans="1:3" x14ac:dyDescent="0.55000000000000004">
      <c r="A1076" t="s">
        <v>2841</v>
      </c>
      <c r="B1076" t="s">
        <v>1331</v>
      </c>
      <c r="C1076" t="s">
        <v>2425</v>
      </c>
    </row>
    <row r="1077" spans="1:3" x14ac:dyDescent="0.55000000000000004">
      <c r="A1077" t="s">
        <v>2842</v>
      </c>
      <c r="B1077" t="s">
        <v>2188</v>
      </c>
      <c r="C1077" t="s">
        <v>2425</v>
      </c>
    </row>
    <row r="1078" spans="1:3" x14ac:dyDescent="0.55000000000000004">
      <c r="A1078" t="s">
        <v>2843</v>
      </c>
      <c r="B1078" t="s">
        <v>1349</v>
      </c>
      <c r="C1078" t="s">
        <v>2425</v>
      </c>
    </row>
    <row r="1079" spans="1:3" x14ac:dyDescent="0.55000000000000004">
      <c r="A1079" t="s">
        <v>2844</v>
      </c>
      <c r="B1079" t="s">
        <v>1367</v>
      </c>
      <c r="C1079" t="s">
        <v>2425</v>
      </c>
    </row>
    <row r="1080" spans="1:3" x14ac:dyDescent="0.55000000000000004">
      <c r="A1080" t="s">
        <v>2844</v>
      </c>
      <c r="B1080" t="s">
        <v>1368</v>
      </c>
      <c r="C1080" t="s">
        <v>2425</v>
      </c>
    </row>
    <row r="1081" spans="1:3" x14ac:dyDescent="0.55000000000000004">
      <c r="A1081" t="s">
        <v>2844</v>
      </c>
      <c r="B1081" t="s">
        <v>1369</v>
      </c>
      <c r="C1081" t="s">
        <v>2425</v>
      </c>
    </row>
    <row r="1082" spans="1:3" x14ac:dyDescent="0.55000000000000004">
      <c r="A1082" t="s">
        <v>2845</v>
      </c>
      <c r="B1082" t="s">
        <v>1142</v>
      </c>
      <c r="C1082" t="s">
        <v>2425</v>
      </c>
    </row>
    <row r="1083" spans="1:3" x14ac:dyDescent="0.55000000000000004">
      <c r="A1083" t="s">
        <v>2845</v>
      </c>
      <c r="B1083" t="s">
        <v>1143</v>
      </c>
      <c r="C1083" t="s">
        <v>2425</v>
      </c>
    </row>
    <row r="1084" spans="1:3" x14ac:dyDescent="0.55000000000000004">
      <c r="A1084" t="s">
        <v>2845</v>
      </c>
      <c r="B1084" t="s">
        <v>1144</v>
      </c>
      <c r="C1084" t="s">
        <v>2425</v>
      </c>
    </row>
    <row r="1085" spans="1:3" x14ac:dyDescent="0.55000000000000004">
      <c r="A1085" t="s">
        <v>2845</v>
      </c>
      <c r="B1085" t="s">
        <v>1145</v>
      </c>
      <c r="C1085" t="s">
        <v>2425</v>
      </c>
    </row>
    <row r="1086" spans="1:3" x14ac:dyDescent="0.55000000000000004">
      <c r="A1086" t="s">
        <v>2846</v>
      </c>
      <c r="B1086" t="s">
        <v>1859</v>
      </c>
      <c r="C1086" t="s">
        <v>2425</v>
      </c>
    </row>
    <row r="1087" spans="1:3" x14ac:dyDescent="0.55000000000000004">
      <c r="A1087" t="s">
        <v>2846</v>
      </c>
      <c r="B1087" t="s">
        <v>1860</v>
      </c>
      <c r="C1087" t="s">
        <v>2425</v>
      </c>
    </row>
    <row r="1088" spans="1:3" x14ac:dyDescent="0.55000000000000004">
      <c r="A1088" t="s">
        <v>2846</v>
      </c>
      <c r="B1088" t="s">
        <v>1861</v>
      </c>
      <c r="C1088" t="s">
        <v>2425</v>
      </c>
    </row>
    <row r="1089" spans="1:3" x14ac:dyDescent="0.55000000000000004">
      <c r="A1089" t="s">
        <v>2846</v>
      </c>
      <c r="B1089" t="s">
        <v>1862</v>
      </c>
      <c r="C1089" t="s">
        <v>2425</v>
      </c>
    </row>
    <row r="1090" spans="1:3" x14ac:dyDescent="0.55000000000000004">
      <c r="A1090" t="s">
        <v>2847</v>
      </c>
      <c r="B1090" t="s">
        <v>1807</v>
      </c>
      <c r="C1090" t="s">
        <v>2425</v>
      </c>
    </row>
    <row r="1091" spans="1:3" x14ac:dyDescent="0.55000000000000004">
      <c r="A1091" s="199" t="s">
        <v>2848</v>
      </c>
      <c r="B1091" s="199" t="s">
        <v>1847</v>
      </c>
      <c r="C1091" t="s">
        <v>2425</v>
      </c>
    </row>
    <row r="1092" spans="1:3" x14ac:dyDescent="0.55000000000000004">
      <c r="A1092" t="s">
        <v>2849</v>
      </c>
      <c r="B1092" t="s">
        <v>2362</v>
      </c>
      <c r="C1092" t="s">
        <v>2425</v>
      </c>
    </row>
    <row r="1093" spans="1:3" x14ac:dyDescent="0.55000000000000004">
      <c r="A1093" s="199" t="s">
        <v>2849</v>
      </c>
      <c r="B1093" s="199" t="s">
        <v>2363</v>
      </c>
      <c r="C1093" t="s">
        <v>2425</v>
      </c>
    </row>
    <row r="1094" spans="1:3" x14ac:dyDescent="0.55000000000000004">
      <c r="A1094" t="s">
        <v>659</v>
      </c>
      <c r="B1094" t="s">
        <v>659</v>
      </c>
      <c r="C1094">
        <v>1</v>
      </c>
    </row>
    <row r="1095" spans="1:3" x14ac:dyDescent="0.55000000000000004">
      <c r="A1095" t="s">
        <v>2850</v>
      </c>
      <c r="B1095" t="s">
        <v>1621</v>
      </c>
      <c r="C1095" t="s">
        <v>2425</v>
      </c>
    </row>
    <row r="1096" spans="1:3" x14ac:dyDescent="0.55000000000000004">
      <c r="A1096" t="s">
        <v>598</v>
      </c>
      <c r="B1096" t="s">
        <v>598</v>
      </c>
      <c r="C1096">
        <v>1</v>
      </c>
    </row>
    <row r="1097" spans="1:3" x14ac:dyDescent="0.55000000000000004">
      <c r="A1097" t="s">
        <v>2851</v>
      </c>
      <c r="B1097" t="s">
        <v>1594</v>
      </c>
      <c r="C1097" t="s">
        <v>2425</v>
      </c>
    </row>
    <row r="1098" spans="1:3" x14ac:dyDescent="0.55000000000000004">
      <c r="A1098" t="s">
        <v>2851</v>
      </c>
      <c r="B1098" t="s">
        <v>1595</v>
      </c>
      <c r="C1098" t="s">
        <v>2425</v>
      </c>
    </row>
    <row r="1099" spans="1:3" x14ac:dyDescent="0.55000000000000004">
      <c r="A1099" t="s">
        <v>2851</v>
      </c>
      <c r="B1099" t="s">
        <v>1596</v>
      </c>
      <c r="C1099" t="s">
        <v>2425</v>
      </c>
    </row>
    <row r="1100" spans="1:3" x14ac:dyDescent="0.55000000000000004">
      <c r="A1100" t="s">
        <v>2851</v>
      </c>
      <c r="B1100" t="s">
        <v>1597</v>
      </c>
      <c r="C1100" t="s">
        <v>2425</v>
      </c>
    </row>
    <row r="1101" spans="1:3" x14ac:dyDescent="0.55000000000000004">
      <c r="A1101" t="s">
        <v>2851</v>
      </c>
      <c r="B1101" t="s">
        <v>1598</v>
      </c>
      <c r="C1101" t="s">
        <v>2425</v>
      </c>
    </row>
    <row r="1102" spans="1:3" x14ac:dyDescent="0.55000000000000004">
      <c r="A1102" t="s">
        <v>2851</v>
      </c>
      <c r="B1102" t="s">
        <v>1599</v>
      </c>
      <c r="C1102" t="s">
        <v>2425</v>
      </c>
    </row>
    <row r="1103" spans="1:3" x14ac:dyDescent="0.55000000000000004">
      <c r="A1103" t="s">
        <v>2852</v>
      </c>
      <c r="B1103" t="s">
        <v>2323</v>
      </c>
      <c r="C1103" t="s">
        <v>2425</v>
      </c>
    </row>
    <row r="1104" spans="1:3" x14ac:dyDescent="0.55000000000000004">
      <c r="A1104" t="s">
        <v>2853</v>
      </c>
      <c r="B1104" t="s">
        <v>8</v>
      </c>
      <c r="C1104" t="s">
        <v>2425</v>
      </c>
    </row>
    <row r="1105" spans="1:3" x14ac:dyDescent="0.55000000000000004">
      <c r="A1105" t="s">
        <v>2854</v>
      </c>
      <c r="B1105" t="s">
        <v>1849</v>
      </c>
      <c r="C1105" t="s">
        <v>2425</v>
      </c>
    </row>
    <row r="1106" spans="1:3" x14ac:dyDescent="0.55000000000000004">
      <c r="A1106" t="s">
        <v>2854</v>
      </c>
      <c r="B1106" t="s">
        <v>1850</v>
      </c>
      <c r="C1106" t="s">
        <v>2425</v>
      </c>
    </row>
    <row r="1107" spans="1:3" x14ac:dyDescent="0.55000000000000004">
      <c r="A1107" t="s">
        <v>2854</v>
      </c>
      <c r="B1107" t="s">
        <v>1851</v>
      </c>
      <c r="C1107" t="s">
        <v>2425</v>
      </c>
    </row>
    <row r="1108" spans="1:3" x14ac:dyDescent="0.55000000000000004">
      <c r="A1108" t="s">
        <v>2855</v>
      </c>
      <c r="B1108" t="s">
        <v>1347</v>
      </c>
      <c r="C1108" t="s">
        <v>2425</v>
      </c>
    </row>
    <row r="1109" spans="1:3" x14ac:dyDescent="0.55000000000000004">
      <c r="A1109" t="s">
        <v>2856</v>
      </c>
      <c r="B1109" t="s">
        <v>1921</v>
      </c>
      <c r="C1109" t="s">
        <v>2425</v>
      </c>
    </row>
    <row r="1110" spans="1:3" x14ac:dyDescent="0.55000000000000004">
      <c r="A1110" t="s">
        <v>2856</v>
      </c>
      <c r="B1110" t="s">
        <v>1922</v>
      </c>
      <c r="C1110" t="s">
        <v>2425</v>
      </c>
    </row>
    <row r="1111" spans="1:3" x14ac:dyDescent="0.55000000000000004">
      <c r="A1111" t="s">
        <v>2856</v>
      </c>
      <c r="B1111" t="s">
        <v>1923</v>
      </c>
      <c r="C1111" t="s">
        <v>2425</v>
      </c>
    </row>
    <row r="1112" spans="1:3" x14ac:dyDescent="0.55000000000000004">
      <c r="A1112" t="s">
        <v>2857</v>
      </c>
      <c r="B1112" t="s">
        <v>1761</v>
      </c>
      <c r="C1112" t="s">
        <v>2425</v>
      </c>
    </row>
    <row r="1113" spans="1:3" x14ac:dyDescent="0.55000000000000004">
      <c r="A1113" t="s">
        <v>2858</v>
      </c>
      <c r="B1113" t="s">
        <v>1685</v>
      </c>
      <c r="C1113" t="s">
        <v>2425</v>
      </c>
    </row>
    <row r="1114" spans="1:3" x14ac:dyDescent="0.55000000000000004">
      <c r="A1114" t="s">
        <v>2859</v>
      </c>
      <c r="B1114" t="s">
        <v>1998</v>
      </c>
      <c r="C1114" t="s">
        <v>2425</v>
      </c>
    </row>
    <row r="1115" spans="1:3" x14ac:dyDescent="0.55000000000000004">
      <c r="A1115" t="s">
        <v>2860</v>
      </c>
      <c r="B1115" t="s">
        <v>2039</v>
      </c>
      <c r="C1115" t="s">
        <v>2425</v>
      </c>
    </row>
    <row r="1116" spans="1:3" x14ac:dyDescent="0.55000000000000004">
      <c r="A1116" t="s">
        <v>2861</v>
      </c>
      <c r="B1116" t="s">
        <v>2018</v>
      </c>
      <c r="C1116" t="s">
        <v>2425</v>
      </c>
    </row>
    <row r="1117" spans="1:3" x14ac:dyDescent="0.55000000000000004">
      <c r="A1117" t="s">
        <v>2862</v>
      </c>
      <c r="B1117" t="s">
        <v>1182</v>
      </c>
      <c r="C1117" t="s">
        <v>2425</v>
      </c>
    </row>
    <row r="1118" spans="1:3" x14ac:dyDescent="0.55000000000000004">
      <c r="A1118" t="s">
        <v>2862</v>
      </c>
      <c r="B1118" t="s">
        <v>1183</v>
      </c>
      <c r="C1118" t="s">
        <v>2425</v>
      </c>
    </row>
    <row r="1119" spans="1:3" x14ac:dyDescent="0.55000000000000004">
      <c r="A1119" t="s">
        <v>2862</v>
      </c>
      <c r="B1119" t="s">
        <v>1184</v>
      </c>
      <c r="C1119" t="s">
        <v>2425</v>
      </c>
    </row>
    <row r="1120" spans="1:3" x14ac:dyDescent="0.55000000000000004">
      <c r="A1120" t="s">
        <v>2862</v>
      </c>
      <c r="B1120" t="s">
        <v>1185</v>
      </c>
      <c r="C1120" t="s">
        <v>2425</v>
      </c>
    </row>
    <row r="1121" spans="1:3" x14ac:dyDescent="0.55000000000000004">
      <c r="A1121" s="199" t="s">
        <v>2863</v>
      </c>
      <c r="B1121" s="199" t="s">
        <v>2345</v>
      </c>
      <c r="C1121" t="s">
        <v>2425</v>
      </c>
    </row>
    <row r="1122" spans="1:3" x14ac:dyDescent="0.55000000000000004">
      <c r="A1122" t="s">
        <v>2864</v>
      </c>
      <c r="B1122" t="s">
        <v>1287</v>
      </c>
      <c r="C1122" t="s">
        <v>2425</v>
      </c>
    </row>
    <row r="1123" spans="1:3" x14ac:dyDescent="0.55000000000000004">
      <c r="A1123" t="s">
        <v>2865</v>
      </c>
      <c r="B1123" t="s">
        <v>1603</v>
      </c>
      <c r="C1123" t="s">
        <v>2425</v>
      </c>
    </row>
    <row r="1124" spans="1:3" x14ac:dyDescent="0.55000000000000004">
      <c r="A1124" t="s">
        <v>658</v>
      </c>
      <c r="B1124" t="s">
        <v>658</v>
      </c>
      <c r="C1124">
        <v>1</v>
      </c>
    </row>
    <row r="1125" spans="1:3" x14ac:dyDescent="0.55000000000000004">
      <c r="A1125" t="s">
        <v>2866</v>
      </c>
      <c r="B1125" t="s">
        <v>1172</v>
      </c>
      <c r="C1125" t="s">
        <v>2425</v>
      </c>
    </row>
    <row r="1126" spans="1:3" x14ac:dyDescent="0.55000000000000004">
      <c r="A1126" s="199" t="s">
        <v>2866</v>
      </c>
      <c r="B1126" s="199" t="s">
        <v>1173</v>
      </c>
      <c r="C1126" t="s">
        <v>2425</v>
      </c>
    </row>
    <row r="1127" spans="1:3" x14ac:dyDescent="0.55000000000000004">
      <c r="A1127" t="s">
        <v>2866</v>
      </c>
      <c r="B1127" t="s">
        <v>1174</v>
      </c>
      <c r="C1127" t="s">
        <v>2425</v>
      </c>
    </row>
    <row r="1128" spans="1:3" x14ac:dyDescent="0.55000000000000004">
      <c r="A1128" t="s">
        <v>2867</v>
      </c>
      <c r="B1128" t="s">
        <v>1875</v>
      </c>
      <c r="C1128" t="s">
        <v>2425</v>
      </c>
    </row>
    <row r="1129" spans="1:3" x14ac:dyDescent="0.55000000000000004">
      <c r="A1129" t="s">
        <v>599</v>
      </c>
      <c r="B1129" t="s">
        <v>599</v>
      </c>
      <c r="C1129">
        <v>1</v>
      </c>
    </row>
    <row r="1130" spans="1:3" x14ac:dyDescent="0.55000000000000004">
      <c r="A1130" t="s">
        <v>2868</v>
      </c>
      <c r="B1130" t="s">
        <v>2282</v>
      </c>
      <c r="C1130" t="s">
        <v>2425</v>
      </c>
    </row>
    <row r="1131" spans="1:3" x14ac:dyDescent="0.55000000000000004">
      <c r="A1131" t="s">
        <v>2868</v>
      </c>
      <c r="B1131" t="s">
        <v>2283</v>
      </c>
      <c r="C1131" t="s">
        <v>2425</v>
      </c>
    </row>
    <row r="1132" spans="1:3" x14ac:dyDescent="0.55000000000000004">
      <c r="A1132" t="s">
        <v>2868</v>
      </c>
      <c r="B1132" t="s">
        <v>2284</v>
      </c>
      <c r="C1132" t="s">
        <v>2425</v>
      </c>
    </row>
    <row r="1133" spans="1:3" x14ac:dyDescent="0.55000000000000004">
      <c r="A1133" t="s">
        <v>2869</v>
      </c>
      <c r="B1133" t="s">
        <v>2300</v>
      </c>
      <c r="C1133" t="s">
        <v>2425</v>
      </c>
    </row>
    <row r="1134" spans="1:3" x14ac:dyDescent="0.55000000000000004">
      <c r="A1134" t="s">
        <v>2870</v>
      </c>
      <c r="B1134" t="s">
        <v>1523</v>
      </c>
      <c r="C1134" t="s">
        <v>2425</v>
      </c>
    </row>
    <row r="1135" spans="1:3" x14ac:dyDescent="0.55000000000000004">
      <c r="A1135" t="s">
        <v>2870</v>
      </c>
      <c r="B1135" t="s">
        <v>1524</v>
      </c>
      <c r="C1135" t="s">
        <v>2425</v>
      </c>
    </row>
    <row r="1136" spans="1:3" x14ac:dyDescent="0.55000000000000004">
      <c r="A1136" t="s">
        <v>2870</v>
      </c>
      <c r="B1136" t="s">
        <v>1525</v>
      </c>
      <c r="C1136" t="s">
        <v>2425</v>
      </c>
    </row>
    <row r="1137" spans="1:3" x14ac:dyDescent="0.55000000000000004">
      <c r="A1137" t="s">
        <v>2871</v>
      </c>
      <c r="B1137" t="s">
        <v>2012</v>
      </c>
      <c r="C1137" t="s">
        <v>2425</v>
      </c>
    </row>
    <row r="1138" spans="1:3" x14ac:dyDescent="0.55000000000000004">
      <c r="A1138" t="s">
        <v>2872</v>
      </c>
      <c r="B1138" t="s">
        <v>2423</v>
      </c>
      <c r="C1138" t="s">
        <v>2425</v>
      </c>
    </row>
    <row r="1139" spans="1:3" x14ac:dyDescent="0.55000000000000004">
      <c r="A1139" t="s">
        <v>2873</v>
      </c>
      <c r="B1139" t="s">
        <v>848</v>
      </c>
      <c r="C1139" t="s">
        <v>2425</v>
      </c>
    </row>
    <row r="1140" spans="1:3" x14ac:dyDescent="0.55000000000000004">
      <c r="A1140" t="s">
        <v>2873</v>
      </c>
      <c r="B1140" t="s">
        <v>849</v>
      </c>
      <c r="C1140" t="s">
        <v>2425</v>
      </c>
    </row>
    <row r="1141" spans="1:3" x14ac:dyDescent="0.55000000000000004">
      <c r="A1141" t="s">
        <v>2873</v>
      </c>
      <c r="B1141" t="s">
        <v>850</v>
      </c>
      <c r="C1141" t="s">
        <v>2425</v>
      </c>
    </row>
    <row r="1142" spans="1:3" x14ac:dyDescent="0.55000000000000004">
      <c r="A1142" t="s">
        <v>2874</v>
      </c>
      <c r="B1142" t="s">
        <v>1490</v>
      </c>
      <c r="C1142" t="s">
        <v>2425</v>
      </c>
    </row>
    <row r="1143" spans="1:3" x14ac:dyDescent="0.55000000000000004">
      <c r="A1143" t="s">
        <v>2874</v>
      </c>
      <c r="B1143" t="s">
        <v>1491</v>
      </c>
      <c r="C1143" t="s">
        <v>2425</v>
      </c>
    </row>
    <row r="1144" spans="1:3" x14ac:dyDescent="0.55000000000000004">
      <c r="A1144" t="s">
        <v>2874</v>
      </c>
      <c r="B1144" t="s">
        <v>1492</v>
      </c>
      <c r="C1144" t="s">
        <v>2425</v>
      </c>
    </row>
    <row r="1145" spans="1:3" x14ac:dyDescent="0.55000000000000004">
      <c r="A1145" t="s">
        <v>2874</v>
      </c>
      <c r="B1145" t="s">
        <v>1493</v>
      </c>
      <c r="C1145" t="s">
        <v>2425</v>
      </c>
    </row>
    <row r="1146" spans="1:3" x14ac:dyDescent="0.55000000000000004">
      <c r="A1146" t="s">
        <v>2874</v>
      </c>
      <c r="B1146" t="s">
        <v>1494</v>
      </c>
      <c r="C1146" t="s">
        <v>2425</v>
      </c>
    </row>
    <row r="1147" spans="1:3" x14ac:dyDescent="0.55000000000000004">
      <c r="A1147" s="199" t="s">
        <v>2874</v>
      </c>
      <c r="B1147" s="199" t="s">
        <v>1495</v>
      </c>
      <c r="C1147" t="s">
        <v>2425</v>
      </c>
    </row>
    <row r="1148" spans="1:3" x14ac:dyDescent="0.55000000000000004">
      <c r="A1148" t="s">
        <v>2875</v>
      </c>
      <c r="B1148" t="s">
        <v>2278</v>
      </c>
      <c r="C1148" t="s">
        <v>2425</v>
      </c>
    </row>
    <row r="1149" spans="1:3" x14ac:dyDescent="0.55000000000000004">
      <c r="A1149" t="s">
        <v>2876</v>
      </c>
      <c r="B1149" t="s">
        <v>1708</v>
      </c>
      <c r="C1149" t="s">
        <v>2425</v>
      </c>
    </row>
    <row r="1150" spans="1:3" x14ac:dyDescent="0.55000000000000004">
      <c r="A1150" s="199" t="s">
        <v>657</v>
      </c>
      <c r="B1150" s="199" t="s">
        <v>657</v>
      </c>
      <c r="C1150">
        <v>1</v>
      </c>
    </row>
    <row r="1151" spans="1:3" x14ac:dyDescent="0.55000000000000004">
      <c r="A1151" t="s">
        <v>2877</v>
      </c>
      <c r="B1151" t="s">
        <v>2353</v>
      </c>
      <c r="C1151" t="s">
        <v>2425</v>
      </c>
    </row>
    <row r="1152" spans="1:3" x14ac:dyDescent="0.55000000000000004">
      <c r="A1152" t="s">
        <v>2877</v>
      </c>
      <c r="B1152" t="s">
        <v>2354</v>
      </c>
      <c r="C1152" t="s">
        <v>2425</v>
      </c>
    </row>
    <row r="1153" spans="1:3" x14ac:dyDescent="0.55000000000000004">
      <c r="A1153" t="s">
        <v>600</v>
      </c>
      <c r="B1153" t="s">
        <v>600</v>
      </c>
      <c r="C1153">
        <v>1</v>
      </c>
    </row>
    <row r="1154" spans="1:3" x14ac:dyDescent="0.55000000000000004">
      <c r="A1154" t="s">
        <v>2878</v>
      </c>
      <c r="B1154" t="s">
        <v>1819</v>
      </c>
      <c r="C1154" t="s">
        <v>2425</v>
      </c>
    </row>
    <row r="1155" spans="1:3" x14ac:dyDescent="0.55000000000000004">
      <c r="A1155" t="s">
        <v>2878</v>
      </c>
      <c r="B1155" t="s">
        <v>1820</v>
      </c>
      <c r="C1155" t="s">
        <v>2425</v>
      </c>
    </row>
    <row r="1156" spans="1:3" x14ac:dyDescent="0.55000000000000004">
      <c r="A1156" t="s">
        <v>2878</v>
      </c>
      <c r="B1156" t="s">
        <v>1821</v>
      </c>
      <c r="C1156" t="s">
        <v>2425</v>
      </c>
    </row>
    <row r="1157" spans="1:3" x14ac:dyDescent="0.55000000000000004">
      <c r="A1157" t="s">
        <v>2879</v>
      </c>
      <c r="B1157" t="s">
        <v>1857</v>
      </c>
      <c r="C1157" t="s">
        <v>2425</v>
      </c>
    </row>
    <row r="1158" spans="1:3" x14ac:dyDescent="0.55000000000000004">
      <c r="A1158" t="s">
        <v>2880</v>
      </c>
      <c r="B1158" t="s">
        <v>1657</v>
      </c>
      <c r="C1158" t="s">
        <v>2425</v>
      </c>
    </row>
    <row r="1159" spans="1:3" x14ac:dyDescent="0.55000000000000004">
      <c r="A1159" t="s">
        <v>2880</v>
      </c>
      <c r="B1159" t="s">
        <v>1658</v>
      </c>
      <c r="C1159" t="s">
        <v>2425</v>
      </c>
    </row>
    <row r="1160" spans="1:3" x14ac:dyDescent="0.55000000000000004">
      <c r="A1160" t="s">
        <v>2880</v>
      </c>
      <c r="B1160" t="s">
        <v>1659</v>
      </c>
      <c r="C1160" t="s">
        <v>2425</v>
      </c>
    </row>
    <row r="1161" spans="1:3" x14ac:dyDescent="0.55000000000000004">
      <c r="A1161" t="s">
        <v>2881</v>
      </c>
      <c r="B1161" t="s">
        <v>887</v>
      </c>
      <c r="C1161" t="s">
        <v>2425</v>
      </c>
    </row>
    <row r="1162" spans="1:3" x14ac:dyDescent="0.55000000000000004">
      <c r="A1162" t="s">
        <v>2882</v>
      </c>
      <c r="B1162" t="s">
        <v>2116</v>
      </c>
      <c r="C1162" t="s">
        <v>2425</v>
      </c>
    </row>
    <row r="1163" spans="1:3" x14ac:dyDescent="0.55000000000000004">
      <c r="A1163" t="s">
        <v>2883</v>
      </c>
      <c r="B1163" t="s">
        <v>2304</v>
      </c>
      <c r="C1163" t="s">
        <v>2425</v>
      </c>
    </row>
    <row r="1164" spans="1:3" x14ac:dyDescent="0.55000000000000004">
      <c r="A1164" t="s">
        <v>2884</v>
      </c>
      <c r="B1164" t="s">
        <v>2014</v>
      </c>
      <c r="C1164" t="s">
        <v>2425</v>
      </c>
    </row>
    <row r="1165" spans="1:3" x14ac:dyDescent="0.55000000000000004">
      <c r="A1165" t="s">
        <v>2884</v>
      </c>
      <c r="B1165" t="s">
        <v>2015</v>
      </c>
      <c r="C1165" t="s">
        <v>2425</v>
      </c>
    </row>
    <row r="1166" spans="1:3" x14ac:dyDescent="0.55000000000000004">
      <c r="A1166" t="s">
        <v>2884</v>
      </c>
      <c r="B1166" t="s">
        <v>2016</v>
      </c>
      <c r="C1166" t="s">
        <v>2425</v>
      </c>
    </row>
    <row r="1167" spans="1:3" x14ac:dyDescent="0.55000000000000004">
      <c r="A1167" t="s">
        <v>2885</v>
      </c>
      <c r="B1167" t="s">
        <v>1127</v>
      </c>
      <c r="C1167" t="s">
        <v>2425</v>
      </c>
    </row>
    <row r="1168" spans="1:3" x14ac:dyDescent="0.55000000000000004">
      <c r="A1168" t="s">
        <v>2885</v>
      </c>
      <c r="B1168" t="s">
        <v>1128</v>
      </c>
      <c r="C1168" t="s">
        <v>2425</v>
      </c>
    </row>
    <row r="1169" spans="1:3" x14ac:dyDescent="0.55000000000000004">
      <c r="A1169" t="s">
        <v>2885</v>
      </c>
      <c r="B1169" t="s">
        <v>1129</v>
      </c>
      <c r="C1169" t="s">
        <v>2425</v>
      </c>
    </row>
    <row r="1170" spans="1:3" x14ac:dyDescent="0.55000000000000004">
      <c r="A1170" t="s">
        <v>2885</v>
      </c>
      <c r="B1170" t="s">
        <v>1130</v>
      </c>
      <c r="C1170" t="s">
        <v>2425</v>
      </c>
    </row>
    <row r="1171" spans="1:3" x14ac:dyDescent="0.55000000000000004">
      <c r="A1171" t="s">
        <v>2885</v>
      </c>
      <c r="B1171" t="s">
        <v>1131</v>
      </c>
      <c r="C1171" t="s">
        <v>2425</v>
      </c>
    </row>
    <row r="1172" spans="1:3" x14ac:dyDescent="0.55000000000000004">
      <c r="A1172" t="s">
        <v>2885</v>
      </c>
      <c r="B1172" t="s">
        <v>1132</v>
      </c>
      <c r="C1172" t="s">
        <v>2425</v>
      </c>
    </row>
    <row r="1173" spans="1:3" x14ac:dyDescent="0.55000000000000004">
      <c r="A1173" t="s">
        <v>2885</v>
      </c>
      <c r="B1173" t="s">
        <v>1133</v>
      </c>
      <c r="C1173" t="s">
        <v>2425</v>
      </c>
    </row>
    <row r="1174" spans="1:3" x14ac:dyDescent="0.55000000000000004">
      <c r="A1174" t="s">
        <v>2885</v>
      </c>
      <c r="B1174" t="s">
        <v>1134</v>
      </c>
      <c r="C1174" t="s">
        <v>2425</v>
      </c>
    </row>
    <row r="1175" spans="1:3" x14ac:dyDescent="0.55000000000000004">
      <c r="A1175" t="s">
        <v>2885</v>
      </c>
      <c r="B1175" t="s">
        <v>1135</v>
      </c>
      <c r="C1175" t="s">
        <v>2425</v>
      </c>
    </row>
    <row r="1176" spans="1:3" x14ac:dyDescent="0.55000000000000004">
      <c r="A1176" t="s">
        <v>2885</v>
      </c>
      <c r="B1176" t="s">
        <v>1136</v>
      </c>
      <c r="C1176" t="s">
        <v>2425</v>
      </c>
    </row>
    <row r="1177" spans="1:3" x14ac:dyDescent="0.55000000000000004">
      <c r="A1177" s="199" t="s">
        <v>2885</v>
      </c>
      <c r="B1177" s="199" t="s">
        <v>1137</v>
      </c>
      <c r="C1177" t="s">
        <v>2425</v>
      </c>
    </row>
    <row r="1178" spans="1:3" x14ac:dyDescent="0.55000000000000004">
      <c r="A1178" t="s">
        <v>2885</v>
      </c>
      <c r="B1178" t="s">
        <v>1138</v>
      </c>
      <c r="C1178" t="s">
        <v>2425</v>
      </c>
    </row>
    <row r="1179" spans="1:3" x14ac:dyDescent="0.55000000000000004">
      <c r="A1179" t="s">
        <v>2886</v>
      </c>
      <c r="B1179" t="s">
        <v>1890</v>
      </c>
      <c r="C1179" t="s">
        <v>2425</v>
      </c>
    </row>
    <row r="1180" spans="1:3" x14ac:dyDescent="0.55000000000000004">
      <c r="A1180" t="s">
        <v>601</v>
      </c>
      <c r="B1180" t="s">
        <v>601</v>
      </c>
      <c r="C1180">
        <v>1</v>
      </c>
    </row>
    <row r="1181" spans="1:3" x14ac:dyDescent="0.55000000000000004">
      <c r="A1181" t="s">
        <v>2887</v>
      </c>
      <c r="B1181" t="s">
        <v>2292</v>
      </c>
      <c r="C1181" t="s">
        <v>2425</v>
      </c>
    </row>
    <row r="1182" spans="1:3" x14ac:dyDescent="0.55000000000000004">
      <c r="A1182" t="s">
        <v>2888</v>
      </c>
      <c r="B1182" t="s">
        <v>2106</v>
      </c>
      <c r="C1182" t="s">
        <v>2425</v>
      </c>
    </row>
    <row r="1183" spans="1:3" x14ac:dyDescent="0.55000000000000004">
      <c r="A1183" t="s">
        <v>2889</v>
      </c>
      <c r="B1183" t="s">
        <v>1966</v>
      </c>
      <c r="C1183" t="s">
        <v>2425</v>
      </c>
    </row>
    <row r="1184" spans="1:3" x14ac:dyDescent="0.55000000000000004">
      <c r="A1184" t="s">
        <v>2890</v>
      </c>
      <c r="B1184" t="s">
        <v>2296</v>
      </c>
      <c r="C1184" t="s">
        <v>2425</v>
      </c>
    </row>
    <row r="1185" spans="1:3" x14ac:dyDescent="0.55000000000000004">
      <c r="A1185" t="s">
        <v>2891</v>
      </c>
      <c r="B1185" t="s">
        <v>889</v>
      </c>
      <c r="C1185" t="s">
        <v>2425</v>
      </c>
    </row>
    <row r="1186" spans="1:3" x14ac:dyDescent="0.55000000000000004">
      <c r="A1186" t="s">
        <v>2891</v>
      </c>
      <c r="B1186" t="s">
        <v>890</v>
      </c>
      <c r="C1186" t="s">
        <v>2425</v>
      </c>
    </row>
    <row r="1187" spans="1:3" x14ac:dyDescent="0.55000000000000004">
      <c r="A1187" t="s">
        <v>2891</v>
      </c>
      <c r="B1187" t="s">
        <v>891</v>
      </c>
      <c r="C1187" t="s">
        <v>2425</v>
      </c>
    </row>
    <row r="1188" spans="1:3" x14ac:dyDescent="0.55000000000000004">
      <c r="A1188" t="s">
        <v>2891</v>
      </c>
      <c r="B1188" t="s">
        <v>892</v>
      </c>
      <c r="C1188" t="s">
        <v>2425</v>
      </c>
    </row>
    <row r="1189" spans="1:3" x14ac:dyDescent="0.55000000000000004">
      <c r="A1189" t="s">
        <v>2892</v>
      </c>
      <c r="B1189" t="s">
        <v>1345</v>
      </c>
      <c r="C1189" t="s">
        <v>2425</v>
      </c>
    </row>
    <row r="1190" spans="1:3" x14ac:dyDescent="0.55000000000000004">
      <c r="A1190" t="s">
        <v>2893</v>
      </c>
      <c r="B1190" t="s">
        <v>738</v>
      </c>
      <c r="C1190" t="s">
        <v>2425</v>
      </c>
    </row>
    <row r="1191" spans="1:3" x14ac:dyDescent="0.55000000000000004">
      <c r="A1191" t="s">
        <v>2893</v>
      </c>
      <c r="B1191" t="s">
        <v>739</v>
      </c>
      <c r="C1191" t="s">
        <v>2425</v>
      </c>
    </row>
    <row r="1192" spans="1:3" x14ac:dyDescent="0.55000000000000004">
      <c r="A1192" t="s">
        <v>2893</v>
      </c>
      <c r="B1192" t="s">
        <v>740</v>
      </c>
      <c r="C1192" t="s">
        <v>2425</v>
      </c>
    </row>
    <row r="1193" spans="1:3" x14ac:dyDescent="0.55000000000000004">
      <c r="A1193" t="s">
        <v>2893</v>
      </c>
      <c r="B1193" t="s">
        <v>741</v>
      </c>
      <c r="C1193" t="s">
        <v>2425</v>
      </c>
    </row>
    <row r="1194" spans="1:3" x14ac:dyDescent="0.55000000000000004">
      <c r="A1194" t="s">
        <v>2893</v>
      </c>
      <c r="B1194" t="s">
        <v>742</v>
      </c>
      <c r="C1194" t="s">
        <v>2425</v>
      </c>
    </row>
    <row r="1195" spans="1:3" x14ac:dyDescent="0.55000000000000004">
      <c r="A1195" t="s">
        <v>2893</v>
      </c>
      <c r="B1195" t="s">
        <v>743</v>
      </c>
      <c r="C1195" t="s">
        <v>2425</v>
      </c>
    </row>
    <row r="1196" spans="1:3" x14ac:dyDescent="0.55000000000000004">
      <c r="A1196" t="s">
        <v>2893</v>
      </c>
      <c r="B1196" t="s">
        <v>744</v>
      </c>
      <c r="C1196" t="s">
        <v>2425</v>
      </c>
    </row>
    <row r="1197" spans="1:3" x14ac:dyDescent="0.55000000000000004">
      <c r="A1197" t="s">
        <v>2893</v>
      </c>
      <c r="B1197" t="s">
        <v>745</v>
      </c>
      <c r="C1197" t="s">
        <v>2425</v>
      </c>
    </row>
    <row r="1198" spans="1:3" x14ac:dyDescent="0.55000000000000004">
      <c r="A1198" t="s">
        <v>2893</v>
      </c>
      <c r="B1198" t="s">
        <v>746</v>
      </c>
      <c r="C1198" t="s">
        <v>2425</v>
      </c>
    </row>
    <row r="1199" spans="1:3" x14ac:dyDescent="0.55000000000000004">
      <c r="A1199" t="s">
        <v>2893</v>
      </c>
      <c r="B1199" t="s">
        <v>747</v>
      </c>
      <c r="C1199" t="s">
        <v>2425</v>
      </c>
    </row>
    <row r="1200" spans="1:3" x14ac:dyDescent="0.55000000000000004">
      <c r="A1200" t="s">
        <v>2893</v>
      </c>
      <c r="B1200" t="s">
        <v>748</v>
      </c>
      <c r="C1200" t="s">
        <v>2425</v>
      </c>
    </row>
    <row r="1201" spans="1:3" x14ac:dyDescent="0.55000000000000004">
      <c r="A1201" t="s">
        <v>2893</v>
      </c>
      <c r="B1201" t="s">
        <v>749</v>
      </c>
      <c r="C1201" t="s">
        <v>2425</v>
      </c>
    </row>
    <row r="1202" spans="1:3" x14ac:dyDescent="0.55000000000000004">
      <c r="A1202" t="s">
        <v>2894</v>
      </c>
      <c r="B1202" t="s">
        <v>2325</v>
      </c>
      <c r="C1202" t="s">
        <v>2425</v>
      </c>
    </row>
    <row r="1203" spans="1:3" x14ac:dyDescent="0.55000000000000004">
      <c r="A1203" t="s">
        <v>2895</v>
      </c>
      <c r="B1203" t="s">
        <v>1125</v>
      </c>
      <c r="C1203" t="s">
        <v>2425</v>
      </c>
    </row>
    <row r="1204" spans="1:3" x14ac:dyDescent="0.55000000000000004">
      <c r="A1204" t="s">
        <v>2896</v>
      </c>
      <c r="B1204" t="s">
        <v>2294</v>
      </c>
      <c r="C1204" t="s">
        <v>2425</v>
      </c>
    </row>
    <row r="1205" spans="1:3" x14ac:dyDescent="0.55000000000000004">
      <c r="A1205" t="s">
        <v>2897</v>
      </c>
      <c r="B1205" t="s">
        <v>2055</v>
      </c>
      <c r="C1205" t="s">
        <v>2425</v>
      </c>
    </row>
    <row r="1206" spans="1:3" x14ac:dyDescent="0.55000000000000004">
      <c r="A1206" t="s">
        <v>2898</v>
      </c>
      <c r="B1206" t="s">
        <v>2001</v>
      </c>
      <c r="C1206" t="s">
        <v>2425</v>
      </c>
    </row>
    <row r="1207" spans="1:3" x14ac:dyDescent="0.55000000000000004">
      <c r="A1207" t="s">
        <v>2899</v>
      </c>
      <c r="B1207" t="s">
        <v>2288</v>
      </c>
      <c r="C1207" t="s">
        <v>2425</v>
      </c>
    </row>
    <row r="1208" spans="1:3" x14ac:dyDescent="0.55000000000000004">
      <c r="A1208" t="s">
        <v>2900</v>
      </c>
      <c r="B1208" t="s">
        <v>1445</v>
      </c>
      <c r="C1208" t="s">
        <v>2425</v>
      </c>
    </row>
    <row r="1209" spans="1:3" x14ac:dyDescent="0.55000000000000004">
      <c r="A1209" t="s">
        <v>2901</v>
      </c>
      <c r="B1209" t="s">
        <v>1475</v>
      </c>
      <c r="C1209" t="s">
        <v>2425</v>
      </c>
    </row>
    <row r="1210" spans="1:3" x14ac:dyDescent="0.55000000000000004">
      <c r="A1210" t="s">
        <v>2902</v>
      </c>
      <c r="B1210" t="s">
        <v>1864</v>
      </c>
      <c r="C1210" t="s">
        <v>2425</v>
      </c>
    </row>
    <row r="1211" spans="1:3" x14ac:dyDescent="0.55000000000000004">
      <c r="A1211" t="s">
        <v>2903</v>
      </c>
      <c r="B1211" t="s">
        <v>1373</v>
      </c>
      <c r="C1211" t="s">
        <v>2425</v>
      </c>
    </row>
    <row r="1212" spans="1:3" x14ac:dyDescent="0.55000000000000004">
      <c r="A1212" t="s">
        <v>2904</v>
      </c>
      <c r="B1212" t="s">
        <v>1223</v>
      </c>
      <c r="C1212" t="s">
        <v>2425</v>
      </c>
    </row>
    <row r="1213" spans="1:3" x14ac:dyDescent="0.55000000000000004">
      <c r="A1213" t="s">
        <v>2904</v>
      </c>
      <c r="B1213" t="s">
        <v>1224</v>
      </c>
      <c r="C1213" t="s">
        <v>2425</v>
      </c>
    </row>
    <row r="1214" spans="1:3" x14ac:dyDescent="0.55000000000000004">
      <c r="A1214" t="s">
        <v>2904</v>
      </c>
      <c r="B1214" t="s">
        <v>1225</v>
      </c>
      <c r="C1214" t="s">
        <v>2425</v>
      </c>
    </row>
    <row r="1215" spans="1:3" x14ac:dyDescent="0.55000000000000004">
      <c r="A1215" t="s">
        <v>2905</v>
      </c>
      <c r="B1215" t="s">
        <v>1958</v>
      </c>
      <c r="C1215" t="s">
        <v>2425</v>
      </c>
    </row>
    <row r="1216" spans="1:3" x14ac:dyDescent="0.55000000000000004">
      <c r="A1216" t="s">
        <v>2906</v>
      </c>
      <c r="B1216" t="s">
        <v>1726</v>
      </c>
      <c r="C1216" t="s">
        <v>2425</v>
      </c>
    </row>
    <row r="1217" spans="1:3" x14ac:dyDescent="0.55000000000000004">
      <c r="A1217" s="199" t="s">
        <v>2906</v>
      </c>
      <c r="B1217" s="199" t="s">
        <v>1727</v>
      </c>
      <c r="C1217" t="s">
        <v>2425</v>
      </c>
    </row>
    <row r="1218" spans="1:3" x14ac:dyDescent="0.55000000000000004">
      <c r="A1218" t="s">
        <v>2906</v>
      </c>
      <c r="B1218" t="s">
        <v>1728</v>
      </c>
      <c r="C1218" t="s">
        <v>2425</v>
      </c>
    </row>
    <row r="1219" spans="1:3" x14ac:dyDescent="0.55000000000000004">
      <c r="A1219" s="199" t="s">
        <v>2907</v>
      </c>
      <c r="B1219" s="199" t="s">
        <v>1481</v>
      </c>
      <c r="C1219" t="s">
        <v>2425</v>
      </c>
    </row>
    <row r="1220" spans="1:3" x14ac:dyDescent="0.55000000000000004">
      <c r="A1220" t="s">
        <v>602</v>
      </c>
      <c r="B1220" t="s">
        <v>602</v>
      </c>
      <c r="C1220">
        <v>1</v>
      </c>
    </row>
    <row r="1221" spans="1:3" x14ac:dyDescent="0.55000000000000004">
      <c r="A1221" t="s">
        <v>2908</v>
      </c>
      <c r="B1221" t="s">
        <v>1837</v>
      </c>
      <c r="C1221" t="s">
        <v>2425</v>
      </c>
    </row>
    <row r="1222" spans="1:3" x14ac:dyDescent="0.55000000000000004">
      <c r="A1222" s="199" t="s">
        <v>603</v>
      </c>
      <c r="B1222" s="199" t="s">
        <v>603</v>
      </c>
      <c r="C1222">
        <v>1</v>
      </c>
    </row>
    <row r="1223" spans="1:3" x14ac:dyDescent="0.55000000000000004">
      <c r="A1223" t="s">
        <v>2909</v>
      </c>
      <c r="B1223" t="s">
        <v>1720</v>
      </c>
      <c r="C1223" t="s">
        <v>2425</v>
      </c>
    </row>
    <row r="1224" spans="1:3" x14ac:dyDescent="0.55000000000000004">
      <c r="A1224" t="s">
        <v>2910</v>
      </c>
      <c r="B1224" t="s">
        <v>1745</v>
      </c>
      <c r="C1224" t="s">
        <v>2425</v>
      </c>
    </row>
    <row r="1225" spans="1:3" x14ac:dyDescent="0.55000000000000004">
      <c r="A1225" t="s">
        <v>604</v>
      </c>
      <c r="B1225" t="s">
        <v>604</v>
      </c>
      <c r="C1225">
        <v>1</v>
      </c>
    </row>
    <row r="1226" spans="1:3" x14ac:dyDescent="0.55000000000000004">
      <c r="A1226" t="s">
        <v>2911</v>
      </c>
      <c r="B1226" t="s">
        <v>2264</v>
      </c>
      <c r="C1226" t="s">
        <v>2425</v>
      </c>
    </row>
    <row r="1227" spans="1:3" x14ac:dyDescent="0.55000000000000004">
      <c r="A1227" t="s">
        <v>2912</v>
      </c>
      <c r="B1227" t="s">
        <v>1737</v>
      </c>
      <c r="C1227" t="s">
        <v>2425</v>
      </c>
    </row>
    <row r="1228" spans="1:3" x14ac:dyDescent="0.55000000000000004">
      <c r="A1228" s="199" t="s">
        <v>2913</v>
      </c>
      <c r="B1228" s="199" t="s">
        <v>1269</v>
      </c>
      <c r="C1228" t="s">
        <v>2425</v>
      </c>
    </row>
    <row r="1229" spans="1:3" x14ac:dyDescent="0.55000000000000004">
      <c r="A1229" t="s">
        <v>2913</v>
      </c>
      <c r="B1229" t="s">
        <v>1270</v>
      </c>
      <c r="C1229" t="s">
        <v>2425</v>
      </c>
    </row>
    <row r="1230" spans="1:3" x14ac:dyDescent="0.55000000000000004">
      <c r="A1230" t="s">
        <v>2913</v>
      </c>
      <c r="B1230" t="s">
        <v>1271</v>
      </c>
      <c r="C1230" t="s">
        <v>2425</v>
      </c>
    </row>
    <row r="1231" spans="1:3" x14ac:dyDescent="0.55000000000000004">
      <c r="A1231" t="s">
        <v>605</v>
      </c>
      <c r="B1231" t="s">
        <v>605</v>
      </c>
      <c r="C1231">
        <v>1</v>
      </c>
    </row>
    <row r="1232" spans="1:3" x14ac:dyDescent="0.55000000000000004">
      <c r="A1232" t="s">
        <v>2914</v>
      </c>
      <c r="B1232" t="s">
        <v>2243</v>
      </c>
      <c r="C1232" t="s">
        <v>2425</v>
      </c>
    </row>
    <row r="1233" spans="1:3" x14ac:dyDescent="0.55000000000000004">
      <c r="A1233" t="s">
        <v>2915</v>
      </c>
      <c r="B1233" t="s">
        <v>1424</v>
      </c>
      <c r="C1233" t="s">
        <v>2425</v>
      </c>
    </row>
    <row r="1234" spans="1:3" x14ac:dyDescent="0.55000000000000004">
      <c r="A1234" t="s">
        <v>2915</v>
      </c>
      <c r="B1234" t="s">
        <v>1425</v>
      </c>
      <c r="C1234" t="s">
        <v>2425</v>
      </c>
    </row>
    <row r="1235" spans="1:3" x14ac:dyDescent="0.55000000000000004">
      <c r="A1235" t="s">
        <v>2915</v>
      </c>
      <c r="B1235" t="s">
        <v>1426</v>
      </c>
      <c r="C1235" t="s">
        <v>2425</v>
      </c>
    </row>
    <row r="1236" spans="1:3" x14ac:dyDescent="0.55000000000000004">
      <c r="A1236" t="s">
        <v>2915</v>
      </c>
      <c r="B1236" t="s">
        <v>1427</v>
      </c>
      <c r="C1236" t="s">
        <v>2425</v>
      </c>
    </row>
    <row r="1237" spans="1:3" x14ac:dyDescent="0.55000000000000004">
      <c r="A1237" t="s">
        <v>2915</v>
      </c>
      <c r="B1237" t="s">
        <v>1428</v>
      </c>
      <c r="C1237" t="s">
        <v>2425</v>
      </c>
    </row>
    <row r="1238" spans="1:3" x14ac:dyDescent="0.55000000000000004">
      <c r="A1238" t="s">
        <v>2916</v>
      </c>
      <c r="B1238" t="s">
        <v>867</v>
      </c>
      <c r="C1238" t="s">
        <v>2425</v>
      </c>
    </row>
    <row r="1239" spans="1:3" x14ac:dyDescent="0.55000000000000004">
      <c r="A1239" t="s">
        <v>2917</v>
      </c>
      <c r="B1239" t="s">
        <v>1566</v>
      </c>
      <c r="C1239" t="s">
        <v>2425</v>
      </c>
    </row>
    <row r="1240" spans="1:3" x14ac:dyDescent="0.55000000000000004">
      <c r="A1240" t="s">
        <v>2918</v>
      </c>
      <c r="B1240" t="s">
        <v>2003</v>
      </c>
      <c r="C1240" t="s">
        <v>2425</v>
      </c>
    </row>
    <row r="1241" spans="1:3" x14ac:dyDescent="0.55000000000000004">
      <c r="A1241" s="199" t="s">
        <v>606</v>
      </c>
      <c r="B1241" s="199" t="s">
        <v>606</v>
      </c>
      <c r="C1241">
        <v>1</v>
      </c>
    </row>
    <row r="1242" spans="1:3" x14ac:dyDescent="0.55000000000000004">
      <c r="A1242" t="s">
        <v>2919</v>
      </c>
      <c r="B1242" t="s">
        <v>2097</v>
      </c>
      <c r="C1242" t="s">
        <v>2425</v>
      </c>
    </row>
    <row r="1243" spans="1:3" x14ac:dyDescent="0.55000000000000004">
      <c r="A1243" t="s">
        <v>2919</v>
      </c>
      <c r="B1243" t="s">
        <v>2098</v>
      </c>
      <c r="C1243" t="s">
        <v>2425</v>
      </c>
    </row>
    <row r="1244" spans="1:3" x14ac:dyDescent="0.55000000000000004">
      <c r="A1244" t="s">
        <v>2920</v>
      </c>
      <c r="B1244" t="s">
        <v>2249</v>
      </c>
      <c r="C1244" t="s">
        <v>2425</v>
      </c>
    </row>
    <row r="1245" spans="1:3" x14ac:dyDescent="0.55000000000000004">
      <c r="A1245" s="199" t="s">
        <v>607</v>
      </c>
      <c r="B1245" s="199" t="s">
        <v>607</v>
      </c>
      <c r="C1245">
        <v>1</v>
      </c>
    </row>
    <row r="1246" spans="1:3" x14ac:dyDescent="0.55000000000000004">
      <c r="A1246" t="s">
        <v>2921</v>
      </c>
      <c r="B1246" t="s">
        <v>1769</v>
      </c>
      <c r="C1246" t="s">
        <v>2425</v>
      </c>
    </row>
    <row r="1247" spans="1:3" x14ac:dyDescent="0.55000000000000004">
      <c r="A1247" t="s">
        <v>2922</v>
      </c>
      <c r="B1247" t="s">
        <v>1817</v>
      </c>
      <c r="C1247" t="s">
        <v>2425</v>
      </c>
    </row>
    <row r="1248" spans="1:3" x14ac:dyDescent="0.55000000000000004">
      <c r="A1248" t="s">
        <v>2923</v>
      </c>
      <c r="B1248" t="s">
        <v>2035</v>
      </c>
      <c r="C1248" t="s">
        <v>2425</v>
      </c>
    </row>
    <row r="1249" spans="1:3" x14ac:dyDescent="0.55000000000000004">
      <c r="A1249" t="s">
        <v>2924</v>
      </c>
      <c r="B1249" t="s">
        <v>1574</v>
      </c>
      <c r="C1249" t="s">
        <v>2425</v>
      </c>
    </row>
    <row r="1250" spans="1:3" x14ac:dyDescent="0.55000000000000004">
      <c r="A1250" s="199" t="s">
        <v>608</v>
      </c>
      <c r="B1250" s="199" t="s">
        <v>608</v>
      </c>
      <c r="C1250">
        <v>1</v>
      </c>
    </row>
    <row r="1251" spans="1:3" x14ac:dyDescent="0.55000000000000004">
      <c r="A1251" t="s">
        <v>2925</v>
      </c>
      <c r="B1251" t="s">
        <v>2255</v>
      </c>
      <c r="C1251" t="s">
        <v>2425</v>
      </c>
    </row>
    <row r="1252" spans="1:3" x14ac:dyDescent="0.55000000000000004">
      <c r="A1252" t="s">
        <v>2925</v>
      </c>
      <c r="B1252" t="s">
        <v>2256</v>
      </c>
      <c r="C1252" t="s">
        <v>2425</v>
      </c>
    </row>
    <row r="1253" spans="1:3" x14ac:dyDescent="0.55000000000000004">
      <c r="A1253" t="s">
        <v>2925</v>
      </c>
      <c r="B1253" t="s">
        <v>2257</v>
      </c>
      <c r="C1253" t="s">
        <v>2425</v>
      </c>
    </row>
    <row r="1254" spans="1:3" x14ac:dyDescent="0.55000000000000004">
      <c r="A1254" t="s">
        <v>2925</v>
      </c>
      <c r="B1254" t="s">
        <v>2258</v>
      </c>
      <c r="C1254" t="s">
        <v>2425</v>
      </c>
    </row>
    <row r="1255" spans="1:3" x14ac:dyDescent="0.55000000000000004">
      <c r="A1255" t="s">
        <v>2926</v>
      </c>
      <c r="B1255" t="s">
        <v>1730</v>
      </c>
      <c r="C1255" t="s">
        <v>2425</v>
      </c>
    </row>
    <row r="1256" spans="1:3" x14ac:dyDescent="0.55000000000000004">
      <c r="A1256" t="s">
        <v>2926</v>
      </c>
      <c r="B1256" t="s">
        <v>1731</v>
      </c>
      <c r="C1256" t="s">
        <v>2425</v>
      </c>
    </row>
    <row r="1257" spans="1:3" x14ac:dyDescent="0.55000000000000004">
      <c r="A1257" t="s">
        <v>2926</v>
      </c>
      <c r="B1257" t="s">
        <v>1732</v>
      </c>
      <c r="C1257" t="s">
        <v>2425</v>
      </c>
    </row>
    <row r="1258" spans="1:3" x14ac:dyDescent="0.55000000000000004">
      <c r="A1258" t="s">
        <v>2926</v>
      </c>
      <c r="B1258" t="s">
        <v>1733</v>
      </c>
      <c r="C1258" t="s">
        <v>2425</v>
      </c>
    </row>
    <row r="1259" spans="1:3" x14ac:dyDescent="0.55000000000000004">
      <c r="A1259" s="199" t="s">
        <v>609</v>
      </c>
      <c r="B1259" s="199" t="s">
        <v>609</v>
      </c>
      <c r="C1259">
        <v>1</v>
      </c>
    </row>
    <row r="1260" spans="1:3" x14ac:dyDescent="0.55000000000000004">
      <c r="A1260" t="s">
        <v>2927</v>
      </c>
      <c r="B1260" t="s">
        <v>694</v>
      </c>
      <c r="C1260" t="s">
        <v>2425</v>
      </c>
    </row>
    <row r="1261" spans="1:3" x14ac:dyDescent="0.55000000000000004">
      <c r="A1261" t="s">
        <v>2928</v>
      </c>
      <c r="B1261" t="s">
        <v>1694</v>
      </c>
      <c r="C1261" t="s">
        <v>2425</v>
      </c>
    </row>
    <row r="1262" spans="1:3" x14ac:dyDescent="0.55000000000000004">
      <c r="A1262" t="s">
        <v>2929</v>
      </c>
      <c r="B1262" t="s">
        <v>751</v>
      </c>
      <c r="C1262" t="s">
        <v>2425</v>
      </c>
    </row>
    <row r="1263" spans="1:3" x14ac:dyDescent="0.55000000000000004">
      <c r="A1263" t="s">
        <v>2929</v>
      </c>
      <c r="B1263" t="s">
        <v>752</v>
      </c>
      <c r="C1263" t="s">
        <v>2425</v>
      </c>
    </row>
    <row r="1264" spans="1:3" x14ac:dyDescent="0.55000000000000004">
      <c r="A1264" t="s">
        <v>2929</v>
      </c>
      <c r="B1264" t="s">
        <v>753</v>
      </c>
      <c r="C1264" t="s">
        <v>2425</v>
      </c>
    </row>
    <row r="1265" spans="1:3" x14ac:dyDescent="0.55000000000000004">
      <c r="A1265" t="s">
        <v>2930</v>
      </c>
      <c r="B1265" t="s">
        <v>2180</v>
      </c>
      <c r="C1265" t="s">
        <v>2425</v>
      </c>
    </row>
    <row r="1266" spans="1:3" x14ac:dyDescent="0.55000000000000004">
      <c r="A1266" t="s">
        <v>2931</v>
      </c>
      <c r="B1266" t="s">
        <v>1619</v>
      </c>
      <c r="C1266" t="s">
        <v>2425</v>
      </c>
    </row>
    <row r="1267" spans="1:3" x14ac:dyDescent="0.55000000000000004">
      <c r="A1267" t="s">
        <v>2932</v>
      </c>
      <c r="B1267" t="s">
        <v>934</v>
      </c>
      <c r="C1267" t="s">
        <v>2425</v>
      </c>
    </row>
    <row r="1268" spans="1:3" x14ac:dyDescent="0.55000000000000004">
      <c r="A1268" t="s">
        <v>2932</v>
      </c>
      <c r="B1268" t="s">
        <v>935</v>
      </c>
      <c r="C1268" t="s">
        <v>2425</v>
      </c>
    </row>
    <row r="1269" spans="1:3" x14ac:dyDescent="0.55000000000000004">
      <c r="A1269" t="s">
        <v>2932</v>
      </c>
      <c r="B1269" t="s">
        <v>936</v>
      </c>
      <c r="C1269" t="s">
        <v>2425</v>
      </c>
    </row>
    <row r="1270" spans="1:3" x14ac:dyDescent="0.55000000000000004">
      <c r="A1270" t="s">
        <v>2932</v>
      </c>
      <c r="B1270" t="s">
        <v>937</v>
      </c>
      <c r="C1270" t="s">
        <v>2425</v>
      </c>
    </row>
    <row r="1271" spans="1:3" x14ac:dyDescent="0.55000000000000004">
      <c r="A1271" t="s">
        <v>2932</v>
      </c>
      <c r="B1271" t="s">
        <v>938</v>
      </c>
      <c r="C1271" t="s">
        <v>2425</v>
      </c>
    </row>
    <row r="1272" spans="1:3" x14ac:dyDescent="0.55000000000000004">
      <c r="A1272" t="s">
        <v>2932</v>
      </c>
      <c r="B1272" t="s">
        <v>939</v>
      </c>
      <c r="C1272" t="s">
        <v>2425</v>
      </c>
    </row>
    <row r="1273" spans="1:3" x14ac:dyDescent="0.55000000000000004">
      <c r="A1273" t="s">
        <v>2932</v>
      </c>
      <c r="B1273" t="s">
        <v>940</v>
      </c>
      <c r="C1273" t="s">
        <v>2425</v>
      </c>
    </row>
    <row r="1274" spans="1:3" x14ac:dyDescent="0.55000000000000004">
      <c r="A1274" t="s">
        <v>2933</v>
      </c>
      <c r="B1274" t="s">
        <v>2046</v>
      </c>
      <c r="C1274" t="s">
        <v>2425</v>
      </c>
    </row>
    <row r="1275" spans="1:3" x14ac:dyDescent="0.55000000000000004">
      <c r="A1275" t="s">
        <v>2934</v>
      </c>
      <c r="B1275" t="s">
        <v>1176</v>
      </c>
      <c r="C1275" t="s">
        <v>2425</v>
      </c>
    </row>
    <row r="1276" spans="1:3" x14ac:dyDescent="0.55000000000000004">
      <c r="A1276" t="s">
        <v>2934</v>
      </c>
      <c r="B1276" t="s">
        <v>1177</v>
      </c>
      <c r="C1276" t="s">
        <v>2425</v>
      </c>
    </row>
    <row r="1277" spans="1:3" x14ac:dyDescent="0.55000000000000004">
      <c r="A1277" t="s">
        <v>2934</v>
      </c>
      <c r="B1277" t="s">
        <v>1178</v>
      </c>
      <c r="C1277" t="s">
        <v>2425</v>
      </c>
    </row>
    <row r="1278" spans="1:3" x14ac:dyDescent="0.55000000000000004">
      <c r="A1278" t="s">
        <v>2935</v>
      </c>
      <c r="B1278" t="s">
        <v>1053</v>
      </c>
      <c r="C1278" t="s">
        <v>2425</v>
      </c>
    </row>
    <row r="1279" spans="1:3" x14ac:dyDescent="0.55000000000000004">
      <c r="A1279" t="s">
        <v>2935</v>
      </c>
      <c r="B1279" t="s">
        <v>1054</v>
      </c>
      <c r="C1279" t="s">
        <v>2425</v>
      </c>
    </row>
    <row r="1280" spans="1:3" x14ac:dyDescent="0.55000000000000004">
      <c r="A1280" t="s">
        <v>2935</v>
      </c>
      <c r="B1280" t="s">
        <v>1055</v>
      </c>
      <c r="C1280" t="s">
        <v>2425</v>
      </c>
    </row>
    <row r="1281" spans="1:3" x14ac:dyDescent="0.55000000000000004">
      <c r="A1281" t="s">
        <v>2935</v>
      </c>
      <c r="B1281" t="s">
        <v>1056</v>
      </c>
      <c r="C1281" t="s">
        <v>2425</v>
      </c>
    </row>
    <row r="1282" spans="1:3" x14ac:dyDescent="0.55000000000000004">
      <c r="A1282" t="s">
        <v>2935</v>
      </c>
      <c r="B1282" t="s">
        <v>1057</v>
      </c>
      <c r="C1282" t="s">
        <v>2425</v>
      </c>
    </row>
    <row r="1283" spans="1:3" x14ac:dyDescent="0.55000000000000004">
      <c r="A1283" s="199" t="s">
        <v>610</v>
      </c>
      <c r="B1283" s="199" t="s">
        <v>610</v>
      </c>
      <c r="C1283">
        <v>1</v>
      </c>
    </row>
    <row r="1284" spans="1:3" x14ac:dyDescent="0.55000000000000004">
      <c r="A1284" t="s">
        <v>2936</v>
      </c>
      <c r="B1284" t="s">
        <v>2270</v>
      </c>
      <c r="C1284" t="s">
        <v>2425</v>
      </c>
    </row>
    <row r="1285" spans="1:3" x14ac:dyDescent="0.55000000000000004">
      <c r="A1285" t="s">
        <v>2936</v>
      </c>
      <c r="B1285" t="s">
        <v>2271</v>
      </c>
      <c r="C1285" t="s">
        <v>2425</v>
      </c>
    </row>
    <row r="1286" spans="1:3" x14ac:dyDescent="0.55000000000000004">
      <c r="A1286" t="s">
        <v>2936</v>
      </c>
      <c r="B1286" t="s">
        <v>2272</v>
      </c>
      <c r="C1286" t="s">
        <v>2425</v>
      </c>
    </row>
    <row r="1287" spans="1:3" x14ac:dyDescent="0.55000000000000004">
      <c r="A1287" s="199" t="s">
        <v>611</v>
      </c>
      <c r="B1287" s="199" t="s">
        <v>611</v>
      </c>
      <c r="C1287">
        <v>1</v>
      </c>
    </row>
    <row r="1288" spans="1:3" x14ac:dyDescent="0.55000000000000004">
      <c r="A1288" t="s">
        <v>2937</v>
      </c>
      <c r="B1288" t="s">
        <v>1363</v>
      </c>
      <c r="C1288" t="s">
        <v>2425</v>
      </c>
    </row>
    <row r="1289" spans="1:3" x14ac:dyDescent="0.55000000000000004">
      <c r="A1289" t="s">
        <v>2938</v>
      </c>
      <c r="B1289" t="s">
        <v>1673</v>
      </c>
      <c r="C1289" t="s">
        <v>2425</v>
      </c>
    </row>
    <row r="1290" spans="1:3" x14ac:dyDescent="0.55000000000000004">
      <c r="A1290" t="s">
        <v>2938</v>
      </c>
      <c r="B1290" t="s">
        <v>1674</v>
      </c>
      <c r="C1290" t="s">
        <v>2425</v>
      </c>
    </row>
    <row r="1291" spans="1:3" x14ac:dyDescent="0.55000000000000004">
      <c r="A1291" t="s">
        <v>2938</v>
      </c>
      <c r="B1291" t="s">
        <v>1675</v>
      </c>
      <c r="C1291" t="s">
        <v>2425</v>
      </c>
    </row>
    <row r="1292" spans="1:3" x14ac:dyDescent="0.55000000000000004">
      <c r="A1292" t="s">
        <v>2938</v>
      </c>
      <c r="B1292" t="s">
        <v>1676</v>
      </c>
      <c r="C1292" t="s">
        <v>2425</v>
      </c>
    </row>
    <row r="1293" spans="1:3" x14ac:dyDescent="0.55000000000000004">
      <c r="A1293" t="s">
        <v>2938</v>
      </c>
      <c r="B1293" t="s">
        <v>1677</v>
      </c>
      <c r="C1293" t="s">
        <v>2425</v>
      </c>
    </row>
    <row r="1294" spans="1:3" x14ac:dyDescent="0.55000000000000004">
      <c r="A1294" t="s">
        <v>2939</v>
      </c>
      <c r="B1294" t="s">
        <v>2380</v>
      </c>
      <c r="C1294" t="s">
        <v>2425</v>
      </c>
    </row>
    <row r="1295" spans="1:3" x14ac:dyDescent="0.55000000000000004">
      <c r="A1295" t="s">
        <v>2939</v>
      </c>
      <c r="B1295" t="s">
        <v>2381</v>
      </c>
      <c r="C1295" t="s">
        <v>2425</v>
      </c>
    </row>
    <row r="1296" spans="1:3" x14ac:dyDescent="0.55000000000000004">
      <c r="A1296" t="s">
        <v>2940</v>
      </c>
      <c r="B1296" t="s">
        <v>2232</v>
      </c>
      <c r="C1296" t="s">
        <v>2425</v>
      </c>
    </row>
    <row r="1297" spans="1:3" x14ac:dyDescent="0.55000000000000004">
      <c r="A1297" s="199" t="s">
        <v>612</v>
      </c>
      <c r="B1297" s="199" t="s">
        <v>612</v>
      </c>
      <c r="C1297">
        <v>1</v>
      </c>
    </row>
    <row r="1298" spans="1:3" x14ac:dyDescent="0.55000000000000004">
      <c r="A1298" t="s">
        <v>2941</v>
      </c>
      <c r="B1298" t="s">
        <v>1355</v>
      </c>
      <c r="C1298" t="s">
        <v>2425</v>
      </c>
    </row>
    <row r="1299" spans="1:3" x14ac:dyDescent="0.55000000000000004">
      <c r="A1299" t="s">
        <v>2941</v>
      </c>
      <c r="B1299" t="s">
        <v>1356</v>
      </c>
      <c r="C1299" t="s">
        <v>2425</v>
      </c>
    </row>
    <row r="1300" spans="1:3" x14ac:dyDescent="0.55000000000000004">
      <c r="A1300" t="s">
        <v>2941</v>
      </c>
      <c r="B1300" t="s">
        <v>1357</v>
      </c>
      <c r="C1300" t="s">
        <v>2425</v>
      </c>
    </row>
    <row r="1301" spans="1:3" x14ac:dyDescent="0.55000000000000004">
      <c r="A1301" t="s">
        <v>2942</v>
      </c>
      <c r="B1301" t="s">
        <v>1716</v>
      </c>
      <c r="C1301" t="s">
        <v>2425</v>
      </c>
    </row>
    <row r="1302" spans="1:3" x14ac:dyDescent="0.55000000000000004">
      <c r="A1302" t="s">
        <v>2942</v>
      </c>
      <c r="B1302" t="s">
        <v>1717</v>
      </c>
      <c r="C1302" t="s">
        <v>2425</v>
      </c>
    </row>
    <row r="1303" spans="1:3" x14ac:dyDescent="0.55000000000000004">
      <c r="A1303" t="s">
        <v>2942</v>
      </c>
      <c r="B1303" t="s">
        <v>1718</v>
      </c>
      <c r="C1303" t="s">
        <v>2425</v>
      </c>
    </row>
    <row r="1304" spans="1:3" x14ac:dyDescent="0.55000000000000004">
      <c r="A1304" s="199" t="s">
        <v>613</v>
      </c>
      <c r="B1304" s="199" t="s">
        <v>613</v>
      </c>
      <c r="C1304">
        <v>1</v>
      </c>
    </row>
    <row r="1305" spans="1:3" x14ac:dyDescent="0.55000000000000004">
      <c r="A1305" t="s">
        <v>2943</v>
      </c>
      <c r="B1305" t="s">
        <v>1333</v>
      </c>
      <c r="C1305" t="s">
        <v>2425</v>
      </c>
    </row>
    <row r="1306" spans="1:3" x14ac:dyDescent="0.55000000000000004">
      <c r="A1306" t="s">
        <v>2944</v>
      </c>
      <c r="B1306" t="s">
        <v>1960</v>
      </c>
      <c r="C1306" t="s">
        <v>2425</v>
      </c>
    </row>
    <row r="1307" spans="1:3" x14ac:dyDescent="0.55000000000000004">
      <c r="A1307" t="s">
        <v>2945</v>
      </c>
      <c r="B1307" t="s">
        <v>1311</v>
      </c>
      <c r="C1307" t="s">
        <v>2425</v>
      </c>
    </row>
    <row r="1308" spans="1:3" x14ac:dyDescent="0.55000000000000004">
      <c r="A1308" t="s">
        <v>2945</v>
      </c>
      <c r="B1308" t="s">
        <v>1312</v>
      </c>
      <c r="C1308" t="s">
        <v>2425</v>
      </c>
    </row>
    <row r="1309" spans="1:3" x14ac:dyDescent="0.55000000000000004">
      <c r="A1309" t="s">
        <v>2945</v>
      </c>
      <c r="B1309" t="s">
        <v>1313</v>
      </c>
      <c r="C1309" t="s">
        <v>2425</v>
      </c>
    </row>
    <row r="1310" spans="1:3" x14ac:dyDescent="0.55000000000000004">
      <c r="A1310" t="s">
        <v>2946</v>
      </c>
      <c r="B1310" t="s">
        <v>2356</v>
      </c>
      <c r="C1310" t="s">
        <v>2425</v>
      </c>
    </row>
    <row r="1311" spans="1:3" x14ac:dyDescent="0.55000000000000004">
      <c r="A1311" t="s">
        <v>2946</v>
      </c>
      <c r="B1311" t="s">
        <v>2357</v>
      </c>
      <c r="C1311" t="s">
        <v>2425</v>
      </c>
    </row>
    <row r="1312" spans="1:3" x14ac:dyDescent="0.55000000000000004">
      <c r="A1312" t="s">
        <v>2946</v>
      </c>
      <c r="B1312" t="s">
        <v>2358</v>
      </c>
      <c r="C1312" t="s">
        <v>2425</v>
      </c>
    </row>
    <row r="1313" spans="1:3" x14ac:dyDescent="0.55000000000000004">
      <c r="A1313" t="s">
        <v>2947</v>
      </c>
      <c r="B1313" t="s">
        <v>1831</v>
      </c>
      <c r="C1313" t="s">
        <v>2425</v>
      </c>
    </row>
  </sheetData>
  <autoFilter ref="A1:C1313" xr:uid="{A40BA5AD-B145-45F7-B847-4012DC1DBF22}"/>
  <phoneticPr fontId="1"/>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1D349-0D3B-40C4-BB92-1E99D57D5E58}">
  <dimension ref="B2:L56"/>
  <sheetViews>
    <sheetView workbookViewId="0">
      <selection sqref="A1:D2"/>
    </sheetView>
  </sheetViews>
  <sheetFormatPr defaultRowHeight="18" x14ac:dyDescent="0.55000000000000004"/>
  <sheetData>
    <row r="2" spans="2:12" x14ac:dyDescent="0.55000000000000004">
      <c r="B2" s="41" t="s">
        <v>134</v>
      </c>
      <c r="C2" s="41" t="s">
        <v>135</v>
      </c>
      <c r="D2" s="41" t="s">
        <v>136</v>
      </c>
      <c r="E2" s="41" t="s">
        <v>137</v>
      </c>
      <c r="F2" s="41" t="s">
        <v>138</v>
      </c>
      <c r="K2" s="55" t="s">
        <v>251</v>
      </c>
      <c r="L2" s="55" t="s">
        <v>252</v>
      </c>
    </row>
    <row r="3" spans="2:12" x14ac:dyDescent="0.55000000000000004">
      <c r="B3" t="s">
        <v>139</v>
      </c>
      <c r="C3" t="s">
        <v>140</v>
      </c>
      <c r="D3" t="s">
        <v>136</v>
      </c>
      <c r="E3" t="s">
        <v>141</v>
      </c>
      <c r="F3" t="s">
        <v>142</v>
      </c>
      <c r="K3" s="55">
        <v>1</v>
      </c>
      <c r="L3" s="55" t="s">
        <v>253</v>
      </c>
    </row>
    <row r="4" spans="2:12" x14ac:dyDescent="0.55000000000000004">
      <c r="B4" t="s">
        <v>143</v>
      </c>
      <c r="C4" t="s">
        <v>144</v>
      </c>
      <c r="E4" t="s">
        <v>145</v>
      </c>
      <c r="F4" t="s">
        <v>146</v>
      </c>
      <c r="K4" s="55">
        <v>2</v>
      </c>
      <c r="L4" s="55" t="s">
        <v>254</v>
      </c>
    </row>
    <row r="5" spans="2:12" x14ac:dyDescent="0.55000000000000004">
      <c r="E5" t="s">
        <v>147</v>
      </c>
      <c r="F5" t="s">
        <v>148</v>
      </c>
      <c r="K5" s="55">
        <v>3</v>
      </c>
      <c r="L5" s="55" t="s">
        <v>640</v>
      </c>
    </row>
    <row r="6" spans="2:12" x14ac:dyDescent="0.55000000000000004">
      <c r="F6" t="s">
        <v>149</v>
      </c>
      <c r="K6" s="55">
        <v>4</v>
      </c>
      <c r="L6" s="55" t="s">
        <v>641</v>
      </c>
    </row>
    <row r="7" spans="2:12" x14ac:dyDescent="0.55000000000000004">
      <c r="F7" t="s">
        <v>150</v>
      </c>
      <c r="K7" s="55">
        <v>5</v>
      </c>
      <c r="L7" s="55" t="s">
        <v>642</v>
      </c>
    </row>
    <row r="8" spans="2:12" x14ac:dyDescent="0.55000000000000004">
      <c r="F8" t="s">
        <v>151</v>
      </c>
      <c r="K8" s="55">
        <v>6</v>
      </c>
      <c r="L8" s="55" t="s">
        <v>222</v>
      </c>
    </row>
    <row r="9" spans="2:12" x14ac:dyDescent="0.55000000000000004">
      <c r="F9" t="s">
        <v>152</v>
      </c>
      <c r="K9" s="55">
        <v>7</v>
      </c>
      <c r="L9" s="55" t="s">
        <v>643</v>
      </c>
    </row>
    <row r="10" spans="2:12" x14ac:dyDescent="0.55000000000000004">
      <c r="F10" t="s">
        <v>153</v>
      </c>
      <c r="K10" s="55">
        <v>8</v>
      </c>
      <c r="L10" s="55" t="s">
        <v>644</v>
      </c>
    </row>
    <row r="11" spans="2:12" x14ac:dyDescent="0.55000000000000004">
      <c r="F11" t="s">
        <v>154</v>
      </c>
      <c r="K11" s="55">
        <v>9</v>
      </c>
      <c r="L11" s="55" t="s">
        <v>645</v>
      </c>
    </row>
    <row r="12" spans="2:12" x14ac:dyDescent="0.55000000000000004">
      <c r="F12" t="s">
        <v>155</v>
      </c>
      <c r="K12" s="55">
        <v>10</v>
      </c>
      <c r="L12" s="55" t="s">
        <v>646</v>
      </c>
    </row>
    <row r="13" spans="2:12" x14ac:dyDescent="0.55000000000000004">
      <c r="F13" t="s">
        <v>156</v>
      </c>
      <c r="K13" s="55">
        <v>11</v>
      </c>
      <c r="L13" s="55" t="s">
        <v>647</v>
      </c>
    </row>
    <row r="14" spans="2:12" x14ac:dyDescent="0.55000000000000004">
      <c r="F14" t="s">
        <v>157</v>
      </c>
    </row>
    <row r="15" spans="2:12" x14ac:dyDescent="0.55000000000000004">
      <c r="F15" t="s">
        <v>158</v>
      </c>
    </row>
    <row r="16" spans="2:12" x14ac:dyDescent="0.55000000000000004">
      <c r="F16" t="s">
        <v>159</v>
      </c>
    </row>
    <row r="17" spans="2:6" x14ac:dyDescent="0.55000000000000004">
      <c r="F17" t="s">
        <v>160</v>
      </c>
    </row>
    <row r="18" spans="2:6" x14ac:dyDescent="0.55000000000000004">
      <c r="F18" t="s">
        <v>161</v>
      </c>
    </row>
    <row r="19" spans="2:6" x14ac:dyDescent="0.55000000000000004">
      <c r="F19" t="s">
        <v>162</v>
      </c>
    </row>
    <row r="20" spans="2:6" x14ac:dyDescent="0.55000000000000004">
      <c r="F20" t="s">
        <v>163</v>
      </c>
    </row>
    <row r="21" spans="2:6" x14ac:dyDescent="0.55000000000000004">
      <c r="F21" t="s">
        <v>164</v>
      </c>
    </row>
    <row r="22" spans="2:6" x14ac:dyDescent="0.55000000000000004">
      <c r="F22" t="s">
        <v>165</v>
      </c>
    </row>
    <row r="23" spans="2:6" x14ac:dyDescent="0.55000000000000004">
      <c r="F23" t="s">
        <v>166</v>
      </c>
    </row>
    <row r="24" spans="2:6" x14ac:dyDescent="0.55000000000000004">
      <c r="F24" t="s">
        <v>167</v>
      </c>
    </row>
    <row r="25" spans="2:6" x14ac:dyDescent="0.55000000000000004">
      <c r="F25" t="s">
        <v>168</v>
      </c>
    </row>
    <row r="26" spans="2:6" x14ac:dyDescent="0.55000000000000004">
      <c r="F26" t="s">
        <v>169</v>
      </c>
    </row>
    <row r="28" spans="2:6" x14ac:dyDescent="0.55000000000000004">
      <c r="B28" s="41" t="s">
        <v>170</v>
      </c>
      <c r="C28" s="41" t="s">
        <v>171</v>
      </c>
      <c r="D28" s="41" t="s">
        <v>172</v>
      </c>
      <c r="E28" s="41" t="s">
        <v>173</v>
      </c>
      <c r="F28" s="41" t="s">
        <v>174</v>
      </c>
    </row>
    <row r="29" spans="2:6" x14ac:dyDescent="0.55000000000000004">
      <c r="B29" t="s">
        <v>175</v>
      </c>
      <c r="C29" t="s">
        <v>176</v>
      </c>
      <c r="D29" t="s">
        <v>177</v>
      </c>
      <c r="E29" t="s">
        <v>178</v>
      </c>
      <c r="F29" t="s">
        <v>179</v>
      </c>
    </row>
    <row r="30" spans="2:6" x14ac:dyDescent="0.55000000000000004">
      <c r="B30" t="s">
        <v>180</v>
      </c>
      <c r="C30" t="s">
        <v>181</v>
      </c>
      <c r="D30" t="s">
        <v>182</v>
      </c>
      <c r="E30" t="s">
        <v>183</v>
      </c>
      <c r="F30" t="s">
        <v>184</v>
      </c>
    </row>
    <row r="31" spans="2:6" x14ac:dyDescent="0.55000000000000004">
      <c r="B31" t="s">
        <v>185</v>
      </c>
      <c r="C31" t="s">
        <v>186</v>
      </c>
      <c r="D31" t="s">
        <v>187</v>
      </c>
      <c r="E31" t="s">
        <v>188</v>
      </c>
      <c r="F31" t="s">
        <v>189</v>
      </c>
    </row>
    <row r="32" spans="2:6" x14ac:dyDescent="0.55000000000000004">
      <c r="B32" t="s">
        <v>190</v>
      </c>
      <c r="C32" t="s">
        <v>191</v>
      </c>
      <c r="D32" t="s">
        <v>192</v>
      </c>
      <c r="E32" t="s">
        <v>193</v>
      </c>
      <c r="F32" t="s">
        <v>194</v>
      </c>
    </row>
    <row r="33" spans="2:6" x14ac:dyDescent="0.55000000000000004">
      <c r="C33" t="s">
        <v>195</v>
      </c>
      <c r="D33" t="s">
        <v>196</v>
      </c>
      <c r="E33" t="s">
        <v>197</v>
      </c>
      <c r="F33" t="s">
        <v>198</v>
      </c>
    </row>
    <row r="34" spans="2:6" x14ac:dyDescent="0.55000000000000004">
      <c r="D34" t="s">
        <v>199</v>
      </c>
      <c r="E34" t="s">
        <v>200</v>
      </c>
      <c r="F34" t="s">
        <v>201</v>
      </c>
    </row>
    <row r="35" spans="2:6" x14ac:dyDescent="0.55000000000000004">
      <c r="D35" t="s">
        <v>202</v>
      </c>
      <c r="E35" t="s">
        <v>203</v>
      </c>
    </row>
    <row r="36" spans="2:6" x14ac:dyDescent="0.55000000000000004">
      <c r="D36" t="s">
        <v>204</v>
      </c>
      <c r="E36" t="s">
        <v>205</v>
      </c>
    </row>
    <row r="37" spans="2:6" x14ac:dyDescent="0.55000000000000004">
      <c r="E37" t="s">
        <v>206</v>
      </c>
    </row>
    <row r="38" spans="2:6" x14ac:dyDescent="0.55000000000000004">
      <c r="E38" t="s">
        <v>207</v>
      </c>
    </row>
    <row r="39" spans="2:6" x14ac:dyDescent="0.55000000000000004">
      <c r="E39" t="s">
        <v>208</v>
      </c>
    </row>
    <row r="40" spans="2:6" x14ac:dyDescent="0.55000000000000004">
      <c r="E40" t="s">
        <v>209</v>
      </c>
    </row>
    <row r="42" spans="2:6" x14ac:dyDescent="0.55000000000000004">
      <c r="B42" s="41" t="s">
        <v>210</v>
      </c>
      <c r="C42" s="41" t="s">
        <v>211</v>
      </c>
      <c r="D42" s="41" t="s">
        <v>212</v>
      </c>
      <c r="E42" s="41" t="s">
        <v>213</v>
      </c>
      <c r="F42" s="41" t="s">
        <v>214</v>
      </c>
    </row>
    <row r="43" spans="2:6" x14ac:dyDescent="0.55000000000000004">
      <c r="B43" t="s">
        <v>215</v>
      </c>
      <c r="C43" t="s">
        <v>216</v>
      </c>
      <c r="D43" t="s">
        <v>217</v>
      </c>
      <c r="E43" t="s">
        <v>218</v>
      </c>
      <c r="F43" t="s">
        <v>219</v>
      </c>
    </row>
    <row r="44" spans="2:6" x14ac:dyDescent="0.55000000000000004">
      <c r="B44" t="s">
        <v>220</v>
      </c>
      <c r="C44" t="s">
        <v>221</v>
      </c>
      <c r="D44" t="s">
        <v>222</v>
      </c>
      <c r="E44" t="s">
        <v>223</v>
      </c>
      <c r="F44" t="s">
        <v>224</v>
      </c>
    </row>
    <row r="45" spans="2:6" x14ac:dyDescent="0.55000000000000004">
      <c r="B45" t="s">
        <v>225</v>
      </c>
      <c r="C45" t="s">
        <v>226</v>
      </c>
      <c r="D45" t="s">
        <v>227</v>
      </c>
      <c r="E45" t="s">
        <v>228</v>
      </c>
    </row>
    <row r="46" spans="2:6" x14ac:dyDescent="0.55000000000000004">
      <c r="C46" t="s">
        <v>229</v>
      </c>
    </row>
    <row r="48" spans="2:6" x14ac:dyDescent="0.55000000000000004">
      <c r="B48" s="41" t="s">
        <v>230</v>
      </c>
      <c r="C48" s="41" t="s">
        <v>231</v>
      </c>
      <c r="D48" s="41" t="s">
        <v>232</v>
      </c>
      <c r="E48" s="41" t="s">
        <v>233</v>
      </c>
      <c r="F48" s="41" t="s">
        <v>234</v>
      </c>
    </row>
    <row r="49" spans="2:6" x14ac:dyDescent="0.55000000000000004">
      <c r="B49" t="s">
        <v>235</v>
      </c>
      <c r="C49" t="s">
        <v>236</v>
      </c>
      <c r="D49" t="s">
        <v>237</v>
      </c>
      <c r="E49" t="s">
        <v>238</v>
      </c>
      <c r="F49" t="s">
        <v>234</v>
      </c>
    </row>
    <row r="50" spans="2:6" x14ac:dyDescent="0.55000000000000004">
      <c r="B50" t="s">
        <v>239</v>
      </c>
      <c r="C50" t="s">
        <v>240</v>
      </c>
      <c r="D50" t="s">
        <v>241</v>
      </c>
      <c r="E50" t="s">
        <v>242</v>
      </c>
    </row>
    <row r="51" spans="2:6" x14ac:dyDescent="0.55000000000000004">
      <c r="B51" t="s">
        <v>243</v>
      </c>
      <c r="D51" t="s">
        <v>244</v>
      </c>
      <c r="E51" t="s">
        <v>245</v>
      </c>
    </row>
    <row r="52" spans="2:6" x14ac:dyDescent="0.55000000000000004">
      <c r="D52" t="s">
        <v>246</v>
      </c>
    </row>
    <row r="53" spans="2:6" x14ac:dyDescent="0.55000000000000004">
      <c r="D53" t="s">
        <v>247</v>
      </c>
    </row>
    <row r="54" spans="2:6" x14ac:dyDescent="0.55000000000000004">
      <c r="D54" t="s">
        <v>248</v>
      </c>
    </row>
    <row r="55" spans="2:6" x14ac:dyDescent="0.55000000000000004">
      <c r="D55" t="s">
        <v>249</v>
      </c>
    </row>
    <row r="56" spans="2:6" x14ac:dyDescent="0.55000000000000004">
      <c r="D56" t="s">
        <v>250</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112D2-265B-432F-97AA-FE27E354C737}">
  <sheetPr>
    <tabColor rgb="FFFFCCFF"/>
  </sheetPr>
  <dimension ref="A1:Z54"/>
  <sheetViews>
    <sheetView showGridLines="0" showZeros="0" view="pageBreakPreview" topLeftCell="A18" zoomScaleNormal="100" zoomScaleSheetLayoutView="100" workbookViewId="0">
      <selection activeCell="A44" sqref="A44"/>
    </sheetView>
  </sheetViews>
  <sheetFormatPr defaultColWidth="9" defaultRowHeight="13" x14ac:dyDescent="0.55000000000000004"/>
  <cols>
    <col min="1" max="26" width="3.1640625" style="2" customWidth="1"/>
    <col min="27" max="16384" width="9" style="2"/>
  </cols>
  <sheetData>
    <row r="1" spans="1:26" x14ac:dyDescent="0.55000000000000004">
      <c r="Q1" s="241" t="s">
        <v>27</v>
      </c>
      <c r="R1" s="241"/>
      <c r="S1" s="241"/>
      <c r="T1" s="241"/>
      <c r="U1" s="277"/>
      <c r="V1" s="277"/>
      <c r="W1" s="277"/>
      <c r="X1" s="277"/>
      <c r="Y1" s="277"/>
      <c r="Z1" s="277"/>
    </row>
    <row r="2" spans="1:26" x14ac:dyDescent="0.55000000000000004">
      <c r="Q2" s="241"/>
      <c r="R2" s="241"/>
      <c r="S2" s="241"/>
      <c r="T2" s="241"/>
      <c r="U2" s="278"/>
      <c r="V2" s="278"/>
      <c r="W2" s="278"/>
      <c r="X2" s="278"/>
      <c r="Y2" s="278"/>
      <c r="Z2" s="278"/>
    </row>
    <row r="5" spans="1:26" ht="13.5" customHeight="1" x14ac:dyDescent="0.55000000000000004">
      <c r="B5" s="282"/>
      <c r="C5" s="282"/>
      <c r="D5" s="282"/>
      <c r="E5" s="282"/>
      <c r="F5" s="282"/>
      <c r="G5" s="282"/>
      <c r="H5" s="282"/>
      <c r="I5" s="282"/>
      <c r="J5" s="282"/>
      <c r="K5" s="282"/>
      <c r="L5" s="282"/>
      <c r="M5" s="282"/>
      <c r="N5" s="282" t="s">
        <v>0</v>
      </c>
      <c r="O5" s="282"/>
    </row>
    <row r="6" spans="1:26" ht="13.5" customHeight="1" x14ac:dyDescent="0.55000000000000004">
      <c r="B6" s="282"/>
      <c r="C6" s="282"/>
      <c r="D6" s="282"/>
      <c r="E6" s="282"/>
      <c r="F6" s="282"/>
      <c r="G6" s="282"/>
      <c r="H6" s="282"/>
      <c r="I6" s="282"/>
      <c r="J6" s="282"/>
      <c r="K6" s="282"/>
      <c r="L6" s="282"/>
      <c r="M6" s="282"/>
      <c r="N6" s="282"/>
      <c r="O6" s="282"/>
    </row>
    <row r="7" spans="1:26" ht="13.5" customHeight="1" x14ac:dyDescent="0.55000000000000004">
      <c r="B7" s="283"/>
      <c r="C7" s="283"/>
      <c r="D7" s="283"/>
      <c r="E7" s="283"/>
      <c r="F7" s="283"/>
      <c r="G7" s="283"/>
      <c r="H7" s="283"/>
      <c r="I7" s="283"/>
      <c r="J7" s="283"/>
      <c r="K7" s="283"/>
      <c r="L7" s="283"/>
      <c r="M7" s="283"/>
      <c r="N7" s="283"/>
      <c r="O7" s="283"/>
    </row>
    <row r="10" spans="1:26" s="4" customFormat="1" ht="13.25" customHeight="1" x14ac:dyDescent="0.55000000000000004">
      <c r="A10" s="242" t="s">
        <v>122</v>
      </c>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row>
    <row r="11" spans="1:26" s="4" customFormat="1" ht="13.25" customHeight="1" x14ac:dyDescent="0.55000000000000004">
      <c r="A11" s="242"/>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row>
    <row r="12" spans="1:26" s="200" customFormat="1" ht="13.25" customHeight="1" x14ac:dyDescent="0.55000000000000004">
      <c r="A12" s="242" t="s">
        <v>121</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row>
    <row r="13" spans="1:26" s="200" customFormat="1" ht="13.25" customHeight="1" x14ac:dyDescent="0.55000000000000004">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row>
    <row r="14" spans="1:26" s="200" customFormat="1" ht="13.25" customHeight="1" x14ac:dyDescent="0.55000000000000004">
      <c r="A14" s="201"/>
      <c r="B14" s="201"/>
      <c r="C14" s="201"/>
      <c r="D14" s="201"/>
      <c r="E14" s="201"/>
      <c r="F14" s="201"/>
      <c r="G14" s="201"/>
      <c r="H14" s="201"/>
      <c r="I14" s="201"/>
      <c r="J14" s="201"/>
      <c r="K14" s="201"/>
      <c r="L14" s="201"/>
      <c r="M14" s="201"/>
      <c r="N14" s="201"/>
      <c r="O14" s="201"/>
      <c r="P14" s="201"/>
      <c r="Q14" s="201"/>
      <c r="R14" s="201"/>
      <c r="S14" s="201"/>
      <c r="T14" s="201"/>
      <c r="U14" s="201"/>
      <c r="V14" s="201"/>
      <c r="W14" s="201"/>
      <c r="X14" s="201"/>
      <c r="Y14" s="201"/>
      <c r="Z14" s="201"/>
    </row>
    <row r="15" spans="1:26" x14ac:dyDescent="0.55000000000000004">
      <c r="A15" s="284" t="s">
        <v>120</v>
      </c>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row>
    <row r="16" spans="1:26" x14ac:dyDescent="0.55000000000000004">
      <c r="A16" s="284"/>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row>
    <row r="17" spans="1:26" x14ac:dyDescent="0.55000000000000004">
      <c r="A17" s="284"/>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row>
    <row r="20" spans="1:26" ht="13.25" customHeight="1" x14ac:dyDescent="0.55000000000000004"/>
    <row r="21" spans="1:26" ht="13.25" customHeight="1" x14ac:dyDescent="0.55000000000000004">
      <c r="R21" s="241" t="s">
        <v>627</v>
      </c>
      <c r="S21" s="241"/>
      <c r="T21" s="280"/>
      <c r="U21" s="280"/>
      <c r="V21" s="280"/>
      <c r="W21" s="280"/>
      <c r="X21" s="280"/>
      <c r="Y21" s="280"/>
    </row>
    <row r="22" spans="1:26" ht="13.5" customHeight="1" x14ac:dyDescent="0.55000000000000004">
      <c r="Q22" s="8"/>
      <c r="R22" s="279"/>
      <c r="S22" s="279"/>
      <c r="T22" s="281"/>
      <c r="U22" s="281"/>
      <c r="V22" s="281"/>
      <c r="W22" s="281"/>
      <c r="X22" s="281"/>
      <c r="Y22" s="281"/>
    </row>
    <row r="23" spans="1:26" ht="13.25" customHeight="1" x14ac:dyDescent="0.55000000000000004">
      <c r="B23" s="247" t="s">
        <v>648</v>
      </c>
      <c r="C23" s="248"/>
      <c r="D23" s="248"/>
      <c r="E23" s="248"/>
      <c r="F23" s="248"/>
      <c r="G23" s="249"/>
      <c r="H23" s="268"/>
      <c r="I23" s="245"/>
      <c r="J23" s="245"/>
      <c r="K23" s="245"/>
      <c r="L23" s="245"/>
      <c r="M23" s="245"/>
      <c r="N23" s="245"/>
      <c r="O23" s="245"/>
      <c r="P23" s="245"/>
      <c r="Q23" s="245"/>
      <c r="R23" s="245"/>
      <c r="S23" s="245"/>
      <c r="T23" s="245"/>
      <c r="U23" s="245"/>
      <c r="V23" s="245"/>
      <c r="W23" s="245"/>
      <c r="X23" s="245"/>
      <c r="Y23" s="269"/>
    </row>
    <row r="24" spans="1:26" ht="13.25" customHeight="1" x14ac:dyDescent="0.55000000000000004">
      <c r="B24" s="274"/>
      <c r="C24" s="275"/>
      <c r="D24" s="275"/>
      <c r="E24" s="275"/>
      <c r="F24" s="275"/>
      <c r="G24" s="276"/>
      <c r="H24" s="270"/>
      <c r="I24" s="271"/>
      <c r="J24" s="271"/>
      <c r="K24" s="271"/>
      <c r="L24" s="271"/>
      <c r="M24" s="271"/>
      <c r="N24" s="271"/>
      <c r="O24" s="271"/>
      <c r="P24" s="271"/>
      <c r="Q24" s="271"/>
      <c r="R24" s="271"/>
      <c r="S24" s="271"/>
      <c r="T24" s="271"/>
      <c r="U24" s="271"/>
      <c r="V24" s="271"/>
      <c r="W24" s="271"/>
      <c r="X24" s="271"/>
      <c r="Y24" s="272"/>
    </row>
    <row r="25" spans="1:26" ht="13.25" customHeight="1" x14ac:dyDescent="0.55000000000000004">
      <c r="B25" s="262" t="s">
        <v>654</v>
      </c>
      <c r="C25" s="263"/>
      <c r="D25" s="263"/>
      <c r="E25" s="263"/>
      <c r="F25" s="263"/>
      <c r="G25" s="264"/>
      <c r="H25" s="268"/>
      <c r="I25" s="245"/>
      <c r="J25" s="245"/>
      <c r="K25" s="245"/>
      <c r="L25" s="245"/>
      <c r="M25" s="245"/>
      <c r="N25" s="245"/>
      <c r="O25" s="245"/>
      <c r="P25" s="245"/>
      <c r="Q25" s="245"/>
      <c r="R25" s="245"/>
      <c r="S25" s="245"/>
      <c r="T25" s="245"/>
      <c r="U25" s="245"/>
      <c r="V25" s="245"/>
      <c r="W25" s="245"/>
      <c r="X25" s="245"/>
      <c r="Y25" s="269"/>
    </row>
    <row r="26" spans="1:26" ht="13.25" customHeight="1" x14ac:dyDescent="0.55000000000000004">
      <c r="B26" s="265"/>
      <c r="C26" s="266"/>
      <c r="D26" s="266"/>
      <c r="E26" s="266"/>
      <c r="F26" s="266"/>
      <c r="G26" s="267"/>
      <c r="H26" s="270"/>
      <c r="I26" s="271"/>
      <c r="J26" s="271"/>
      <c r="K26" s="271"/>
      <c r="L26" s="271"/>
      <c r="M26" s="271"/>
      <c r="N26" s="271"/>
      <c r="O26" s="271"/>
      <c r="P26" s="271"/>
      <c r="Q26" s="271"/>
      <c r="R26" s="271"/>
      <c r="S26" s="271"/>
      <c r="T26" s="271"/>
      <c r="U26" s="271"/>
      <c r="V26" s="271"/>
      <c r="W26" s="271"/>
      <c r="X26" s="271"/>
      <c r="Y26" s="272"/>
    </row>
    <row r="27" spans="1:26" ht="13.25" customHeight="1" x14ac:dyDescent="0.55000000000000004">
      <c r="B27" s="262" t="s">
        <v>117</v>
      </c>
      <c r="C27" s="263"/>
      <c r="D27" s="263"/>
      <c r="E27" s="263"/>
      <c r="F27" s="263"/>
      <c r="G27" s="264"/>
      <c r="H27" s="268"/>
      <c r="I27" s="245"/>
      <c r="J27" s="245"/>
      <c r="K27" s="245"/>
      <c r="L27" s="245"/>
      <c r="M27" s="245"/>
      <c r="N27" s="245"/>
      <c r="O27" s="245"/>
      <c r="P27" s="245"/>
      <c r="Q27" s="245"/>
      <c r="R27" s="245"/>
      <c r="S27" s="245"/>
      <c r="T27" s="245"/>
      <c r="U27" s="245"/>
      <c r="V27" s="245"/>
      <c r="W27" s="245"/>
      <c r="X27" s="245"/>
      <c r="Y27" s="269"/>
    </row>
    <row r="28" spans="1:26" ht="13.25" customHeight="1" x14ac:dyDescent="0.55000000000000004">
      <c r="B28" s="265"/>
      <c r="C28" s="266"/>
      <c r="D28" s="266"/>
      <c r="E28" s="266"/>
      <c r="F28" s="266"/>
      <c r="G28" s="267"/>
      <c r="H28" s="270"/>
      <c r="I28" s="271"/>
      <c r="J28" s="271"/>
      <c r="K28" s="271"/>
      <c r="L28" s="271"/>
      <c r="M28" s="271"/>
      <c r="N28" s="271"/>
      <c r="O28" s="271"/>
      <c r="P28" s="271"/>
      <c r="Q28" s="271"/>
      <c r="R28" s="271"/>
      <c r="S28" s="271"/>
      <c r="T28" s="271"/>
      <c r="U28" s="271"/>
      <c r="V28" s="271"/>
      <c r="W28" s="271"/>
      <c r="X28" s="271"/>
      <c r="Y28" s="272"/>
    </row>
    <row r="29" spans="1:26" ht="13.25" customHeight="1" x14ac:dyDescent="0.55000000000000004">
      <c r="B29" s="273" t="s">
        <v>118</v>
      </c>
      <c r="C29" s="273"/>
      <c r="D29" s="273"/>
      <c r="E29" s="273"/>
      <c r="F29" s="273"/>
      <c r="G29" s="273"/>
      <c r="H29" s="259"/>
      <c r="I29" s="259"/>
      <c r="J29" s="259"/>
      <c r="K29" s="259"/>
      <c r="L29" s="259"/>
      <c r="M29" s="259"/>
      <c r="N29" s="259"/>
      <c r="O29" s="259"/>
      <c r="P29" s="259"/>
      <c r="Q29" s="259"/>
      <c r="R29" s="259"/>
      <c r="S29" s="259"/>
      <c r="T29" s="259"/>
      <c r="U29" s="259"/>
      <c r="V29" s="259"/>
      <c r="W29" s="259"/>
      <c r="X29" s="259"/>
      <c r="Y29" s="259"/>
    </row>
    <row r="30" spans="1:26" ht="13.25" customHeight="1" x14ac:dyDescent="0.55000000000000004">
      <c r="B30" s="273"/>
      <c r="C30" s="273"/>
      <c r="D30" s="273"/>
      <c r="E30" s="273"/>
      <c r="F30" s="273"/>
      <c r="G30" s="273"/>
      <c r="H30" s="259"/>
      <c r="I30" s="259"/>
      <c r="J30" s="259"/>
      <c r="K30" s="259"/>
      <c r="L30" s="259"/>
      <c r="M30" s="259"/>
      <c r="N30" s="259"/>
      <c r="O30" s="259"/>
      <c r="P30" s="259"/>
      <c r="Q30" s="259"/>
      <c r="R30" s="259"/>
      <c r="S30" s="259"/>
      <c r="T30" s="259"/>
      <c r="U30" s="259"/>
      <c r="V30" s="259"/>
      <c r="W30" s="259"/>
      <c r="X30" s="259"/>
      <c r="Y30" s="259"/>
    </row>
    <row r="31" spans="1:26" ht="13.25" customHeight="1" x14ac:dyDescent="0.55000000000000004">
      <c r="B31" s="262" t="s">
        <v>25</v>
      </c>
      <c r="C31" s="248"/>
      <c r="D31" s="248"/>
      <c r="E31" s="247" t="s">
        <v>13</v>
      </c>
      <c r="F31" s="248"/>
      <c r="G31" s="249"/>
      <c r="H31" s="259"/>
      <c r="I31" s="259"/>
      <c r="J31" s="259"/>
      <c r="K31" s="259"/>
      <c r="L31" s="259"/>
      <c r="M31" s="259"/>
      <c r="N31" s="259"/>
      <c r="O31" s="259"/>
      <c r="P31" s="259"/>
      <c r="Q31" s="259"/>
      <c r="R31" s="259"/>
      <c r="S31" s="259"/>
      <c r="T31" s="259"/>
      <c r="U31" s="259"/>
      <c r="V31" s="259"/>
      <c r="W31" s="259"/>
      <c r="X31" s="259"/>
      <c r="Y31" s="259"/>
    </row>
    <row r="32" spans="1:26" ht="13.25" customHeight="1" x14ac:dyDescent="0.55000000000000004">
      <c r="B32" s="250"/>
      <c r="C32" s="251"/>
      <c r="D32" s="251"/>
      <c r="E32" s="250"/>
      <c r="F32" s="251"/>
      <c r="G32" s="252"/>
      <c r="H32" s="259"/>
      <c r="I32" s="259"/>
      <c r="J32" s="259"/>
      <c r="K32" s="259"/>
      <c r="L32" s="259"/>
      <c r="M32" s="259"/>
      <c r="N32" s="259"/>
      <c r="O32" s="259"/>
      <c r="P32" s="259"/>
      <c r="Q32" s="259"/>
      <c r="R32" s="259"/>
      <c r="S32" s="259"/>
      <c r="T32" s="259"/>
      <c r="U32" s="259"/>
      <c r="V32" s="259"/>
      <c r="W32" s="259"/>
      <c r="X32" s="259"/>
      <c r="Y32" s="259"/>
    </row>
    <row r="33" spans="2:25" ht="13.25" customHeight="1" x14ac:dyDescent="0.55000000000000004">
      <c r="B33" s="250"/>
      <c r="C33" s="251"/>
      <c r="D33" s="251"/>
      <c r="E33" s="250"/>
      <c r="F33" s="251"/>
      <c r="G33" s="252"/>
      <c r="H33" s="268"/>
      <c r="I33" s="245"/>
      <c r="J33" s="245"/>
      <c r="K33" s="245"/>
      <c r="L33" s="245"/>
      <c r="M33" s="245"/>
      <c r="N33" s="245"/>
      <c r="O33" s="245"/>
      <c r="P33" s="245"/>
      <c r="Q33" s="245"/>
      <c r="R33" s="245"/>
      <c r="S33" s="245"/>
      <c r="T33" s="245"/>
      <c r="U33" s="245"/>
      <c r="V33" s="245"/>
      <c r="W33" s="245"/>
      <c r="X33" s="245"/>
      <c r="Y33" s="269"/>
    </row>
    <row r="34" spans="2:25" ht="13.25" customHeight="1" x14ac:dyDescent="0.55000000000000004">
      <c r="B34" s="250"/>
      <c r="C34" s="251"/>
      <c r="D34" s="251"/>
      <c r="E34" s="274"/>
      <c r="F34" s="275"/>
      <c r="G34" s="276"/>
      <c r="H34" s="270"/>
      <c r="I34" s="271"/>
      <c r="J34" s="271"/>
      <c r="K34" s="271"/>
      <c r="L34" s="271"/>
      <c r="M34" s="271"/>
      <c r="N34" s="271"/>
      <c r="O34" s="271"/>
      <c r="P34" s="271"/>
      <c r="Q34" s="271"/>
      <c r="R34" s="271"/>
      <c r="S34" s="271"/>
      <c r="T34" s="271"/>
      <c r="U34" s="271"/>
      <c r="V34" s="271"/>
      <c r="W34" s="271"/>
      <c r="X34" s="271"/>
      <c r="Y34" s="272"/>
    </row>
    <row r="35" spans="2:25" ht="13.25" customHeight="1" x14ac:dyDescent="0.55000000000000004">
      <c r="B35" s="250"/>
      <c r="C35" s="251"/>
      <c r="D35" s="251"/>
      <c r="E35" s="247" t="s">
        <v>24</v>
      </c>
      <c r="F35" s="248"/>
      <c r="G35" s="249"/>
      <c r="H35" s="259"/>
      <c r="I35" s="259"/>
      <c r="J35" s="259"/>
      <c r="K35" s="259"/>
      <c r="L35" s="259"/>
      <c r="M35" s="259"/>
      <c r="N35" s="259"/>
      <c r="O35" s="259"/>
      <c r="P35" s="259"/>
      <c r="Q35" s="259"/>
      <c r="R35" s="259"/>
      <c r="S35" s="259"/>
      <c r="T35" s="259"/>
      <c r="U35" s="259"/>
      <c r="V35" s="259"/>
      <c r="W35" s="259"/>
      <c r="X35" s="259"/>
      <c r="Y35" s="259"/>
    </row>
    <row r="36" spans="2:25" ht="13.25" customHeight="1" x14ac:dyDescent="0.55000000000000004">
      <c r="B36" s="274"/>
      <c r="C36" s="275"/>
      <c r="D36" s="275"/>
      <c r="E36" s="274"/>
      <c r="F36" s="275"/>
      <c r="G36" s="276"/>
      <c r="H36" s="259"/>
      <c r="I36" s="259"/>
      <c r="J36" s="259"/>
      <c r="K36" s="259"/>
      <c r="L36" s="259"/>
      <c r="M36" s="259"/>
      <c r="N36" s="259"/>
      <c r="O36" s="259"/>
      <c r="P36" s="259"/>
      <c r="Q36" s="259"/>
      <c r="R36" s="259"/>
      <c r="S36" s="259"/>
      <c r="T36" s="259"/>
      <c r="U36" s="259"/>
      <c r="V36" s="259"/>
      <c r="W36" s="259"/>
      <c r="X36" s="259"/>
      <c r="Y36" s="259"/>
    </row>
    <row r="37" spans="2:25" ht="13.25" customHeight="1" x14ac:dyDescent="0.55000000000000004">
      <c r="B37" s="260" t="s">
        <v>649</v>
      </c>
      <c r="C37" s="260"/>
      <c r="D37" s="260"/>
      <c r="E37" s="260"/>
      <c r="F37" s="260"/>
      <c r="G37" s="260"/>
      <c r="H37" s="261"/>
      <c r="I37" s="261"/>
      <c r="J37" s="261"/>
      <c r="K37" s="261"/>
      <c r="L37" s="261"/>
      <c r="M37" s="261"/>
      <c r="N37" s="261"/>
      <c r="O37" s="261"/>
      <c r="P37" s="261"/>
      <c r="Q37" s="261"/>
      <c r="R37" s="261"/>
      <c r="S37" s="261"/>
      <c r="T37" s="261"/>
      <c r="U37" s="261"/>
      <c r="V37" s="261"/>
      <c r="W37" s="261"/>
      <c r="X37" s="261"/>
      <c r="Y37" s="261"/>
    </row>
    <row r="38" spans="2:25" ht="13.25" customHeight="1" x14ac:dyDescent="0.55000000000000004">
      <c r="B38" s="260"/>
      <c r="C38" s="260"/>
      <c r="D38" s="260"/>
      <c r="E38" s="260"/>
      <c r="F38" s="260"/>
      <c r="G38" s="260"/>
      <c r="H38" s="261"/>
      <c r="I38" s="261"/>
      <c r="J38" s="261"/>
      <c r="K38" s="261"/>
      <c r="L38" s="261"/>
      <c r="M38" s="261"/>
      <c r="N38" s="261"/>
      <c r="O38" s="261"/>
      <c r="P38" s="261"/>
      <c r="Q38" s="261"/>
      <c r="R38" s="261"/>
      <c r="S38" s="261"/>
      <c r="T38" s="261"/>
      <c r="U38" s="261"/>
      <c r="V38" s="261"/>
      <c r="W38" s="261"/>
      <c r="X38" s="261"/>
      <c r="Y38" s="261"/>
    </row>
    <row r="39" spans="2:25" ht="13.25" customHeight="1" x14ac:dyDescent="0.55000000000000004">
      <c r="B39" s="260" t="s">
        <v>12</v>
      </c>
      <c r="C39" s="260"/>
      <c r="D39" s="260"/>
      <c r="E39" s="260"/>
      <c r="F39" s="260"/>
      <c r="G39" s="260"/>
      <c r="H39" s="261"/>
      <c r="I39" s="261"/>
      <c r="J39" s="261"/>
      <c r="K39" s="261"/>
      <c r="L39" s="261"/>
      <c r="M39" s="261"/>
      <c r="N39" s="261"/>
      <c r="O39" s="261"/>
      <c r="P39" s="261"/>
      <c r="Q39" s="261"/>
      <c r="R39" s="261"/>
      <c r="S39" s="261"/>
      <c r="T39" s="261"/>
      <c r="U39" s="261"/>
      <c r="V39" s="261"/>
      <c r="W39" s="261"/>
      <c r="X39" s="261"/>
      <c r="Y39" s="261"/>
    </row>
    <row r="40" spans="2:25" ht="13.25" customHeight="1" x14ac:dyDescent="0.55000000000000004">
      <c r="B40" s="260"/>
      <c r="C40" s="260"/>
      <c r="D40" s="260"/>
      <c r="E40" s="260"/>
      <c r="F40" s="260"/>
      <c r="G40" s="260"/>
      <c r="H40" s="261"/>
      <c r="I40" s="261"/>
      <c r="J40" s="261"/>
      <c r="K40" s="261"/>
      <c r="L40" s="261"/>
      <c r="M40" s="261"/>
      <c r="N40" s="261"/>
      <c r="O40" s="261"/>
      <c r="P40" s="261"/>
      <c r="Q40" s="261"/>
      <c r="R40" s="261"/>
      <c r="S40" s="261"/>
      <c r="T40" s="261"/>
      <c r="U40" s="261"/>
      <c r="V40" s="261"/>
      <c r="W40" s="261"/>
      <c r="X40" s="261"/>
      <c r="Y40" s="261"/>
    </row>
    <row r="41" spans="2:25" ht="13.25" customHeight="1" x14ac:dyDescent="0.55000000000000004">
      <c r="B41" s="247" t="s">
        <v>119</v>
      </c>
      <c r="C41" s="248"/>
      <c r="D41" s="248"/>
      <c r="E41" s="248"/>
      <c r="F41" s="248"/>
      <c r="G41" s="249"/>
      <c r="H41" s="253"/>
      <c r="I41" s="254"/>
      <c r="J41" s="254"/>
      <c r="K41" s="254"/>
      <c r="L41" s="254"/>
      <c r="M41" s="254"/>
      <c r="N41" s="254"/>
      <c r="O41" s="254"/>
      <c r="P41" s="254"/>
      <c r="Q41" s="254"/>
      <c r="R41" s="254"/>
      <c r="S41" s="254"/>
      <c r="T41" s="254"/>
      <c r="U41" s="254"/>
      <c r="V41" s="254"/>
      <c r="W41" s="254"/>
      <c r="X41" s="254"/>
      <c r="Y41" s="255"/>
    </row>
    <row r="42" spans="2:25" ht="13.25" customHeight="1" x14ac:dyDescent="0.55000000000000004">
      <c r="B42" s="250"/>
      <c r="C42" s="251"/>
      <c r="D42" s="251"/>
      <c r="E42" s="251"/>
      <c r="F42" s="251"/>
      <c r="G42" s="252"/>
      <c r="H42" s="256"/>
      <c r="I42" s="257"/>
      <c r="J42" s="257"/>
      <c r="K42" s="257"/>
      <c r="L42" s="257"/>
      <c r="M42" s="257"/>
      <c r="N42" s="257"/>
      <c r="O42" s="257"/>
      <c r="P42" s="257"/>
      <c r="Q42" s="257"/>
      <c r="R42" s="257"/>
      <c r="S42" s="257"/>
      <c r="T42" s="257"/>
      <c r="U42" s="257"/>
      <c r="V42" s="257"/>
      <c r="W42" s="257"/>
      <c r="X42" s="257"/>
      <c r="Y42" s="258"/>
    </row>
    <row r="43" spans="2:25" x14ac:dyDescent="0.55000000000000004">
      <c r="B43" s="243"/>
      <c r="C43" s="243"/>
      <c r="D43" s="243"/>
      <c r="E43" s="243"/>
      <c r="F43" s="243"/>
      <c r="G43" s="243"/>
      <c r="H43" s="245"/>
      <c r="I43" s="245"/>
      <c r="J43" s="245"/>
      <c r="K43" s="245"/>
      <c r="L43" s="245"/>
      <c r="M43" s="245"/>
      <c r="N43" s="245"/>
      <c r="O43" s="245"/>
      <c r="P43" s="245"/>
      <c r="Q43" s="245"/>
      <c r="R43" s="245"/>
      <c r="S43" s="245"/>
      <c r="T43" s="245"/>
      <c r="U43" s="245"/>
      <c r="V43" s="245"/>
      <c r="W43" s="245"/>
      <c r="X43" s="245"/>
      <c r="Y43" s="245"/>
    </row>
    <row r="44" spans="2:25" x14ac:dyDescent="0.55000000000000004">
      <c r="B44" s="244"/>
      <c r="C44" s="244"/>
      <c r="D44" s="244"/>
      <c r="E44" s="244"/>
      <c r="F44" s="244"/>
      <c r="G44" s="244"/>
      <c r="H44" s="246"/>
      <c r="I44" s="246"/>
      <c r="J44" s="246"/>
      <c r="K44" s="246"/>
      <c r="L44" s="246"/>
      <c r="M44" s="246"/>
      <c r="N44" s="246"/>
      <c r="O44" s="246"/>
      <c r="P44" s="246"/>
      <c r="Q44" s="246"/>
      <c r="R44" s="246"/>
      <c r="S44" s="246"/>
      <c r="T44" s="246"/>
      <c r="U44" s="246"/>
      <c r="V44" s="246"/>
      <c r="W44" s="246"/>
      <c r="X44" s="246"/>
      <c r="Y44" s="246"/>
    </row>
    <row r="45" spans="2:25" ht="12" customHeight="1" x14ac:dyDescent="0.55000000000000004">
      <c r="B45" s="244"/>
      <c r="C45" s="244"/>
      <c r="D45" s="244"/>
      <c r="E45" s="244"/>
      <c r="F45" s="244"/>
      <c r="G45" s="244"/>
      <c r="H45" s="241"/>
      <c r="I45" s="241"/>
      <c r="J45" s="241"/>
      <c r="K45" s="241"/>
      <c r="L45" s="241"/>
      <c r="M45" s="241"/>
      <c r="N45" s="241"/>
      <c r="O45" s="241"/>
      <c r="P45" s="241"/>
      <c r="Q45" s="241"/>
      <c r="R45" s="241"/>
      <c r="S45" s="241"/>
      <c r="T45" s="241"/>
      <c r="U45" s="241"/>
      <c r="V45" s="241"/>
      <c r="W45" s="241"/>
      <c r="X45" s="241"/>
      <c r="Y45" s="241"/>
    </row>
    <row r="46" spans="2:25" ht="12" customHeight="1" x14ac:dyDescent="0.55000000000000004">
      <c r="B46" s="244"/>
      <c r="C46" s="244"/>
      <c r="D46" s="244"/>
      <c r="E46" s="244"/>
      <c r="F46" s="244"/>
      <c r="G46" s="244"/>
      <c r="H46" s="241"/>
      <c r="I46" s="241"/>
      <c r="J46" s="241"/>
      <c r="K46" s="241"/>
      <c r="L46" s="241"/>
      <c r="M46" s="241"/>
      <c r="N46" s="241"/>
      <c r="O46" s="241"/>
      <c r="P46" s="241"/>
      <c r="Q46" s="241"/>
      <c r="R46" s="241"/>
      <c r="S46" s="241"/>
      <c r="T46" s="241"/>
      <c r="U46" s="241"/>
      <c r="V46" s="241"/>
      <c r="W46" s="241"/>
      <c r="X46" s="241"/>
      <c r="Y46" s="241"/>
    </row>
    <row r="47" spans="2:25" ht="12" customHeight="1" x14ac:dyDescent="0.55000000000000004">
      <c r="B47" s="244"/>
      <c r="C47" s="244"/>
      <c r="D47" s="244"/>
      <c r="E47" s="244"/>
      <c r="F47" s="244"/>
      <c r="G47" s="244"/>
      <c r="H47" s="241"/>
      <c r="I47" s="241"/>
      <c r="J47" s="241"/>
      <c r="K47" s="241"/>
      <c r="L47" s="241"/>
      <c r="M47" s="241"/>
      <c r="N47" s="241"/>
      <c r="O47" s="241"/>
      <c r="P47" s="241"/>
      <c r="Q47" s="241"/>
      <c r="R47" s="241"/>
      <c r="S47" s="241"/>
      <c r="T47" s="241"/>
      <c r="U47" s="241"/>
      <c r="V47" s="241"/>
      <c r="W47" s="241"/>
      <c r="X47" s="241"/>
      <c r="Y47" s="241"/>
    </row>
    <row r="48" spans="2:25" ht="12" customHeight="1" x14ac:dyDescent="0.55000000000000004">
      <c r="B48" s="244"/>
      <c r="C48" s="244"/>
      <c r="D48" s="244"/>
      <c r="E48" s="244"/>
      <c r="F48" s="244"/>
      <c r="G48" s="244"/>
      <c r="H48" s="241"/>
      <c r="I48" s="241"/>
      <c r="J48" s="241"/>
      <c r="K48" s="241"/>
      <c r="L48" s="241"/>
      <c r="M48" s="241"/>
      <c r="N48" s="241"/>
      <c r="O48" s="241"/>
      <c r="P48" s="241"/>
      <c r="Q48" s="241"/>
      <c r="R48" s="241"/>
      <c r="S48" s="241"/>
      <c r="T48" s="241"/>
      <c r="U48" s="241"/>
      <c r="V48" s="241"/>
      <c r="W48" s="241"/>
      <c r="X48" s="241"/>
      <c r="Y48" s="241"/>
    </row>
    <row r="49" spans="2:25" ht="12" customHeight="1" x14ac:dyDescent="0.55000000000000004">
      <c r="B49" s="244"/>
      <c r="C49" s="244"/>
      <c r="D49" s="244"/>
      <c r="E49" s="244"/>
      <c r="F49" s="244"/>
      <c r="G49" s="244"/>
      <c r="H49" s="241"/>
      <c r="I49" s="241"/>
      <c r="J49" s="241"/>
      <c r="K49" s="241"/>
      <c r="L49" s="241"/>
      <c r="M49" s="241"/>
      <c r="N49" s="241"/>
      <c r="O49" s="241"/>
      <c r="P49" s="241"/>
      <c r="Q49" s="241"/>
      <c r="R49" s="241"/>
      <c r="S49" s="241"/>
      <c r="T49" s="241"/>
      <c r="U49" s="241"/>
      <c r="V49" s="241"/>
      <c r="W49" s="241"/>
      <c r="X49" s="241"/>
      <c r="Y49" s="241"/>
    </row>
    <row r="50" spans="2:25" ht="12" customHeight="1" x14ac:dyDescent="0.55000000000000004">
      <c r="B50" s="244"/>
      <c r="C50" s="244"/>
      <c r="D50" s="244"/>
      <c r="E50" s="244"/>
      <c r="F50" s="244"/>
      <c r="G50" s="244"/>
      <c r="H50" s="241"/>
      <c r="I50" s="241"/>
      <c r="J50" s="241"/>
      <c r="K50" s="241"/>
      <c r="L50" s="241"/>
      <c r="M50" s="241"/>
      <c r="N50" s="241"/>
      <c r="O50" s="241"/>
      <c r="P50" s="241"/>
      <c r="Q50" s="241"/>
      <c r="R50" s="241"/>
      <c r="S50" s="241"/>
      <c r="T50" s="241"/>
      <c r="U50" s="241"/>
      <c r="V50" s="241"/>
      <c r="W50" s="241"/>
      <c r="X50" s="241"/>
      <c r="Y50" s="241"/>
    </row>
    <row r="51" spans="2:25" ht="12" customHeight="1" x14ac:dyDescent="0.55000000000000004">
      <c r="B51" s="244"/>
      <c r="C51" s="244"/>
      <c r="D51" s="244"/>
      <c r="E51" s="244"/>
      <c r="F51" s="244"/>
      <c r="G51" s="244"/>
      <c r="H51" s="241"/>
      <c r="I51" s="241"/>
      <c r="J51" s="241"/>
      <c r="K51" s="241"/>
      <c r="L51" s="241"/>
      <c r="M51" s="241"/>
      <c r="N51" s="241"/>
      <c r="O51" s="241"/>
      <c r="P51" s="241"/>
      <c r="Q51" s="241"/>
      <c r="R51" s="241"/>
      <c r="S51" s="241"/>
      <c r="T51" s="241"/>
      <c r="U51" s="241"/>
      <c r="V51" s="241"/>
      <c r="W51" s="241"/>
      <c r="X51" s="241"/>
      <c r="Y51" s="241"/>
    </row>
    <row r="52" spans="2:25" ht="12" customHeight="1" x14ac:dyDescent="0.55000000000000004">
      <c r="B52" s="244"/>
      <c r="C52" s="244"/>
      <c r="D52" s="244"/>
      <c r="E52" s="244"/>
      <c r="F52" s="244"/>
      <c r="G52" s="244"/>
      <c r="H52" s="241"/>
      <c r="I52" s="241"/>
      <c r="J52" s="241"/>
      <c r="K52" s="241"/>
      <c r="L52" s="241"/>
      <c r="M52" s="241"/>
      <c r="N52" s="241"/>
      <c r="O52" s="241"/>
      <c r="P52" s="241"/>
      <c r="Q52" s="241"/>
      <c r="R52" s="241"/>
      <c r="S52" s="241"/>
      <c r="T52" s="241"/>
      <c r="U52" s="241"/>
      <c r="V52" s="241"/>
      <c r="W52" s="241"/>
      <c r="X52" s="241"/>
      <c r="Y52" s="241"/>
    </row>
    <row r="53" spans="2:25" ht="12" customHeight="1" x14ac:dyDescent="0.55000000000000004">
      <c r="B53" s="244"/>
      <c r="C53" s="244"/>
      <c r="D53" s="244"/>
      <c r="E53" s="244"/>
      <c r="F53" s="244"/>
      <c r="G53" s="244"/>
      <c r="H53" s="241"/>
      <c r="I53" s="241"/>
      <c r="J53" s="241"/>
      <c r="K53" s="241"/>
      <c r="L53" s="241"/>
      <c r="M53" s="241"/>
      <c r="N53" s="241"/>
      <c r="O53" s="241"/>
      <c r="P53" s="241"/>
      <c r="Q53" s="241"/>
      <c r="R53" s="241"/>
      <c r="S53" s="241"/>
      <c r="T53" s="241"/>
      <c r="U53" s="241"/>
      <c r="V53" s="241"/>
      <c r="W53" s="241"/>
      <c r="X53" s="241"/>
      <c r="Y53" s="241"/>
    </row>
    <row r="54" spans="2:25" ht="12" customHeight="1" x14ac:dyDescent="0.55000000000000004">
      <c r="B54" s="244"/>
      <c r="C54" s="244"/>
      <c r="D54" s="244"/>
      <c r="E54" s="244"/>
      <c r="F54" s="244"/>
      <c r="G54" s="244"/>
      <c r="H54" s="241"/>
      <c r="I54" s="241"/>
      <c r="J54" s="241"/>
      <c r="K54" s="241"/>
      <c r="L54" s="241"/>
      <c r="M54" s="241"/>
      <c r="N54" s="241"/>
      <c r="O54" s="241"/>
      <c r="P54" s="241"/>
      <c r="Q54" s="241"/>
      <c r="R54" s="241"/>
      <c r="S54" s="241"/>
      <c r="T54" s="241"/>
      <c r="U54" s="241"/>
      <c r="V54" s="241"/>
      <c r="W54" s="241"/>
      <c r="X54" s="241"/>
      <c r="Y54" s="241"/>
    </row>
  </sheetData>
  <sheetProtection algorithmName="SHA-512" hashValue="lZvHV38PKvqVGmhnFjMgRZnoetMvJfSRzwdmiXAzkhtlE9uqBKMA695/D649d3CA5+AH0Q0Awvy1HW+w7sDBEA==" saltValue="ntydmflyIWjTob44Q85ENw==" spinCount="100000" sheet="1"/>
  <mergeCells count="52">
    <mergeCell ref="H47:N48"/>
    <mergeCell ref="O47:P48"/>
    <mergeCell ref="Q47:W48"/>
    <mergeCell ref="Q1:T2"/>
    <mergeCell ref="U1:Z2"/>
    <mergeCell ref="H33:Y34"/>
    <mergeCell ref="H27:Y28"/>
    <mergeCell ref="R21:S22"/>
    <mergeCell ref="T21:Y22"/>
    <mergeCell ref="B5:M7"/>
    <mergeCell ref="N5:O7"/>
    <mergeCell ref="A10:Z11"/>
    <mergeCell ref="A15:Z17"/>
    <mergeCell ref="B23:G24"/>
    <mergeCell ref="H23:Y24"/>
    <mergeCell ref="X47:Y48"/>
    <mergeCell ref="B25:G26"/>
    <mergeCell ref="H25:Y26"/>
    <mergeCell ref="B29:G30"/>
    <mergeCell ref="H29:Y30"/>
    <mergeCell ref="B31:D36"/>
    <mergeCell ref="H31:Y32"/>
    <mergeCell ref="E35:G36"/>
    <mergeCell ref="B27:G28"/>
    <mergeCell ref="E31:G34"/>
    <mergeCell ref="A12:Z13"/>
    <mergeCell ref="H45:N46"/>
    <mergeCell ref="O45:P46"/>
    <mergeCell ref="Q45:W46"/>
    <mergeCell ref="B43:G44"/>
    <mergeCell ref="H43:Y44"/>
    <mergeCell ref="B41:G42"/>
    <mergeCell ref="H41:Y42"/>
    <mergeCell ref="X45:Y46"/>
    <mergeCell ref="H35:Y36"/>
    <mergeCell ref="B37:G38"/>
    <mergeCell ref="H37:Y38"/>
    <mergeCell ref="B39:G40"/>
    <mergeCell ref="H39:Y40"/>
    <mergeCell ref="B45:G54"/>
    <mergeCell ref="H49:N50"/>
    <mergeCell ref="H53:N54"/>
    <mergeCell ref="O53:P54"/>
    <mergeCell ref="Q53:W54"/>
    <mergeCell ref="X53:Y54"/>
    <mergeCell ref="O49:P50"/>
    <mergeCell ref="Q49:W50"/>
    <mergeCell ref="X49:Y50"/>
    <mergeCell ref="H51:N52"/>
    <mergeCell ref="O51:P52"/>
    <mergeCell ref="Q51:W52"/>
    <mergeCell ref="X51:Y52"/>
  </mergeCells>
  <phoneticPr fontId="1"/>
  <conditionalFormatting sqref="H23:Y42">
    <cfRule type="containsBlanks" dxfId="66" priority="3">
      <formula>LEN(TRIM(H23))=0</formula>
    </cfRule>
  </conditionalFormatting>
  <conditionalFormatting sqref="T21">
    <cfRule type="containsBlanks" dxfId="65" priority="1">
      <formula>LEN(TRIM(T21))=0</formula>
    </cfRule>
  </conditionalFormatting>
  <conditionalFormatting sqref="U1:Z2 B5:M7">
    <cfRule type="containsBlanks" dxfId="64" priority="2">
      <formula>LEN(TRIM(B1))=0</formula>
    </cfRule>
  </conditionalFormatting>
  <dataValidations count="4">
    <dataValidation type="list" allowBlank="1" showInputMessage="1" showErrorMessage="1" sqref="X45:Y54 O45:P54" xr:uid="{550F738D-44F5-46A5-87A0-DC4F23CF6D92}">
      <formula1>"○,-"</formula1>
    </dataValidation>
    <dataValidation type="list" allowBlank="1" showInputMessage="1" showErrorMessage="1" sqref="H41:Y42" xr:uid="{E6F37B79-B695-4FF6-A0A9-E2F2DBB01316}">
      <formula1>"ウォークスルー診断（設備単位プラン）,ウォークスルー診断（工場・事業所全体プラン）,ＩＴ診断,伴走支援"</formula1>
    </dataValidation>
    <dataValidation type="list" allowBlank="1" showInputMessage="1" showErrorMessage="1" sqref="H43:Y44" xr:uid="{CA497A26-C747-4724-8719-B93BA2B3AD53}">
      <formula1>"設備単位プラン,まるっとプラン"</formula1>
    </dataValidation>
    <dataValidation type="list" allowBlank="1" showInputMessage="1" showErrorMessage="1" sqref="H27:Y28" xr:uid="{A1A3BF8E-717E-42C2-8C32-76EDCB47F8C0}">
      <formula1>"登録診断機関,省エネお助け隊"</formula1>
    </dataValidation>
  </dataValidations>
  <printOptions horizontalCentered="1" verticalCentered="1"/>
  <pageMargins left="0.23622047244094491" right="0.2362204724409449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23E1F-CB26-4885-BB91-367DB02094E1}">
  <sheetPr>
    <tabColor rgb="FFFFCCFF"/>
  </sheetPr>
  <dimension ref="A1:Z60"/>
  <sheetViews>
    <sheetView showGridLines="0" showZeros="0" view="pageBreakPreview" topLeftCell="A3" zoomScale="115" zoomScaleNormal="115" zoomScaleSheetLayoutView="115" zoomScalePageLayoutView="55" workbookViewId="0">
      <selection activeCell="B25" sqref="B25"/>
    </sheetView>
  </sheetViews>
  <sheetFormatPr defaultColWidth="9" defaultRowHeight="13" x14ac:dyDescent="0.55000000000000004"/>
  <cols>
    <col min="1" max="6" width="3.5" style="2" customWidth="1"/>
    <col min="7" max="7" width="6.6640625" style="2" customWidth="1"/>
    <col min="8" max="8" width="3.5" style="2" customWidth="1"/>
    <col min="9" max="10" width="4.58203125" style="2" customWidth="1"/>
    <col min="11" max="11" width="5.6640625" style="2" customWidth="1"/>
    <col min="12" max="13" width="4.58203125" style="2" customWidth="1"/>
    <col min="14" max="14" width="5.6640625" style="2" customWidth="1"/>
    <col min="15" max="16" width="4.58203125" style="2" customWidth="1"/>
    <col min="17" max="17" width="5.6640625" style="2" customWidth="1"/>
    <col min="18" max="24" width="3.5" style="2" customWidth="1"/>
    <col min="25" max="25" width="5.6640625" style="2" customWidth="1"/>
    <col min="26" max="27" width="3.5" style="2" customWidth="1"/>
    <col min="28" max="16384" width="9" style="2"/>
  </cols>
  <sheetData>
    <row r="1" spans="1:26" ht="13.25" customHeight="1" x14ac:dyDescent="0.55000000000000004">
      <c r="A1" s="332" t="s">
        <v>22</v>
      </c>
      <c r="B1" s="333"/>
      <c r="C1" s="333"/>
      <c r="D1" s="333"/>
      <c r="E1" s="333"/>
      <c r="F1" s="333"/>
      <c r="G1" s="333"/>
      <c r="H1" s="333"/>
      <c r="I1" s="333"/>
      <c r="J1" s="333"/>
      <c r="K1" s="333"/>
      <c r="L1" s="333"/>
      <c r="M1" s="333"/>
      <c r="N1" s="333"/>
      <c r="O1" s="333"/>
      <c r="P1" s="333"/>
      <c r="Q1" s="333"/>
      <c r="R1" s="333"/>
      <c r="S1" s="333"/>
      <c r="T1" s="333"/>
      <c r="U1" s="333"/>
      <c r="V1" s="333"/>
      <c r="W1" s="333"/>
      <c r="X1" s="333"/>
      <c r="Y1" s="333"/>
      <c r="Z1" s="333"/>
    </row>
    <row r="2" spans="1:26" ht="13.25" customHeight="1" x14ac:dyDescent="0.55000000000000004">
      <c r="A2" s="332"/>
      <c r="B2" s="333"/>
      <c r="C2" s="333"/>
      <c r="D2" s="333"/>
      <c r="E2" s="333"/>
      <c r="F2" s="333"/>
      <c r="G2" s="333"/>
      <c r="H2" s="333"/>
      <c r="I2" s="333"/>
      <c r="J2" s="333"/>
      <c r="K2" s="333"/>
      <c r="L2" s="333"/>
      <c r="M2" s="333"/>
      <c r="N2" s="333"/>
      <c r="O2" s="333"/>
      <c r="P2" s="333"/>
      <c r="Q2" s="333"/>
      <c r="R2" s="333"/>
      <c r="S2" s="333"/>
      <c r="T2" s="333"/>
      <c r="U2" s="333"/>
      <c r="V2" s="333"/>
      <c r="W2" s="333"/>
      <c r="X2" s="333"/>
      <c r="Y2" s="333"/>
      <c r="Z2" s="333"/>
    </row>
    <row r="3" spans="1:26" ht="20" customHeight="1" x14ac:dyDescent="0.25">
      <c r="A3" s="13" t="s">
        <v>1</v>
      </c>
      <c r="B3" s="12"/>
      <c r="C3" s="12"/>
      <c r="D3" s="12"/>
      <c r="E3" s="12"/>
      <c r="F3" s="12"/>
    </row>
    <row r="4" spans="1:26" ht="13.25" customHeight="1" x14ac:dyDescent="0.55000000000000004">
      <c r="A4" s="14"/>
      <c r="B4" s="334" t="s">
        <v>2958</v>
      </c>
      <c r="C4" s="335"/>
      <c r="D4" s="335"/>
      <c r="E4" s="335"/>
      <c r="F4" s="335"/>
      <c r="G4" s="335"/>
      <c r="H4" s="335"/>
      <c r="I4" s="335"/>
      <c r="J4" s="335"/>
      <c r="K4" s="335"/>
      <c r="L4" s="335"/>
      <c r="M4" s="335"/>
      <c r="N4" s="335"/>
      <c r="O4" s="335"/>
      <c r="P4" s="335"/>
      <c r="Q4" s="335"/>
      <c r="R4" s="335"/>
      <c r="S4" s="335"/>
      <c r="T4" s="335"/>
      <c r="U4" s="335"/>
      <c r="V4" s="335"/>
      <c r="W4" s="335"/>
      <c r="X4" s="335"/>
      <c r="Y4" s="335"/>
      <c r="Z4" s="336"/>
    </row>
    <row r="5" spans="1:26" ht="13.25" customHeight="1" x14ac:dyDescent="0.55000000000000004">
      <c r="A5" s="14"/>
      <c r="B5" s="337"/>
      <c r="C5" s="338"/>
      <c r="D5" s="338"/>
      <c r="E5" s="338"/>
      <c r="F5" s="338"/>
      <c r="G5" s="338"/>
      <c r="H5" s="338"/>
      <c r="I5" s="338"/>
      <c r="J5" s="338"/>
      <c r="K5" s="338"/>
      <c r="L5" s="338"/>
      <c r="M5" s="338"/>
      <c r="N5" s="338"/>
      <c r="O5" s="338"/>
      <c r="P5" s="338"/>
      <c r="Q5" s="338"/>
      <c r="R5" s="338"/>
      <c r="S5" s="338"/>
      <c r="T5" s="338"/>
      <c r="U5" s="338"/>
      <c r="V5" s="338"/>
      <c r="W5" s="338"/>
      <c r="X5" s="338"/>
      <c r="Y5" s="338"/>
      <c r="Z5" s="339"/>
    </row>
    <row r="6" spans="1:26" ht="13.25" customHeight="1" x14ac:dyDescent="0.55000000000000004">
      <c r="A6" s="14"/>
      <c r="B6" s="337"/>
      <c r="C6" s="338"/>
      <c r="D6" s="338"/>
      <c r="E6" s="338"/>
      <c r="F6" s="338"/>
      <c r="G6" s="338"/>
      <c r="H6" s="338"/>
      <c r="I6" s="338"/>
      <c r="J6" s="338"/>
      <c r="K6" s="338"/>
      <c r="L6" s="338"/>
      <c r="M6" s="338"/>
      <c r="N6" s="338"/>
      <c r="O6" s="338"/>
      <c r="P6" s="338"/>
      <c r="Q6" s="338"/>
      <c r="R6" s="338"/>
      <c r="S6" s="338"/>
      <c r="T6" s="338"/>
      <c r="U6" s="338"/>
      <c r="V6" s="338"/>
      <c r="W6" s="338"/>
      <c r="X6" s="338"/>
      <c r="Y6" s="338"/>
      <c r="Z6" s="339"/>
    </row>
    <row r="7" spans="1:26" ht="13.25" customHeight="1" x14ac:dyDescent="0.55000000000000004">
      <c r="A7" s="14"/>
      <c r="B7" s="337"/>
      <c r="C7" s="338"/>
      <c r="D7" s="338"/>
      <c r="E7" s="338"/>
      <c r="F7" s="338"/>
      <c r="G7" s="338"/>
      <c r="H7" s="338"/>
      <c r="I7" s="338"/>
      <c r="J7" s="338"/>
      <c r="K7" s="338"/>
      <c r="L7" s="338"/>
      <c r="M7" s="338"/>
      <c r="N7" s="338"/>
      <c r="O7" s="338"/>
      <c r="P7" s="338"/>
      <c r="Q7" s="338"/>
      <c r="R7" s="338"/>
      <c r="S7" s="338"/>
      <c r="T7" s="338"/>
      <c r="U7" s="338"/>
      <c r="V7" s="338"/>
      <c r="W7" s="338"/>
      <c r="X7" s="338"/>
      <c r="Y7" s="338"/>
      <c r="Z7" s="339"/>
    </row>
    <row r="8" spans="1:26" ht="13.25" customHeight="1" x14ac:dyDescent="0.55000000000000004">
      <c r="A8" s="14"/>
      <c r="B8" s="337"/>
      <c r="C8" s="338"/>
      <c r="D8" s="338"/>
      <c r="E8" s="338"/>
      <c r="F8" s="338"/>
      <c r="G8" s="338"/>
      <c r="H8" s="338"/>
      <c r="I8" s="338"/>
      <c r="J8" s="338"/>
      <c r="K8" s="338"/>
      <c r="L8" s="338"/>
      <c r="M8" s="338"/>
      <c r="N8" s="338"/>
      <c r="O8" s="338"/>
      <c r="P8" s="338"/>
      <c r="Q8" s="338"/>
      <c r="R8" s="338"/>
      <c r="S8" s="338"/>
      <c r="T8" s="338"/>
      <c r="U8" s="338"/>
      <c r="V8" s="338"/>
      <c r="W8" s="338"/>
      <c r="X8" s="338"/>
      <c r="Y8" s="338"/>
      <c r="Z8" s="339"/>
    </row>
    <row r="9" spans="1:26" ht="13.25" customHeight="1" x14ac:dyDescent="0.55000000000000004">
      <c r="A9" s="14"/>
      <c r="B9" s="337"/>
      <c r="C9" s="338"/>
      <c r="D9" s="338"/>
      <c r="E9" s="338"/>
      <c r="F9" s="338"/>
      <c r="G9" s="338"/>
      <c r="H9" s="338"/>
      <c r="I9" s="338"/>
      <c r="J9" s="338"/>
      <c r="K9" s="338"/>
      <c r="L9" s="338"/>
      <c r="M9" s="338"/>
      <c r="N9" s="338"/>
      <c r="O9" s="338"/>
      <c r="P9" s="338"/>
      <c r="Q9" s="338"/>
      <c r="R9" s="338"/>
      <c r="S9" s="338"/>
      <c r="T9" s="338"/>
      <c r="U9" s="338"/>
      <c r="V9" s="338"/>
      <c r="W9" s="338"/>
      <c r="X9" s="338"/>
      <c r="Y9" s="338"/>
      <c r="Z9" s="339"/>
    </row>
    <row r="10" spans="1:26" ht="13.25" customHeight="1" x14ac:dyDescent="0.55000000000000004">
      <c r="A10" s="14"/>
      <c r="B10" s="337"/>
      <c r="C10" s="338"/>
      <c r="D10" s="338"/>
      <c r="E10" s="338"/>
      <c r="F10" s="338"/>
      <c r="G10" s="338"/>
      <c r="H10" s="338"/>
      <c r="I10" s="338"/>
      <c r="J10" s="338"/>
      <c r="K10" s="338"/>
      <c r="L10" s="338"/>
      <c r="M10" s="338"/>
      <c r="N10" s="338"/>
      <c r="O10" s="338"/>
      <c r="P10" s="338"/>
      <c r="Q10" s="338"/>
      <c r="R10" s="338"/>
      <c r="S10" s="338"/>
      <c r="T10" s="338"/>
      <c r="U10" s="338"/>
      <c r="V10" s="338"/>
      <c r="W10" s="338"/>
      <c r="X10" s="338"/>
      <c r="Y10" s="338"/>
      <c r="Z10" s="339"/>
    </row>
    <row r="11" spans="1:26" ht="13.25" customHeight="1" x14ac:dyDescent="0.55000000000000004">
      <c r="A11" s="14"/>
      <c r="B11" s="337"/>
      <c r="C11" s="338"/>
      <c r="D11" s="338"/>
      <c r="E11" s="338"/>
      <c r="F11" s="338"/>
      <c r="G11" s="338"/>
      <c r="H11" s="338"/>
      <c r="I11" s="338"/>
      <c r="J11" s="338"/>
      <c r="K11" s="338"/>
      <c r="L11" s="338"/>
      <c r="M11" s="338"/>
      <c r="N11" s="338"/>
      <c r="O11" s="338"/>
      <c r="P11" s="338"/>
      <c r="Q11" s="338"/>
      <c r="R11" s="338"/>
      <c r="S11" s="338"/>
      <c r="T11" s="338"/>
      <c r="U11" s="338"/>
      <c r="V11" s="338"/>
      <c r="W11" s="338"/>
      <c r="X11" s="338"/>
      <c r="Y11" s="338"/>
      <c r="Z11" s="339"/>
    </row>
    <row r="12" spans="1:26" ht="12.65" customHeight="1" x14ac:dyDescent="0.55000000000000004">
      <c r="A12" s="14"/>
      <c r="B12" s="337"/>
      <c r="C12" s="338"/>
      <c r="D12" s="338"/>
      <c r="E12" s="338"/>
      <c r="F12" s="338"/>
      <c r="G12" s="338"/>
      <c r="H12" s="338"/>
      <c r="I12" s="338"/>
      <c r="J12" s="338"/>
      <c r="K12" s="338"/>
      <c r="L12" s="338"/>
      <c r="M12" s="338"/>
      <c r="N12" s="338"/>
      <c r="O12" s="338"/>
      <c r="P12" s="338"/>
      <c r="Q12" s="338"/>
      <c r="R12" s="338"/>
      <c r="S12" s="338"/>
      <c r="T12" s="338"/>
      <c r="U12" s="338"/>
      <c r="V12" s="338"/>
      <c r="W12" s="338"/>
      <c r="X12" s="338"/>
      <c r="Y12" s="338"/>
      <c r="Z12" s="339"/>
    </row>
    <row r="13" spans="1:26" ht="12.65" customHeight="1" x14ac:dyDescent="0.55000000000000004">
      <c r="A13" s="14"/>
      <c r="B13" s="337"/>
      <c r="C13" s="338"/>
      <c r="D13" s="338"/>
      <c r="E13" s="338"/>
      <c r="F13" s="338"/>
      <c r="G13" s="338"/>
      <c r="H13" s="338"/>
      <c r="I13" s="338"/>
      <c r="J13" s="338"/>
      <c r="K13" s="338"/>
      <c r="L13" s="338"/>
      <c r="M13" s="338"/>
      <c r="N13" s="338"/>
      <c r="O13" s="338"/>
      <c r="P13" s="338"/>
      <c r="Q13" s="338"/>
      <c r="R13" s="338"/>
      <c r="S13" s="338"/>
      <c r="T13" s="338"/>
      <c r="U13" s="338"/>
      <c r="V13" s="338"/>
      <c r="W13" s="338"/>
      <c r="X13" s="338"/>
      <c r="Y13" s="338"/>
      <c r="Z13" s="339"/>
    </row>
    <row r="14" spans="1:26" ht="12.65" customHeight="1" x14ac:dyDescent="0.55000000000000004">
      <c r="A14" s="14"/>
      <c r="B14" s="337"/>
      <c r="C14" s="338"/>
      <c r="D14" s="338"/>
      <c r="E14" s="338"/>
      <c r="F14" s="338"/>
      <c r="G14" s="338"/>
      <c r="H14" s="338"/>
      <c r="I14" s="338"/>
      <c r="J14" s="338"/>
      <c r="K14" s="338"/>
      <c r="L14" s="338"/>
      <c r="M14" s="338"/>
      <c r="N14" s="338"/>
      <c r="O14" s="338"/>
      <c r="P14" s="338"/>
      <c r="Q14" s="338"/>
      <c r="R14" s="338"/>
      <c r="S14" s="338"/>
      <c r="T14" s="338"/>
      <c r="U14" s="338"/>
      <c r="V14" s="338"/>
      <c r="W14" s="338"/>
      <c r="X14" s="338"/>
      <c r="Y14" s="338"/>
      <c r="Z14" s="339"/>
    </row>
    <row r="15" spans="1:26" ht="12.65" customHeight="1" x14ac:dyDescent="0.55000000000000004">
      <c r="A15" s="14"/>
      <c r="B15" s="337"/>
      <c r="C15" s="338"/>
      <c r="D15" s="338"/>
      <c r="E15" s="338"/>
      <c r="F15" s="338"/>
      <c r="G15" s="338"/>
      <c r="H15" s="338"/>
      <c r="I15" s="338"/>
      <c r="J15" s="338"/>
      <c r="K15" s="338"/>
      <c r="L15" s="338"/>
      <c r="M15" s="338"/>
      <c r="N15" s="338"/>
      <c r="O15" s="338"/>
      <c r="P15" s="338"/>
      <c r="Q15" s="338"/>
      <c r="R15" s="338"/>
      <c r="S15" s="338"/>
      <c r="T15" s="338"/>
      <c r="U15" s="338"/>
      <c r="V15" s="338"/>
      <c r="W15" s="338"/>
      <c r="X15" s="338"/>
      <c r="Y15" s="338"/>
      <c r="Z15" s="339"/>
    </row>
    <row r="16" spans="1:26" ht="12.65" customHeight="1" x14ac:dyDescent="0.55000000000000004">
      <c r="A16" s="14"/>
      <c r="B16" s="337"/>
      <c r="C16" s="338"/>
      <c r="D16" s="338"/>
      <c r="E16" s="338"/>
      <c r="F16" s="338"/>
      <c r="G16" s="338"/>
      <c r="H16" s="338"/>
      <c r="I16" s="338"/>
      <c r="J16" s="338"/>
      <c r="K16" s="338"/>
      <c r="L16" s="338"/>
      <c r="M16" s="338"/>
      <c r="N16" s="338"/>
      <c r="O16" s="338"/>
      <c r="P16" s="338"/>
      <c r="Q16" s="338"/>
      <c r="R16" s="338"/>
      <c r="S16" s="338"/>
      <c r="T16" s="338"/>
      <c r="U16" s="338"/>
      <c r="V16" s="338"/>
      <c r="W16" s="338"/>
      <c r="X16" s="338"/>
      <c r="Y16" s="338"/>
      <c r="Z16" s="339"/>
    </row>
    <row r="17" spans="1:26" ht="12.65" customHeight="1" x14ac:dyDescent="0.55000000000000004">
      <c r="A17" s="14"/>
      <c r="B17" s="337"/>
      <c r="C17" s="338"/>
      <c r="D17" s="338"/>
      <c r="E17" s="338"/>
      <c r="F17" s="338"/>
      <c r="G17" s="338"/>
      <c r="H17" s="338"/>
      <c r="I17" s="338"/>
      <c r="J17" s="338"/>
      <c r="K17" s="338"/>
      <c r="L17" s="338"/>
      <c r="M17" s="338"/>
      <c r="N17" s="338"/>
      <c r="O17" s="338"/>
      <c r="P17" s="338"/>
      <c r="Q17" s="338"/>
      <c r="R17" s="338"/>
      <c r="S17" s="338"/>
      <c r="T17" s="338"/>
      <c r="U17" s="338"/>
      <c r="V17" s="338"/>
      <c r="W17" s="338"/>
      <c r="X17" s="338"/>
      <c r="Y17" s="338"/>
      <c r="Z17" s="339"/>
    </row>
    <row r="18" spans="1:26" ht="12.65" customHeight="1" x14ac:dyDescent="0.55000000000000004">
      <c r="A18" s="14"/>
      <c r="B18" s="337"/>
      <c r="C18" s="338"/>
      <c r="D18" s="338"/>
      <c r="E18" s="338"/>
      <c r="F18" s="338"/>
      <c r="G18" s="338"/>
      <c r="H18" s="338"/>
      <c r="I18" s="338"/>
      <c r="J18" s="338"/>
      <c r="K18" s="338"/>
      <c r="L18" s="338"/>
      <c r="M18" s="338"/>
      <c r="N18" s="338"/>
      <c r="O18" s="338"/>
      <c r="P18" s="338"/>
      <c r="Q18" s="338"/>
      <c r="R18" s="338"/>
      <c r="S18" s="338"/>
      <c r="T18" s="338"/>
      <c r="U18" s="338"/>
      <c r="V18" s="338"/>
      <c r="W18" s="338"/>
      <c r="X18" s="338"/>
      <c r="Y18" s="338"/>
      <c r="Z18" s="339"/>
    </row>
    <row r="19" spans="1:26" ht="13.25" customHeight="1" x14ac:dyDescent="0.55000000000000004">
      <c r="A19" s="14"/>
      <c r="B19" s="337"/>
      <c r="C19" s="338"/>
      <c r="D19" s="338"/>
      <c r="E19" s="338"/>
      <c r="F19" s="338"/>
      <c r="G19" s="338"/>
      <c r="H19" s="338"/>
      <c r="I19" s="338"/>
      <c r="J19" s="338"/>
      <c r="K19" s="338"/>
      <c r="L19" s="338"/>
      <c r="M19" s="338"/>
      <c r="N19" s="338"/>
      <c r="O19" s="338"/>
      <c r="P19" s="338"/>
      <c r="Q19" s="338"/>
      <c r="R19" s="338"/>
      <c r="S19" s="338"/>
      <c r="T19" s="338"/>
      <c r="U19" s="338"/>
      <c r="V19" s="338"/>
      <c r="W19" s="338"/>
      <c r="X19" s="338"/>
      <c r="Y19" s="338"/>
      <c r="Z19" s="339"/>
    </row>
    <row r="20" spans="1:26" ht="13.25" customHeight="1" x14ac:dyDescent="0.55000000000000004">
      <c r="A20" s="14"/>
      <c r="B20" s="337"/>
      <c r="C20" s="338"/>
      <c r="D20" s="338"/>
      <c r="E20" s="338"/>
      <c r="F20" s="338"/>
      <c r="G20" s="338"/>
      <c r="H20" s="338"/>
      <c r="I20" s="338"/>
      <c r="J20" s="338"/>
      <c r="K20" s="338"/>
      <c r="L20" s="338"/>
      <c r="M20" s="338"/>
      <c r="N20" s="338"/>
      <c r="O20" s="338"/>
      <c r="P20" s="338"/>
      <c r="Q20" s="338"/>
      <c r="R20" s="338"/>
      <c r="S20" s="338"/>
      <c r="T20" s="338"/>
      <c r="U20" s="338"/>
      <c r="V20" s="338"/>
      <c r="W20" s="338"/>
      <c r="X20" s="338"/>
      <c r="Y20" s="338"/>
      <c r="Z20" s="339"/>
    </row>
    <row r="21" spans="1:26" ht="13.25" customHeight="1" x14ac:dyDescent="0.55000000000000004">
      <c r="A21" s="14"/>
      <c r="B21" s="337"/>
      <c r="C21" s="338"/>
      <c r="D21" s="338"/>
      <c r="E21" s="338"/>
      <c r="F21" s="338"/>
      <c r="G21" s="338"/>
      <c r="H21" s="338"/>
      <c r="I21" s="338"/>
      <c r="J21" s="338"/>
      <c r="K21" s="338"/>
      <c r="L21" s="338"/>
      <c r="M21" s="338"/>
      <c r="N21" s="338"/>
      <c r="O21" s="338"/>
      <c r="P21" s="338"/>
      <c r="Q21" s="338"/>
      <c r="R21" s="338"/>
      <c r="S21" s="338"/>
      <c r="T21" s="338"/>
      <c r="U21" s="338"/>
      <c r="V21" s="338"/>
      <c r="W21" s="338"/>
      <c r="X21" s="338"/>
      <c r="Y21" s="338"/>
      <c r="Z21" s="339"/>
    </row>
    <row r="22" spans="1:26" ht="13.25" customHeight="1" x14ac:dyDescent="0.55000000000000004">
      <c r="A22" s="14"/>
      <c r="B22" s="337"/>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9"/>
    </row>
    <row r="23" spans="1:26" ht="13.25" customHeight="1" x14ac:dyDescent="0.55000000000000004">
      <c r="A23" s="14"/>
      <c r="B23" s="337"/>
      <c r="C23" s="338"/>
      <c r="D23" s="338"/>
      <c r="E23" s="338"/>
      <c r="F23" s="338"/>
      <c r="G23" s="338"/>
      <c r="H23" s="338"/>
      <c r="I23" s="338"/>
      <c r="J23" s="338"/>
      <c r="K23" s="338"/>
      <c r="L23" s="338"/>
      <c r="M23" s="338"/>
      <c r="N23" s="338"/>
      <c r="O23" s="338"/>
      <c r="P23" s="338"/>
      <c r="Q23" s="338"/>
      <c r="R23" s="338"/>
      <c r="S23" s="338"/>
      <c r="T23" s="338"/>
      <c r="U23" s="338"/>
      <c r="V23" s="338"/>
      <c r="W23" s="338"/>
      <c r="X23" s="338"/>
      <c r="Y23" s="338"/>
      <c r="Z23" s="339"/>
    </row>
    <row r="24" spans="1:26" ht="12.65" customHeight="1" x14ac:dyDescent="0.55000000000000004">
      <c r="A24" s="14"/>
      <c r="B24" s="340"/>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2"/>
    </row>
    <row r="25" spans="1:26" ht="12.65" customHeight="1" x14ac:dyDescent="0.55000000000000004">
      <c r="A25" s="14"/>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row>
    <row r="26" spans="1:26" ht="19.399999999999999" customHeight="1" x14ac:dyDescent="0.25">
      <c r="A26" s="13" t="s">
        <v>123</v>
      </c>
      <c r="B26" s="13"/>
      <c r="C26" s="13"/>
      <c r="D26" s="13"/>
      <c r="E26" s="13"/>
      <c r="F26" s="13"/>
      <c r="G26" s="13"/>
      <c r="H26" s="13"/>
      <c r="I26" s="13"/>
      <c r="J26" s="13"/>
      <c r="K26" s="13"/>
      <c r="L26" s="13"/>
      <c r="M26" s="13"/>
      <c r="N26" s="13"/>
    </row>
    <row r="27" spans="1:26" ht="19.399999999999999" customHeight="1" x14ac:dyDescent="0.25">
      <c r="A27" s="13"/>
      <c r="B27" s="343" t="s">
        <v>126</v>
      </c>
      <c r="C27" s="344"/>
      <c r="D27" s="344"/>
      <c r="E27" s="345">
        <v>50000000</v>
      </c>
      <c r="F27" s="346"/>
      <c r="G27" s="346"/>
      <c r="H27" s="346"/>
      <c r="I27" s="346"/>
      <c r="J27" s="346"/>
      <c r="K27" s="346"/>
      <c r="L27" s="346"/>
      <c r="M27" s="346"/>
      <c r="N27" s="184" t="s">
        <v>130</v>
      </c>
      <c r="O27" s="343" t="s">
        <v>129</v>
      </c>
      <c r="P27" s="344"/>
      <c r="Q27" s="344"/>
      <c r="R27" s="345">
        <v>30</v>
      </c>
      <c r="S27" s="346"/>
      <c r="T27" s="346"/>
      <c r="U27" s="346"/>
      <c r="V27" s="346"/>
      <c r="W27" s="346"/>
      <c r="X27" s="346"/>
      <c r="Y27" s="351" t="s">
        <v>131</v>
      </c>
      <c r="Z27" s="352"/>
    </row>
    <row r="28" spans="1:26" ht="19.399999999999999" customHeight="1" x14ac:dyDescent="0.25">
      <c r="A28" s="13"/>
      <c r="B28" s="343" t="s">
        <v>127</v>
      </c>
      <c r="C28" s="344"/>
      <c r="D28" s="344"/>
      <c r="E28" s="349"/>
      <c r="F28" s="286"/>
      <c r="G28" s="286"/>
      <c r="H28" s="343" t="s">
        <v>284</v>
      </c>
      <c r="I28" s="356"/>
      <c r="J28" s="346"/>
      <c r="K28" s="346"/>
      <c r="L28" s="184" t="s">
        <v>283</v>
      </c>
      <c r="M28" s="344" t="s">
        <v>280</v>
      </c>
      <c r="N28" s="344"/>
      <c r="O28" s="344"/>
      <c r="P28" s="344"/>
      <c r="Q28" s="344"/>
      <c r="R28" s="357"/>
      <c r="S28" s="358"/>
      <c r="T28" s="358"/>
      <c r="U28" s="169" t="s">
        <v>132</v>
      </c>
      <c r="V28" s="286" t="s">
        <v>282</v>
      </c>
      <c r="W28" s="286"/>
      <c r="X28" s="183"/>
      <c r="Y28" s="351" t="s">
        <v>281</v>
      </c>
      <c r="Z28" s="352"/>
    </row>
    <row r="29" spans="1:26" ht="19.399999999999999" customHeight="1" x14ac:dyDescent="0.25">
      <c r="A29" s="13"/>
      <c r="B29" s="343" t="s">
        <v>128</v>
      </c>
      <c r="C29" s="344"/>
      <c r="D29" s="355"/>
      <c r="E29" s="350" t="s">
        <v>138</v>
      </c>
      <c r="F29" s="351"/>
      <c r="G29" s="351"/>
      <c r="H29" s="351"/>
      <c r="I29" s="351"/>
      <c r="J29" s="351"/>
      <c r="K29" s="351"/>
      <c r="L29" s="351"/>
      <c r="M29" s="351"/>
      <c r="N29" s="352"/>
      <c r="O29" s="343" t="s">
        <v>133</v>
      </c>
      <c r="P29" s="344"/>
      <c r="Q29" s="344"/>
      <c r="R29" s="350" t="s">
        <v>142</v>
      </c>
      <c r="S29" s="351"/>
      <c r="T29" s="351"/>
      <c r="U29" s="351"/>
      <c r="V29" s="351"/>
      <c r="W29" s="351"/>
      <c r="X29" s="351"/>
      <c r="Y29" s="351"/>
      <c r="Z29" s="352"/>
    </row>
    <row r="30" spans="1:26" ht="19.399999999999999" customHeight="1" x14ac:dyDescent="0.25">
      <c r="A30" s="13"/>
      <c r="B30" s="13"/>
      <c r="C30" s="13"/>
      <c r="D30" s="13"/>
      <c r="E30" s="13"/>
      <c r="F30" s="13"/>
      <c r="G30" s="13"/>
      <c r="H30" s="13"/>
      <c r="I30" s="13"/>
      <c r="J30" s="13"/>
      <c r="K30" s="13"/>
      <c r="L30" s="13"/>
      <c r="M30" s="13"/>
      <c r="N30" s="13"/>
    </row>
    <row r="31" spans="1:26" ht="19.399999999999999" customHeight="1" x14ac:dyDescent="0.25">
      <c r="A31" s="13"/>
      <c r="B31" s="13"/>
      <c r="C31" s="13"/>
      <c r="D31" s="13"/>
      <c r="E31" s="13"/>
      <c r="F31" s="13"/>
      <c r="G31" s="13"/>
      <c r="H31" s="13"/>
      <c r="I31" s="13"/>
      <c r="J31" s="13"/>
      <c r="K31" s="13"/>
      <c r="L31" s="13"/>
      <c r="M31" s="13"/>
      <c r="N31" s="13"/>
    </row>
    <row r="32" spans="1:26" ht="19.399999999999999" customHeight="1" x14ac:dyDescent="0.25">
      <c r="A32" s="13" t="s">
        <v>124</v>
      </c>
      <c r="B32" s="13"/>
      <c r="C32" s="13"/>
      <c r="D32" s="13"/>
      <c r="E32" s="13"/>
      <c r="F32" s="13"/>
      <c r="G32" s="13"/>
      <c r="H32" s="13"/>
      <c r="I32" s="13"/>
      <c r="J32" s="13"/>
      <c r="K32" s="13"/>
      <c r="L32" s="13"/>
      <c r="M32" s="13"/>
      <c r="N32" s="13"/>
    </row>
    <row r="33" spans="2:26" ht="13.25" customHeight="1" x14ac:dyDescent="0.55000000000000004">
      <c r="B33" s="43" t="s">
        <v>18</v>
      </c>
      <c r="C33" s="44"/>
      <c r="D33" s="44"/>
      <c r="E33" s="44"/>
      <c r="F33" s="44"/>
      <c r="G33" s="44"/>
      <c r="H33" s="44"/>
      <c r="I33" s="44"/>
      <c r="J33" s="44"/>
      <c r="K33" s="44"/>
      <c r="L33" s="44"/>
      <c r="M33" s="44"/>
      <c r="N33" s="44"/>
      <c r="O33" s="44"/>
      <c r="P33" s="44"/>
      <c r="Q33" s="44"/>
      <c r="R33" s="44"/>
      <c r="S33" s="44"/>
      <c r="T33" s="44"/>
      <c r="U33" s="44"/>
      <c r="V33" s="44"/>
      <c r="W33" s="44"/>
      <c r="X33" s="44"/>
      <c r="Y33" s="44"/>
      <c r="Z33" s="45"/>
    </row>
    <row r="34" spans="2:26" ht="13.25" customHeight="1" x14ac:dyDescent="0.55000000000000004">
      <c r="B34" s="7"/>
      <c r="D34" s="241" t="s">
        <v>29</v>
      </c>
      <c r="E34" s="241"/>
      <c r="F34" s="241"/>
      <c r="G34" s="241"/>
      <c r="H34" s="241"/>
      <c r="K34" s="241" t="s">
        <v>30</v>
      </c>
      <c r="L34" s="241"/>
      <c r="M34" s="241"/>
      <c r="P34" s="241" t="s">
        <v>16</v>
      </c>
      <c r="Q34" s="241"/>
      <c r="R34" s="241"/>
      <c r="T34" s="241" t="s">
        <v>35</v>
      </c>
      <c r="U34" s="241"/>
      <c r="V34" s="241"/>
      <c r="W34" s="241"/>
      <c r="X34" s="241"/>
      <c r="Y34" s="241"/>
      <c r="Z34" s="6"/>
    </row>
    <row r="35" spans="2:26" ht="13.25" customHeight="1" x14ac:dyDescent="0.2">
      <c r="B35" s="7"/>
      <c r="D35" s="279" t="str">
        <f>データ入力!I3</f>
        <v>電力</v>
      </c>
      <c r="E35" s="279"/>
      <c r="F35" s="279"/>
      <c r="G35" s="279"/>
      <c r="H35" s="279"/>
      <c r="I35" s="162"/>
      <c r="K35" s="291">
        <f>データ入力!I17</f>
        <v>697451</v>
      </c>
      <c r="L35" s="291"/>
      <c r="M35" s="2" t="str">
        <f>IF(D35=1,"",VLOOKUP(D35,データ入力!$AV$3:$AW$52,2,FALSE))</f>
        <v>kWh</v>
      </c>
      <c r="P35" s="289">
        <f>IFERROR(IF(D35="","",K35*VLOOKUP(D35,データ入力!AV:AX,3,0)/1000*0.0258),0)</f>
        <v>155.47019731200001</v>
      </c>
      <c r="Q35" s="289"/>
      <c r="R35" s="2" t="s">
        <v>42</v>
      </c>
      <c r="U35" s="288">
        <f>IFERROR(IF(OR(D35="電力",D35="電力②"),K35*VLOOKUP(D35,データ入力!AV:BF,11,0),K35*VLOOKUP(D35,データ入力!AV:BF,11,0)/1000),0)</f>
        <v>300.601381</v>
      </c>
      <c r="V35" s="288"/>
      <c r="W35" s="288"/>
      <c r="X35" s="161" t="s">
        <v>28</v>
      </c>
      <c r="Y35" s="4"/>
      <c r="Z35" s="6"/>
    </row>
    <row r="36" spans="2:26" ht="13.25" customHeight="1" x14ac:dyDescent="0.2">
      <c r="B36" s="7"/>
      <c r="D36" s="286" t="str">
        <f>データ入力!J3</f>
        <v>電力②</v>
      </c>
      <c r="E36" s="286"/>
      <c r="F36" s="286"/>
      <c r="G36" s="286"/>
      <c r="H36" s="286"/>
      <c r="I36" s="162"/>
      <c r="K36" s="285">
        <f>データ入力!J17</f>
        <v>39200</v>
      </c>
      <c r="L36" s="285"/>
      <c r="M36" s="2" t="str">
        <f>IF(D36=1,"",VLOOKUP(D36,データ入力!$AV$3:$AW$52,2,FALSE))</f>
        <v>kWh</v>
      </c>
      <c r="P36" s="289">
        <f>IFERROR(IF(D36="","",K36*VLOOKUP(D36,データ入力!AV:AX,3,0)/1000*0.0258),0)</f>
        <v>3.6408960000000001</v>
      </c>
      <c r="Q36" s="289"/>
      <c r="R36" s="2" t="s">
        <v>42</v>
      </c>
      <c r="U36" s="288">
        <f>IFERROR(IF(OR(D36="電力",D36="電力②"),K36*VLOOKUP(D36,データ入力!AV:BF,11,0),K36*VLOOKUP(D36,データ入力!AV:BF,11,0)/1000),0)</f>
        <v>16.895199999999999</v>
      </c>
      <c r="V36" s="288"/>
      <c r="W36" s="288"/>
      <c r="X36" s="161" t="s">
        <v>28</v>
      </c>
      <c r="Y36" s="4"/>
      <c r="Z36" s="6"/>
    </row>
    <row r="37" spans="2:26" ht="13.25" customHeight="1" x14ac:dyDescent="0.2">
      <c r="B37" s="7"/>
      <c r="D37" s="286" t="str">
        <f>データ入力!K3</f>
        <v>A重油</v>
      </c>
      <c r="E37" s="286"/>
      <c r="F37" s="286"/>
      <c r="G37" s="286"/>
      <c r="H37" s="286"/>
      <c r="I37" s="162"/>
      <c r="K37" s="285">
        <f>データ入力!K17</f>
        <v>92174</v>
      </c>
      <c r="L37" s="285"/>
      <c r="M37" s="2" t="str">
        <f>IF(D37=1,"",VLOOKUP(D37,データ入力!$AV$3:$AW$52,2,FALSE))</f>
        <v>ℓ</v>
      </c>
      <c r="P37" s="289">
        <f>IFERROR(IF(D37="","",K37*VLOOKUP(D37,データ入力!AV:AX,3,0)/1000*0.0258),0)</f>
        <v>92.507669879999995</v>
      </c>
      <c r="Q37" s="289"/>
      <c r="R37" s="2" t="s">
        <v>42</v>
      </c>
      <c r="U37" s="288">
        <f>IFERROR(IF(OR(D37="電力",D37="電力②"),K37*VLOOKUP(D37,データ入力!AV:BF,11,0),K37*VLOOKUP(D37,データ入力!AV:BF,11,0)/1000),0)</f>
        <v>253.73873792666669</v>
      </c>
      <c r="V37" s="288"/>
      <c r="W37" s="288"/>
      <c r="X37" s="161" t="s">
        <v>28</v>
      </c>
      <c r="Y37" s="4"/>
      <c r="Z37" s="6"/>
    </row>
    <row r="38" spans="2:26" ht="13.25" customHeight="1" x14ac:dyDescent="0.2">
      <c r="B38" s="7"/>
      <c r="D38" s="286" t="str">
        <f>データ入力!L3</f>
        <v>LPG</v>
      </c>
      <c r="E38" s="286"/>
      <c r="F38" s="286"/>
      <c r="G38" s="286"/>
      <c r="H38" s="286"/>
      <c r="I38" s="162"/>
      <c r="K38" s="285">
        <f>データ入力!L17</f>
        <v>0</v>
      </c>
      <c r="L38" s="285"/>
      <c r="M38" s="2" t="str">
        <f>IF(D38=1,"",VLOOKUP(D38,データ入力!$AV$3:$AW$52,2,FALSE))</f>
        <v>kg</v>
      </c>
      <c r="P38" s="289">
        <f>IFERROR(IF(D38="","",K38*VLOOKUP(D38,データ入力!AV:AX,3,0)/1000*0.0258),0)</f>
        <v>0</v>
      </c>
      <c r="Q38" s="289"/>
      <c r="R38" s="2" t="s">
        <v>42</v>
      </c>
      <c r="U38" s="288">
        <f>IFERROR(IF(OR(D38="電力",D38="電力②"),K38*VLOOKUP(D38,データ入力!AV:BF,11,0),K38*VLOOKUP(D38,データ入力!AV:BF,11,0)/1000),0)</f>
        <v>0</v>
      </c>
      <c r="V38" s="288"/>
      <c r="W38" s="288"/>
      <c r="X38" s="161" t="s">
        <v>28</v>
      </c>
      <c r="Y38" s="4"/>
      <c r="Z38" s="6"/>
    </row>
    <row r="39" spans="2:26" ht="13.25" customHeight="1" x14ac:dyDescent="0.2">
      <c r="B39" s="7"/>
      <c r="D39" s="286">
        <f>データ入力!M3</f>
        <v>0</v>
      </c>
      <c r="E39" s="286"/>
      <c r="F39" s="286"/>
      <c r="G39" s="286"/>
      <c r="H39" s="286"/>
      <c r="I39" s="162"/>
      <c r="K39" s="285">
        <f>データ入力!M17</f>
        <v>0</v>
      </c>
      <c r="L39" s="285"/>
      <c r="M39" s="2" t="e">
        <f>IF(D39=1,"",VLOOKUP(D39,データ入力!$AV$3:$AW$52,2,FALSE))</f>
        <v>#N/A</v>
      </c>
      <c r="P39" s="289">
        <f>IFERROR(IF(D39="","",K39*VLOOKUP(D39,データ入力!AV:AX,3,0)/1000*0.0258),0)</f>
        <v>0</v>
      </c>
      <c r="Q39" s="289"/>
      <c r="R39" s="2" t="s">
        <v>42</v>
      </c>
      <c r="U39" s="288">
        <f>IFERROR(IF(OR(D39="電力",D39="電力②"),K39*VLOOKUP(D39,データ入力!AV:BF,11,0),K39*VLOOKUP(D39,データ入力!AV:BF,11,0)/1000),0)</f>
        <v>0</v>
      </c>
      <c r="V39" s="288"/>
      <c r="W39" s="288"/>
      <c r="X39" s="161" t="s">
        <v>28</v>
      </c>
      <c r="Y39" s="4"/>
      <c r="Z39" s="6"/>
    </row>
    <row r="40" spans="2:26" ht="13.25" customHeight="1" x14ac:dyDescent="0.2">
      <c r="B40" s="7"/>
      <c r="D40" s="286">
        <f>データ入力!N3</f>
        <v>0</v>
      </c>
      <c r="E40" s="286"/>
      <c r="F40" s="286"/>
      <c r="G40" s="286"/>
      <c r="H40" s="286"/>
      <c r="I40" s="162"/>
      <c r="K40" s="285">
        <f>データ入力!N17</f>
        <v>0</v>
      </c>
      <c r="L40" s="285"/>
      <c r="M40" s="2" t="e">
        <f>IF(D40=1,"",VLOOKUP(D40,データ入力!$AV$3:$AW$52,2,FALSE))</f>
        <v>#N/A</v>
      </c>
      <c r="P40" s="289">
        <f>IFERROR(IF(D40="","",K40*VLOOKUP(D40,データ入力!AV:AX,3,0)/1000*0.0258),0)</f>
        <v>0</v>
      </c>
      <c r="Q40" s="289"/>
      <c r="R40" s="2" t="s">
        <v>42</v>
      </c>
      <c r="U40" s="288">
        <f>IFERROR(IF(OR(D40="電力",D40="電力②"),K40*VLOOKUP(D40,データ入力!AV:BF,11,0),K40*VLOOKUP(D40,データ入力!AV:BF,11,0)/1000),0)</f>
        <v>0</v>
      </c>
      <c r="V40" s="288"/>
      <c r="W40" s="288"/>
      <c r="X40" s="161" t="s">
        <v>28</v>
      </c>
      <c r="Y40" s="4"/>
      <c r="Z40" s="6"/>
    </row>
    <row r="41" spans="2:26" ht="13.25" customHeight="1" x14ac:dyDescent="0.2">
      <c r="B41" s="7"/>
      <c r="D41" s="286">
        <f>データ入力!O3</f>
        <v>0</v>
      </c>
      <c r="E41" s="286"/>
      <c r="F41" s="286"/>
      <c r="G41" s="286"/>
      <c r="H41" s="286"/>
      <c r="I41" s="162"/>
      <c r="K41" s="285">
        <f>データ入力!O17</f>
        <v>0</v>
      </c>
      <c r="L41" s="285"/>
      <c r="M41" s="2" t="e">
        <f>IF(D41=1,"",VLOOKUP(D41,データ入力!$AV$3:$AW$52,2,FALSE))</f>
        <v>#N/A</v>
      </c>
      <c r="P41" s="289">
        <f>IFERROR(IF(D41="","",K41*VLOOKUP(D41,データ入力!AV:AX,3,0)/1000*0.0258),0)</f>
        <v>0</v>
      </c>
      <c r="Q41" s="289"/>
      <c r="R41" s="2" t="s">
        <v>42</v>
      </c>
      <c r="U41" s="288">
        <f>IFERROR(IF(OR(D41="電力",D41="電力②"),K41*VLOOKUP(D41,データ入力!AV:BF,11,0),K41*VLOOKUP(D41,データ入力!AV:BF,11,0)/1000),0)</f>
        <v>0</v>
      </c>
      <c r="V41" s="288"/>
      <c r="W41" s="288"/>
      <c r="X41" s="161" t="s">
        <v>28</v>
      </c>
      <c r="Y41" s="4"/>
      <c r="Z41" s="6"/>
    </row>
    <row r="42" spans="2:26" ht="13.25" customHeight="1" x14ac:dyDescent="0.2">
      <c r="B42" s="7"/>
      <c r="G42" s="162"/>
      <c r="H42" s="162"/>
      <c r="I42" s="162"/>
      <c r="J42" s="163"/>
      <c r="O42" s="21" t="s">
        <v>17</v>
      </c>
      <c r="P42" s="290">
        <f>SUM(P35:Q41)</f>
        <v>251.61876319200002</v>
      </c>
      <c r="Q42" s="290"/>
      <c r="R42" s="20" t="s">
        <v>42</v>
      </c>
      <c r="T42" s="22"/>
      <c r="U42" s="287">
        <f>SUM(U35:W41)</f>
        <v>571.23531892666665</v>
      </c>
      <c r="V42" s="287"/>
      <c r="W42" s="287"/>
      <c r="X42" s="25" t="s">
        <v>41</v>
      </c>
      <c r="Y42" s="22"/>
      <c r="Z42" s="6"/>
    </row>
    <row r="43" spans="2:26" ht="7.4" customHeight="1" x14ac:dyDescent="0.55000000000000004">
      <c r="B43" s="5"/>
      <c r="C43" s="3"/>
      <c r="D43" s="3"/>
      <c r="E43" s="3"/>
      <c r="P43" s="16"/>
      <c r="Q43" s="10"/>
      <c r="Z43" s="6"/>
    </row>
    <row r="44" spans="2:26" ht="7.4" customHeight="1" x14ac:dyDescent="0.55000000000000004">
      <c r="B44" s="5"/>
      <c r="C44" s="3"/>
      <c r="D44" s="3"/>
      <c r="E44" s="3"/>
      <c r="P44" s="16"/>
      <c r="Q44" s="3"/>
      <c r="Z44" s="6"/>
    </row>
    <row r="45" spans="2:26" ht="13.25" customHeight="1" x14ac:dyDescent="0.55000000000000004">
      <c r="B45" s="46" t="s">
        <v>125</v>
      </c>
      <c r="C45" s="47"/>
      <c r="D45" s="47"/>
      <c r="E45" s="47"/>
      <c r="F45" s="47"/>
      <c r="G45" s="47"/>
      <c r="H45" s="47"/>
      <c r="I45" s="47"/>
      <c r="J45" s="47"/>
      <c r="K45" s="47"/>
      <c r="L45" s="47"/>
      <c r="M45" s="48"/>
      <c r="N45" s="48"/>
      <c r="O45" s="48"/>
      <c r="P45" s="48"/>
      <c r="Q45" s="48"/>
      <c r="R45" s="48"/>
      <c r="S45" s="48"/>
      <c r="T45" s="48"/>
      <c r="U45" s="48"/>
      <c r="V45" s="48"/>
      <c r="W45" s="48"/>
      <c r="X45" s="48"/>
      <c r="Y45" s="48"/>
      <c r="Z45" s="49"/>
    </row>
    <row r="46" spans="2:26" ht="6.65" customHeight="1" x14ac:dyDescent="0.55000000000000004">
      <c r="B46" s="15"/>
      <c r="C46" s="3"/>
      <c r="D46" s="3"/>
      <c r="E46" s="3"/>
      <c r="F46" s="3"/>
      <c r="G46" s="3"/>
      <c r="H46" s="3"/>
      <c r="I46" s="3"/>
      <c r="J46" s="3"/>
      <c r="K46" s="3"/>
      <c r="L46" s="3"/>
      <c r="Z46" s="6"/>
    </row>
    <row r="47" spans="2:26" ht="6.65" customHeight="1" x14ac:dyDescent="0.55000000000000004">
      <c r="B47" s="15"/>
      <c r="C47" s="3"/>
      <c r="D47" s="3"/>
      <c r="E47" s="3"/>
      <c r="F47" s="3"/>
      <c r="G47" s="3"/>
      <c r="H47" s="3"/>
      <c r="I47" s="3"/>
      <c r="J47" s="3"/>
      <c r="K47" s="3"/>
      <c r="L47" s="3"/>
      <c r="Z47" s="6"/>
    </row>
    <row r="48" spans="2:26" ht="12.65" customHeight="1" thickBot="1" x14ac:dyDescent="0.6">
      <c r="B48" s="15"/>
      <c r="C48" s="3"/>
      <c r="D48" s="3"/>
      <c r="E48" s="3"/>
      <c r="F48" s="3"/>
      <c r="G48" s="3"/>
      <c r="H48" s="3"/>
      <c r="I48" s="3"/>
      <c r="J48" s="3"/>
      <c r="K48" s="3"/>
      <c r="L48" s="3"/>
      <c r="Z48" s="6"/>
    </row>
    <row r="49" spans="2:26" ht="15.65" customHeight="1" thickTop="1" x14ac:dyDescent="0.55000000000000004">
      <c r="B49" s="7"/>
      <c r="C49" s="326" t="s">
        <v>19</v>
      </c>
      <c r="D49" s="326"/>
      <c r="E49" s="326"/>
      <c r="F49" s="326"/>
      <c r="G49" s="326"/>
      <c r="I49" s="327" t="s">
        <v>20</v>
      </c>
      <c r="J49" s="328"/>
      <c r="K49" s="329"/>
      <c r="L49" s="327" t="s">
        <v>478</v>
      </c>
      <c r="M49" s="328"/>
      <c r="N49" s="329"/>
      <c r="O49" s="327" t="s">
        <v>26</v>
      </c>
      <c r="P49" s="328"/>
      <c r="Q49" s="330"/>
      <c r="V49" s="306" t="s">
        <v>21</v>
      </c>
      <c r="W49" s="307"/>
      <c r="X49" s="308"/>
      <c r="Y49" s="309"/>
      <c r="Z49" s="18"/>
    </row>
    <row r="50" spans="2:26" ht="15.65" customHeight="1" x14ac:dyDescent="0.55000000000000004">
      <c r="B50" s="7"/>
      <c r="C50" s="326"/>
      <c r="D50" s="326"/>
      <c r="E50" s="326"/>
      <c r="F50" s="326"/>
      <c r="G50" s="326"/>
      <c r="I50" s="327"/>
      <c r="J50" s="328"/>
      <c r="K50" s="329"/>
      <c r="L50" s="327"/>
      <c r="M50" s="328"/>
      <c r="N50" s="329"/>
      <c r="O50" s="331"/>
      <c r="P50" s="311"/>
      <c r="Q50" s="330"/>
      <c r="V50" s="310"/>
      <c r="W50" s="311"/>
      <c r="X50" s="311"/>
      <c r="Y50" s="312"/>
      <c r="Z50" s="18"/>
    </row>
    <row r="51" spans="2:26" ht="13.25" customHeight="1" x14ac:dyDescent="0.55000000000000004">
      <c r="B51" s="7"/>
      <c r="C51" s="353">
        <f>P42</f>
        <v>251.61876319200002</v>
      </c>
      <c r="D51" s="353"/>
      <c r="E51" s="353"/>
      <c r="F51" s="354"/>
      <c r="G51" s="313" t="s">
        <v>42</v>
      </c>
      <c r="I51" s="314">
        <f ca="1">SUMIF(省エネ提案一覧!$F$6:$F$17,I49,省エネ提案一覧!$J$6:$J$17)</f>
        <v>5.9</v>
      </c>
      <c r="J51" s="315"/>
      <c r="K51" s="313" t="s">
        <v>42</v>
      </c>
      <c r="L51" s="347">
        <f>SUMIF(省エネ提案一覧!$F$6:$F$17,L49,省エネ提案一覧!$J$6:$J$17)</f>
        <v>0</v>
      </c>
      <c r="M51" s="348"/>
      <c r="N51" s="313" t="s">
        <v>42</v>
      </c>
      <c r="O51" s="314">
        <f ca="1">I51+L51</f>
        <v>5.9</v>
      </c>
      <c r="P51" s="315"/>
      <c r="Q51" s="313" t="s">
        <v>42</v>
      </c>
      <c r="V51" s="316">
        <f ca="1">C51-O51</f>
        <v>245.71876319200001</v>
      </c>
      <c r="W51" s="317"/>
      <c r="X51" s="317"/>
      <c r="Y51" s="320" t="s">
        <v>42</v>
      </c>
      <c r="Z51" s="18"/>
    </row>
    <row r="52" spans="2:26" ht="13.25" customHeight="1" thickBot="1" x14ac:dyDescent="0.6">
      <c r="B52" s="7"/>
      <c r="C52" s="353"/>
      <c r="D52" s="353"/>
      <c r="E52" s="353"/>
      <c r="F52" s="354"/>
      <c r="G52" s="313"/>
      <c r="I52" s="314"/>
      <c r="J52" s="315"/>
      <c r="K52" s="313"/>
      <c r="L52" s="347"/>
      <c r="M52" s="348"/>
      <c r="N52" s="313"/>
      <c r="O52" s="314"/>
      <c r="P52" s="315"/>
      <c r="Q52" s="313"/>
      <c r="V52" s="318"/>
      <c r="W52" s="319"/>
      <c r="X52" s="319"/>
      <c r="Y52" s="321"/>
      <c r="Z52" s="18"/>
    </row>
    <row r="53" spans="2:26" ht="13.25" customHeight="1" thickTop="1" x14ac:dyDescent="0.55000000000000004">
      <c r="B53" s="7"/>
      <c r="C53" s="191"/>
      <c r="D53" s="191"/>
      <c r="E53" s="191"/>
      <c r="F53" s="191"/>
      <c r="G53" s="4"/>
      <c r="I53" s="192"/>
      <c r="J53" s="192"/>
      <c r="K53" s="4"/>
      <c r="L53" s="16"/>
      <c r="M53" s="16"/>
      <c r="N53" s="4"/>
      <c r="O53" s="192"/>
      <c r="P53" s="192"/>
      <c r="Q53" s="4"/>
      <c r="V53" s="193"/>
      <c r="W53" s="193"/>
      <c r="X53" s="193"/>
      <c r="Y53" s="4"/>
      <c r="Z53" s="18"/>
    </row>
    <row r="54" spans="2:26" ht="13.25" customHeight="1" thickBot="1" x14ac:dyDescent="0.6">
      <c r="B54" s="7"/>
      <c r="C54" s="23"/>
      <c r="D54" s="23"/>
      <c r="E54" s="23"/>
      <c r="F54" s="23"/>
      <c r="G54" s="4"/>
      <c r="I54" s="24"/>
      <c r="J54" s="24"/>
      <c r="K54" s="4"/>
      <c r="L54" s="24"/>
      <c r="M54" s="24"/>
      <c r="N54" s="4"/>
      <c r="O54" s="24"/>
      <c r="P54" s="24"/>
      <c r="Q54" s="4"/>
      <c r="V54" s="23"/>
      <c r="W54" s="23"/>
      <c r="X54" s="23"/>
      <c r="Y54" s="4"/>
      <c r="Z54" s="18"/>
    </row>
    <row r="55" spans="2:26" ht="17.399999999999999" customHeight="1" thickTop="1" x14ac:dyDescent="0.55000000000000004">
      <c r="B55" s="7"/>
      <c r="C55" s="326" t="s">
        <v>31</v>
      </c>
      <c r="D55" s="326"/>
      <c r="E55" s="326"/>
      <c r="F55" s="326"/>
      <c r="G55" s="326"/>
      <c r="I55" s="327" t="s">
        <v>20</v>
      </c>
      <c r="J55" s="328"/>
      <c r="K55" s="329"/>
      <c r="L55" s="327" t="s">
        <v>549</v>
      </c>
      <c r="M55" s="328"/>
      <c r="N55" s="329"/>
      <c r="O55" s="327" t="s">
        <v>34</v>
      </c>
      <c r="P55" s="328"/>
      <c r="Q55" s="330"/>
      <c r="V55" s="306" t="s">
        <v>32</v>
      </c>
      <c r="W55" s="307"/>
      <c r="X55" s="308"/>
      <c r="Y55" s="309"/>
      <c r="Z55" s="18"/>
    </row>
    <row r="56" spans="2:26" ht="17.399999999999999" customHeight="1" x14ac:dyDescent="0.55000000000000004">
      <c r="B56" s="7"/>
      <c r="C56" s="326"/>
      <c r="D56" s="326"/>
      <c r="E56" s="326"/>
      <c r="F56" s="326"/>
      <c r="G56" s="326"/>
      <c r="I56" s="327"/>
      <c r="J56" s="328"/>
      <c r="K56" s="329"/>
      <c r="L56" s="327"/>
      <c r="M56" s="328"/>
      <c r="N56" s="329"/>
      <c r="O56" s="331"/>
      <c r="P56" s="311"/>
      <c r="Q56" s="330"/>
      <c r="V56" s="310"/>
      <c r="W56" s="311"/>
      <c r="X56" s="311"/>
      <c r="Y56" s="312"/>
      <c r="Z56" s="18"/>
    </row>
    <row r="57" spans="2:26" ht="13.25" customHeight="1" x14ac:dyDescent="0.55000000000000004">
      <c r="B57" s="7"/>
      <c r="C57" s="322">
        <f>U42</f>
        <v>571.23531892666665</v>
      </c>
      <c r="D57" s="299"/>
      <c r="E57" s="299"/>
      <c r="F57" s="300"/>
      <c r="G57" s="292" t="s">
        <v>33</v>
      </c>
      <c r="I57" s="294">
        <f ca="1">SUMIF(省エネ提案一覧!$F$6:$F$17,I49,省エネ提案一覧!$K$6:$K$17)</f>
        <v>11.420000000000002</v>
      </c>
      <c r="J57" s="295"/>
      <c r="K57" s="292" t="s">
        <v>33</v>
      </c>
      <c r="L57" s="294">
        <f>SUMIF(省エネ提案一覧!$F$6:$F$17,L55,省エネ提案一覧!$K$6:$K$17)</f>
        <v>0</v>
      </c>
      <c r="M57" s="295"/>
      <c r="N57" s="292" t="s">
        <v>33</v>
      </c>
      <c r="O57" s="294">
        <f ca="1">I57+L57</f>
        <v>11.420000000000002</v>
      </c>
      <c r="P57" s="295"/>
      <c r="Q57" s="292" t="s">
        <v>33</v>
      </c>
      <c r="V57" s="298">
        <f ca="1">C57-O57</f>
        <v>559.81531892666669</v>
      </c>
      <c r="W57" s="299"/>
      <c r="X57" s="300"/>
      <c r="Y57" s="304" t="s">
        <v>33</v>
      </c>
      <c r="Z57" s="18"/>
    </row>
    <row r="58" spans="2:26" ht="13.25" customHeight="1" thickBot="1" x14ac:dyDescent="0.6">
      <c r="B58" s="7"/>
      <c r="C58" s="323"/>
      <c r="D58" s="324"/>
      <c r="E58" s="324"/>
      <c r="F58" s="325"/>
      <c r="G58" s="293"/>
      <c r="I58" s="296"/>
      <c r="J58" s="297"/>
      <c r="K58" s="293"/>
      <c r="L58" s="296"/>
      <c r="M58" s="297"/>
      <c r="N58" s="293"/>
      <c r="O58" s="296"/>
      <c r="P58" s="297"/>
      <c r="Q58" s="293"/>
      <c r="V58" s="301"/>
      <c r="W58" s="302"/>
      <c r="X58" s="303"/>
      <c r="Y58" s="305"/>
      <c r="Z58" s="18"/>
    </row>
    <row r="59" spans="2:26" ht="21.75" customHeight="1" thickTop="1" x14ac:dyDescent="0.55000000000000004">
      <c r="B59" s="11"/>
      <c r="C59" s="8"/>
      <c r="D59" s="8"/>
      <c r="E59" s="8"/>
      <c r="F59" s="8"/>
      <c r="G59" s="8"/>
      <c r="H59" s="8"/>
      <c r="I59" s="8"/>
      <c r="J59" s="8"/>
      <c r="K59" s="8"/>
      <c r="L59" s="8"/>
      <c r="M59" s="8"/>
      <c r="N59" s="8"/>
      <c r="O59" s="8"/>
      <c r="P59" s="8"/>
      <c r="Q59" s="8"/>
      <c r="R59" s="8"/>
      <c r="S59" s="8"/>
      <c r="T59" s="8"/>
      <c r="U59" s="8"/>
      <c r="V59" s="8"/>
      <c r="W59" s="8"/>
      <c r="X59" s="8"/>
      <c r="Y59" s="8"/>
      <c r="Z59" s="9"/>
    </row>
    <row r="60" spans="2:26" ht="18" customHeight="1" x14ac:dyDescent="0.55000000000000004"/>
  </sheetData>
  <sheetProtection selectLockedCells="1"/>
  <mergeCells count="83">
    <mergeCell ref="B29:D29"/>
    <mergeCell ref="Y28:Z28"/>
    <mergeCell ref="Y27:Z27"/>
    <mergeCell ref="H28:I28"/>
    <mergeCell ref="J28:K28"/>
    <mergeCell ref="R29:Z29"/>
    <mergeCell ref="V28:W28"/>
    <mergeCell ref="R28:T28"/>
    <mergeCell ref="L51:M52"/>
    <mergeCell ref="C49:G50"/>
    <mergeCell ref="I49:K50"/>
    <mergeCell ref="L49:N50"/>
    <mergeCell ref="E28:G28"/>
    <mergeCell ref="M28:Q28"/>
    <mergeCell ref="O29:Q29"/>
    <mergeCell ref="E29:N29"/>
    <mergeCell ref="B28:D28"/>
    <mergeCell ref="C51:F52"/>
    <mergeCell ref="G51:G52"/>
    <mergeCell ref="I51:J52"/>
    <mergeCell ref="K51:K52"/>
    <mergeCell ref="O49:Q50"/>
    <mergeCell ref="D40:H40"/>
    <mergeCell ref="D41:H41"/>
    <mergeCell ref="A1:Z2"/>
    <mergeCell ref="B4:Z24"/>
    <mergeCell ref="B27:D27"/>
    <mergeCell ref="E27:M27"/>
    <mergeCell ref="O27:Q27"/>
    <mergeCell ref="R27:X27"/>
    <mergeCell ref="C55:G56"/>
    <mergeCell ref="I55:K56"/>
    <mergeCell ref="L55:N56"/>
    <mergeCell ref="O55:Q56"/>
    <mergeCell ref="V55:Y56"/>
    <mergeCell ref="C57:F58"/>
    <mergeCell ref="G57:G58"/>
    <mergeCell ref="I57:J58"/>
    <mergeCell ref="K57:K58"/>
    <mergeCell ref="L57:M58"/>
    <mergeCell ref="P34:R34"/>
    <mergeCell ref="V49:Y50"/>
    <mergeCell ref="N51:N52"/>
    <mergeCell ref="O51:P52"/>
    <mergeCell ref="Q51:Q52"/>
    <mergeCell ref="V51:X52"/>
    <mergeCell ref="Y51:Y52"/>
    <mergeCell ref="U35:W35"/>
    <mergeCell ref="U36:W36"/>
    <mergeCell ref="U37:W37"/>
    <mergeCell ref="U41:W41"/>
    <mergeCell ref="T34:Y34"/>
    <mergeCell ref="U38:W38"/>
    <mergeCell ref="P35:Q35"/>
    <mergeCell ref="P36:Q36"/>
    <mergeCell ref="P37:Q37"/>
    <mergeCell ref="N57:N58"/>
    <mergeCell ref="O57:P58"/>
    <mergeCell ref="Q57:Q58"/>
    <mergeCell ref="V57:X58"/>
    <mergeCell ref="Y57:Y58"/>
    <mergeCell ref="D34:H34"/>
    <mergeCell ref="K35:L35"/>
    <mergeCell ref="K36:L36"/>
    <mergeCell ref="K37:L37"/>
    <mergeCell ref="K38:L38"/>
    <mergeCell ref="K34:M34"/>
    <mergeCell ref="D35:H35"/>
    <mergeCell ref="D36:H36"/>
    <mergeCell ref="D37:H37"/>
    <mergeCell ref="D38:H38"/>
    <mergeCell ref="P38:Q38"/>
    <mergeCell ref="P42:Q42"/>
    <mergeCell ref="P39:Q39"/>
    <mergeCell ref="P40:Q40"/>
    <mergeCell ref="P41:Q41"/>
    <mergeCell ref="K39:L39"/>
    <mergeCell ref="D39:H39"/>
    <mergeCell ref="K40:L40"/>
    <mergeCell ref="K41:L41"/>
    <mergeCell ref="U42:W42"/>
    <mergeCell ref="U39:W39"/>
    <mergeCell ref="U40:W40"/>
  </mergeCells>
  <phoneticPr fontId="1"/>
  <conditionalFormatting sqref="B4:Z24">
    <cfRule type="containsBlanks" dxfId="63" priority="1">
      <formula>LEN(TRIM(B4))=0</formula>
    </cfRule>
  </conditionalFormatting>
  <conditionalFormatting sqref="E27:M27 R27:X27 E28:G28 R28:T28 X28 E29:N29 R29:Z29">
    <cfRule type="containsBlanks" dxfId="62" priority="3">
      <formula>LEN(TRIM(E27))=0</formula>
    </cfRule>
  </conditionalFormatting>
  <conditionalFormatting sqref="J28">
    <cfRule type="containsBlanks" dxfId="61" priority="2">
      <formula>LEN(TRIM(J28))=0</formula>
    </cfRule>
  </conditionalFormatting>
  <dataValidations count="2">
    <dataValidation type="list" allowBlank="1" showInputMessage="1" showErrorMessage="1" sqref="E29:N29" xr:uid="{E8D04D4A-3966-4CFD-A1E9-69F0E0FC3DC7}">
      <formula1>"農業・林業,漁業,鉱業・採石業・砂利採取業,建設業,製造業,電気・ガス・熱供給・水道業,情報通信業,運輸業・郵便業,卸売業・小売業,金融業・保険業,不動産業・物品賃貸業,学術研究・専門・技術サービス業,宿泊業・飲食サービス業,生活関連サービス業・娯楽業,教育・学習支援業,医療・福祉,複合サービス事業,サービス業（他に分類されないもの）,公務（他に分類されるものを除く）,分類不能の産業"</formula1>
    </dataValidation>
    <dataValidation type="list" allowBlank="1" showInputMessage="1" showErrorMessage="1" sqref="R29:Z29" xr:uid="{FC714F05-DEFF-4B0C-B698-B9BDC111B08F}">
      <formula1>INDIRECT($E$29)</formula1>
    </dataValidation>
  </dataValidations>
  <printOptions horizontalCentered="1" verticalCentered="1"/>
  <pageMargins left="0.23622047244094491" right="0.23622047244094491" top="0.74803149606299213" bottom="0.74803149606299213" header="0.31496062992125984" footer="0.31496062992125984"/>
  <pageSetup paperSize="9" scale="81" orientation="portrait" r:id="rId1"/>
  <ignoredErrors>
    <ignoredError sqref="D42:L42 I38:L40 I41:L41 I36:L36 I35:L35 I37:L37 D36:H36 D38:H40 D37:H37 D35:H35 D41:H41 N38:O40 N41:O41 N36:O36 N37:O37 N35:O35 Q42:T42 M42:O42 M35 P42 X42 M41 M39 X39 M38 X38 M40 X40 M37 M36 X36 X37 X41 X35 R40 R38 R39 S39:T39 S38:T38 S40:T40 R41:T41 R36:T36 R37:T37 Q35:T35 D51:H51 C52:H52 C51 C58:H58 C57:H57 C53:H56 W57:Y57 P57:U57 Y51 Y52 I53:Y56 M57:N57 J57:K57 I58:Y58 I52:X52 W51:X51 M51:N51 J51:K51 P51:U51 I51 V51 L51 O51 I57 L57 O57 V57 V39:W39 V38:W38 V40:W40 V41:W41 V36:W36 V37:W37 V35:W35 V42:W42 U36 U42 U35 U39 U37 U41 U40 U38 P36:Q41 P35"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xr:uid="{D1C09797-C3CB-4D8F-97A8-48BF701E2F7F}">
          <x14:formula1>
            <xm:f>データ入力!$AV$3:$AV$47</xm:f>
          </x14:formula1>
          <xm:sqref>D35:H41</xm:sqref>
        </x14:dataValidation>
        <x14:dataValidation type="list" allowBlank="1" showInputMessage="1" showErrorMessage="1" xr:uid="{D190E88A-47E5-4714-8257-36A9678B290A}">
          <x14:formula1>
            <xm:f>業者分類!$L$3:$L$13</xm:f>
          </x14:formula1>
          <xm:sqref>E28:G28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740A9-5C84-4391-99FF-6D60D9CF988D}">
  <sheetPr>
    <tabColor rgb="FFFFCCFF"/>
    <pageSetUpPr fitToPage="1"/>
  </sheetPr>
  <dimension ref="A1:M17"/>
  <sheetViews>
    <sheetView showGridLines="0" showZeros="0" view="pageBreakPreview" zoomScaleNormal="100" zoomScaleSheetLayoutView="100" workbookViewId="0">
      <selection activeCell="E8" sqref="E8"/>
    </sheetView>
  </sheetViews>
  <sheetFormatPr defaultColWidth="9" defaultRowHeight="13" x14ac:dyDescent="0.55000000000000004"/>
  <cols>
    <col min="1" max="3" width="3.5" style="1" customWidth="1"/>
    <col min="4" max="4" width="14.58203125" style="1" customWidth="1"/>
    <col min="5" max="5" width="27.58203125" style="1" customWidth="1"/>
    <col min="6" max="6" width="11.5" style="1" customWidth="1"/>
    <col min="7" max="7" width="13.4140625" style="53" customWidth="1"/>
    <col min="8" max="8" width="13.5" style="1" customWidth="1"/>
    <col min="9" max="9" width="6.4140625" style="1" customWidth="1"/>
    <col min="10" max="10" width="13.58203125" style="28" customWidth="1"/>
    <col min="11" max="11" width="13.58203125" style="1" customWidth="1"/>
    <col min="12" max="13" width="13.58203125" style="29" customWidth="1"/>
    <col min="14" max="14" width="3.1640625" style="1" customWidth="1"/>
    <col min="15" max="16384" width="9" style="1"/>
  </cols>
  <sheetData>
    <row r="1" spans="1:13" ht="14.15" customHeight="1" x14ac:dyDescent="0.55000000000000004">
      <c r="A1" s="359" t="s">
        <v>23</v>
      </c>
      <c r="B1" s="360"/>
      <c r="C1" s="360"/>
      <c r="D1" s="360"/>
      <c r="E1" s="360"/>
      <c r="F1" s="360"/>
      <c r="G1" s="360"/>
      <c r="H1" s="360"/>
      <c r="I1" s="360"/>
      <c r="J1" s="360"/>
      <c r="K1" s="360"/>
      <c r="L1" s="360"/>
      <c r="M1" s="360"/>
    </row>
    <row r="2" spans="1:13" ht="14.15" customHeight="1" x14ac:dyDescent="0.55000000000000004">
      <c r="A2" s="359"/>
      <c r="B2" s="360"/>
      <c r="C2" s="360"/>
      <c r="D2" s="360"/>
      <c r="E2" s="360"/>
      <c r="F2" s="360"/>
      <c r="G2" s="360"/>
      <c r="H2" s="360"/>
      <c r="I2" s="360"/>
      <c r="J2" s="360"/>
      <c r="K2" s="360"/>
      <c r="L2" s="360"/>
      <c r="M2" s="360"/>
    </row>
    <row r="3" spans="1:13" ht="20" customHeight="1" x14ac:dyDescent="0.25">
      <c r="A3" s="26" t="s">
        <v>546</v>
      </c>
    </row>
    <row r="4" spans="1:13" ht="6" customHeight="1" x14ac:dyDescent="0.25">
      <c r="A4" s="27"/>
    </row>
    <row r="5" spans="1:13" ht="43.5" customHeight="1" x14ac:dyDescent="0.55000000000000004">
      <c r="A5" s="30"/>
      <c r="B5" s="361" t="s">
        <v>36</v>
      </c>
      <c r="C5" s="361"/>
      <c r="D5" s="32" t="s">
        <v>255</v>
      </c>
      <c r="E5" s="33" t="s">
        <v>40</v>
      </c>
      <c r="F5" s="204" t="s">
        <v>2951</v>
      </c>
      <c r="G5" s="54" t="s">
        <v>256</v>
      </c>
      <c r="H5" s="363" t="s">
        <v>257</v>
      </c>
      <c r="I5" s="364"/>
      <c r="J5" s="34" t="s">
        <v>43</v>
      </c>
      <c r="K5" s="35" t="s">
        <v>37</v>
      </c>
      <c r="L5" s="36" t="s">
        <v>39</v>
      </c>
      <c r="M5" s="36" t="s">
        <v>38</v>
      </c>
    </row>
    <row r="6" spans="1:13" ht="72.5" customHeight="1" x14ac:dyDescent="0.55000000000000004">
      <c r="A6" s="30"/>
      <c r="B6" s="362">
        <v>1</v>
      </c>
      <c r="C6" s="362"/>
      <c r="D6" s="185" t="s">
        <v>285</v>
      </c>
      <c r="E6" s="185" t="s">
        <v>377</v>
      </c>
      <c r="F6" s="186" t="s">
        <v>2955</v>
      </c>
      <c r="G6" s="186" t="s">
        <v>264</v>
      </c>
      <c r="H6" s="189" cm="1">
        <f t="array" aca="1" ref="H6" ca="1">IF(INDIRECT("提案詳細!C"&amp;B6*9)="",INDIRECT(B6&amp;"!G60"),INDIRECT("提案詳細!C"&amp;B6*9))</f>
        <v>14364.7</v>
      </c>
      <c r="I6" s="42" t="str">
        <f>IF(G6="","[　　]","["&amp;VLOOKUP(G6,データ入力!AV:AW,2,0)&amp;"]")</f>
        <v>[kWh]</v>
      </c>
      <c r="J6" s="187" cm="1">
        <f t="array" aca="1" ref="J6" ca="1">IF(INDIRECT("提案詳細!E"&amp;B6*9)="",INDIRECT(B6&amp;"!G61"),INDIRECT("提案詳細!E"&amp;B6*9))</f>
        <v>3.2</v>
      </c>
      <c r="K6" s="187" cm="1">
        <f t="array" aca="1" ref="K6" ca="1">IF(INDIRECT("提案詳細!G"&amp;B6*9)="",INDIRECT(B6&amp;"!G62"),INDIRECT("提案詳細!G"&amp;B6*9))</f>
        <v>6.19</v>
      </c>
      <c r="L6" s="188" cm="1">
        <f t="array" aca="1" ref="L6" ca="1">IF(INDIRECT("提案詳細!I"&amp;B6*9)="",INDIRECT(B6&amp;"!U60"),INDIRECT("提案詳細!I"&amp;B6*9))</f>
        <v>402.2</v>
      </c>
      <c r="M6" s="188" cm="1">
        <f t="array" aca="1" ref="M6" ca="1">IF(INDIRECT("提案詳細!K"&amp;B6*9)="",INDIRECT(B6&amp;"!U61"),INDIRECT("提案詳細!K"&amp;B6*9))</f>
        <v>0</v>
      </c>
    </row>
    <row r="7" spans="1:13" ht="72.5" customHeight="1" x14ac:dyDescent="0.55000000000000004">
      <c r="A7" s="30"/>
      <c r="B7" s="362">
        <v>2</v>
      </c>
      <c r="C7" s="362"/>
      <c r="D7" s="185" t="s">
        <v>290</v>
      </c>
      <c r="E7" s="185" t="s">
        <v>404</v>
      </c>
      <c r="F7" s="186" t="str">
        <f>IF(E7="","",VLOOKUP(E7,提案内容一覧!A:B,2,FALSE))</f>
        <v>運用改善</v>
      </c>
      <c r="G7" s="186" t="s">
        <v>264</v>
      </c>
      <c r="H7" s="189" cm="1">
        <f t="array" aca="1" ref="H7" ca="1">IF(INDIRECT("提案詳細!C"&amp;B7*9)="",INDIRECT(B7&amp;"!G60"),INDIRECT("提案詳細!C"&amp;B7*9))</f>
        <v>12140</v>
      </c>
      <c r="I7" s="42" t="str">
        <f>IF(G7="","[　　]","["&amp;VLOOKUP(G7,データ入力!AV:AW,2,0)&amp;"]")</f>
        <v>[kWh]</v>
      </c>
      <c r="J7" s="187" cm="1">
        <f t="array" aca="1" ref="J7" ca="1">IF(INDIRECT("提案詳細!E"&amp;B7*9)="",INDIRECT(B7&amp;"!G61"),INDIRECT("提案詳細!E"&amp;B7*9))</f>
        <v>2.7</v>
      </c>
      <c r="K7" s="187" cm="1">
        <f t="array" aca="1" ref="K7" ca="1">IF(INDIRECT("提案詳細!G"&amp;B7*9)="",INDIRECT(B7&amp;"!G62"),INDIRECT("提案詳細!G"&amp;B7*9))</f>
        <v>5.23</v>
      </c>
      <c r="L7" s="188" cm="1">
        <f t="array" aca="1" ref="L7" ca="1">IF(INDIRECT("提案詳細!I"&amp;B7*9)="",INDIRECT(B7&amp;"!U60"),INDIRECT("提案詳細!I"&amp;B7*9))</f>
        <v>339.9</v>
      </c>
      <c r="M7" s="188" cm="1">
        <f t="array" aca="1" ref="M7" ca="1">IF(INDIRECT("提案詳細!K"&amp;B7*9)="",INDIRECT(B7&amp;"!U61"),INDIRECT("提案詳細!K"&amp;B7*9))</f>
        <v>0</v>
      </c>
    </row>
    <row r="8" spans="1:13" ht="72.5" customHeight="1" x14ac:dyDescent="0.55000000000000004">
      <c r="A8" s="30"/>
      <c r="B8" s="362">
        <v>3</v>
      </c>
      <c r="C8" s="362"/>
      <c r="D8" s="185" t="s">
        <v>285</v>
      </c>
      <c r="E8" s="185" t="s">
        <v>382</v>
      </c>
      <c r="F8" s="186" t="str">
        <f>IF(E8="","",VLOOKUP(E8,提案内容一覧!A:B,2,FALSE))</f>
        <v>運用改善</v>
      </c>
      <c r="G8" s="186"/>
      <c r="H8" s="189" cm="1">
        <f t="array" aca="1" ref="H8" ca="1">IF(INDIRECT("提案詳細!C"&amp;B8*9)="",INDIRECT(B8&amp;"!G60"),INDIRECT("提案詳細!C"&amp;B8*9))</f>
        <v>0</v>
      </c>
      <c r="I8" s="42" t="str">
        <f>IF(G8="","[　　]","["&amp;VLOOKUP(G8,データ入力!AV:AW,2,0)&amp;"]")</f>
        <v>[　　]</v>
      </c>
      <c r="J8" s="187" cm="1">
        <f t="array" aca="1" ref="J8" ca="1">IF(INDIRECT("提案詳細!E"&amp;B8*9)="",INDIRECT(B8&amp;"!G61"),INDIRECT("提案詳細!E"&amp;B8*9))</f>
        <v>0</v>
      </c>
      <c r="K8" s="187" cm="1">
        <f t="array" aca="1" ref="K8" ca="1">IF(INDIRECT("提案詳細!G"&amp;B8*9)="",INDIRECT(B8&amp;"!G62"),INDIRECT("提案詳細!G"&amp;B8*9))</f>
        <v>0</v>
      </c>
      <c r="L8" s="188" cm="1">
        <f t="array" aca="1" ref="L8" ca="1">IF(INDIRECT("提案詳細!I"&amp;B8*9)="",INDIRECT(B8&amp;"!U60"),INDIRECT("提案詳細!I"&amp;B8*9))</f>
        <v>0</v>
      </c>
      <c r="M8" s="188" cm="1">
        <f t="array" aca="1" ref="M8" ca="1">IF(INDIRECT("提案詳細!K"&amp;B8*9)="",INDIRECT(B8&amp;"!U61"),INDIRECT("提案詳細!K"&amp;B8*9))</f>
        <v>0</v>
      </c>
    </row>
    <row r="9" spans="1:13" ht="72.5" customHeight="1" x14ac:dyDescent="0.55000000000000004">
      <c r="A9" s="30"/>
      <c r="B9" s="362">
        <v>4</v>
      </c>
      <c r="C9" s="362"/>
      <c r="D9" s="185"/>
      <c r="E9" s="185"/>
      <c r="F9" s="186" t="str">
        <f>IF(E9="","",VLOOKUP(E9,提案内容一覧!A:B,2,FALSE))</f>
        <v/>
      </c>
      <c r="G9" s="186"/>
      <c r="H9" s="189" cm="1">
        <f t="array" aca="1" ref="H9" ca="1">IF(INDIRECT("提案詳細!C"&amp;B9*9)="",INDIRECT(B9&amp;"!G60"),INDIRECT("提案詳細!C"&amp;B9*9))</f>
        <v>0</v>
      </c>
      <c r="I9" s="42" t="str">
        <f>IF(G9="","[　　]","["&amp;VLOOKUP(G9,データ入力!AV:AW,2,0)&amp;"]")</f>
        <v>[　　]</v>
      </c>
      <c r="J9" s="187" cm="1">
        <f t="array" aca="1" ref="J9" ca="1">IF(INDIRECT("提案詳細!E"&amp;B9*9)="",INDIRECT(B9&amp;"!G61"),INDIRECT("提案詳細!E"&amp;B9*9))</f>
        <v>0</v>
      </c>
      <c r="K9" s="187" cm="1">
        <f t="array" aca="1" ref="K9" ca="1">IF(INDIRECT("提案詳細!G"&amp;B9*9)="",INDIRECT(B9&amp;"!G62"),INDIRECT("提案詳細!G"&amp;B9*9))</f>
        <v>0</v>
      </c>
      <c r="L9" s="188" cm="1">
        <f t="array" aca="1" ref="L9" ca="1">IF(INDIRECT("提案詳細!I"&amp;B9*9)="",INDIRECT(B9&amp;"!U60"),INDIRECT("提案詳細!I"&amp;B9*9))</f>
        <v>0</v>
      </c>
      <c r="M9" s="188" cm="1">
        <f t="array" aca="1" ref="M9" ca="1">IF(INDIRECT("提案詳細!K"&amp;B9*9)="",INDIRECT(B9&amp;"!U61"),INDIRECT("提案詳細!K"&amp;B9*9))</f>
        <v>0</v>
      </c>
    </row>
    <row r="10" spans="1:13" ht="72.5" customHeight="1" x14ac:dyDescent="0.55000000000000004">
      <c r="A10" s="30"/>
      <c r="B10" s="362">
        <v>5</v>
      </c>
      <c r="C10" s="362"/>
      <c r="D10" s="185"/>
      <c r="E10" s="185"/>
      <c r="F10" s="186" t="str">
        <f>IF(E10="","",VLOOKUP(E10,提案内容一覧!A:B,2,FALSE))</f>
        <v/>
      </c>
      <c r="G10" s="186"/>
      <c r="H10" s="189" cm="1">
        <f t="array" aca="1" ref="H10" ca="1">IF(INDIRECT("提案詳細!C"&amp;B10*9)="",INDIRECT(B10&amp;"!G60"),INDIRECT("提案詳細!C"&amp;B10*9))</f>
        <v>0</v>
      </c>
      <c r="I10" s="42" t="str">
        <f>IF(G10="","[　　]","["&amp;VLOOKUP(G10,データ入力!AV:AW,2,0)&amp;"]")</f>
        <v>[　　]</v>
      </c>
      <c r="J10" s="187" cm="1">
        <f t="array" aca="1" ref="J10" ca="1">IF(INDIRECT("提案詳細!E"&amp;B10*9)="",INDIRECT(B10&amp;"!G61"),INDIRECT("提案詳細!E"&amp;B10*9))</f>
        <v>0</v>
      </c>
      <c r="K10" s="187" cm="1">
        <f t="array" aca="1" ref="K10" ca="1">IF(INDIRECT("提案詳細!G"&amp;B10*9)="",INDIRECT(B10&amp;"!G62"),INDIRECT("提案詳細!G"&amp;B10*9))</f>
        <v>0</v>
      </c>
      <c r="L10" s="188" cm="1">
        <f t="array" aca="1" ref="L10" ca="1">IF(INDIRECT("提案詳細!I"&amp;B10*9)="",INDIRECT(B10&amp;"!U60"),INDIRECT("提案詳細!I"&amp;B10*9))</f>
        <v>0</v>
      </c>
      <c r="M10" s="188" cm="1">
        <f t="array" aca="1" ref="M10" ca="1">IF(INDIRECT("提案詳細!K"&amp;B10*9)="",INDIRECT(B10&amp;"!U61"),INDIRECT("提案詳細!K"&amp;B10*9))</f>
        <v>0</v>
      </c>
    </row>
    <row r="11" spans="1:13" ht="72.5" customHeight="1" x14ac:dyDescent="0.55000000000000004">
      <c r="A11" s="30"/>
      <c r="B11" s="362">
        <v>6</v>
      </c>
      <c r="C11" s="362"/>
      <c r="D11" s="185"/>
      <c r="E11" s="185"/>
      <c r="F11" s="186" t="str">
        <f>IF(E11="","",VLOOKUP(E11,提案内容一覧!A:B,2,FALSE))</f>
        <v/>
      </c>
      <c r="G11" s="186"/>
      <c r="H11" s="189" cm="1">
        <f t="array" aca="1" ref="H11" ca="1">IF(INDIRECT("提案詳細!C"&amp;B11*9)="",INDIRECT(B11&amp;"!G60"),INDIRECT("提案詳細!C"&amp;B11*9))</f>
        <v>0</v>
      </c>
      <c r="I11" s="42" t="str">
        <f>IF(G11="","[　　]","["&amp;VLOOKUP(G11,データ入力!AV:AW,2,0)&amp;"]")</f>
        <v>[　　]</v>
      </c>
      <c r="J11" s="187" cm="1">
        <f t="array" aca="1" ref="J11" ca="1">IF(INDIRECT("提案詳細!E"&amp;B11*9)="",INDIRECT(B11&amp;"!G61"),INDIRECT("提案詳細!E"&amp;B11*9))</f>
        <v>0</v>
      </c>
      <c r="K11" s="187" cm="1">
        <f t="array" aca="1" ref="K11" ca="1">IF(INDIRECT("提案詳細!G"&amp;B11*9)="",INDIRECT(B11&amp;"!G62"),INDIRECT("提案詳細!G"&amp;B11*9))</f>
        <v>0</v>
      </c>
      <c r="L11" s="188" cm="1">
        <f t="array" aca="1" ref="L11" ca="1">IF(INDIRECT("提案詳細!I"&amp;B11*9)="",INDIRECT(B11&amp;"!U60"),INDIRECT("提案詳細!I"&amp;B11*9))</f>
        <v>0</v>
      </c>
      <c r="M11" s="188" cm="1">
        <f t="array" aca="1" ref="M11" ca="1">IF(INDIRECT("提案詳細!K"&amp;B11*9)="",INDIRECT(B11&amp;"!U61"),INDIRECT("提案詳細!K"&amp;B11*9))</f>
        <v>0</v>
      </c>
    </row>
    <row r="12" spans="1:13" ht="72.5" customHeight="1" x14ac:dyDescent="0.55000000000000004">
      <c r="A12" s="30"/>
      <c r="B12" s="362">
        <v>7</v>
      </c>
      <c r="C12" s="362"/>
      <c r="D12" s="185"/>
      <c r="E12" s="185"/>
      <c r="F12" s="186" t="str">
        <f>IF(E12="","",VLOOKUP(E12,提案内容一覧!A:B,2,FALSE))</f>
        <v/>
      </c>
      <c r="G12" s="186"/>
      <c r="H12" s="189" cm="1">
        <f t="array" aca="1" ref="H12" ca="1">IF(INDIRECT("提案詳細!C"&amp;B12*9)="",INDIRECT(B12&amp;"!G60"),INDIRECT("提案詳細!C"&amp;B12*9))</f>
        <v>0</v>
      </c>
      <c r="I12" s="42" t="str">
        <f>IF(G12="","[　　]","["&amp;VLOOKUP(G12,データ入力!AV:AW,2,0)&amp;"]")</f>
        <v>[　　]</v>
      </c>
      <c r="J12" s="187" cm="1">
        <f t="array" aca="1" ref="J12" ca="1">IF(INDIRECT("提案詳細!E"&amp;B12*9)="",INDIRECT(B12&amp;"!G61"),INDIRECT("提案詳細!E"&amp;B12*9))</f>
        <v>0</v>
      </c>
      <c r="K12" s="187" cm="1">
        <f t="array" aca="1" ref="K12" ca="1">IF(INDIRECT("提案詳細!G"&amp;B12*9)="",INDIRECT(B12&amp;"!G62"),INDIRECT("提案詳細!G"&amp;B12*9))</f>
        <v>0</v>
      </c>
      <c r="L12" s="188" cm="1">
        <f t="array" aca="1" ref="L12" ca="1">IF(INDIRECT("提案詳細!I"&amp;B12*9)="",INDIRECT(B12&amp;"!U60"),INDIRECT("提案詳細!I"&amp;B12*9))</f>
        <v>0</v>
      </c>
      <c r="M12" s="188" cm="1">
        <f t="array" aca="1" ref="M12" ca="1">IF(INDIRECT("提案詳細!K"&amp;B12*9)="",INDIRECT(B12&amp;"!U61"),INDIRECT("提案詳細!K"&amp;B12*9))</f>
        <v>0</v>
      </c>
    </row>
    <row r="13" spans="1:13" ht="72.5" customHeight="1" x14ac:dyDescent="0.55000000000000004">
      <c r="A13" s="30"/>
      <c r="B13" s="362">
        <v>8</v>
      </c>
      <c r="C13" s="362"/>
      <c r="D13" s="185"/>
      <c r="E13" s="185"/>
      <c r="F13" s="186" t="str">
        <f>IF(E13="","",VLOOKUP(E13,提案内容一覧!A:B,2,FALSE))</f>
        <v/>
      </c>
      <c r="G13" s="186"/>
      <c r="H13" s="189" cm="1">
        <f t="array" aca="1" ref="H13" ca="1">IF(INDIRECT("提案詳細!C"&amp;B13*9)="",INDIRECT(B13&amp;"!G60"),INDIRECT("提案詳細!C"&amp;B13*9))</f>
        <v>0</v>
      </c>
      <c r="I13" s="42" t="str">
        <f>IF(G13="","[　　]","["&amp;VLOOKUP(G13,データ入力!AV:AW,2,0)&amp;"]")</f>
        <v>[　　]</v>
      </c>
      <c r="J13" s="187" cm="1">
        <f t="array" aca="1" ref="J13" ca="1">IF(INDIRECT("提案詳細!E"&amp;B13*9)="",INDIRECT(B13&amp;"!G61"),INDIRECT("提案詳細!E"&amp;B13*9))</f>
        <v>0</v>
      </c>
      <c r="K13" s="187" cm="1">
        <f t="array" aca="1" ref="K13" ca="1">IF(INDIRECT("提案詳細!G"&amp;B13*9)="",INDIRECT(B13&amp;"!G62"),INDIRECT("提案詳細!G"&amp;B13*9))</f>
        <v>0</v>
      </c>
      <c r="L13" s="188" cm="1">
        <f t="array" aca="1" ref="L13" ca="1">IF(INDIRECT("提案詳細!I"&amp;B13*9)="",INDIRECT(B13&amp;"!U60"),INDIRECT("提案詳細!I"&amp;B13*9))</f>
        <v>0</v>
      </c>
      <c r="M13" s="188" cm="1">
        <f t="array" aca="1" ref="M13" ca="1">IF(INDIRECT("提案詳細!K"&amp;B13*9)="",INDIRECT(B13&amp;"!U61"),INDIRECT("提案詳細!K"&amp;B13*9))</f>
        <v>0</v>
      </c>
    </row>
    <row r="14" spans="1:13" ht="72.5" customHeight="1" x14ac:dyDescent="0.55000000000000004">
      <c r="A14" s="30"/>
      <c r="B14" s="362">
        <v>9</v>
      </c>
      <c r="C14" s="362"/>
      <c r="D14" s="185"/>
      <c r="E14" s="185"/>
      <c r="F14" s="186" t="str">
        <f>IF(E14="","",VLOOKUP(E14,提案内容一覧!A:B,2,FALSE))</f>
        <v/>
      </c>
      <c r="G14" s="186"/>
      <c r="H14" s="189" cm="1">
        <f t="array" aca="1" ref="H14" ca="1">IF(INDIRECT("提案詳細!C"&amp;B14*9)="",INDIRECT(B14&amp;"!G60"),INDIRECT("提案詳細!C"&amp;B14*9))</f>
        <v>0</v>
      </c>
      <c r="I14" s="42" t="str">
        <f>IF(G14="","[　　]","["&amp;VLOOKUP(G14,データ入力!AV:AW,2,0)&amp;"]")</f>
        <v>[　　]</v>
      </c>
      <c r="J14" s="187" cm="1">
        <f t="array" aca="1" ref="J14" ca="1">IF(INDIRECT("提案詳細!E"&amp;B14*9)="",INDIRECT(B14&amp;"!G61"),INDIRECT("提案詳細!E"&amp;B14*9))</f>
        <v>0</v>
      </c>
      <c r="K14" s="187" cm="1">
        <f t="array" aca="1" ref="K14" ca="1">IF(INDIRECT("提案詳細!G"&amp;B14*9)="",INDIRECT(B14&amp;"!G62"),INDIRECT("提案詳細!G"&amp;B14*9))</f>
        <v>0</v>
      </c>
      <c r="L14" s="188" cm="1">
        <f t="array" aca="1" ref="L14" ca="1">IF(INDIRECT("提案詳細!I"&amp;B14*9)="",INDIRECT(B14&amp;"!U60"),INDIRECT("提案詳細!I"&amp;B14*9))</f>
        <v>0</v>
      </c>
      <c r="M14" s="188" cm="1">
        <f t="array" aca="1" ref="M14" ca="1">IF(INDIRECT("提案詳細!K"&amp;B14*9)="",INDIRECT(B14&amp;"!U61"),INDIRECT("提案詳細!K"&amp;B14*9))</f>
        <v>0</v>
      </c>
    </row>
    <row r="15" spans="1:13" ht="72.5" customHeight="1" x14ac:dyDescent="0.55000000000000004">
      <c r="A15" s="30"/>
      <c r="B15" s="362">
        <v>10</v>
      </c>
      <c r="C15" s="362"/>
      <c r="D15" s="185"/>
      <c r="E15" s="185"/>
      <c r="F15" s="186" t="str">
        <f>IF(E15="","",VLOOKUP(E15,提案内容一覧!A:B,2,FALSE))</f>
        <v/>
      </c>
      <c r="G15" s="186"/>
      <c r="H15" s="189" cm="1">
        <f t="array" aca="1" ref="H15" ca="1">IF(INDIRECT("提案詳細!C"&amp;B15*9)="",INDIRECT(B15&amp;"!G60"),INDIRECT("提案詳細!C"&amp;B15*9))</f>
        <v>0</v>
      </c>
      <c r="I15" s="42" t="str">
        <f>IF(G15="","[　　]","["&amp;VLOOKUP(G15,データ入力!AV:AW,2,0)&amp;"]")</f>
        <v>[　　]</v>
      </c>
      <c r="J15" s="187" cm="1">
        <f t="array" aca="1" ref="J15" ca="1">IF(INDIRECT("提案詳細!E"&amp;B15*9)="",INDIRECT(B15&amp;"!G61"),INDIRECT("提案詳細!E"&amp;B15*9))</f>
        <v>0</v>
      </c>
      <c r="K15" s="187" cm="1">
        <f t="array" aca="1" ref="K15" ca="1">IF(INDIRECT("提案詳細!G"&amp;B15*9)="",INDIRECT(B15&amp;"!G62"),INDIRECT("提案詳細!G"&amp;B15*9))</f>
        <v>0</v>
      </c>
      <c r="L15" s="188" cm="1">
        <f t="array" aca="1" ref="L15" ca="1">IF(INDIRECT("提案詳細!I"&amp;B15*9)="",INDIRECT(B15&amp;"!U60"),INDIRECT("提案詳細!I"&amp;B15*9))</f>
        <v>0</v>
      </c>
      <c r="M15" s="188" cm="1">
        <f t="array" aca="1" ref="M15" ca="1">IF(INDIRECT("提案詳細!K"&amp;B15*9)="",INDIRECT(B15&amp;"!U61"),INDIRECT("提案詳細!K"&amp;B15*9))</f>
        <v>0</v>
      </c>
    </row>
    <row r="16" spans="1:13" ht="72.5" customHeight="1" x14ac:dyDescent="0.55000000000000004">
      <c r="A16" s="30"/>
      <c r="B16" s="362">
        <v>11</v>
      </c>
      <c r="C16" s="362"/>
      <c r="D16" s="185"/>
      <c r="E16" s="185"/>
      <c r="F16" s="186" t="str">
        <f>IF(E16="","",VLOOKUP(E16,提案内容一覧!A:B,2,FALSE))</f>
        <v/>
      </c>
      <c r="G16" s="186"/>
      <c r="H16" s="189" cm="1">
        <f t="array" aca="1" ref="H16" ca="1">IF(INDIRECT("提案詳細!C"&amp;B16*9)="",INDIRECT(B16&amp;"!G60"),INDIRECT("提案詳細!C"&amp;B16*9))</f>
        <v>0</v>
      </c>
      <c r="I16" s="42" t="str">
        <f>IF(G16="","[　　]","["&amp;VLOOKUP(G16,データ入力!AV:AW,2,0)&amp;"]")</f>
        <v>[　　]</v>
      </c>
      <c r="J16" s="187" cm="1">
        <f t="array" aca="1" ref="J16" ca="1">IF(INDIRECT("提案詳細!E"&amp;B16*9)="",INDIRECT(B16&amp;"!G61"),INDIRECT("提案詳細!E"&amp;B16*9))</f>
        <v>0</v>
      </c>
      <c r="K16" s="187" cm="1">
        <f t="array" aca="1" ref="K16" ca="1">IF(INDIRECT("提案詳細!G"&amp;B16*9)="",INDIRECT(B16&amp;"!G62"),INDIRECT("提案詳細!G"&amp;B16*9))</f>
        <v>0</v>
      </c>
      <c r="L16" s="188" cm="1">
        <f t="array" aca="1" ref="L16" ca="1">IF(INDIRECT("提案詳細!I"&amp;B16*9)="",INDIRECT(B16&amp;"!U60"),INDIRECT("提案詳細!I"&amp;B16*9))</f>
        <v>0</v>
      </c>
      <c r="M16" s="188" cm="1">
        <f t="array" aca="1" ref="M16" ca="1">IF(INDIRECT("提案詳細!K"&amp;B16*9)="",INDIRECT(B16&amp;"!U61"),INDIRECT("提案詳細!K"&amp;B16*9))</f>
        <v>0</v>
      </c>
    </row>
    <row r="17" spans="1:13" ht="72.5" customHeight="1" x14ac:dyDescent="0.55000000000000004">
      <c r="A17" s="30"/>
      <c r="B17" s="362">
        <v>12</v>
      </c>
      <c r="C17" s="362"/>
      <c r="D17" s="185"/>
      <c r="E17" s="185"/>
      <c r="F17" s="186" t="str">
        <f>IF(E17="","",VLOOKUP(E17,提案内容一覧!A:B,2,FALSE))</f>
        <v/>
      </c>
      <c r="G17" s="186"/>
      <c r="H17" s="189" cm="1">
        <f t="array" aca="1" ref="H17" ca="1">IF(INDIRECT("提案詳細!C"&amp;B17*9)="",INDIRECT(B17&amp;"!G60"),INDIRECT("提案詳細!C"&amp;B17*9))</f>
        <v>0</v>
      </c>
      <c r="I17" s="42" t="str">
        <f>IF(G17="","[　　]","["&amp;VLOOKUP(G17,データ入力!AV:AW,2,0)&amp;"]")</f>
        <v>[　　]</v>
      </c>
      <c r="J17" s="187" cm="1">
        <f t="array" aca="1" ref="J17" ca="1">IF(INDIRECT("提案詳細!E"&amp;B17*9)="",INDIRECT(B17&amp;"!G61"),INDIRECT("提案詳細!E"&amp;B17*9))</f>
        <v>0</v>
      </c>
      <c r="K17" s="187" cm="1">
        <f t="array" aca="1" ref="K17" ca="1">IF(INDIRECT("提案詳細!G"&amp;B17*9)="",INDIRECT(B17&amp;"!G62"),INDIRECT("提案詳細!G"&amp;B17*9))</f>
        <v>0</v>
      </c>
      <c r="L17" s="188" cm="1">
        <f t="array" aca="1" ref="L17" ca="1">IF(INDIRECT("提案詳細!I"&amp;B17*9)="",INDIRECT(B17&amp;"!U60"),INDIRECT("提案詳細!I"&amp;B17*9))</f>
        <v>0</v>
      </c>
      <c r="M17" s="188" cm="1">
        <f t="array" aca="1" ref="M17" ca="1">IF(INDIRECT("提案詳細!K"&amp;B17*9)="",INDIRECT(B17&amp;"!U61"),INDIRECT("提案詳細!K"&amp;B17*9))</f>
        <v>0</v>
      </c>
    </row>
  </sheetData>
  <sheetProtection selectLockedCells="1"/>
  <mergeCells count="15">
    <mergeCell ref="A1:M2"/>
    <mergeCell ref="B5:C5"/>
    <mergeCell ref="B17:C17"/>
    <mergeCell ref="B16:C16"/>
    <mergeCell ref="B12:C12"/>
    <mergeCell ref="B10:C10"/>
    <mergeCell ref="B6:C6"/>
    <mergeCell ref="B7:C7"/>
    <mergeCell ref="B8:C8"/>
    <mergeCell ref="B9:C9"/>
    <mergeCell ref="B11:C11"/>
    <mergeCell ref="B13:C13"/>
    <mergeCell ref="B14:C14"/>
    <mergeCell ref="B15:C15"/>
    <mergeCell ref="H5:I5"/>
  </mergeCells>
  <phoneticPr fontId="1"/>
  <conditionalFormatting sqref="D6:H17 L6:M17">
    <cfRule type="containsBlanks" dxfId="60" priority="2">
      <formula>LEN(TRIM(D6))=0</formula>
    </cfRule>
  </conditionalFormatting>
  <dataValidations count="2">
    <dataValidation type="list" allowBlank="1" showInputMessage="1" sqref="E6:E17" xr:uid="{4B780FE3-1944-420E-9974-B7CA68405B60}">
      <formula1>INDIRECT(D6)</formula1>
    </dataValidation>
    <dataValidation type="list" allowBlank="1" showInputMessage="1" sqref="F6:F17" xr:uid="{9041936B-5B4F-4D0E-961A-327156855ADB}">
      <formula1>"設備投資,運用改善,その他"</formula1>
    </dataValidation>
  </dataValidations>
  <printOptions horizontalCentered="1" verticalCentered="1"/>
  <pageMargins left="0.23622047244094491" right="0.23622047244094491" top="0.74803149606299213" bottom="0.74803149606299213" header="0.31496062992125984" footer="0.31496062992125984"/>
  <pageSetup paperSize="9" scale="59" orientation="portrait" r:id="rId1"/>
  <ignoredErrors>
    <ignoredError sqref="H7:M17 F7:F17 H6:I6 K6:M6"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xr:uid="{EE8ACC02-2F64-436F-914E-57F3E98AB372}">
          <x14:formula1>
            <xm:f>設備種別一覧!$A$2:$A$13</xm:f>
          </x14:formula1>
          <xm:sqref>D6:D17</xm:sqref>
        </x14:dataValidation>
        <x14:dataValidation type="list" allowBlank="1" showInputMessage="1" showErrorMessage="1" xr:uid="{C44D09A0-1E24-4780-AFAF-D0CEDE45A0F7}">
          <x14:formula1>
            <xm:f>データ入力!$AV$2:$AV$52</xm:f>
          </x14:formula1>
          <xm:sqref>G6:G17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074BC-AC20-4688-8126-BA8314248F8F}">
  <sheetPr>
    <tabColor rgb="FFCC99FF"/>
  </sheetPr>
  <dimension ref="A1:N110"/>
  <sheetViews>
    <sheetView showGridLines="0" view="pageBreakPreview" zoomScale="117" zoomScaleNormal="85" zoomScaleSheetLayoutView="115" workbookViewId="0">
      <selection activeCell="K20" sqref="K20"/>
    </sheetView>
  </sheetViews>
  <sheetFormatPr defaultColWidth="8.58203125" defaultRowHeight="13" x14ac:dyDescent="0.55000000000000004"/>
  <cols>
    <col min="1" max="1" width="9.1640625" style="1" customWidth="1"/>
    <col min="2" max="2" width="8.58203125" style="1"/>
    <col min="3" max="14" width="7.58203125" style="1" customWidth="1"/>
    <col min="15" max="16384" width="8.58203125" style="1"/>
  </cols>
  <sheetData>
    <row r="1" spans="1:14" ht="30.9" customHeight="1" x14ac:dyDescent="0.55000000000000004">
      <c r="A1" s="360" t="s">
        <v>23</v>
      </c>
      <c r="B1" s="360"/>
      <c r="C1" s="360"/>
      <c r="D1" s="360"/>
      <c r="E1" s="360"/>
      <c r="F1" s="360"/>
      <c r="G1" s="360"/>
      <c r="H1" s="360"/>
      <c r="I1" s="360"/>
      <c r="J1" s="360"/>
      <c r="K1" s="360"/>
      <c r="L1" s="360"/>
      <c r="M1" s="360"/>
      <c r="N1" s="360"/>
    </row>
    <row r="2" spans="1:14" ht="30.65" customHeight="1" thickBot="1" x14ac:dyDescent="0.6">
      <c r="A2" s="19" t="s">
        <v>547</v>
      </c>
      <c r="B2" s="31"/>
      <c r="C2" s="31"/>
      <c r="D2" s="31"/>
      <c r="E2" s="31"/>
      <c r="F2" s="31"/>
      <c r="G2" s="31"/>
      <c r="H2" s="31"/>
      <c r="I2" s="31"/>
      <c r="J2" s="31"/>
      <c r="K2" s="31"/>
      <c r="L2" s="31"/>
      <c r="M2" s="31"/>
      <c r="N2" s="31"/>
    </row>
    <row r="3" spans="1:14" ht="20.149999999999999" customHeight="1" thickBot="1" x14ac:dyDescent="0.6">
      <c r="A3" s="397" t="s">
        <v>258</v>
      </c>
      <c r="B3" s="398"/>
      <c r="C3" s="399" t="str">
        <f>IF(省エネ提案一覧!D6= 0, "", 省エネ提案一覧!D6)</f>
        <v>空調設備</v>
      </c>
      <c r="D3" s="400"/>
      <c r="E3" s="400"/>
      <c r="F3" s="400"/>
      <c r="G3" s="400"/>
      <c r="H3" s="400"/>
      <c r="I3" s="400"/>
      <c r="J3" s="400"/>
      <c r="K3" s="400"/>
      <c r="L3" s="400"/>
      <c r="M3" s="400"/>
      <c r="N3" s="401"/>
    </row>
    <row r="4" spans="1:14" ht="25.5" customHeight="1" thickBot="1" x14ac:dyDescent="0.6">
      <c r="A4" s="365" t="s">
        <v>40</v>
      </c>
      <c r="B4" s="366"/>
      <c r="C4" s="406" t="str">
        <f>IF(省エネ提案一覧!E6= 0, "", 省エネ提案一覧!E6)</f>
        <v>フィルター等の清掃（室外機フィン清掃含む）</v>
      </c>
      <c r="D4" s="407"/>
      <c r="E4" s="407"/>
      <c r="F4" s="407"/>
      <c r="G4" s="407"/>
      <c r="H4" s="407"/>
      <c r="I4" s="407"/>
      <c r="J4" s="407"/>
      <c r="K4" s="408"/>
      <c r="L4" s="409" t="str">
        <f>IFERROR(VLOOKUP(C4,提案内容一覧!A:B, 2, FALSE), "")</f>
        <v>運用改善</v>
      </c>
      <c r="M4" s="410"/>
      <c r="N4" s="411"/>
    </row>
    <row r="5" spans="1:14" ht="132" customHeight="1" thickBot="1" x14ac:dyDescent="0.6">
      <c r="A5" s="416" t="s">
        <v>14</v>
      </c>
      <c r="B5" s="417"/>
      <c r="C5" s="369" t="s">
        <v>2956</v>
      </c>
      <c r="D5" s="370"/>
      <c r="E5" s="370"/>
      <c r="F5" s="370"/>
      <c r="G5" s="370"/>
      <c r="H5" s="370"/>
      <c r="I5" s="370"/>
      <c r="J5" s="370"/>
      <c r="K5" s="370"/>
      <c r="L5" s="370"/>
      <c r="M5" s="370"/>
      <c r="N5" s="371"/>
    </row>
    <row r="6" spans="1:14" ht="13.5" thickBot="1" x14ac:dyDescent="0.6">
      <c r="A6" s="367" t="s">
        <v>45</v>
      </c>
      <c r="B6" s="368"/>
      <c r="C6" s="367" t="str">
        <f>IF(省エネ提案一覧!G6= 0, "", 省エネ提案一覧!G6)</f>
        <v>電力</v>
      </c>
      <c r="D6" s="384"/>
      <c r="E6" s="384"/>
      <c r="F6" s="384"/>
      <c r="G6" s="384"/>
      <c r="H6" s="384"/>
      <c r="I6" s="384"/>
      <c r="J6" s="384"/>
      <c r="K6" s="384"/>
      <c r="L6" s="384"/>
      <c r="M6" s="384"/>
      <c r="N6" s="368"/>
    </row>
    <row r="7" spans="1:14" ht="17.149999999999999" customHeight="1" x14ac:dyDescent="0.55000000000000004">
      <c r="A7" s="385" t="s">
        <v>688</v>
      </c>
      <c r="B7" s="386"/>
      <c r="C7" s="372" t="s">
        <v>257</v>
      </c>
      <c r="D7" s="373"/>
      <c r="E7" s="412" t="s">
        <v>51</v>
      </c>
      <c r="F7" s="413"/>
      <c r="G7" s="375" t="s">
        <v>548</v>
      </c>
      <c r="H7" s="376"/>
      <c r="I7" s="412" t="s">
        <v>46</v>
      </c>
      <c r="J7" s="412"/>
      <c r="K7" s="374" t="s">
        <v>47</v>
      </c>
      <c r="L7" s="373"/>
      <c r="M7" s="374" t="s">
        <v>48</v>
      </c>
      <c r="N7" s="383"/>
    </row>
    <row r="8" spans="1:14" ht="17.149999999999999" customHeight="1" x14ac:dyDescent="0.55000000000000004">
      <c r="A8" s="387"/>
      <c r="B8" s="388"/>
      <c r="C8" s="379" t="str">
        <f>省エネ提案一覧!I6</f>
        <v>[kWh]</v>
      </c>
      <c r="D8" s="380"/>
      <c r="E8" s="362"/>
      <c r="F8" s="362"/>
      <c r="G8" s="377"/>
      <c r="H8" s="378"/>
      <c r="I8" s="414"/>
      <c r="J8" s="415"/>
      <c r="K8" s="381" t="s">
        <v>49</v>
      </c>
      <c r="L8" s="380"/>
      <c r="M8" s="381" t="s">
        <v>50</v>
      </c>
      <c r="N8" s="382"/>
    </row>
    <row r="9" spans="1:14" ht="17.149999999999999" customHeight="1" x14ac:dyDescent="0.55000000000000004">
      <c r="A9" s="387"/>
      <c r="B9" s="388"/>
      <c r="C9" s="391">
        <f>28729.4/2</f>
        <v>14364.7</v>
      </c>
      <c r="D9" s="392"/>
      <c r="E9" s="395">
        <v>3.2</v>
      </c>
      <c r="F9" s="395"/>
      <c r="G9" s="395">
        <v>6.19</v>
      </c>
      <c r="H9" s="395"/>
      <c r="I9" s="392">
        <v>402.2</v>
      </c>
      <c r="J9" s="392"/>
      <c r="K9" s="392">
        <v>0</v>
      </c>
      <c r="L9" s="392"/>
      <c r="M9" s="402">
        <f>IFERROR(K9/I9,"")</f>
        <v>0</v>
      </c>
      <c r="N9" s="403"/>
    </row>
    <row r="10" spans="1:14" ht="17.149999999999999" customHeight="1" thickBot="1" x14ac:dyDescent="0.6">
      <c r="A10" s="389"/>
      <c r="B10" s="390"/>
      <c r="C10" s="393"/>
      <c r="D10" s="394"/>
      <c r="E10" s="396"/>
      <c r="F10" s="396"/>
      <c r="G10" s="396"/>
      <c r="H10" s="396"/>
      <c r="I10" s="394"/>
      <c r="J10" s="394"/>
      <c r="K10" s="394"/>
      <c r="L10" s="394"/>
      <c r="M10" s="404"/>
      <c r="N10" s="405"/>
    </row>
    <row r="11" spans="1:14" ht="10.25" customHeight="1" thickBot="1" x14ac:dyDescent="0.6"/>
    <row r="12" spans="1:14" ht="20.149999999999999" customHeight="1" thickBot="1" x14ac:dyDescent="0.6">
      <c r="A12" s="397" t="s">
        <v>258</v>
      </c>
      <c r="B12" s="398"/>
      <c r="C12" s="399" t="str">
        <f>IF(省エネ提案一覧!D7= 0, "", 省エネ提案一覧!D7)</f>
        <v>冷凍冷蔵設備</v>
      </c>
      <c r="D12" s="400"/>
      <c r="E12" s="400"/>
      <c r="F12" s="400"/>
      <c r="G12" s="400"/>
      <c r="H12" s="400"/>
      <c r="I12" s="400"/>
      <c r="J12" s="400"/>
      <c r="K12" s="400"/>
      <c r="L12" s="400"/>
      <c r="M12" s="400"/>
      <c r="N12" s="401"/>
    </row>
    <row r="13" spans="1:14" ht="25.5" customHeight="1" thickBot="1" x14ac:dyDescent="0.6">
      <c r="A13" s="365" t="s">
        <v>40</v>
      </c>
      <c r="B13" s="366"/>
      <c r="C13" s="406" t="str">
        <f>IF(省エネ提案一覧!E7= 0, "", 省エネ提案一覧!E7)</f>
        <v>庫内温度の適正化</v>
      </c>
      <c r="D13" s="407"/>
      <c r="E13" s="407"/>
      <c r="F13" s="407"/>
      <c r="G13" s="407"/>
      <c r="H13" s="407"/>
      <c r="I13" s="407"/>
      <c r="J13" s="407"/>
      <c r="K13" s="408"/>
      <c r="L13" s="409" t="str">
        <f>IFERROR(VLOOKUP(C13,提案内容一覧!A:B, 2, FALSE), "")</f>
        <v>運用改善</v>
      </c>
      <c r="M13" s="410"/>
      <c r="N13" s="411"/>
    </row>
    <row r="14" spans="1:14" ht="132" customHeight="1" thickBot="1" x14ac:dyDescent="0.6">
      <c r="A14" s="416" t="s">
        <v>14</v>
      </c>
      <c r="B14" s="417"/>
      <c r="C14" s="369" t="s">
        <v>2957</v>
      </c>
      <c r="D14" s="370"/>
      <c r="E14" s="370"/>
      <c r="F14" s="370"/>
      <c r="G14" s="370"/>
      <c r="H14" s="370"/>
      <c r="I14" s="370"/>
      <c r="J14" s="370"/>
      <c r="K14" s="370"/>
      <c r="L14" s="370"/>
      <c r="M14" s="370"/>
      <c r="N14" s="371"/>
    </row>
    <row r="15" spans="1:14" ht="13.5" thickBot="1" x14ac:dyDescent="0.6">
      <c r="A15" s="367" t="s">
        <v>45</v>
      </c>
      <c r="B15" s="368"/>
      <c r="C15" s="367" t="str">
        <f>IF(省エネ提案一覧!G7= 0, "", 省エネ提案一覧!G7)</f>
        <v>電力</v>
      </c>
      <c r="D15" s="384"/>
      <c r="E15" s="384"/>
      <c r="F15" s="384"/>
      <c r="G15" s="384"/>
      <c r="H15" s="384"/>
      <c r="I15" s="384"/>
      <c r="J15" s="384"/>
      <c r="K15" s="384"/>
      <c r="L15" s="384"/>
      <c r="M15" s="384"/>
      <c r="N15" s="368"/>
    </row>
    <row r="16" spans="1:14" ht="17.149999999999999" customHeight="1" x14ac:dyDescent="0.55000000000000004">
      <c r="A16" s="385" t="s">
        <v>688</v>
      </c>
      <c r="B16" s="386"/>
      <c r="C16" s="372" t="s">
        <v>257</v>
      </c>
      <c r="D16" s="373"/>
      <c r="E16" s="412" t="s">
        <v>51</v>
      </c>
      <c r="F16" s="413"/>
      <c r="G16" s="375" t="s">
        <v>548</v>
      </c>
      <c r="H16" s="376"/>
      <c r="I16" s="412" t="s">
        <v>46</v>
      </c>
      <c r="J16" s="412"/>
      <c r="K16" s="374" t="s">
        <v>47</v>
      </c>
      <c r="L16" s="373"/>
      <c r="M16" s="374" t="s">
        <v>48</v>
      </c>
      <c r="N16" s="383"/>
    </row>
    <row r="17" spans="1:14" ht="17.149999999999999" customHeight="1" x14ac:dyDescent="0.55000000000000004">
      <c r="A17" s="387"/>
      <c r="B17" s="388"/>
      <c r="C17" s="379" t="str">
        <f>省エネ提案一覧!I7</f>
        <v>[kWh]</v>
      </c>
      <c r="D17" s="380"/>
      <c r="E17" s="362"/>
      <c r="F17" s="362"/>
      <c r="G17" s="377"/>
      <c r="H17" s="378"/>
      <c r="I17" s="414"/>
      <c r="J17" s="415"/>
      <c r="K17" s="381" t="s">
        <v>49</v>
      </c>
      <c r="L17" s="380"/>
      <c r="M17" s="381" t="s">
        <v>50</v>
      </c>
      <c r="N17" s="382"/>
    </row>
    <row r="18" spans="1:14" ht="17.149999999999999" customHeight="1" x14ac:dyDescent="0.55000000000000004">
      <c r="A18" s="387"/>
      <c r="B18" s="388"/>
      <c r="C18" s="391">
        <v>12140</v>
      </c>
      <c r="D18" s="392"/>
      <c r="E18" s="395">
        <v>2.7</v>
      </c>
      <c r="F18" s="395"/>
      <c r="G18" s="395">
        <v>5.23</v>
      </c>
      <c r="H18" s="395"/>
      <c r="I18" s="392">
        <v>339.9</v>
      </c>
      <c r="J18" s="392"/>
      <c r="K18" s="392">
        <v>0</v>
      </c>
      <c r="L18" s="392"/>
      <c r="M18" s="402">
        <f>IFERROR(K18/I18,"")</f>
        <v>0</v>
      </c>
      <c r="N18" s="403"/>
    </row>
    <row r="19" spans="1:14" ht="17.149999999999999" customHeight="1" thickBot="1" x14ac:dyDescent="0.6">
      <c r="A19" s="389"/>
      <c r="B19" s="390"/>
      <c r="C19" s="393"/>
      <c r="D19" s="394"/>
      <c r="E19" s="396"/>
      <c r="F19" s="396"/>
      <c r="G19" s="396"/>
      <c r="H19" s="396"/>
      <c r="I19" s="394"/>
      <c r="J19" s="394"/>
      <c r="K19" s="394"/>
      <c r="L19" s="394"/>
      <c r="M19" s="404"/>
      <c r="N19" s="405"/>
    </row>
    <row r="20" spans="1:14" ht="10.25" customHeight="1" thickBot="1" x14ac:dyDescent="0.6"/>
    <row r="21" spans="1:14" ht="20.149999999999999" customHeight="1" thickBot="1" x14ac:dyDescent="0.6">
      <c r="A21" s="397" t="s">
        <v>258</v>
      </c>
      <c r="B21" s="398"/>
      <c r="C21" s="399" t="str">
        <f>IF(省エネ提案一覧!D8= 0, "", 省エネ提案一覧!D8)</f>
        <v>空調設備</v>
      </c>
      <c r="D21" s="400"/>
      <c r="E21" s="400"/>
      <c r="F21" s="400"/>
      <c r="G21" s="400"/>
      <c r="H21" s="400"/>
      <c r="I21" s="400"/>
      <c r="J21" s="400"/>
      <c r="K21" s="400"/>
      <c r="L21" s="400"/>
      <c r="M21" s="400"/>
      <c r="N21" s="401"/>
    </row>
    <row r="22" spans="1:14" ht="25.5" customHeight="1" thickBot="1" x14ac:dyDescent="0.6">
      <c r="A22" s="365" t="s">
        <v>40</v>
      </c>
      <c r="B22" s="366"/>
      <c r="C22" s="406" t="str">
        <f>IF(省エネ提案一覧!E8= 0, "", 省エネ提案一覧!E8)</f>
        <v>管理標準の整備</v>
      </c>
      <c r="D22" s="407"/>
      <c r="E22" s="407"/>
      <c r="F22" s="407"/>
      <c r="G22" s="407"/>
      <c r="H22" s="407"/>
      <c r="I22" s="407"/>
      <c r="J22" s="407"/>
      <c r="K22" s="408"/>
      <c r="L22" s="409" t="str">
        <f>IFERROR(VLOOKUP(C22,提案内容一覧!A:B, 2, FALSE), "")</f>
        <v>運用改善</v>
      </c>
      <c r="M22" s="410"/>
      <c r="N22" s="411"/>
    </row>
    <row r="23" spans="1:14" ht="132" customHeight="1" thickBot="1" x14ac:dyDescent="0.6">
      <c r="A23" s="416" t="s">
        <v>14</v>
      </c>
      <c r="B23" s="417"/>
      <c r="C23" s="369"/>
      <c r="D23" s="370"/>
      <c r="E23" s="370"/>
      <c r="F23" s="370"/>
      <c r="G23" s="370"/>
      <c r="H23" s="370"/>
      <c r="I23" s="370"/>
      <c r="J23" s="370"/>
      <c r="K23" s="370"/>
      <c r="L23" s="370"/>
      <c r="M23" s="370"/>
      <c r="N23" s="371"/>
    </row>
    <row r="24" spans="1:14" ht="13.5" thickBot="1" x14ac:dyDescent="0.6">
      <c r="A24" s="367" t="s">
        <v>45</v>
      </c>
      <c r="B24" s="368"/>
      <c r="C24" s="367" t="str">
        <f>IF(省エネ提案一覧!G8= 0, "", 省エネ提案一覧!G8)</f>
        <v/>
      </c>
      <c r="D24" s="384"/>
      <c r="E24" s="384"/>
      <c r="F24" s="384"/>
      <c r="G24" s="384"/>
      <c r="H24" s="384"/>
      <c r="I24" s="384"/>
      <c r="J24" s="384"/>
      <c r="K24" s="384"/>
      <c r="L24" s="384"/>
      <c r="M24" s="384"/>
      <c r="N24" s="368"/>
    </row>
    <row r="25" spans="1:14" ht="17.149999999999999" customHeight="1" x14ac:dyDescent="0.55000000000000004">
      <c r="A25" s="385" t="s">
        <v>688</v>
      </c>
      <c r="B25" s="386"/>
      <c r="C25" s="372" t="s">
        <v>257</v>
      </c>
      <c r="D25" s="373"/>
      <c r="E25" s="412" t="s">
        <v>51</v>
      </c>
      <c r="F25" s="413"/>
      <c r="G25" s="375" t="s">
        <v>548</v>
      </c>
      <c r="H25" s="376"/>
      <c r="I25" s="412" t="s">
        <v>46</v>
      </c>
      <c r="J25" s="412"/>
      <c r="K25" s="374" t="s">
        <v>47</v>
      </c>
      <c r="L25" s="373"/>
      <c r="M25" s="374" t="s">
        <v>48</v>
      </c>
      <c r="N25" s="383"/>
    </row>
    <row r="26" spans="1:14" ht="17.149999999999999" customHeight="1" x14ac:dyDescent="0.55000000000000004">
      <c r="A26" s="387"/>
      <c r="B26" s="388"/>
      <c r="C26" s="379" t="str">
        <f>省エネ提案一覧!I8</f>
        <v>[　　]</v>
      </c>
      <c r="D26" s="380"/>
      <c r="E26" s="362"/>
      <c r="F26" s="362"/>
      <c r="G26" s="377"/>
      <c r="H26" s="378"/>
      <c r="I26" s="414"/>
      <c r="J26" s="415"/>
      <c r="K26" s="381" t="s">
        <v>49</v>
      </c>
      <c r="L26" s="380"/>
      <c r="M26" s="381" t="s">
        <v>50</v>
      </c>
      <c r="N26" s="382"/>
    </row>
    <row r="27" spans="1:14" ht="17.149999999999999" customHeight="1" x14ac:dyDescent="0.55000000000000004">
      <c r="A27" s="387"/>
      <c r="B27" s="388"/>
      <c r="C27" s="391"/>
      <c r="D27" s="392"/>
      <c r="E27" s="395"/>
      <c r="F27" s="395"/>
      <c r="G27" s="395"/>
      <c r="H27" s="395"/>
      <c r="I27" s="392"/>
      <c r="J27" s="392"/>
      <c r="K27" s="392"/>
      <c r="L27" s="392"/>
      <c r="M27" s="402" t="str">
        <f>IFERROR(K27/I27,"")</f>
        <v/>
      </c>
      <c r="N27" s="403"/>
    </row>
    <row r="28" spans="1:14" ht="17.149999999999999" customHeight="1" thickBot="1" x14ac:dyDescent="0.6">
      <c r="A28" s="389"/>
      <c r="B28" s="390"/>
      <c r="C28" s="393"/>
      <c r="D28" s="394"/>
      <c r="E28" s="396"/>
      <c r="F28" s="396"/>
      <c r="G28" s="396"/>
      <c r="H28" s="396"/>
      <c r="I28" s="394"/>
      <c r="J28" s="394"/>
      <c r="K28" s="394"/>
      <c r="L28" s="394"/>
      <c r="M28" s="404"/>
      <c r="N28" s="405"/>
    </row>
    <row r="29" spans="1:14" ht="10.25" customHeight="1" thickBot="1" x14ac:dyDescent="0.6"/>
    <row r="30" spans="1:14" ht="20.149999999999999" customHeight="1" thickBot="1" x14ac:dyDescent="0.6">
      <c r="A30" s="397" t="s">
        <v>258</v>
      </c>
      <c r="B30" s="398"/>
      <c r="C30" s="399" t="str">
        <f>IF(省エネ提案一覧!D9= 0, "", 省エネ提案一覧!D9)</f>
        <v/>
      </c>
      <c r="D30" s="400"/>
      <c r="E30" s="400"/>
      <c r="F30" s="400"/>
      <c r="G30" s="400"/>
      <c r="H30" s="400"/>
      <c r="I30" s="400"/>
      <c r="J30" s="400"/>
      <c r="K30" s="400"/>
      <c r="L30" s="400"/>
      <c r="M30" s="400"/>
      <c r="N30" s="401"/>
    </row>
    <row r="31" spans="1:14" ht="25.5" customHeight="1" thickBot="1" x14ac:dyDescent="0.6">
      <c r="A31" s="365" t="s">
        <v>40</v>
      </c>
      <c r="B31" s="366"/>
      <c r="C31" s="406" t="str">
        <f>IF(省エネ提案一覧!E9= 0, "", 省エネ提案一覧!E9)</f>
        <v/>
      </c>
      <c r="D31" s="407"/>
      <c r="E31" s="407"/>
      <c r="F31" s="407"/>
      <c r="G31" s="407"/>
      <c r="H31" s="407"/>
      <c r="I31" s="407"/>
      <c r="J31" s="407"/>
      <c r="K31" s="408"/>
      <c r="L31" s="409" t="str">
        <f>IFERROR(VLOOKUP(C31,提案内容一覧!A:B, 2, FALSE), "")</f>
        <v/>
      </c>
      <c r="M31" s="410"/>
      <c r="N31" s="411"/>
    </row>
    <row r="32" spans="1:14" ht="132" customHeight="1" thickBot="1" x14ac:dyDescent="0.6">
      <c r="A32" s="416" t="s">
        <v>14</v>
      </c>
      <c r="B32" s="417"/>
      <c r="C32" s="369"/>
      <c r="D32" s="370"/>
      <c r="E32" s="370"/>
      <c r="F32" s="370"/>
      <c r="G32" s="370"/>
      <c r="H32" s="370"/>
      <c r="I32" s="370"/>
      <c r="J32" s="370"/>
      <c r="K32" s="370"/>
      <c r="L32" s="370"/>
      <c r="M32" s="370"/>
      <c r="N32" s="371"/>
    </row>
    <row r="33" spans="1:14" ht="13.5" thickBot="1" x14ac:dyDescent="0.6">
      <c r="A33" s="367" t="s">
        <v>45</v>
      </c>
      <c r="B33" s="368"/>
      <c r="C33" s="367" t="str">
        <f>IF(省エネ提案一覧!G9= 0, "", 省エネ提案一覧!G9)</f>
        <v/>
      </c>
      <c r="D33" s="384"/>
      <c r="E33" s="384"/>
      <c r="F33" s="384"/>
      <c r="G33" s="384"/>
      <c r="H33" s="384"/>
      <c r="I33" s="384"/>
      <c r="J33" s="384"/>
      <c r="K33" s="384"/>
      <c r="L33" s="384"/>
      <c r="M33" s="384"/>
      <c r="N33" s="368"/>
    </row>
    <row r="34" spans="1:14" ht="17.149999999999999" customHeight="1" x14ac:dyDescent="0.55000000000000004">
      <c r="A34" s="385" t="s">
        <v>688</v>
      </c>
      <c r="B34" s="386"/>
      <c r="C34" s="372" t="s">
        <v>257</v>
      </c>
      <c r="D34" s="373"/>
      <c r="E34" s="412" t="s">
        <v>51</v>
      </c>
      <c r="F34" s="413"/>
      <c r="G34" s="375" t="s">
        <v>548</v>
      </c>
      <c r="H34" s="376"/>
      <c r="I34" s="412" t="s">
        <v>46</v>
      </c>
      <c r="J34" s="412"/>
      <c r="K34" s="374" t="s">
        <v>47</v>
      </c>
      <c r="L34" s="373"/>
      <c r="M34" s="374" t="s">
        <v>48</v>
      </c>
      <c r="N34" s="383"/>
    </row>
    <row r="35" spans="1:14" ht="17.149999999999999" customHeight="1" x14ac:dyDescent="0.55000000000000004">
      <c r="A35" s="387"/>
      <c r="B35" s="388"/>
      <c r="C35" s="379" t="str">
        <f>省エネ提案一覧!I9</f>
        <v>[　　]</v>
      </c>
      <c r="D35" s="380"/>
      <c r="E35" s="362"/>
      <c r="F35" s="362"/>
      <c r="G35" s="377"/>
      <c r="H35" s="378"/>
      <c r="I35" s="414"/>
      <c r="J35" s="415"/>
      <c r="K35" s="381" t="s">
        <v>49</v>
      </c>
      <c r="L35" s="380"/>
      <c r="M35" s="381" t="s">
        <v>50</v>
      </c>
      <c r="N35" s="382"/>
    </row>
    <row r="36" spans="1:14" ht="17.149999999999999" customHeight="1" x14ac:dyDescent="0.55000000000000004">
      <c r="A36" s="387"/>
      <c r="B36" s="388"/>
      <c r="C36" s="391"/>
      <c r="D36" s="392"/>
      <c r="E36" s="395"/>
      <c r="F36" s="395"/>
      <c r="G36" s="395"/>
      <c r="H36" s="395"/>
      <c r="I36" s="392"/>
      <c r="J36" s="392"/>
      <c r="K36" s="392"/>
      <c r="L36" s="392"/>
      <c r="M36" s="402" t="str">
        <f>IFERROR(K36/I36,"")</f>
        <v/>
      </c>
      <c r="N36" s="403"/>
    </row>
    <row r="37" spans="1:14" ht="17.149999999999999" customHeight="1" thickBot="1" x14ac:dyDescent="0.6">
      <c r="A37" s="389"/>
      <c r="B37" s="390"/>
      <c r="C37" s="393"/>
      <c r="D37" s="394"/>
      <c r="E37" s="396"/>
      <c r="F37" s="396"/>
      <c r="G37" s="396"/>
      <c r="H37" s="396"/>
      <c r="I37" s="394"/>
      <c r="J37" s="394"/>
      <c r="K37" s="394"/>
      <c r="L37" s="394"/>
      <c r="M37" s="404"/>
      <c r="N37" s="405"/>
    </row>
    <row r="38" spans="1:14" ht="10.25" customHeight="1" thickBot="1" x14ac:dyDescent="0.6"/>
    <row r="39" spans="1:14" ht="20.149999999999999" customHeight="1" thickBot="1" x14ac:dyDescent="0.6">
      <c r="A39" s="397" t="s">
        <v>258</v>
      </c>
      <c r="B39" s="398"/>
      <c r="C39" s="399" t="str">
        <f>IF(省エネ提案一覧!D10= 0, "", 省エネ提案一覧!D10)</f>
        <v/>
      </c>
      <c r="D39" s="400"/>
      <c r="E39" s="400"/>
      <c r="F39" s="400"/>
      <c r="G39" s="400"/>
      <c r="H39" s="400"/>
      <c r="I39" s="400"/>
      <c r="J39" s="400"/>
      <c r="K39" s="400"/>
      <c r="L39" s="400"/>
      <c r="M39" s="400"/>
      <c r="N39" s="401"/>
    </row>
    <row r="40" spans="1:14" ht="25.5" customHeight="1" thickBot="1" x14ac:dyDescent="0.6">
      <c r="A40" s="365" t="s">
        <v>40</v>
      </c>
      <c r="B40" s="366"/>
      <c r="C40" s="406" t="str">
        <f>IF(省エネ提案一覧!E10= 0, "", 省エネ提案一覧!E10)</f>
        <v/>
      </c>
      <c r="D40" s="407"/>
      <c r="E40" s="407"/>
      <c r="F40" s="407"/>
      <c r="G40" s="407"/>
      <c r="H40" s="407"/>
      <c r="I40" s="407"/>
      <c r="J40" s="407"/>
      <c r="K40" s="408"/>
      <c r="L40" s="409" t="str">
        <f>IFERROR(VLOOKUP(C40,提案内容一覧!A:B, 2, FALSE), "")</f>
        <v/>
      </c>
      <c r="M40" s="410"/>
      <c r="N40" s="411"/>
    </row>
    <row r="41" spans="1:14" ht="132" customHeight="1" thickBot="1" x14ac:dyDescent="0.6">
      <c r="A41" s="416" t="s">
        <v>14</v>
      </c>
      <c r="B41" s="417"/>
      <c r="C41" s="369"/>
      <c r="D41" s="370"/>
      <c r="E41" s="370"/>
      <c r="F41" s="370"/>
      <c r="G41" s="370"/>
      <c r="H41" s="370"/>
      <c r="I41" s="370"/>
      <c r="J41" s="370"/>
      <c r="K41" s="370"/>
      <c r="L41" s="370"/>
      <c r="M41" s="370"/>
      <c r="N41" s="371"/>
    </row>
    <row r="42" spans="1:14" ht="13.5" thickBot="1" x14ac:dyDescent="0.6">
      <c r="A42" s="367" t="s">
        <v>45</v>
      </c>
      <c r="B42" s="368"/>
      <c r="C42" s="367" t="str">
        <f>IF(省エネ提案一覧!G10= 0, "", 省エネ提案一覧!G10)</f>
        <v/>
      </c>
      <c r="D42" s="384"/>
      <c r="E42" s="384"/>
      <c r="F42" s="384"/>
      <c r="G42" s="384"/>
      <c r="H42" s="384"/>
      <c r="I42" s="384"/>
      <c r="J42" s="384"/>
      <c r="K42" s="384"/>
      <c r="L42" s="384"/>
      <c r="M42" s="384"/>
      <c r="N42" s="368"/>
    </row>
    <row r="43" spans="1:14" ht="17.149999999999999" customHeight="1" x14ac:dyDescent="0.55000000000000004">
      <c r="A43" s="385" t="s">
        <v>688</v>
      </c>
      <c r="B43" s="386"/>
      <c r="C43" s="372" t="s">
        <v>257</v>
      </c>
      <c r="D43" s="373"/>
      <c r="E43" s="412" t="s">
        <v>51</v>
      </c>
      <c r="F43" s="413"/>
      <c r="G43" s="375" t="s">
        <v>548</v>
      </c>
      <c r="H43" s="376"/>
      <c r="I43" s="412" t="s">
        <v>46</v>
      </c>
      <c r="J43" s="412"/>
      <c r="K43" s="374" t="s">
        <v>47</v>
      </c>
      <c r="L43" s="373"/>
      <c r="M43" s="374" t="s">
        <v>48</v>
      </c>
      <c r="N43" s="383"/>
    </row>
    <row r="44" spans="1:14" ht="17.149999999999999" customHeight="1" x14ac:dyDescent="0.55000000000000004">
      <c r="A44" s="387"/>
      <c r="B44" s="388"/>
      <c r="C44" s="379" t="str">
        <f>省エネ提案一覧!I10</f>
        <v>[　　]</v>
      </c>
      <c r="D44" s="380"/>
      <c r="E44" s="362"/>
      <c r="F44" s="362"/>
      <c r="G44" s="377"/>
      <c r="H44" s="378"/>
      <c r="I44" s="414"/>
      <c r="J44" s="415"/>
      <c r="K44" s="381" t="s">
        <v>49</v>
      </c>
      <c r="L44" s="380"/>
      <c r="M44" s="381" t="s">
        <v>50</v>
      </c>
      <c r="N44" s="382"/>
    </row>
    <row r="45" spans="1:14" ht="17.149999999999999" customHeight="1" x14ac:dyDescent="0.55000000000000004">
      <c r="A45" s="387"/>
      <c r="B45" s="388"/>
      <c r="C45" s="391"/>
      <c r="D45" s="392"/>
      <c r="E45" s="395"/>
      <c r="F45" s="395"/>
      <c r="G45" s="395"/>
      <c r="H45" s="395"/>
      <c r="I45" s="392"/>
      <c r="J45" s="392"/>
      <c r="K45" s="392"/>
      <c r="L45" s="392"/>
      <c r="M45" s="402" t="str">
        <f>IFERROR(K45/I45,"")</f>
        <v/>
      </c>
      <c r="N45" s="403"/>
    </row>
    <row r="46" spans="1:14" ht="17.149999999999999" customHeight="1" thickBot="1" x14ac:dyDescent="0.6">
      <c r="A46" s="389"/>
      <c r="B46" s="390"/>
      <c r="C46" s="393"/>
      <c r="D46" s="394"/>
      <c r="E46" s="396"/>
      <c r="F46" s="396"/>
      <c r="G46" s="396"/>
      <c r="H46" s="396"/>
      <c r="I46" s="394"/>
      <c r="J46" s="394"/>
      <c r="K46" s="394"/>
      <c r="L46" s="394"/>
      <c r="M46" s="404"/>
      <c r="N46" s="405"/>
    </row>
    <row r="47" spans="1:14" ht="10.25" customHeight="1" thickBot="1" x14ac:dyDescent="0.6"/>
    <row r="48" spans="1:14" ht="20.149999999999999" customHeight="1" thickBot="1" x14ac:dyDescent="0.6">
      <c r="A48" s="397" t="s">
        <v>258</v>
      </c>
      <c r="B48" s="398"/>
      <c r="C48" s="399" t="str">
        <f>IF(省エネ提案一覧!D11= 0, "", 省エネ提案一覧!D11)</f>
        <v/>
      </c>
      <c r="D48" s="400"/>
      <c r="E48" s="400"/>
      <c r="F48" s="400"/>
      <c r="G48" s="400"/>
      <c r="H48" s="400"/>
      <c r="I48" s="400"/>
      <c r="J48" s="400"/>
      <c r="K48" s="400"/>
      <c r="L48" s="400"/>
      <c r="M48" s="400"/>
      <c r="N48" s="401"/>
    </row>
    <row r="49" spans="1:14" ht="25.5" customHeight="1" thickBot="1" x14ac:dyDescent="0.6">
      <c r="A49" s="365" t="s">
        <v>40</v>
      </c>
      <c r="B49" s="366"/>
      <c r="C49" s="406" t="str">
        <f>IF(省エネ提案一覧!E11= 0, "", 省エネ提案一覧!E11)</f>
        <v/>
      </c>
      <c r="D49" s="407"/>
      <c r="E49" s="407"/>
      <c r="F49" s="407"/>
      <c r="G49" s="407"/>
      <c r="H49" s="407"/>
      <c r="I49" s="407"/>
      <c r="J49" s="407"/>
      <c r="K49" s="408"/>
      <c r="L49" s="409" t="str">
        <f>IFERROR(VLOOKUP(C49,提案内容一覧!A:B, 2, FALSE), "")</f>
        <v/>
      </c>
      <c r="M49" s="410"/>
      <c r="N49" s="411"/>
    </row>
    <row r="50" spans="1:14" ht="132" customHeight="1" thickBot="1" x14ac:dyDescent="0.6">
      <c r="A50" s="416" t="s">
        <v>14</v>
      </c>
      <c r="B50" s="417"/>
      <c r="C50" s="369"/>
      <c r="D50" s="370"/>
      <c r="E50" s="370"/>
      <c r="F50" s="370"/>
      <c r="G50" s="370"/>
      <c r="H50" s="370"/>
      <c r="I50" s="370"/>
      <c r="J50" s="370"/>
      <c r="K50" s="370"/>
      <c r="L50" s="370"/>
      <c r="M50" s="370"/>
      <c r="N50" s="371"/>
    </row>
    <row r="51" spans="1:14" ht="13.5" thickBot="1" x14ac:dyDescent="0.6">
      <c r="A51" s="367" t="s">
        <v>45</v>
      </c>
      <c r="B51" s="368"/>
      <c r="C51" s="367" t="str">
        <f>IF(省エネ提案一覧!G11= 0, "", 省エネ提案一覧!G11)</f>
        <v/>
      </c>
      <c r="D51" s="384"/>
      <c r="E51" s="384"/>
      <c r="F51" s="384"/>
      <c r="G51" s="384"/>
      <c r="H51" s="384"/>
      <c r="I51" s="384"/>
      <c r="J51" s="384"/>
      <c r="K51" s="384"/>
      <c r="L51" s="384"/>
      <c r="M51" s="384"/>
      <c r="N51" s="368"/>
    </row>
    <row r="52" spans="1:14" ht="17.149999999999999" customHeight="1" x14ac:dyDescent="0.55000000000000004">
      <c r="A52" s="385" t="s">
        <v>688</v>
      </c>
      <c r="B52" s="386"/>
      <c r="C52" s="372" t="s">
        <v>257</v>
      </c>
      <c r="D52" s="373"/>
      <c r="E52" s="412" t="s">
        <v>51</v>
      </c>
      <c r="F52" s="413"/>
      <c r="G52" s="375" t="s">
        <v>548</v>
      </c>
      <c r="H52" s="376"/>
      <c r="I52" s="412" t="s">
        <v>46</v>
      </c>
      <c r="J52" s="412"/>
      <c r="K52" s="374" t="s">
        <v>47</v>
      </c>
      <c r="L52" s="373"/>
      <c r="M52" s="374" t="s">
        <v>48</v>
      </c>
      <c r="N52" s="383"/>
    </row>
    <row r="53" spans="1:14" ht="17.149999999999999" customHeight="1" x14ac:dyDescent="0.55000000000000004">
      <c r="A53" s="387"/>
      <c r="B53" s="388"/>
      <c r="C53" s="379" t="str">
        <f>省エネ提案一覧!I11</f>
        <v>[　　]</v>
      </c>
      <c r="D53" s="380"/>
      <c r="E53" s="362"/>
      <c r="F53" s="362"/>
      <c r="G53" s="377"/>
      <c r="H53" s="378"/>
      <c r="I53" s="414"/>
      <c r="J53" s="415"/>
      <c r="K53" s="381" t="s">
        <v>49</v>
      </c>
      <c r="L53" s="380"/>
      <c r="M53" s="381" t="s">
        <v>50</v>
      </c>
      <c r="N53" s="382"/>
    </row>
    <row r="54" spans="1:14" ht="17.149999999999999" customHeight="1" x14ac:dyDescent="0.55000000000000004">
      <c r="A54" s="387"/>
      <c r="B54" s="388"/>
      <c r="C54" s="391"/>
      <c r="D54" s="392"/>
      <c r="E54" s="395"/>
      <c r="F54" s="395"/>
      <c r="G54" s="395"/>
      <c r="H54" s="395"/>
      <c r="I54" s="392"/>
      <c r="J54" s="392"/>
      <c r="K54" s="392"/>
      <c r="L54" s="392"/>
      <c r="M54" s="402" t="str">
        <f>IFERROR(K54/I54,"")</f>
        <v/>
      </c>
      <c r="N54" s="403"/>
    </row>
    <row r="55" spans="1:14" ht="17.149999999999999" customHeight="1" thickBot="1" x14ac:dyDescent="0.6">
      <c r="A55" s="389"/>
      <c r="B55" s="390"/>
      <c r="C55" s="393"/>
      <c r="D55" s="394"/>
      <c r="E55" s="396"/>
      <c r="F55" s="396"/>
      <c r="G55" s="396"/>
      <c r="H55" s="396"/>
      <c r="I55" s="394"/>
      <c r="J55" s="394"/>
      <c r="K55" s="394"/>
      <c r="L55" s="394"/>
      <c r="M55" s="404"/>
      <c r="N55" s="405"/>
    </row>
    <row r="56" spans="1:14" ht="10.25" customHeight="1" thickBot="1" x14ac:dyDescent="0.6"/>
    <row r="57" spans="1:14" ht="20.149999999999999" customHeight="1" thickBot="1" x14ac:dyDescent="0.6">
      <c r="A57" s="397" t="s">
        <v>258</v>
      </c>
      <c r="B57" s="398"/>
      <c r="C57" s="399" t="str">
        <f>IF(省エネ提案一覧!D12= 0, "", 省エネ提案一覧!D12)</f>
        <v/>
      </c>
      <c r="D57" s="400"/>
      <c r="E57" s="400"/>
      <c r="F57" s="400"/>
      <c r="G57" s="400"/>
      <c r="H57" s="400"/>
      <c r="I57" s="400"/>
      <c r="J57" s="400"/>
      <c r="K57" s="400"/>
      <c r="L57" s="400"/>
      <c r="M57" s="400"/>
      <c r="N57" s="401"/>
    </row>
    <row r="58" spans="1:14" ht="25.5" customHeight="1" thickBot="1" x14ac:dyDescent="0.6">
      <c r="A58" s="365" t="s">
        <v>40</v>
      </c>
      <c r="B58" s="366"/>
      <c r="C58" s="406" t="str">
        <f>IF(省エネ提案一覧!E12= 0, "", 省エネ提案一覧!E12)</f>
        <v/>
      </c>
      <c r="D58" s="407"/>
      <c r="E58" s="407"/>
      <c r="F58" s="407"/>
      <c r="G58" s="407"/>
      <c r="H58" s="407"/>
      <c r="I58" s="407"/>
      <c r="J58" s="407"/>
      <c r="K58" s="408"/>
      <c r="L58" s="409" t="str">
        <f>IFERROR(VLOOKUP(C58,提案内容一覧!A:B, 2, FALSE), "")</f>
        <v/>
      </c>
      <c r="M58" s="410"/>
      <c r="N58" s="411"/>
    </row>
    <row r="59" spans="1:14" ht="132" customHeight="1" thickBot="1" x14ac:dyDescent="0.6">
      <c r="A59" s="416" t="s">
        <v>14</v>
      </c>
      <c r="B59" s="417"/>
      <c r="C59" s="369"/>
      <c r="D59" s="370"/>
      <c r="E59" s="370"/>
      <c r="F59" s="370"/>
      <c r="G59" s="370"/>
      <c r="H59" s="370"/>
      <c r="I59" s="370"/>
      <c r="J59" s="370"/>
      <c r="K59" s="370"/>
      <c r="L59" s="370"/>
      <c r="M59" s="370"/>
      <c r="N59" s="371"/>
    </row>
    <row r="60" spans="1:14" ht="13.5" thickBot="1" x14ac:dyDescent="0.6">
      <c r="A60" s="367" t="s">
        <v>45</v>
      </c>
      <c r="B60" s="368"/>
      <c r="C60" s="367" t="str">
        <f>IF(省エネ提案一覧!G12= 0, "", 省エネ提案一覧!G12)</f>
        <v/>
      </c>
      <c r="D60" s="384"/>
      <c r="E60" s="384"/>
      <c r="F60" s="384"/>
      <c r="G60" s="384"/>
      <c r="H60" s="384"/>
      <c r="I60" s="384"/>
      <c r="J60" s="384"/>
      <c r="K60" s="384"/>
      <c r="L60" s="384"/>
      <c r="M60" s="384"/>
      <c r="N60" s="368"/>
    </row>
    <row r="61" spans="1:14" ht="17.149999999999999" customHeight="1" x14ac:dyDescent="0.55000000000000004">
      <c r="A61" s="385" t="s">
        <v>688</v>
      </c>
      <c r="B61" s="386"/>
      <c r="C61" s="372" t="s">
        <v>257</v>
      </c>
      <c r="D61" s="373"/>
      <c r="E61" s="412" t="s">
        <v>51</v>
      </c>
      <c r="F61" s="413"/>
      <c r="G61" s="375" t="s">
        <v>548</v>
      </c>
      <c r="H61" s="376"/>
      <c r="I61" s="412" t="s">
        <v>46</v>
      </c>
      <c r="J61" s="412"/>
      <c r="K61" s="374" t="s">
        <v>47</v>
      </c>
      <c r="L61" s="373"/>
      <c r="M61" s="374" t="s">
        <v>48</v>
      </c>
      <c r="N61" s="383"/>
    </row>
    <row r="62" spans="1:14" ht="17.149999999999999" customHeight="1" x14ac:dyDescent="0.55000000000000004">
      <c r="A62" s="387"/>
      <c r="B62" s="388"/>
      <c r="C62" s="379" t="str">
        <f>省エネ提案一覧!I12</f>
        <v>[　　]</v>
      </c>
      <c r="D62" s="380"/>
      <c r="E62" s="362"/>
      <c r="F62" s="362"/>
      <c r="G62" s="377"/>
      <c r="H62" s="378"/>
      <c r="I62" s="414"/>
      <c r="J62" s="415"/>
      <c r="K62" s="381" t="s">
        <v>49</v>
      </c>
      <c r="L62" s="380"/>
      <c r="M62" s="381" t="s">
        <v>50</v>
      </c>
      <c r="N62" s="382"/>
    </row>
    <row r="63" spans="1:14" ht="17.149999999999999" customHeight="1" x14ac:dyDescent="0.55000000000000004">
      <c r="A63" s="387"/>
      <c r="B63" s="388"/>
      <c r="C63" s="391"/>
      <c r="D63" s="392"/>
      <c r="E63" s="395"/>
      <c r="F63" s="395"/>
      <c r="G63" s="395"/>
      <c r="H63" s="395"/>
      <c r="I63" s="392"/>
      <c r="J63" s="392"/>
      <c r="K63" s="392"/>
      <c r="L63" s="392"/>
      <c r="M63" s="402" t="str">
        <f>IFERROR(K63/I63,"")</f>
        <v/>
      </c>
      <c r="N63" s="403"/>
    </row>
    <row r="64" spans="1:14" ht="17.149999999999999" customHeight="1" thickBot="1" x14ac:dyDescent="0.6">
      <c r="A64" s="389"/>
      <c r="B64" s="390"/>
      <c r="C64" s="393"/>
      <c r="D64" s="394"/>
      <c r="E64" s="396"/>
      <c r="F64" s="396"/>
      <c r="G64" s="396"/>
      <c r="H64" s="396"/>
      <c r="I64" s="394"/>
      <c r="J64" s="394"/>
      <c r="K64" s="394"/>
      <c r="L64" s="394"/>
      <c r="M64" s="404"/>
      <c r="N64" s="405"/>
    </row>
    <row r="65" spans="1:14" ht="10.25" customHeight="1" thickBot="1" x14ac:dyDescent="0.6"/>
    <row r="66" spans="1:14" ht="20.149999999999999" customHeight="1" thickBot="1" x14ac:dyDescent="0.6">
      <c r="A66" s="397" t="s">
        <v>258</v>
      </c>
      <c r="B66" s="398"/>
      <c r="C66" s="399" t="str">
        <f>IF(省エネ提案一覧!D13= 0, "", 省エネ提案一覧!D13)</f>
        <v/>
      </c>
      <c r="D66" s="400"/>
      <c r="E66" s="400"/>
      <c r="F66" s="400"/>
      <c r="G66" s="400"/>
      <c r="H66" s="400"/>
      <c r="I66" s="400"/>
      <c r="J66" s="400"/>
      <c r="K66" s="400"/>
      <c r="L66" s="400"/>
      <c r="M66" s="400"/>
      <c r="N66" s="401"/>
    </row>
    <row r="67" spans="1:14" ht="25.5" customHeight="1" thickBot="1" x14ac:dyDescent="0.6">
      <c r="A67" s="365" t="s">
        <v>40</v>
      </c>
      <c r="B67" s="366"/>
      <c r="C67" s="406" t="str">
        <f>IF(省エネ提案一覧!E13= 0, "", 省エネ提案一覧!E13)</f>
        <v/>
      </c>
      <c r="D67" s="407"/>
      <c r="E67" s="407"/>
      <c r="F67" s="407"/>
      <c r="G67" s="407"/>
      <c r="H67" s="407"/>
      <c r="I67" s="407"/>
      <c r="J67" s="407"/>
      <c r="K67" s="408"/>
      <c r="L67" s="409" t="str">
        <f>IFERROR(VLOOKUP(C67,提案内容一覧!A:B, 2, FALSE), "")</f>
        <v/>
      </c>
      <c r="M67" s="410"/>
      <c r="N67" s="411"/>
    </row>
    <row r="68" spans="1:14" ht="132" customHeight="1" thickBot="1" x14ac:dyDescent="0.6">
      <c r="A68" s="416" t="s">
        <v>14</v>
      </c>
      <c r="B68" s="417"/>
      <c r="C68" s="369"/>
      <c r="D68" s="370"/>
      <c r="E68" s="370"/>
      <c r="F68" s="370"/>
      <c r="G68" s="370"/>
      <c r="H68" s="370"/>
      <c r="I68" s="370"/>
      <c r="J68" s="370"/>
      <c r="K68" s="370"/>
      <c r="L68" s="370"/>
      <c r="M68" s="370"/>
      <c r="N68" s="371"/>
    </row>
    <row r="69" spans="1:14" ht="13.5" thickBot="1" x14ac:dyDescent="0.6">
      <c r="A69" s="367" t="s">
        <v>45</v>
      </c>
      <c r="B69" s="368"/>
      <c r="C69" s="367" t="str">
        <f>IF(省エネ提案一覧!G13= 0, "", 省エネ提案一覧!G13)</f>
        <v/>
      </c>
      <c r="D69" s="384"/>
      <c r="E69" s="384"/>
      <c r="F69" s="384"/>
      <c r="G69" s="384"/>
      <c r="H69" s="384"/>
      <c r="I69" s="384"/>
      <c r="J69" s="384"/>
      <c r="K69" s="384"/>
      <c r="L69" s="384"/>
      <c r="M69" s="384"/>
      <c r="N69" s="368"/>
    </row>
    <row r="70" spans="1:14" ht="17.149999999999999" customHeight="1" x14ac:dyDescent="0.55000000000000004">
      <c r="A70" s="385" t="s">
        <v>688</v>
      </c>
      <c r="B70" s="386"/>
      <c r="C70" s="372" t="s">
        <v>257</v>
      </c>
      <c r="D70" s="373"/>
      <c r="E70" s="412" t="s">
        <v>51</v>
      </c>
      <c r="F70" s="413"/>
      <c r="G70" s="375" t="s">
        <v>548</v>
      </c>
      <c r="H70" s="376"/>
      <c r="I70" s="412" t="s">
        <v>46</v>
      </c>
      <c r="J70" s="412"/>
      <c r="K70" s="374" t="s">
        <v>47</v>
      </c>
      <c r="L70" s="373"/>
      <c r="M70" s="374" t="s">
        <v>48</v>
      </c>
      <c r="N70" s="383"/>
    </row>
    <row r="71" spans="1:14" ht="17.149999999999999" customHeight="1" x14ac:dyDescent="0.55000000000000004">
      <c r="A71" s="387"/>
      <c r="B71" s="388"/>
      <c r="C71" s="379" t="str">
        <f>省エネ提案一覧!I13</f>
        <v>[　　]</v>
      </c>
      <c r="D71" s="380"/>
      <c r="E71" s="362"/>
      <c r="F71" s="362"/>
      <c r="G71" s="377"/>
      <c r="H71" s="378"/>
      <c r="I71" s="414"/>
      <c r="J71" s="415"/>
      <c r="K71" s="381" t="s">
        <v>49</v>
      </c>
      <c r="L71" s="380"/>
      <c r="M71" s="381" t="s">
        <v>50</v>
      </c>
      <c r="N71" s="382"/>
    </row>
    <row r="72" spans="1:14" ht="17.149999999999999" customHeight="1" x14ac:dyDescent="0.55000000000000004">
      <c r="A72" s="387"/>
      <c r="B72" s="388"/>
      <c r="C72" s="391"/>
      <c r="D72" s="392"/>
      <c r="E72" s="395"/>
      <c r="F72" s="395"/>
      <c r="G72" s="395"/>
      <c r="H72" s="395"/>
      <c r="I72" s="392"/>
      <c r="J72" s="392"/>
      <c r="K72" s="392"/>
      <c r="L72" s="392"/>
      <c r="M72" s="402" t="str">
        <f>IFERROR(K72/I72,"")</f>
        <v/>
      </c>
      <c r="N72" s="403"/>
    </row>
    <row r="73" spans="1:14" ht="17.149999999999999" customHeight="1" thickBot="1" x14ac:dyDescent="0.6">
      <c r="A73" s="389"/>
      <c r="B73" s="390"/>
      <c r="C73" s="393"/>
      <c r="D73" s="394"/>
      <c r="E73" s="396"/>
      <c r="F73" s="396"/>
      <c r="G73" s="396"/>
      <c r="H73" s="396"/>
      <c r="I73" s="394"/>
      <c r="J73" s="394"/>
      <c r="K73" s="394"/>
      <c r="L73" s="394"/>
      <c r="M73" s="404"/>
      <c r="N73" s="405"/>
    </row>
    <row r="74" spans="1:14" ht="10.25" customHeight="1" thickBot="1" x14ac:dyDescent="0.6"/>
    <row r="75" spans="1:14" ht="20.149999999999999" customHeight="1" thickBot="1" x14ac:dyDescent="0.6">
      <c r="A75" s="397" t="s">
        <v>258</v>
      </c>
      <c r="B75" s="398"/>
      <c r="C75" s="399" t="str">
        <f>IF(省エネ提案一覧!D14= 0, "", 省エネ提案一覧!D14)</f>
        <v/>
      </c>
      <c r="D75" s="400"/>
      <c r="E75" s="400"/>
      <c r="F75" s="400"/>
      <c r="G75" s="400"/>
      <c r="H75" s="400"/>
      <c r="I75" s="400"/>
      <c r="J75" s="400"/>
      <c r="K75" s="400"/>
      <c r="L75" s="400"/>
      <c r="M75" s="400"/>
      <c r="N75" s="401"/>
    </row>
    <row r="76" spans="1:14" ht="25.5" customHeight="1" thickBot="1" x14ac:dyDescent="0.6">
      <c r="A76" s="365" t="s">
        <v>40</v>
      </c>
      <c r="B76" s="366"/>
      <c r="C76" s="406" t="str">
        <f>IF(省エネ提案一覧!E14= 0, "", 省エネ提案一覧!E14)</f>
        <v/>
      </c>
      <c r="D76" s="407"/>
      <c r="E76" s="407"/>
      <c r="F76" s="407"/>
      <c r="G76" s="407"/>
      <c r="H76" s="407"/>
      <c r="I76" s="407"/>
      <c r="J76" s="407"/>
      <c r="K76" s="408"/>
      <c r="L76" s="409" t="str">
        <f>IFERROR(VLOOKUP(C76,提案内容一覧!A:B, 2, FALSE), "")</f>
        <v/>
      </c>
      <c r="M76" s="410"/>
      <c r="N76" s="411"/>
    </row>
    <row r="77" spans="1:14" ht="132" customHeight="1" thickBot="1" x14ac:dyDescent="0.6">
      <c r="A77" s="367" t="s">
        <v>14</v>
      </c>
      <c r="B77" s="368"/>
      <c r="C77" s="369"/>
      <c r="D77" s="370"/>
      <c r="E77" s="370"/>
      <c r="F77" s="370"/>
      <c r="G77" s="370"/>
      <c r="H77" s="370"/>
      <c r="I77" s="370"/>
      <c r="J77" s="370"/>
      <c r="K77" s="370"/>
      <c r="L77" s="370"/>
      <c r="M77" s="370"/>
      <c r="N77" s="371"/>
    </row>
    <row r="78" spans="1:14" ht="13.5" thickBot="1" x14ac:dyDescent="0.6">
      <c r="A78" s="367" t="s">
        <v>45</v>
      </c>
      <c r="B78" s="368"/>
      <c r="C78" s="367" t="str">
        <f>IF(省エネ提案一覧!G14= 0, "", 省エネ提案一覧!G14)</f>
        <v/>
      </c>
      <c r="D78" s="384"/>
      <c r="E78" s="384"/>
      <c r="F78" s="384"/>
      <c r="G78" s="384"/>
      <c r="H78" s="384"/>
      <c r="I78" s="384"/>
      <c r="J78" s="384"/>
      <c r="K78" s="384"/>
      <c r="L78" s="384"/>
      <c r="M78" s="384"/>
      <c r="N78" s="368"/>
    </row>
    <row r="79" spans="1:14" ht="17.149999999999999" customHeight="1" x14ac:dyDescent="0.55000000000000004">
      <c r="A79" s="385" t="s">
        <v>688</v>
      </c>
      <c r="B79" s="386"/>
      <c r="C79" s="372" t="s">
        <v>257</v>
      </c>
      <c r="D79" s="373"/>
      <c r="E79" s="375" t="s">
        <v>51</v>
      </c>
      <c r="F79" s="376"/>
      <c r="G79" s="375" t="s">
        <v>548</v>
      </c>
      <c r="H79" s="376"/>
      <c r="I79" s="375" t="s">
        <v>46</v>
      </c>
      <c r="J79" s="376"/>
      <c r="K79" s="374" t="s">
        <v>47</v>
      </c>
      <c r="L79" s="373"/>
      <c r="M79" s="374" t="s">
        <v>48</v>
      </c>
      <c r="N79" s="383"/>
    </row>
    <row r="80" spans="1:14" ht="17.149999999999999" customHeight="1" x14ac:dyDescent="0.55000000000000004">
      <c r="A80" s="387"/>
      <c r="B80" s="388"/>
      <c r="C80" s="379" t="str">
        <f>省エネ提案一覧!I14</f>
        <v>[　　]</v>
      </c>
      <c r="D80" s="380"/>
      <c r="E80" s="377"/>
      <c r="F80" s="378"/>
      <c r="G80" s="377"/>
      <c r="H80" s="378"/>
      <c r="I80" s="377"/>
      <c r="J80" s="378"/>
      <c r="K80" s="381" t="s">
        <v>49</v>
      </c>
      <c r="L80" s="380"/>
      <c r="M80" s="381" t="s">
        <v>50</v>
      </c>
      <c r="N80" s="382"/>
    </row>
    <row r="81" spans="1:14" ht="17.149999999999999" customHeight="1" x14ac:dyDescent="0.55000000000000004">
      <c r="A81" s="387"/>
      <c r="B81" s="388"/>
      <c r="C81" s="391"/>
      <c r="D81" s="392"/>
      <c r="E81" s="395"/>
      <c r="F81" s="395"/>
      <c r="G81" s="395"/>
      <c r="H81" s="395"/>
      <c r="I81" s="392"/>
      <c r="J81" s="392"/>
      <c r="K81" s="392"/>
      <c r="L81" s="392"/>
      <c r="M81" s="402" t="str">
        <f>IFERROR(K81/I81,"")</f>
        <v/>
      </c>
      <c r="N81" s="403"/>
    </row>
    <row r="82" spans="1:14" ht="17.149999999999999" customHeight="1" thickBot="1" x14ac:dyDescent="0.6">
      <c r="A82" s="389"/>
      <c r="B82" s="390"/>
      <c r="C82" s="393"/>
      <c r="D82" s="394"/>
      <c r="E82" s="396"/>
      <c r="F82" s="396"/>
      <c r="G82" s="396"/>
      <c r="H82" s="396"/>
      <c r="I82" s="394"/>
      <c r="J82" s="394"/>
      <c r="K82" s="394"/>
      <c r="L82" s="394"/>
      <c r="M82" s="404"/>
      <c r="N82" s="405"/>
    </row>
    <row r="83" spans="1:14" ht="10.25" customHeight="1" thickBot="1" x14ac:dyDescent="0.6"/>
    <row r="84" spans="1:14" ht="20.149999999999999" customHeight="1" thickBot="1" x14ac:dyDescent="0.6">
      <c r="A84" s="397" t="s">
        <v>258</v>
      </c>
      <c r="B84" s="398"/>
      <c r="C84" s="399" t="str">
        <f>IF(省エネ提案一覧!D15= 0, "", 省エネ提案一覧!D15)</f>
        <v/>
      </c>
      <c r="D84" s="400"/>
      <c r="E84" s="400"/>
      <c r="F84" s="400"/>
      <c r="G84" s="400"/>
      <c r="H84" s="400"/>
      <c r="I84" s="400"/>
      <c r="J84" s="400"/>
      <c r="K84" s="400"/>
      <c r="L84" s="400"/>
      <c r="M84" s="400"/>
      <c r="N84" s="401"/>
    </row>
    <row r="85" spans="1:14" ht="25.5" customHeight="1" thickBot="1" x14ac:dyDescent="0.6">
      <c r="A85" s="365" t="s">
        <v>40</v>
      </c>
      <c r="B85" s="366"/>
      <c r="C85" s="406" t="str">
        <f>IF(省エネ提案一覧!E15= 0, "", 省エネ提案一覧!E15)</f>
        <v/>
      </c>
      <c r="D85" s="407"/>
      <c r="E85" s="407"/>
      <c r="F85" s="407"/>
      <c r="G85" s="407"/>
      <c r="H85" s="407"/>
      <c r="I85" s="407"/>
      <c r="J85" s="407"/>
      <c r="K85" s="408"/>
      <c r="L85" s="409" t="str">
        <f>IFERROR(VLOOKUP(C85,提案内容一覧!A:B, 2, FALSE), "")</f>
        <v/>
      </c>
      <c r="M85" s="410"/>
      <c r="N85" s="411"/>
    </row>
    <row r="86" spans="1:14" ht="132" customHeight="1" thickBot="1" x14ac:dyDescent="0.6">
      <c r="A86" s="367" t="s">
        <v>14</v>
      </c>
      <c r="B86" s="368"/>
      <c r="C86" s="369"/>
      <c r="D86" s="370"/>
      <c r="E86" s="370"/>
      <c r="F86" s="370"/>
      <c r="G86" s="370"/>
      <c r="H86" s="370"/>
      <c r="I86" s="370"/>
      <c r="J86" s="370"/>
      <c r="K86" s="370"/>
      <c r="L86" s="370"/>
      <c r="M86" s="370"/>
      <c r="N86" s="371"/>
    </row>
    <row r="87" spans="1:14" ht="13.5" thickBot="1" x14ac:dyDescent="0.6">
      <c r="A87" s="367" t="s">
        <v>45</v>
      </c>
      <c r="B87" s="368"/>
      <c r="C87" s="367" t="str">
        <f>IF(省エネ提案一覧!G15= 0, "", 省エネ提案一覧!G15)</f>
        <v/>
      </c>
      <c r="D87" s="384"/>
      <c r="E87" s="384"/>
      <c r="F87" s="384"/>
      <c r="G87" s="384"/>
      <c r="H87" s="384"/>
      <c r="I87" s="384"/>
      <c r="J87" s="384"/>
      <c r="K87" s="384"/>
      <c r="L87" s="384"/>
      <c r="M87" s="384"/>
      <c r="N87" s="368"/>
    </row>
    <row r="88" spans="1:14" ht="17.149999999999999" customHeight="1" x14ac:dyDescent="0.55000000000000004">
      <c r="A88" s="385" t="s">
        <v>688</v>
      </c>
      <c r="B88" s="386"/>
      <c r="C88" s="372" t="s">
        <v>257</v>
      </c>
      <c r="D88" s="373"/>
      <c r="E88" s="375" t="s">
        <v>51</v>
      </c>
      <c r="F88" s="376"/>
      <c r="G88" s="375" t="s">
        <v>548</v>
      </c>
      <c r="H88" s="376"/>
      <c r="I88" s="375" t="s">
        <v>46</v>
      </c>
      <c r="J88" s="376"/>
      <c r="K88" s="374" t="s">
        <v>47</v>
      </c>
      <c r="L88" s="373"/>
      <c r="M88" s="374" t="s">
        <v>48</v>
      </c>
      <c r="N88" s="383"/>
    </row>
    <row r="89" spans="1:14" ht="17.149999999999999" customHeight="1" x14ac:dyDescent="0.55000000000000004">
      <c r="A89" s="387"/>
      <c r="B89" s="388"/>
      <c r="C89" s="379" t="str">
        <f>省エネ提案一覧!I15</f>
        <v>[　　]</v>
      </c>
      <c r="D89" s="380"/>
      <c r="E89" s="377"/>
      <c r="F89" s="378"/>
      <c r="G89" s="377"/>
      <c r="H89" s="378"/>
      <c r="I89" s="377"/>
      <c r="J89" s="378"/>
      <c r="K89" s="381" t="s">
        <v>49</v>
      </c>
      <c r="L89" s="380"/>
      <c r="M89" s="381" t="s">
        <v>50</v>
      </c>
      <c r="N89" s="382"/>
    </row>
    <row r="90" spans="1:14" ht="17.149999999999999" customHeight="1" x14ac:dyDescent="0.55000000000000004">
      <c r="A90" s="387"/>
      <c r="B90" s="388"/>
      <c r="C90" s="391"/>
      <c r="D90" s="392"/>
      <c r="E90" s="395"/>
      <c r="F90" s="395"/>
      <c r="G90" s="395"/>
      <c r="H90" s="395"/>
      <c r="I90" s="392"/>
      <c r="J90" s="392"/>
      <c r="K90" s="392"/>
      <c r="L90" s="392"/>
      <c r="M90" s="402" t="str">
        <f>IFERROR(K90/I90,"")</f>
        <v/>
      </c>
      <c r="N90" s="403"/>
    </row>
    <row r="91" spans="1:14" ht="17.149999999999999" customHeight="1" thickBot="1" x14ac:dyDescent="0.6">
      <c r="A91" s="389"/>
      <c r="B91" s="390"/>
      <c r="C91" s="393"/>
      <c r="D91" s="394"/>
      <c r="E91" s="396"/>
      <c r="F91" s="396"/>
      <c r="G91" s="396"/>
      <c r="H91" s="396"/>
      <c r="I91" s="394"/>
      <c r="J91" s="394"/>
      <c r="K91" s="394"/>
      <c r="L91" s="394"/>
      <c r="M91" s="404"/>
      <c r="N91" s="405"/>
    </row>
    <row r="92" spans="1:14" ht="10.25" customHeight="1" thickBot="1" x14ac:dyDescent="0.6"/>
    <row r="93" spans="1:14" ht="20.149999999999999" customHeight="1" thickBot="1" x14ac:dyDescent="0.6">
      <c r="A93" s="397" t="s">
        <v>258</v>
      </c>
      <c r="B93" s="398"/>
      <c r="C93" s="399" t="str">
        <f>IF(省エネ提案一覧!D16= 0, "", 省エネ提案一覧!D16)</f>
        <v/>
      </c>
      <c r="D93" s="400"/>
      <c r="E93" s="400"/>
      <c r="F93" s="400"/>
      <c r="G93" s="400"/>
      <c r="H93" s="400"/>
      <c r="I93" s="400"/>
      <c r="J93" s="400"/>
      <c r="K93" s="400"/>
      <c r="L93" s="400"/>
      <c r="M93" s="400"/>
      <c r="N93" s="401"/>
    </row>
    <row r="94" spans="1:14" ht="25.5" customHeight="1" thickBot="1" x14ac:dyDescent="0.6">
      <c r="A94" s="365" t="s">
        <v>40</v>
      </c>
      <c r="B94" s="366"/>
      <c r="C94" s="406" t="str">
        <f>IF(省エネ提案一覧!E16= 0, "", 省エネ提案一覧!E16)</f>
        <v/>
      </c>
      <c r="D94" s="407"/>
      <c r="E94" s="407"/>
      <c r="F94" s="407"/>
      <c r="G94" s="407"/>
      <c r="H94" s="407"/>
      <c r="I94" s="407"/>
      <c r="J94" s="407"/>
      <c r="K94" s="408"/>
      <c r="L94" s="409" t="str">
        <f>IFERROR(VLOOKUP(C94,提案内容一覧!A:B, 2, FALSE), "")</f>
        <v/>
      </c>
      <c r="M94" s="410"/>
      <c r="N94" s="411"/>
    </row>
    <row r="95" spans="1:14" ht="132" customHeight="1" thickBot="1" x14ac:dyDescent="0.6">
      <c r="A95" s="367" t="s">
        <v>14</v>
      </c>
      <c r="B95" s="368"/>
      <c r="C95" s="369"/>
      <c r="D95" s="370"/>
      <c r="E95" s="370"/>
      <c r="F95" s="370"/>
      <c r="G95" s="370"/>
      <c r="H95" s="370"/>
      <c r="I95" s="370"/>
      <c r="J95" s="370"/>
      <c r="K95" s="370"/>
      <c r="L95" s="370"/>
      <c r="M95" s="370"/>
      <c r="N95" s="371"/>
    </row>
    <row r="96" spans="1:14" ht="13.5" thickBot="1" x14ac:dyDescent="0.6">
      <c r="A96" s="367" t="s">
        <v>45</v>
      </c>
      <c r="B96" s="368"/>
      <c r="C96" s="367" t="str">
        <f>IF(省エネ提案一覧!G16= 0, "", 省エネ提案一覧!G16)</f>
        <v/>
      </c>
      <c r="D96" s="384"/>
      <c r="E96" s="384"/>
      <c r="F96" s="384"/>
      <c r="G96" s="384"/>
      <c r="H96" s="384"/>
      <c r="I96" s="384"/>
      <c r="J96" s="384"/>
      <c r="K96" s="384"/>
      <c r="L96" s="384"/>
      <c r="M96" s="384"/>
      <c r="N96" s="368"/>
    </row>
    <row r="97" spans="1:14" ht="17.149999999999999" customHeight="1" x14ac:dyDescent="0.55000000000000004">
      <c r="A97" s="385" t="s">
        <v>688</v>
      </c>
      <c r="B97" s="386"/>
      <c r="C97" s="372" t="s">
        <v>257</v>
      </c>
      <c r="D97" s="373"/>
      <c r="E97" s="375" t="s">
        <v>51</v>
      </c>
      <c r="F97" s="376"/>
      <c r="G97" s="375" t="s">
        <v>548</v>
      </c>
      <c r="H97" s="376"/>
      <c r="I97" s="375" t="s">
        <v>46</v>
      </c>
      <c r="J97" s="376"/>
      <c r="K97" s="374" t="s">
        <v>47</v>
      </c>
      <c r="L97" s="373"/>
      <c r="M97" s="374" t="s">
        <v>48</v>
      </c>
      <c r="N97" s="383"/>
    </row>
    <row r="98" spans="1:14" ht="17.149999999999999" customHeight="1" x14ac:dyDescent="0.55000000000000004">
      <c r="A98" s="387"/>
      <c r="B98" s="388"/>
      <c r="C98" s="379" t="str">
        <f>省エネ提案一覧!I16</f>
        <v>[　　]</v>
      </c>
      <c r="D98" s="380"/>
      <c r="E98" s="377"/>
      <c r="F98" s="378"/>
      <c r="G98" s="377"/>
      <c r="H98" s="378"/>
      <c r="I98" s="377"/>
      <c r="J98" s="378"/>
      <c r="K98" s="381" t="s">
        <v>49</v>
      </c>
      <c r="L98" s="380"/>
      <c r="M98" s="381" t="s">
        <v>50</v>
      </c>
      <c r="N98" s="382"/>
    </row>
    <row r="99" spans="1:14" ht="17.149999999999999" customHeight="1" x14ac:dyDescent="0.55000000000000004">
      <c r="A99" s="387"/>
      <c r="B99" s="388"/>
      <c r="C99" s="391"/>
      <c r="D99" s="392"/>
      <c r="E99" s="395"/>
      <c r="F99" s="395"/>
      <c r="G99" s="395"/>
      <c r="H99" s="395"/>
      <c r="I99" s="392"/>
      <c r="J99" s="392"/>
      <c r="K99" s="392"/>
      <c r="L99" s="392"/>
      <c r="M99" s="402" t="str">
        <f>IFERROR(K99/I99,"")</f>
        <v/>
      </c>
      <c r="N99" s="403"/>
    </row>
    <row r="100" spans="1:14" ht="17.149999999999999" customHeight="1" thickBot="1" x14ac:dyDescent="0.6">
      <c r="A100" s="389"/>
      <c r="B100" s="390"/>
      <c r="C100" s="393"/>
      <c r="D100" s="394"/>
      <c r="E100" s="396"/>
      <c r="F100" s="396"/>
      <c r="G100" s="396"/>
      <c r="H100" s="396"/>
      <c r="I100" s="394"/>
      <c r="J100" s="394"/>
      <c r="K100" s="394"/>
      <c r="L100" s="394"/>
      <c r="M100" s="404"/>
      <c r="N100" s="405"/>
    </row>
    <row r="101" spans="1:14" ht="10.25" customHeight="1" thickBot="1" x14ac:dyDescent="0.6"/>
    <row r="102" spans="1:14" ht="20.149999999999999" customHeight="1" thickBot="1" x14ac:dyDescent="0.6">
      <c r="A102" s="397" t="s">
        <v>258</v>
      </c>
      <c r="B102" s="398"/>
      <c r="C102" s="399" t="str">
        <f>IF(省エネ提案一覧!D17= 0, "", 省エネ提案一覧!D17)</f>
        <v/>
      </c>
      <c r="D102" s="400"/>
      <c r="E102" s="400"/>
      <c r="F102" s="400"/>
      <c r="G102" s="400"/>
      <c r="H102" s="400"/>
      <c r="I102" s="400"/>
      <c r="J102" s="400"/>
      <c r="K102" s="400"/>
      <c r="L102" s="400"/>
      <c r="M102" s="400"/>
      <c r="N102" s="401"/>
    </row>
    <row r="103" spans="1:14" ht="25.5" customHeight="1" thickBot="1" x14ac:dyDescent="0.6">
      <c r="A103" s="365" t="s">
        <v>40</v>
      </c>
      <c r="B103" s="366"/>
      <c r="C103" s="406" t="str">
        <f>IF(省エネ提案一覧!E17= 0, "", 省エネ提案一覧!E17)</f>
        <v/>
      </c>
      <c r="D103" s="407"/>
      <c r="E103" s="407"/>
      <c r="F103" s="407"/>
      <c r="G103" s="407"/>
      <c r="H103" s="407"/>
      <c r="I103" s="407"/>
      <c r="J103" s="407"/>
      <c r="K103" s="408"/>
      <c r="L103" s="409" t="str">
        <f>IFERROR(VLOOKUP(C103,提案内容一覧!A:B, 2, FALSE), "")</f>
        <v/>
      </c>
      <c r="M103" s="410"/>
      <c r="N103" s="411"/>
    </row>
    <row r="104" spans="1:14" ht="132" customHeight="1" thickBot="1" x14ac:dyDescent="0.6">
      <c r="A104" s="367" t="s">
        <v>14</v>
      </c>
      <c r="B104" s="368"/>
      <c r="C104" s="369"/>
      <c r="D104" s="370"/>
      <c r="E104" s="370"/>
      <c r="F104" s="370"/>
      <c r="G104" s="370"/>
      <c r="H104" s="370"/>
      <c r="I104" s="370"/>
      <c r="J104" s="370"/>
      <c r="K104" s="370"/>
      <c r="L104" s="370"/>
      <c r="M104" s="370"/>
      <c r="N104" s="371"/>
    </row>
    <row r="105" spans="1:14" ht="13.5" thickBot="1" x14ac:dyDescent="0.6">
      <c r="A105" s="367" t="s">
        <v>45</v>
      </c>
      <c r="B105" s="368"/>
      <c r="C105" s="367" t="str">
        <f>IF(省エネ提案一覧!G17= 0, "", 省エネ提案一覧!G17)</f>
        <v/>
      </c>
      <c r="D105" s="384"/>
      <c r="E105" s="384"/>
      <c r="F105" s="384"/>
      <c r="G105" s="384"/>
      <c r="H105" s="384"/>
      <c r="I105" s="384"/>
      <c r="J105" s="384"/>
      <c r="K105" s="384"/>
      <c r="L105" s="384"/>
      <c r="M105" s="384"/>
      <c r="N105" s="368"/>
    </row>
    <row r="106" spans="1:14" ht="17.149999999999999" customHeight="1" x14ac:dyDescent="0.55000000000000004">
      <c r="A106" s="385" t="s">
        <v>688</v>
      </c>
      <c r="B106" s="386"/>
      <c r="C106" s="372" t="s">
        <v>257</v>
      </c>
      <c r="D106" s="373"/>
      <c r="E106" s="375" t="s">
        <v>51</v>
      </c>
      <c r="F106" s="376"/>
      <c r="G106" s="375" t="s">
        <v>548</v>
      </c>
      <c r="H106" s="376"/>
      <c r="I106" s="375" t="s">
        <v>46</v>
      </c>
      <c r="J106" s="376"/>
      <c r="K106" s="374" t="s">
        <v>47</v>
      </c>
      <c r="L106" s="373"/>
      <c r="M106" s="374" t="s">
        <v>48</v>
      </c>
      <c r="N106" s="383"/>
    </row>
    <row r="107" spans="1:14" ht="17.149999999999999" customHeight="1" x14ac:dyDescent="0.55000000000000004">
      <c r="A107" s="387"/>
      <c r="B107" s="388"/>
      <c r="C107" s="379" t="str">
        <f>省エネ提案一覧!I17</f>
        <v>[　　]</v>
      </c>
      <c r="D107" s="380"/>
      <c r="E107" s="377"/>
      <c r="F107" s="378"/>
      <c r="G107" s="377"/>
      <c r="H107" s="378"/>
      <c r="I107" s="377"/>
      <c r="J107" s="378"/>
      <c r="K107" s="381" t="s">
        <v>49</v>
      </c>
      <c r="L107" s="380"/>
      <c r="M107" s="381" t="s">
        <v>50</v>
      </c>
      <c r="N107" s="382"/>
    </row>
    <row r="108" spans="1:14" ht="17.149999999999999" customHeight="1" x14ac:dyDescent="0.55000000000000004">
      <c r="A108" s="387"/>
      <c r="B108" s="388"/>
      <c r="C108" s="391"/>
      <c r="D108" s="392"/>
      <c r="E108" s="395"/>
      <c r="F108" s="395"/>
      <c r="G108" s="395"/>
      <c r="H108" s="395"/>
      <c r="I108" s="392"/>
      <c r="J108" s="392"/>
      <c r="K108" s="392"/>
      <c r="L108" s="392"/>
      <c r="M108" s="402" t="str">
        <f>IFERROR(K108/I108,"")</f>
        <v/>
      </c>
      <c r="N108" s="403"/>
    </row>
    <row r="109" spans="1:14" ht="17.149999999999999" customHeight="1" thickBot="1" x14ac:dyDescent="0.6">
      <c r="A109" s="389"/>
      <c r="B109" s="390"/>
      <c r="C109" s="393"/>
      <c r="D109" s="394"/>
      <c r="E109" s="396"/>
      <c r="F109" s="396"/>
      <c r="G109" s="396"/>
      <c r="H109" s="396"/>
      <c r="I109" s="394"/>
      <c r="J109" s="394"/>
      <c r="K109" s="394"/>
      <c r="L109" s="394"/>
      <c r="M109" s="404"/>
      <c r="N109" s="405"/>
    </row>
    <row r="110" spans="1:14" ht="10.25" customHeight="1" x14ac:dyDescent="0.55000000000000004"/>
  </sheetData>
  <sheetProtection selectLockedCells="1"/>
  <mergeCells count="301">
    <mergeCell ref="A70:B73"/>
    <mergeCell ref="C70:D70"/>
    <mergeCell ref="E70:F71"/>
    <mergeCell ref="G70:H71"/>
    <mergeCell ref="I70:J71"/>
    <mergeCell ref="K70:L70"/>
    <mergeCell ref="M70:N70"/>
    <mergeCell ref="C71:D71"/>
    <mergeCell ref="K71:L71"/>
    <mergeCell ref="M71:N71"/>
    <mergeCell ref="C72:D73"/>
    <mergeCell ref="E72:F73"/>
    <mergeCell ref="G72:H73"/>
    <mergeCell ref="I72:J73"/>
    <mergeCell ref="K72:L73"/>
    <mergeCell ref="M72:N73"/>
    <mergeCell ref="A66:B66"/>
    <mergeCell ref="C66:N66"/>
    <mergeCell ref="A67:B67"/>
    <mergeCell ref="C67:K67"/>
    <mergeCell ref="L67:N67"/>
    <mergeCell ref="A68:B68"/>
    <mergeCell ref="C68:N68"/>
    <mergeCell ref="A69:B69"/>
    <mergeCell ref="C69:N69"/>
    <mergeCell ref="A61:B64"/>
    <mergeCell ref="C61:D61"/>
    <mergeCell ref="E61:F62"/>
    <mergeCell ref="G61:H62"/>
    <mergeCell ref="I61:J62"/>
    <mergeCell ref="K61:L61"/>
    <mergeCell ref="M61:N61"/>
    <mergeCell ref="C62:D62"/>
    <mergeCell ref="K62:L62"/>
    <mergeCell ref="M62:N62"/>
    <mergeCell ref="C63:D64"/>
    <mergeCell ref="E63:F64"/>
    <mergeCell ref="G63:H64"/>
    <mergeCell ref="I63:J64"/>
    <mergeCell ref="K63:L64"/>
    <mergeCell ref="M63:N64"/>
    <mergeCell ref="A57:B57"/>
    <mergeCell ref="C57:N57"/>
    <mergeCell ref="A58:B58"/>
    <mergeCell ref="C58:K58"/>
    <mergeCell ref="L58:N58"/>
    <mergeCell ref="A59:B59"/>
    <mergeCell ref="C59:N59"/>
    <mergeCell ref="A60:B60"/>
    <mergeCell ref="C60:N60"/>
    <mergeCell ref="A52:B55"/>
    <mergeCell ref="C52:D52"/>
    <mergeCell ref="E52:F53"/>
    <mergeCell ref="G52:H53"/>
    <mergeCell ref="I52:J53"/>
    <mergeCell ref="K52:L52"/>
    <mergeCell ref="M52:N52"/>
    <mergeCell ref="C53:D53"/>
    <mergeCell ref="K53:L53"/>
    <mergeCell ref="M53:N53"/>
    <mergeCell ref="C54:D55"/>
    <mergeCell ref="E54:F55"/>
    <mergeCell ref="G54:H55"/>
    <mergeCell ref="I54:J55"/>
    <mergeCell ref="K54:L55"/>
    <mergeCell ref="M54:N55"/>
    <mergeCell ref="A48:B48"/>
    <mergeCell ref="C48:N48"/>
    <mergeCell ref="A49:B49"/>
    <mergeCell ref="C49:K49"/>
    <mergeCell ref="L49:N49"/>
    <mergeCell ref="A50:B50"/>
    <mergeCell ref="C50:N50"/>
    <mergeCell ref="A51:B51"/>
    <mergeCell ref="C51:N51"/>
    <mergeCell ref="A41:B41"/>
    <mergeCell ref="C41:N41"/>
    <mergeCell ref="A42:B42"/>
    <mergeCell ref="C42:N42"/>
    <mergeCell ref="A43:B46"/>
    <mergeCell ref="C43:D43"/>
    <mergeCell ref="E43:F44"/>
    <mergeCell ref="G43:H44"/>
    <mergeCell ref="I43:J44"/>
    <mergeCell ref="K43:L43"/>
    <mergeCell ref="M43:N43"/>
    <mergeCell ref="C44:D44"/>
    <mergeCell ref="K44:L44"/>
    <mergeCell ref="M44:N44"/>
    <mergeCell ref="C45:D46"/>
    <mergeCell ref="E45:F46"/>
    <mergeCell ref="G45:H46"/>
    <mergeCell ref="I45:J46"/>
    <mergeCell ref="K45:L46"/>
    <mergeCell ref="M45:N46"/>
    <mergeCell ref="C7:D7"/>
    <mergeCell ref="E7:F8"/>
    <mergeCell ref="G7:H8"/>
    <mergeCell ref="I7:J8"/>
    <mergeCell ref="M9:N10"/>
    <mergeCell ref="A39:B39"/>
    <mergeCell ref="C39:N39"/>
    <mergeCell ref="A40:B40"/>
    <mergeCell ref="C40:K40"/>
    <mergeCell ref="L40:N40"/>
    <mergeCell ref="A15:B15"/>
    <mergeCell ref="C15:N15"/>
    <mergeCell ref="A16:B19"/>
    <mergeCell ref="C16:D16"/>
    <mergeCell ref="E16:F17"/>
    <mergeCell ref="G16:H17"/>
    <mergeCell ref="I16:J17"/>
    <mergeCell ref="K16:L16"/>
    <mergeCell ref="M16:N16"/>
    <mergeCell ref="C17:D17"/>
    <mergeCell ref="A23:B23"/>
    <mergeCell ref="C23:N23"/>
    <mergeCell ref="K17:L17"/>
    <mergeCell ref="M17:N17"/>
    <mergeCell ref="A1:N1"/>
    <mergeCell ref="A13:B13"/>
    <mergeCell ref="C13:K13"/>
    <mergeCell ref="L13:N13"/>
    <mergeCell ref="A14:B14"/>
    <mergeCell ref="C14:N14"/>
    <mergeCell ref="K7:L7"/>
    <mergeCell ref="M7:N7"/>
    <mergeCell ref="C8:D8"/>
    <mergeCell ref="K8:L8"/>
    <mergeCell ref="M8:N8"/>
    <mergeCell ref="C9:D10"/>
    <mergeCell ref="E9:F10"/>
    <mergeCell ref="G9:H10"/>
    <mergeCell ref="I9:J10"/>
    <mergeCell ref="K9:L10"/>
    <mergeCell ref="A4:B4"/>
    <mergeCell ref="C4:K4"/>
    <mergeCell ref="L4:N4"/>
    <mergeCell ref="A5:B5"/>
    <mergeCell ref="C5:N5"/>
    <mergeCell ref="A6:B6"/>
    <mergeCell ref="C6:N6"/>
    <mergeCell ref="A7:B10"/>
    <mergeCell ref="C18:D19"/>
    <mergeCell ref="E18:F19"/>
    <mergeCell ref="G18:H19"/>
    <mergeCell ref="I18:J19"/>
    <mergeCell ref="K18:L19"/>
    <mergeCell ref="M18:N19"/>
    <mergeCell ref="A22:B22"/>
    <mergeCell ref="C22:K22"/>
    <mergeCell ref="L22:N22"/>
    <mergeCell ref="A34:B37"/>
    <mergeCell ref="C34:D34"/>
    <mergeCell ref="E34:F35"/>
    <mergeCell ref="G34:H35"/>
    <mergeCell ref="I34:J35"/>
    <mergeCell ref="C36:D37"/>
    <mergeCell ref="E36:F37"/>
    <mergeCell ref="G36:H37"/>
    <mergeCell ref="I36:J37"/>
    <mergeCell ref="C35:D35"/>
    <mergeCell ref="A31:B31"/>
    <mergeCell ref="C31:K31"/>
    <mergeCell ref="L31:N31"/>
    <mergeCell ref="A32:B32"/>
    <mergeCell ref="C32:N32"/>
    <mergeCell ref="C27:D28"/>
    <mergeCell ref="E27:F28"/>
    <mergeCell ref="A33:B33"/>
    <mergeCell ref="C33:N33"/>
    <mergeCell ref="A77:B77"/>
    <mergeCell ref="C77:N77"/>
    <mergeCell ref="C79:D79"/>
    <mergeCell ref="K79:L79"/>
    <mergeCell ref="M79:N79"/>
    <mergeCell ref="A75:B75"/>
    <mergeCell ref="A76:B76"/>
    <mergeCell ref="C76:K76"/>
    <mergeCell ref="L76:N76"/>
    <mergeCell ref="A78:B78"/>
    <mergeCell ref="A79:B82"/>
    <mergeCell ref="E79:F80"/>
    <mergeCell ref="G79:H80"/>
    <mergeCell ref="I79:J80"/>
    <mergeCell ref="C80:D80"/>
    <mergeCell ref="K80:L80"/>
    <mergeCell ref="M80:N80"/>
    <mergeCell ref="C81:D82"/>
    <mergeCell ref="E81:F82"/>
    <mergeCell ref="G81:H82"/>
    <mergeCell ref="I81:J82"/>
    <mergeCell ref="K81:L82"/>
    <mergeCell ref="M81:N82"/>
    <mergeCell ref="A102:B102"/>
    <mergeCell ref="C102:N102"/>
    <mergeCell ref="A95:B95"/>
    <mergeCell ref="C95:N95"/>
    <mergeCell ref="C97:D97"/>
    <mergeCell ref="K97:L97"/>
    <mergeCell ref="M97:N97"/>
    <mergeCell ref="A96:B96"/>
    <mergeCell ref="C96:N96"/>
    <mergeCell ref="A97:B100"/>
    <mergeCell ref="E97:F98"/>
    <mergeCell ref="G97:H98"/>
    <mergeCell ref="I97:J98"/>
    <mergeCell ref="C98:D98"/>
    <mergeCell ref="K98:L98"/>
    <mergeCell ref="M98:N98"/>
    <mergeCell ref="C99:D100"/>
    <mergeCell ref="E99:F100"/>
    <mergeCell ref="A93:B93"/>
    <mergeCell ref="A94:B94"/>
    <mergeCell ref="C93:N93"/>
    <mergeCell ref="C94:K94"/>
    <mergeCell ref="L94:N94"/>
    <mergeCell ref="M90:N91"/>
    <mergeCell ref="A85:B85"/>
    <mergeCell ref="A86:B86"/>
    <mergeCell ref="A3:B3"/>
    <mergeCell ref="C3:N3"/>
    <mergeCell ref="A12:B12"/>
    <mergeCell ref="C12:N12"/>
    <mergeCell ref="A21:B21"/>
    <mergeCell ref="C21:N21"/>
    <mergeCell ref="A30:B30"/>
    <mergeCell ref="C30:N30"/>
    <mergeCell ref="C75:N75"/>
    <mergeCell ref="A24:B24"/>
    <mergeCell ref="C24:N24"/>
    <mergeCell ref="A25:B28"/>
    <mergeCell ref="C25:D25"/>
    <mergeCell ref="E25:F26"/>
    <mergeCell ref="G25:H26"/>
    <mergeCell ref="I25:J26"/>
    <mergeCell ref="K90:L91"/>
    <mergeCell ref="C86:N86"/>
    <mergeCell ref="C88:D88"/>
    <mergeCell ref="K88:L88"/>
    <mergeCell ref="M88:N88"/>
    <mergeCell ref="K25:L25"/>
    <mergeCell ref="M25:N25"/>
    <mergeCell ref="C26:D26"/>
    <mergeCell ref="K26:L26"/>
    <mergeCell ref="M26:N26"/>
    <mergeCell ref="K36:L37"/>
    <mergeCell ref="M36:N37"/>
    <mergeCell ref="G27:H28"/>
    <mergeCell ref="C78:N78"/>
    <mergeCell ref="I27:J28"/>
    <mergeCell ref="K27:L28"/>
    <mergeCell ref="M27:N28"/>
    <mergeCell ref="K34:L34"/>
    <mergeCell ref="M34:N34"/>
    <mergeCell ref="K35:L35"/>
    <mergeCell ref="M35:N35"/>
    <mergeCell ref="A84:B84"/>
    <mergeCell ref="C84:N84"/>
    <mergeCell ref="G99:H100"/>
    <mergeCell ref="I99:J100"/>
    <mergeCell ref="K99:L100"/>
    <mergeCell ref="M99:N100"/>
    <mergeCell ref="M108:N109"/>
    <mergeCell ref="C85:K85"/>
    <mergeCell ref="L85:N85"/>
    <mergeCell ref="A87:B87"/>
    <mergeCell ref="C87:N87"/>
    <mergeCell ref="A88:B91"/>
    <mergeCell ref="E88:F89"/>
    <mergeCell ref="G88:H89"/>
    <mergeCell ref="I88:J89"/>
    <mergeCell ref="C89:D89"/>
    <mergeCell ref="K89:L89"/>
    <mergeCell ref="M89:N89"/>
    <mergeCell ref="C90:D91"/>
    <mergeCell ref="E90:F91"/>
    <mergeCell ref="G90:H91"/>
    <mergeCell ref="I90:J91"/>
    <mergeCell ref="C103:K103"/>
    <mergeCell ref="L103:N103"/>
    <mergeCell ref="A103:B103"/>
    <mergeCell ref="A104:B104"/>
    <mergeCell ref="C104:N104"/>
    <mergeCell ref="C106:D106"/>
    <mergeCell ref="K106:L106"/>
    <mergeCell ref="I106:J107"/>
    <mergeCell ref="C107:D107"/>
    <mergeCell ref="K107:L107"/>
    <mergeCell ref="M107:N107"/>
    <mergeCell ref="M106:N106"/>
    <mergeCell ref="A105:B105"/>
    <mergeCell ref="C105:N105"/>
    <mergeCell ref="A106:B109"/>
    <mergeCell ref="E106:F107"/>
    <mergeCell ref="G106:H107"/>
    <mergeCell ref="C108:D109"/>
    <mergeCell ref="E108:F109"/>
    <mergeCell ref="G108:H109"/>
    <mergeCell ref="I108:J109"/>
    <mergeCell ref="K108:L109"/>
  </mergeCells>
  <phoneticPr fontId="1"/>
  <conditionalFormatting sqref="C9:L10 C18:L19 C27:L28 C36:L37 C45:L46 C54:L55 C63:L64 C72:L73 C81:L82 C90:L91 C99:L100 C108:L109">
    <cfRule type="containsBlanks" dxfId="59" priority="1">
      <formula>LEN(TRIM(C9))=0</formula>
    </cfRule>
  </conditionalFormatting>
  <conditionalFormatting sqref="C5:N5 C14:N14 C23:N23 C32:N32 C41:N41 C50:N50 C59:N59 C68:N68 C77:N77 C86:N86 C95:N95 C104:N104">
    <cfRule type="containsBlanks" dxfId="58" priority="2">
      <formula>LEN(TRIM(C5))=0</formula>
    </cfRule>
  </conditionalFormatting>
  <pageMargins left="0.7" right="0.7" top="0.75" bottom="0.75" header="0.3" footer="0.3"/>
  <pageSetup paperSize="9" scale="62" fitToWidth="0" fitToHeight="0" orientation="portrait" r:id="rId1"/>
  <rowBreaks count="1" manualBreakCount="1">
    <brk id="74" max="1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EE75C-26E0-4E64-8B20-91D623863740}">
  <sheetPr>
    <tabColor rgb="FF81B2DF"/>
  </sheetPr>
  <dimension ref="A1:AA54"/>
  <sheetViews>
    <sheetView showZeros="0" view="pageBreakPreview" topLeftCell="A34" zoomScale="117" zoomScaleNormal="100" zoomScaleSheetLayoutView="100" workbookViewId="0">
      <selection sqref="A1:Z2"/>
    </sheetView>
  </sheetViews>
  <sheetFormatPr defaultColWidth="9" defaultRowHeight="13" x14ac:dyDescent="0.55000000000000004"/>
  <cols>
    <col min="1" max="26" width="3.1640625" style="1" customWidth="1"/>
    <col min="27" max="16384" width="9" style="1"/>
  </cols>
  <sheetData>
    <row r="1" spans="1:26" x14ac:dyDescent="0.55000000000000004">
      <c r="A1" s="462" t="s">
        <v>516</v>
      </c>
      <c r="B1" s="463"/>
      <c r="C1" s="463"/>
      <c r="D1" s="463"/>
      <c r="E1" s="463"/>
      <c r="F1" s="463"/>
      <c r="G1" s="463"/>
      <c r="H1" s="463"/>
      <c r="I1" s="463"/>
      <c r="J1" s="463"/>
      <c r="K1" s="463"/>
      <c r="L1" s="463"/>
      <c r="M1" s="463"/>
      <c r="N1" s="463"/>
      <c r="O1" s="463"/>
      <c r="P1" s="463"/>
      <c r="Q1" s="463"/>
      <c r="R1" s="463"/>
      <c r="S1" s="463"/>
      <c r="T1" s="463"/>
      <c r="U1" s="463"/>
      <c r="V1" s="463"/>
      <c r="W1" s="463"/>
      <c r="X1" s="463"/>
      <c r="Y1" s="463"/>
      <c r="Z1" s="464"/>
    </row>
    <row r="2" spans="1:26" ht="13.5" thickBot="1" x14ac:dyDescent="0.6">
      <c r="A2" s="465"/>
      <c r="B2" s="466"/>
      <c r="C2" s="466"/>
      <c r="D2" s="466"/>
      <c r="E2" s="466"/>
      <c r="F2" s="466"/>
      <c r="G2" s="466"/>
      <c r="H2" s="466"/>
      <c r="I2" s="466"/>
      <c r="J2" s="466"/>
      <c r="K2" s="466"/>
      <c r="L2" s="466"/>
      <c r="M2" s="466"/>
      <c r="N2" s="466"/>
      <c r="O2" s="466"/>
      <c r="P2" s="466"/>
      <c r="Q2" s="466"/>
      <c r="R2" s="466"/>
      <c r="S2" s="466"/>
      <c r="T2" s="466"/>
      <c r="U2" s="466"/>
      <c r="V2" s="466"/>
      <c r="W2" s="466"/>
      <c r="X2" s="466"/>
      <c r="Y2" s="466"/>
      <c r="Z2" s="467"/>
    </row>
    <row r="4" spans="1:26" x14ac:dyDescent="0.55000000000000004">
      <c r="C4" s="1" t="s">
        <v>544</v>
      </c>
    </row>
    <row r="5" spans="1:26" ht="13.5" customHeight="1" x14ac:dyDescent="0.55000000000000004">
      <c r="B5" s="30"/>
      <c r="C5" s="30"/>
      <c r="D5" s="30"/>
      <c r="E5" s="30"/>
      <c r="F5" s="30"/>
      <c r="G5" s="30"/>
      <c r="H5" s="30"/>
      <c r="I5" s="30"/>
      <c r="J5" s="30"/>
      <c r="K5" s="30"/>
      <c r="L5" s="30"/>
      <c r="M5" s="30"/>
      <c r="N5" s="19"/>
      <c r="O5" s="19"/>
    </row>
    <row r="6" spans="1:26" ht="13.5" customHeight="1" x14ac:dyDescent="0.55000000000000004">
      <c r="B6" s="30"/>
      <c r="C6" s="30"/>
      <c r="D6" s="30"/>
      <c r="E6" s="30"/>
      <c r="F6" s="30"/>
      <c r="G6" s="30"/>
      <c r="H6" s="30"/>
      <c r="I6" s="30"/>
      <c r="J6" s="30"/>
      <c r="K6" s="30"/>
      <c r="L6" s="30"/>
      <c r="M6" s="30"/>
      <c r="N6" s="19"/>
      <c r="O6" s="19"/>
    </row>
    <row r="7" spans="1:26" ht="13.5" customHeight="1" x14ac:dyDescent="0.55000000000000004">
      <c r="B7" s="30"/>
      <c r="C7" s="30"/>
      <c r="D7" s="30"/>
      <c r="E7" s="30"/>
      <c r="F7" s="30"/>
      <c r="G7" s="30"/>
      <c r="H7" s="30"/>
      <c r="I7" s="30"/>
      <c r="J7" s="30"/>
      <c r="K7" s="30"/>
      <c r="L7" s="30"/>
      <c r="M7" s="30"/>
      <c r="N7" s="19"/>
      <c r="O7" s="19"/>
    </row>
    <row r="12" spans="1:26" ht="13.5" customHeight="1" x14ac:dyDescent="0.55000000000000004">
      <c r="A12" s="129"/>
      <c r="B12" s="129"/>
      <c r="C12" s="129"/>
      <c r="D12" s="129"/>
      <c r="E12" s="129"/>
      <c r="F12" s="129"/>
      <c r="G12" s="129"/>
      <c r="H12" s="129"/>
      <c r="I12" s="129"/>
      <c r="J12" s="129"/>
      <c r="K12" s="129"/>
      <c r="L12" s="129"/>
      <c r="M12" s="129"/>
      <c r="N12" s="129"/>
      <c r="O12" s="129"/>
      <c r="P12" s="129"/>
      <c r="Q12" s="129"/>
      <c r="R12" s="129"/>
      <c r="S12" s="129"/>
      <c r="T12" s="129"/>
      <c r="U12" s="129"/>
      <c r="V12" s="129"/>
      <c r="W12" s="129"/>
      <c r="X12" s="129"/>
      <c r="Y12" s="129"/>
      <c r="Z12" s="129"/>
    </row>
    <row r="13" spans="1:26" ht="13.5" customHeight="1" x14ac:dyDescent="0.55000000000000004">
      <c r="A13" s="129"/>
      <c r="B13" s="129"/>
      <c r="C13" s="129"/>
      <c r="D13" s="129"/>
      <c r="E13" s="129"/>
      <c r="F13" s="129"/>
      <c r="G13" s="129"/>
      <c r="H13" s="129"/>
      <c r="I13" s="129"/>
      <c r="J13" s="129"/>
      <c r="K13" s="129"/>
      <c r="L13" s="129"/>
      <c r="M13" s="129"/>
      <c r="N13" s="129"/>
      <c r="O13" s="129"/>
      <c r="P13" s="129"/>
      <c r="Q13" s="129"/>
      <c r="R13" s="129"/>
      <c r="S13" s="129"/>
      <c r="T13" s="129"/>
      <c r="U13" s="129"/>
      <c r="V13" s="129"/>
      <c r="W13" s="129"/>
      <c r="X13" s="129"/>
      <c r="Y13" s="129"/>
      <c r="Z13" s="129"/>
    </row>
    <row r="14" spans="1:26" ht="13.5" customHeight="1" x14ac:dyDescent="0.55000000000000004">
      <c r="A14" s="130"/>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row>
    <row r="15" spans="1:26" ht="13.5" customHeight="1" x14ac:dyDescent="0.55000000000000004">
      <c r="A15" s="130"/>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row>
    <row r="16" spans="1:26" ht="13.5" customHeight="1" x14ac:dyDescent="0.55000000000000004">
      <c r="A16" s="130"/>
      <c r="B16" s="130"/>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row>
    <row r="21" spans="3:25" x14ac:dyDescent="0.55000000000000004">
      <c r="C21" s="1" t="s">
        <v>544</v>
      </c>
    </row>
    <row r="29" spans="3:25" ht="13.5" customHeight="1" x14ac:dyDescent="0.55000000000000004">
      <c r="Q29" s="131"/>
      <c r="R29" s="131"/>
      <c r="S29" s="131"/>
      <c r="T29" s="131"/>
      <c r="U29" s="131"/>
      <c r="V29" s="131"/>
      <c r="W29" s="131"/>
      <c r="X29" s="131"/>
      <c r="Y29" s="131"/>
    </row>
    <row r="30" spans="3:25" ht="13.5" customHeight="1" x14ac:dyDescent="0.55000000000000004">
      <c r="Q30" s="131"/>
      <c r="R30" s="131"/>
      <c r="S30" s="131"/>
      <c r="T30" s="131"/>
      <c r="U30" s="131"/>
      <c r="V30" s="131"/>
      <c r="W30" s="131"/>
      <c r="X30" s="131"/>
      <c r="Y30" s="131"/>
    </row>
    <row r="35" spans="2:27" ht="18.75" customHeight="1" x14ac:dyDescent="0.55000000000000004">
      <c r="B35" s="132"/>
      <c r="C35" s="132"/>
      <c r="D35" s="132"/>
      <c r="E35" s="132"/>
      <c r="F35" s="132"/>
    </row>
    <row r="36" spans="2:27" ht="13.5" customHeight="1" x14ac:dyDescent="0.55000000000000004">
      <c r="B36" s="132"/>
      <c r="C36" s="132"/>
      <c r="D36" s="132"/>
      <c r="E36" s="132"/>
      <c r="F36" s="132"/>
    </row>
    <row r="37" spans="2:27" ht="13.5" customHeight="1" x14ac:dyDescent="0.55000000000000004">
      <c r="B37" s="140"/>
      <c r="C37" s="140" t="s">
        <v>545</v>
      </c>
      <c r="D37" s="140"/>
      <c r="E37" s="140"/>
      <c r="F37" s="140"/>
      <c r="O37" s="468" t="s">
        <v>517</v>
      </c>
      <c r="P37" s="468"/>
      <c r="Q37" s="468"/>
      <c r="R37" s="468"/>
      <c r="S37" s="468"/>
      <c r="T37" s="468"/>
      <c r="U37" s="468"/>
    </row>
    <row r="38" spans="2:27" ht="13.5" customHeight="1" thickBot="1" x14ac:dyDescent="0.6">
      <c r="B38" s="132"/>
      <c r="C38" s="132"/>
      <c r="D38" s="132"/>
      <c r="E38" s="132"/>
      <c r="F38" s="132"/>
    </row>
    <row r="39" spans="2:27" ht="13.5" customHeight="1" x14ac:dyDescent="0.55000000000000004">
      <c r="B39" s="133"/>
      <c r="C39" s="133"/>
      <c r="D39" s="133"/>
      <c r="E39" s="133"/>
      <c r="F39" s="133"/>
      <c r="N39" s="134"/>
      <c r="O39" s="469" t="str">
        <f>データ入力!I3</f>
        <v>電力</v>
      </c>
      <c r="P39" s="470"/>
      <c r="Q39" s="470" t="str">
        <f>データ入力!J3</f>
        <v>電力②</v>
      </c>
      <c r="R39" s="470"/>
      <c r="S39" s="470" t="str">
        <f>データ入力!K3</f>
        <v>A重油</v>
      </c>
      <c r="T39" s="470"/>
      <c r="U39" s="450" t="str">
        <f>データ入力!L3</f>
        <v>LPG</v>
      </c>
      <c r="V39" s="450"/>
      <c r="W39" s="450">
        <f>データ入力!M3</f>
        <v>0</v>
      </c>
      <c r="X39" s="450"/>
      <c r="Y39" s="450">
        <f>データ入力!N3</f>
        <v>0</v>
      </c>
      <c r="Z39" s="451"/>
      <c r="AA39" s="454">
        <f>データ入力!O3</f>
        <v>0</v>
      </c>
    </row>
    <row r="40" spans="2:27" ht="13.5" customHeight="1" thickBot="1" x14ac:dyDescent="0.6">
      <c r="B40" s="133"/>
      <c r="C40" s="133"/>
      <c r="D40" s="133"/>
      <c r="E40" s="133"/>
      <c r="F40" s="133"/>
      <c r="N40" s="135"/>
      <c r="O40" s="471"/>
      <c r="P40" s="472"/>
      <c r="Q40" s="472"/>
      <c r="R40" s="472"/>
      <c r="S40" s="472"/>
      <c r="T40" s="472"/>
      <c r="U40" s="452"/>
      <c r="V40" s="452"/>
      <c r="W40" s="452"/>
      <c r="X40" s="452"/>
      <c r="Y40" s="452"/>
      <c r="Z40" s="453"/>
      <c r="AA40" s="455"/>
    </row>
    <row r="41" spans="2:27" ht="13.5" customHeight="1" x14ac:dyDescent="0.55000000000000004">
      <c r="B41" s="133"/>
      <c r="C41" s="133"/>
      <c r="D41" s="133"/>
      <c r="E41" s="133"/>
      <c r="F41" s="133"/>
      <c r="N41" s="456" t="s">
        <v>518</v>
      </c>
      <c r="O41" s="457">
        <f>データ入力!I17</f>
        <v>697451</v>
      </c>
      <c r="P41" s="458"/>
      <c r="Q41" s="459">
        <f>データ入力!J17</f>
        <v>39200</v>
      </c>
      <c r="R41" s="460"/>
      <c r="S41" s="457">
        <f>データ入力!K17</f>
        <v>92174</v>
      </c>
      <c r="T41" s="458"/>
      <c r="U41" s="459">
        <f>データ入力!L17</f>
        <v>0</v>
      </c>
      <c r="V41" s="460"/>
      <c r="W41" s="457">
        <f>データ入力!M17</f>
        <v>0</v>
      </c>
      <c r="X41" s="458"/>
      <c r="Y41" s="459">
        <f>データ入力!N17</f>
        <v>0</v>
      </c>
      <c r="Z41" s="461"/>
      <c r="AA41" s="461">
        <f>データ入力!O17</f>
        <v>0</v>
      </c>
    </row>
    <row r="42" spans="2:27" ht="13.5" customHeight="1" x14ac:dyDescent="0.55000000000000004">
      <c r="B42" s="132"/>
      <c r="C42" s="132"/>
      <c r="D42" s="132"/>
      <c r="E42" s="132"/>
      <c r="F42" s="132"/>
      <c r="N42" s="433"/>
      <c r="O42" s="447"/>
      <c r="P42" s="447"/>
      <c r="Q42" s="420"/>
      <c r="R42" s="449"/>
      <c r="S42" s="447"/>
      <c r="T42" s="447"/>
      <c r="U42" s="420"/>
      <c r="V42" s="449"/>
      <c r="W42" s="447"/>
      <c r="X42" s="447"/>
      <c r="Y42" s="420"/>
      <c r="Z42" s="421"/>
      <c r="AA42" s="421"/>
    </row>
    <row r="43" spans="2:27" ht="13.5" customHeight="1" x14ac:dyDescent="0.55000000000000004">
      <c r="B43" s="132"/>
      <c r="C43" s="132"/>
      <c r="D43" s="132"/>
      <c r="E43" s="132"/>
      <c r="F43" s="132"/>
      <c r="N43" s="433"/>
      <c r="O43" s="423" t="str">
        <f>データ入力!I4</f>
        <v>kWh</v>
      </c>
      <c r="P43" s="423"/>
      <c r="Q43" s="425" t="str">
        <f>データ入力!J4</f>
        <v>kWh</v>
      </c>
      <c r="R43" s="426"/>
      <c r="S43" s="423" t="str">
        <f>データ入力!K4</f>
        <v>ℓ</v>
      </c>
      <c r="T43" s="423"/>
      <c r="U43" s="425" t="str">
        <f>データ入力!L4</f>
        <v>kg</v>
      </c>
      <c r="V43" s="426"/>
      <c r="W43" s="423" t="str">
        <f>データ入力!M4</f>
        <v/>
      </c>
      <c r="X43" s="423"/>
      <c r="Y43" s="425" t="str">
        <f>データ入力!N4</f>
        <v/>
      </c>
      <c r="Z43" s="429"/>
      <c r="AA43" s="429" t="str">
        <f>データ入力!O4</f>
        <v/>
      </c>
    </row>
    <row r="44" spans="2:27" ht="13.5" customHeight="1" x14ac:dyDescent="0.55000000000000004">
      <c r="B44" s="132"/>
      <c r="C44" s="132"/>
      <c r="D44" s="132"/>
      <c r="E44" s="132"/>
      <c r="F44" s="132"/>
      <c r="G44" s="136"/>
      <c r="N44" s="433"/>
      <c r="O44" s="441"/>
      <c r="P44" s="441"/>
      <c r="Q44" s="439"/>
      <c r="R44" s="440"/>
      <c r="S44" s="441"/>
      <c r="T44" s="441"/>
      <c r="U44" s="439"/>
      <c r="V44" s="440"/>
      <c r="W44" s="441"/>
      <c r="X44" s="441"/>
      <c r="Y44" s="439"/>
      <c r="Z44" s="442"/>
      <c r="AA44" s="442"/>
    </row>
    <row r="45" spans="2:27" ht="13.5" customHeight="1" x14ac:dyDescent="0.55000000000000004">
      <c r="B45" s="132"/>
      <c r="C45" s="132"/>
      <c r="D45" s="132"/>
      <c r="E45" s="132"/>
      <c r="F45" s="132"/>
      <c r="N45" s="443" t="s">
        <v>17</v>
      </c>
      <c r="O45" s="445">
        <f>データ入力!I18</f>
        <v>19528.628000000001</v>
      </c>
      <c r="P45" s="446"/>
      <c r="Q45" s="418">
        <f>データ入力!J18</f>
        <v>0</v>
      </c>
      <c r="R45" s="448"/>
      <c r="S45" s="445">
        <f>データ入力!K18</f>
        <v>8756.5300000000007</v>
      </c>
      <c r="T45" s="446"/>
      <c r="U45" s="418">
        <f>データ入力!L18</f>
        <v>0</v>
      </c>
      <c r="V45" s="448"/>
      <c r="W45" s="445">
        <f>データ入力!M18</f>
        <v>0</v>
      </c>
      <c r="X45" s="446"/>
      <c r="Y45" s="418">
        <f>データ入力!N18</f>
        <v>0</v>
      </c>
      <c r="Z45" s="419"/>
      <c r="AA45" s="422">
        <f>データ入力!O18</f>
        <v>0</v>
      </c>
    </row>
    <row r="46" spans="2:27" ht="13.5" customHeight="1" x14ac:dyDescent="0.55000000000000004">
      <c r="B46" s="137"/>
      <c r="C46" s="131"/>
      <c r="D46" s="131"/>
      <c r="E46" s="131"/>
      <c r="F46" s="131"/>
      <c r="N46" s="433"/>
      <c r="O46" s="447"/>
      <c r="P46" s="447"/>
      <c r="Q46" s="420"/>
      <c r="R46" s="449"/>
      <c r="S46" s="447"/>
      <c r="T46" s="447"/>
      <c r="U46" s="420"/>
      <c r="V46" s="449"/>
      <c r="W46" s="447"/>
      <c r="X46" s="447"/>
      <c r="Y46" s="420"/>
      <c r="Z46" s="421"/>
      <c r="AA46" s="421"/>
    </row>
    <row r="47" spans="2:27" ht="13.5" customHeight="1" x14ac:dyDescent="0.55000000000000004">
      <c r="B47" s="131"/>
      <c r="C47" s="131"/>
      <c r="D47" s="131"/>
      <c r="E47" s="131"/>
      <c r="F47" s="131"/>
      <c r="N47" s="433"/>
      <c r="O47" s="423" t="s">
        <v>519</v>
      </c>
      <c r="P47" s="423"/>
      <c r="Q47" s="425" t="s">
        <v>519</v>
      </c>
      <c r="R47" s="426"/>
      <c r="S47" s="423" t="s">
        <v>519</v>
      </c>
      <c r="T47" s="423"/>
      <c r="U47" s="425" t="s">
        <v>519</v>
      </c>
      <c r="V47" s="426"/>
      <c r="W47" s="423" t="s">
        <v>519</v>
      </c>
      <c r="X47" s="423"/>
      <c r="Y47" s="425" t="s">
        <v>519</v>
      </c>
      <c r="Z47" s="429"/>
      <c r="AA47" s="429" t="s">
        <v>519</v>
      </c>
    </row>
    <row r="48" spans="2:27" ht="13.5" customHeight="1" x14ac:dyDescent="0.55000000000000004">
      <c r="B48" s="131"/>
      <c r="C48" s="131"/>
      <c r="D48" s="131"/>
      <c r="E48" s="131"/>
      <c r="F48" s="131"/>
      <c r="N48" s="444"/>
      <c r="O48" s="441"/>
      <c r="P48" s="441"/>
      <c r="Q48" s="439"/>
      <c r="R48" s="440"/>
      <c r="S48" s="441"/>
      <c r="T48" s="441"/>
      <c r="U48" s="439"/>
      <c r="V48" s="440"/>
      <c r="W48" s="441"/>
      <c r="X48" s="441"/>
      <c r="Y48" s="439"/>
      <c r="Z48" s="442"/>
      <c r="AA48" s="442"/>
    </row>
    <row r="49" spans="1:27" x14ac:dyDescent="0.55000000000000004">
      <c r="N49" s="433" t="s">
        <v>520</v>
      </c>
      <c r="O49" s="431">
        <f>データ入力!I19</f>
        <v>28</v>
      </c>
      <c r="P49" s="431"/>
      <c r="Q49" s="435">
        <f>データ入力!J19</f>
        <v>0</v>
      </c>
      <c r="R49" s="436"/>
      <c r="S49" s="431">
        <f>データ入力!K19</f>
        <v>95</v>
      </c>
      <c r="T49" s="431"/>
      <c r="U49" s="435" t="str">
        <f>データ入力!L19</f>
        <v/>
      </c>
      <c r="V49" s="436"/>
      <c r="W49" s="431" t="str">
        <f>データ入力!M19</f>
        <v/>
      </c>
      <c r="X49" s="431"/>
      <c r="Y49" s="418" t="str">
        <f>データ入力!N19</f>
        <v/>
      </c>
      <c r="Z49" s="419"/>
      <c r="AA49" s="422" t="str">
        <f>データ入力!O19</f>
        <v/>
      </c>
    </row>
    <row r="50" spans="1:27" x14ac:dyDescent="0.55000000000000004">
      <c r="N50" s="433"/>
      <c r="O50" s="432"/>
      <c r="P50" s="432"/>
      <c r="Q50" s="437"/>
      <c r="R50" s="438"/>
      <c r="S50" s="432"/>
      <c r="T50" s="432"/>
      <c r="U50" s="437"/>
      <c r="V50" s="438"/>
      <c r="W50" s="432"/>
      <c r="X50" s="432"/>
      <c r="Y50" s="420"/>
      <c r="Z50" s="421"/>
      <c r="AA50" s="421"/>
    </row>
    <row r="51" spans="1:27" x14ac:dyDescent="0.55000000000000004">
      <c r="N51" s="433"/>
      <c r="O51" s="423" t="s">
        <v>130</v>
      </c>
      <c r="P51" s="423"/>
      <c r="Q51" s="425" t="s">
        <v>130</v>
      </c>
      <c r="R51" s="426"/>
      <c r="S51" s="423" t="s">
        <v>130</v>
      </c>
      <c r="T51" s="423"/>
      <c r="U51" s="425" t="s">
        <v>130</v>
      </c>
      <c r="V51" s="426"/>
      <c r="W51" s="423" t="s">
        <v>130</v>
      </c>
      <c r="X51" s="423"/>
      <c r="Y51" s="425" t="s">
        <v>130</v>
      </c>
      <c r="Z51" s="429"/>
      <c r="AA51" s="429" t="s">
        <v>130</v>
      </c>
    </row>
    <row r="52" spans="1:27" ht="13.5" customHeight="1" thickBot="1" x14ac:dyDescent="0.6">
      <c r="A52" s="138"/>
      <c r="B52" s="138"/>
      <c r="C52" s="138"/>
      <c r="D52" s="138"/>
      <c r="E52" s="138"/>
      <c r="F52" s="138"/>
      <c r="G52" s="138"/>
      <c r="H52" s="138"/>
      <c r="I52" s="138"/>
      <c r="J52" s="138"/>
      <c r="K52" s="138"/>
      <c r="L52" s="138"/>
      <c r="M52" s="138"/>
      <c r="N52" s="434"/>
      <c r="O52" s="424"/>
      <c r="P52" s="424"/>
      <c r="Q52" s="427"/>
      <c r="R52" s="428"/>
      <c r="S52" s="424"/>
      <c r="T52" s="424"/>
      <c r="U52" s="427"/>
      <c r="V52" s="428"/>
      <c r="W52" s="424"/>
      <c r="X52" s="424"/>
      <c r="Y52" s="427"/>
      <c r="Z52" s="430"/>
      <c r="AA52" s="430"/>
    </row>
    <row r="53" spans="1:27" ht="13.5" customHeight="1" x14ac:dyDescent="0.55000000000000004">
      <c r="A53" s="138"/>
      <c r="B53" s="138"/>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row>
    <row r="54" spans="1:27" ht="13.5" customHeight="1" x14ac:dyDescent="0.55000000000000004">
      <c r="A54" s="138"/>
      <c r="B54" s="138"/>
      <c r="C54" s="138"/>
      <c r="D54" s="138"/>
      <c r="E54" s="138"/>
      <c r="F54" s="138"/>
      <c r="G54" s="138"/>
      <c r="H54" s="138"/>
      <c r="I54" s="138"/>
      <c r="J54" s="138"/>
      <c r="K54" s="138"/>
      <c r="L54" s="138"/>
      <c r="M54" s="138"/>
      <c r="N54" s="138"/>
      <c r="O54" s="138"/>
      <c r="P54" s="138"/>
      <c r="Q54" s="138"/>
      <c r="R54" s="138"/>
      <c r="S54" s="138"/>
      <c r="T54" s="138"/>
      <c r="U54" s="138"/>
      <c r="V54" s="138"/>
      <c r="W54" s="138"/>
      <c r="X54" s="138"/>
      <c r="Y54" s="138"/>
      <c r="Z54" s="138"/>
    </row>
  </sheetData>
  <mergeCells count="54">
    <mergeCell ref="A1:Z2"/>
    <mergeCell ref="O37:U37"/>
    <mergeCell ref="O39:P40"/>
    <mergeCell ref="Q39:R40"/>
    <mergeCell ref="S39:T40"/>
    <mergeCell ref="U39:V40"/>
    <mergeCell ref="W39:X40"/>
    <mergeCell ref="Y43:Z44"/>
    <mergeCell ref="Y39:Z40"/>
    <mergeCell ref="AA39:AA40"/>
    <mergeCell ref="N41:N44"/>
    <mergeCell ref="O41:P42"/>
    <mergeCell ref="Q41:R42"/>
    <mergeCell ref="S41:T42"/>
    <mergeCell ref="U41:V42"/>
    <mergeCell ref="W41:X42"/>
    <mergeCell ref="Y41:Z42"/>
    <mergeCell ref="AA41:AA42"/>
    <mergeCell ref="AA47:AA48"/>
    <mergeCell ref="AA43:AA44"/>
    <mergeCell ref="N45:N48"/>
    <mergeCell ref="O45:P46"/>
    <mergeCell ref="Q45:R46"/>
    <mergeCell ref="S45:T46"/>
    <mergeCell ref="U45:V46"/>
    <mergeCell ref="W45:X46"/>
    <mergeCell ref="Y45:Z46"/>
    <mergeCell ref="AA45:AA46"/>
    <mergeCell ref="O47:P48"/>
    <mergeCell ref="O43:P44"/>
    <mergeCell ref="Q43:R44"/>
    <mergeCell ref="S43:T44"/>
    <mergeCell ref="U43:V44"/>
    <mergeCell ref="W43:X44"/>
    <mergeCell ref="Q47:R48"/>
    <mergeCell ref="S47:T48"/>
    <mergeCell ref="U47:V48"/>
    <mergeCell ref="W47:X48"/>
    <mergeCell ref="Y47:Z48"/>
    <mergeCell ref="N49:N52"/>
    <mergeCell ref="O49:P50"/>
    <mergeCell ref="Q49:R50"/>
    <mergeCell ref="S49:T50"/>
    <mergeCell ref="U49:V50"/>
    <mergeCell ref="Y49:Z50"/>
    <mergeCell ref="AA49:AA50"/>
    <mergeCell ref="O51:P52"/>
    <mergeCell ref="Q51:R52"/>
    <mergeCell ref="S51:T52"/>
    <mergeCell ref="U51:V52"/>
    <mergeCell ref="W51:X52"/>
    <mergeCell ref="Y51:Z52"/>
    <mergeCell ref="AA51:AA52"/>
    <mergeCell ref="W49:X50"/>
  </mergeCells>
  <phoneticPr fontId="1"/>
  <printOptions horizontalCentered="1"/>
  <pageMargins left="0.23622047244094491" right="0.23622047244094491" top="0.74803149606299213" bottom="0.74803149606299213" header="0.31496062992125984" footer="0.31496062992125984"/>
  <pageSetup paperSize="9" orientation="portrait" r:id="rId1"/>
  <headerFooter>
    <oddFooter>&amp;C&amp;A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999A-3D8A-4FED-B434-560645AA4794}">
  <sheetPr>
    <tabColor rgb="FF81B2DF"/>
    <pageSetUpPr fitToPage="1"/>
  </sheetPr>
  <dimension ref="A1:AB62"/>
  <sheetViews>
    <sheetView view="pageBreakPreview" topLeftCell="A41"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521</v>
      </c>
      <c r="B1" s="482"/>
      <c r="C1" s="482"/>
      <c r="D1" s="482"/>
      <c r="E1" s="485" t="str">
        <f>IF(省エネ提案一覧!E6="","",省エネ提案一覧!E6)</f>
        <v>フィルター等の清掃（室外機フィン清掃含む）</v>
      </c>
      <c r="F1" s="485"/>
      <c r="G1" s="485"/>
      <c r="H1" s="485"/>
      <c r="I1" s="485"/>
      <c r="J1" s="485"/>
      <c r="K1" s="485"/>
      <c r="L1" s="485"/>
      <c r="M1" s="485"/>
      <c r="N1" s="485"/>
      <c r="O1" s="485"/>
      <c r="P1" s="485"/>
      <c r="Q1" s="485"/>
      <c r="R1" s="485"/>
      <c r="S1" s="485"/>
      <c r="T1" s="485"/>
      <c r="U1" s="492" t="s">
        <v>522</v>
      </c>
      <c r="V1" s="492"/>
      <c r="W1" s="492"/>
      <c r="X1" s="488" t="str">
        <f>IFERROR(VLOOKUP(E1,提案内容一覧!A:B, 2, FALSE), "")</f>
        <v>運用改善</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U62:Y62"/>
    <mergeCell ref="Z62:AA62"/>
    <mergeCell ref="U60:Y60"/>
    <mergeCell ref="Z60:AA60"/>
    <mergeCell ref="Q57:V57"/>
    <mergeCell ref="U61:Y61"/>
    <mergeCell ref="Z61:AA61"/>
    <mergeCell ref="Q56:V56"/>
    <mergeCell ref="W56:Y56"/>
    <mergeCell ref="Z56:AA56"/>
    <mergeCell ref="W57:Y57"/>
    <mergeCell ref="Z57:AA57"/>
    <mergeCell ref="Q54:V54"/>
    <mergeCell ref="W54:Y54"/>
    <mergeCell ref="Z54:AA54"/>
    <mergeCell ref="Q55:V55"/>
    <mergeCell ref="W55:Y55"/>
    <mergeCell ref="Z55:AA55"/>
    <mergeCell ref="Q50:V50"/>
    <mergeCell ref="W50:Y50"/>
    <mergeCell ref="Z50:AA50"/>
    <mergeCell ref="Q51:V51"/>
    <mergeCell ref="W51:Y51"/>
    <mergeCell ref="Z51:AA51"/>
    <mergeCell ref="B62:F62"/>
    <mergeCell ref="P62:T62"/>
    <mergeCell ref="B60:F60"/>
    <mergeCell ref="P60:T60"/>
    <mergeCell ref="B61:F61"/>
    <mergeCell ref="P61:T61"/>
    <mergeCell ref="G61:K61"/>
    <mergeCell ref="G60:K60"/>
    <mergeCell ref="L60:M60"/>
    <mergeCell ref="G62:K62"/>
    <mergeCell ref="L62:M62"/>
    <mergeCell ref="L61:M61"/>
    <mergeCell ref="G56:I56"/>
    <mergeCell ref="G57:I57"/>
    <mergeCell ref="J57:K57"/>
    <mergeCell ref="J56:K56"/>
    <mergeCell ref="M57:P57"/>
    <mergeCell ref="M56:P56"/>
    <mergeCell ref="B56:F56"/>
    <mergeCell ref="B57:F57"/>
    <mergeCell ref="M50:P50"/>
    <mergeCell ref="M51:P51"/>
    <mergeCell ref="J55:K55"/>
    <mergeCell ref="M55:P55"/>
    <mergeCell ref="J50:K50"/>
    <mergeCell ref="G54:K54"/>
    <mergeCell ref="B50:F50"/>
    <mergeCell ref="G55:I55"/>
    <mergeCell ref="B54:F54"/>
    <mergeCell ref="J51:K51"/>
    <mergeCell ref="G50:I50"/>
    <mergeCell ref="G51:I51"/>
    <mergeCell ref="B51:F51"/>
    <mergeCell ref="B55:F55"/>
    <mergeCell ref="Q48:V48"/>
    <mergeCell ref="W48:Y48"/>
    <mergeCell ref="Z48:AA48"/>
    <mergeCell ref="Q49:V49"/>
    <mergeCell ref="A1:D2"/>
    <mergeCell ref="E1:T2"/>
    <mergeCell ref="G48:K48"/>
    <mergeCell ref="X1:AB2"/>
    <mergeCell ref="U1:W2"/>
    <mergeCell ref="B49:F49"/>
    <mergeCell ref="B48:F48"/>
    <mergeCell ref="G49:I49"/>
    <mergeCell ref="M49:P49"/>
    <mergeCell ref="J49:K49"/>
    <mergeCell ref="W49:Y49"/>
    <mergeCell ref="Z49:AA49"/>
  </mergeCells>
  <phoneticPr fontId="1"/>
  <conditionalFormatting sqref="G48:K48 M51:P51 G54:K54 W54:Y54 M57:P57">
    <cfRule type="containsBlanks" dxfId="57" priority="3">
      <formula>LEN(TRIM(G48))=0</formula>
    </cfRule>
  </conditionalFormatting>
  <conditionalFormatting sqref="U61:Y61">
    <cfRule type="containsBlanks" dxfId="56" priority="1">
      <formula>LEN(TRIM(U61))=0</formula>
    </cfRule>
  </conditionalFormatting>
  <conditionalFormatting sqref="W48:Y48">
    <cfRule type="containsBlanks" dxfId="55"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6"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D627E56-3E6E-49CA-B6B9-2E6242877FC2}">
          <x14:formula1>
            <xm:f>データ入力!$AV$3:$AV$52</xm:f>
          </x14:formula1>
          <xm:sqref>G48 G54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F4A52-B3C4-4B78-8112-86E85BAE1ACA}">
  <sheetPr>
    <tabColor rgb="FF81B2DF"/>
  </sheetPr>
  <dimension ref="A1:AB62"/>
  <sheetViews>
    <sheetView view="pageBreakPreview" zoomScale="117" zoomScaleNormal="115" zoomScaleSheetLayoutView="130" workbookViewId="0">
      <selection sqref="A1:D2"/>
    </sheetView>
  </sheetViews>
  <sheetFormatPr defaultColWidth="9" defaultRowHeight="13" x14ac:dyDescent="0.55000000000000004"/>
  <cols>
    <col min="1" max="28" width="3.1640625" style="1" customWidth="1"/>
    <col min="29" max="34" width="7.5" style="1" customWidth="1"/>
    <col min="35" max="16384" width="9" style="1"/>
  </cols>
  <sheetData>
    <row r="1" spans="1:28" ht="14.75" customHeight="1" x14ac:dyDescent="0.55000000000000004">
      <c r="A1" s="481" t="s">
        <v>629</v>
      </c>
      <c r="B1" s="482"/>
      <c r="C1" s="482"/>
      <c r="D1" s="482"/>
      <c r="E1" s="485" t="str">
        <f>IF(省エネ提案一覧!E7="","",省エネ提案一覧!E7)</f>
        <v>庫内温度の適正化</v>
      </c>
      <c r="F1" s="485"/>
      <c r="G1" s="485"/>
      <c r="H1" s="485"/>
      <c r="I1" s="485"/>
      <c r="J1" s="485"/>
      <c r="K1" s="485"/>
      <c r="L1" s="485"/>
      <c r="M1" s="485"/>
      <c r="N1" s="485"/>
      <c r="O1" s="485"/>
      <c r="P1" s="485"/>
      <c r="Q1" s="485"/>
      <c r="R1" s="485"/>
      <c r="S1" s="485"/>
      <c r="T1" s="485"/>
      <c r="U1" s="492" t="s">
        <v>522</v>
      </c>
      <c r="V1" s="492"/>
      <c r="W1" s="492"/>
      <c r="X1" s="488" t="str">
        <f>IFERROR(VLOOKUP(E1,提案内容一覧!A:B, 2, FALSE), "")</f>
        <v>運用改善</v>
      </c>
      <c r="Y1" s="488"/>
      <c r="Z1" s="488"/>
      <c r="AA1" s="488"/>
      <c r="AB1" s="489"/>
    </row>
    <row r="2" spans="1:28" ht="14.75" customHeight="1" thickBot="1" x14ac:dyDescent="0.6">
      <c r="A2" s="483"/>
      <c r="B2" s="484"/>
      <c r="C2" s="484"/>
      <c r="D2" s="484"/>
      <c r="E2" s="486"/>
      <c r="F2" s="486"/>
      <c r="G2" s="486"/>
      <c r="H2" s="486"/>
      <c r="I2" s="486"/>
      <c r="J2" s="486"/>
      <c r="K2" s="486"/>
      <c r="L2" s="486"/>
      <c r="M2" s="486"/>
      <c r="N2" s="486"/>
      <c r="O2" s="486"/>
      <c r="P2" s="486"/>
      <c r="Q2" s="486"/>
      <c r="R2" s="486"/>
      <c r="S2" s="486"/>
      <c r="T2" s="486"/>
      <c r="U2" s="493"/>
      <c r="V2" s="493"/>
      <c r="W2" s="493"/>
      <c r="X2" s="490"/>
      <c r="Y2" s="490"/>
      <c r="Z2" s="490"/>
      <c r="AA2" s="490"/>
      <c r="AB2" s="491"/>
    </row>
    <row r="3" spans="1:28" ht="15" customHeight="1" x14ac:dyDescent="0.55000000000000004"/>
    <row r="4" spans="1:28" ht="15" customHeight="1" x14ac:dyDescent="0.55000000000000004">
      <c r="A4" s="139" t="s">
        <v>523</v>
      </c>
      <c r="W4" s="131"/>
    </row>
    <row r="5" spans="1:28" ht="15" customHeight="1" x14ac:dyDescent="0.55000000000000004"/>
    <row r="6" spans="1:28" ht="15" customHeight="1" x14ac:dyDescent="0.55000000000000004">
      <c r="AA6" s="131"/>
    </row>
    <row r="7" spans="1:28" ht="15" customHeight="1" x14ac:dyDescent="0.55000000000000004"/>
    <row r="8" spans="1:28" ht="15" customHeight="1" x14ac:dyDescent="0.55000000000000004"/>
    <row r="9" spans="1:28" ht="15" customHeight="1" x14ac:dyDescent="0.55000000000000004">
      <c r="AA9" s="131"/>
    </row>
    <row r="10" spans="1:28" ht="15" customHeight="1" x14ac:dyDescent="0.55000000000000004">
      <c r="AA10" s="131"/>
    </row>
    <row r="11" spans="1:28" ht="15" customHeight="1" x14ac:dyDescent="0.55000000000000004">
      <c r="AA11" s="131"/>
    </row>
    <row r="12" spans="1:28" ht="15" customHeight="1" x14ac:dyDescent="0.55000000000000004">
      <c r="A12" s="139" t="s">
        <v>524</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1"/>
    </row>
    <row r="13" spans="1:28" ht="15" customHeight="1" x14ac:dyDescent="0.55000000000000004">
      <c r="A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1"/>
    </row>
    <row r="14" spans="1:28" ht="15" customHeight="1" x14ac:dyDescent="0.55000000000000004">
      <c r="A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1"/>
    </row>
    <row r="15" spans="1:28" ht="15" customHeight="1" x14ac:dyDescent="0.55000000000000004">
      <c r="A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1"/>
    </row>
    <row r="16" spans="1:28" ht="15" customHeight="1" x14ac:dyDescent="0.55000000000000004">
      <c r="A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1"/>
    </row>
    <row r="17" spans="1:27" ht="15" customHeight="1" x14ac:dyDescent="0.55000000000000004">
      <c r="A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1"/>
    </row>
    <row r="18" spans="1:27" ht="15" customHeight="1" x14ac:dyDescent="0.55000000000000004">
      <c r="A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1"/>
    </row>
    <row r="19" spans="1:27" ht="15" customHeight="1" x14ac:dyDescent="0.55000000000000004">
      <c r="A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1"/>
    </row>
    <row r="20" spans="1:27" ht="15" customHeight="1" x14ac:dyDescent="0.55000000000000004">
      <c r="A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1"/>
    </row>
    <row r="21" spans="1:27" ht="15" customHeight="1" x14ac:dyDescent="0.55000000000000004">
      <c r="A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1"/>
    </row>
    <row r="22" spans="1:27" ht="15" customHeight="1" x14ac:dyDescent="0.55000000000000004">
      <c r="A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1"/>
    </row>
    <row r="23" spans="1:27" ht="15" customHeight="1" x14ac:dyDescent="0.55000000000000004">
      <c r="AA23" s="131"/>
    </row>
    <row r="24" spans="1:27" ht="15" customHeight="1" x14ac:dyDescent="0.55000000000000004">
      <c r="A24" s="139" t="s">
        <v>525</v>
      </c>
      <c r="AA24" s="131"/>
    </row>
    <row r="25" spans="1:27" ht="15" customHeight="1" x14ac:dyDescent="0.55000000000000004">
      <c r="AA25" s="131"/>
    </row>
    <row r="26" spans="1:27" ht="15" customHeight="1" x14ac:dyDescent="0.55000000000000004">
      <c r="AA26" s="131"/>
    </row>
    <row r="27" spans="1:27" ht="15" customHeight="1" x14ac:dyDescent="0.55000000000000004">
      <c r="AA27" s="131"/>
    </row>
    <row r="28" spans="1:27" ht="15" customHeight="1" x14ac:dyDescent="0.55000000000000004">
      <c r="AA28" s="131"/>
    </row>
    <row r="29" spans="1:27" ht="15" customHeight="1" x14ac:dyDescent="0.55000000000000004">
      <c r="AA29" s="131"/>
    </row>
    <row r="30" spans="1:27" ht="15" customHeight="1" x14ac:dyDescent="0.55000000000000004">
      <c r="AA30" s="131"/>
    </row>
    <row r="31" spans="1:27" ht="15" customHeight="1" x14ac:dyDescent="0.55000000000000004">
      <c r="AA31" s="131"/>
    </row>
    <row r="32" spans="1:27" ht="15" customHeight="1" x14ac:dyDescent="0.55000000000000004">
      <c r="AA32" s="131"/>
    </row>
    <row r="33" spans="2:27" ht="15" customHeight="1" x14ac:dyDescent="0.55000000000000004">
      <c r="AA33" s="131"/>
    </row>
    <row r="34" spans="2:27" ht="15" customHeight="1" x14ac:dyDescent="0.55000000000000004">
      <c r="AA34" s="131"/>
    </row>
    <row r="35" spans="2:27" ht="15" customHeight="1" x14ac:dyDescent="0.55000000000000004">
      <c r="AA35" s="131"/>
    </row>
    <row r="36" spans="2:27" ht="15" customHeight="1" x14ac:dyDescent="0.55000000000000004">
      <c r="AA36" s="131"/>
    </row>
    <row r="37" spans="2:27" ht="15" customHeight="1" x14ac:dyDescent="0.55000000000000004">
      <c r="AA37" s="131"/>
    </row>
    <row r="38" spans="2:27" ht="15" customHeight="1" x14ac:dyDescent="0.55000000000000004">
      <c r="AA38" s="131"/>
    </row>
    <row r="39" spans="2:27" ht="15" customHeight="1" x14ac:dyDescent="0.55000000000000004">
      <c r="AA39" s="131"/>
    </row>
    <row r="40" spans="2:27" ht="15" customHeight="1" x14ac:dyDescent="0.55000000000000004">
      <c r="AA40" s="131"/>
    </row>
    <row r="41" spans="2:27" ht="15" customHeight="1" x14ac:dyDescent="0.55000000000000004">
      <c r="AA41" s="131"/>
    </row>
    <row r="42" spans="2:27" ht="15" customHeight="1" x14ac:dyDescent="0.55000000000000004">
      <c r="AA42" s="131"/>
    </row>
    <row r="43" spans="2:27" ht="15" customHeight="1" x14ac:dyDescent="0.55000000000000004">
      <c r="AA43" s="131"/>
    </row>
    <row r="44" spans="2:27" ht="15" customHeight="1" x14ac:dyDescent="0.55000000000000004">
      <c r="AA44" s="131"/>
    </row>
    <row r="45" spans="2:27" ht="15" customHeight="1" x14ac:dyDescent="0.55000000000000004">
      <c r="AA45" s="131"/>
    </row>
    <row r="46" spans="2:27" ht="15" customHeight="1" x14ac:dyDescent="0.55000000000000004">
      <c r="B46" s="139"/>
      <c r="AA46" s="131"/>
    </row>
    <row r="47" spans="2:27" ht="15" customHeight="1" x14ac:dyDescent="0.55000000000000004">
      <c r="B47" s="1" t="s">
        <v>526</v>
      </c>
    </row>
    <row r="48" spans="2:27" ht="15" customHeight="1" x14ac:dyDescent="0.55000000000000004">
      <c r="B48" s="494" t="s">
        <v>528</v>
      </c>
      <c r="C48" s="494"/>
      <c r="D48" s="494"/>
      <c r="E48" s="494"/>
      <c r="F48" s="494"/>
      <c r="G48" s="487"/>
      <c r="H48" s="487"/>
      <c r="I48" s="487"/>
      <c r="J48" s="487"/>
      <c r="K48" s="487"/>
      <c r="Q48" s="473" t="s">
        <v>529</v>
      </c>
      <c r="R48" s="474"/>
      <c r="S48" s="474"/>
      <c r="T48" s="474"/>
      <c r="U48" s="474"/>
      <c r="V48" s="475"/>
      <c r="W48" s="476"/>
      <c r="X48" s="477"/>
      <c r="Y48" s="478"/>
      <c r="Z48" s="388" t="str">
        <f>IF(G48="","",VLOOKUP(G48,データ入力!$AV$3:$AW$56,2,FALSE))</f>
        <v/>
      </c>
      <c r="AA48" s="479"/>
    </row>
    <row r="49" spans="2:27" ht="15" customHeight="1" x14ac:dyDescent="0.55000000000000004">
      <c r="B49" s="494" t="s">
        <v>530</v>
      </c>
      <c r="C49" s="494"/>
      <c r="D49" s="494"/>
      <c r="E49" s="494"/>
      <c r="F49" s="494"/>
      <c r="G49" s="495">
        <f>W48</f>
        <v>0</v>
      </c>
      <c r="H49" s="495"/>
      <c r="I49" s="495"/>
      <c r="J49" s="362" t="str">
        <f>Z48</f>
        <v/>
      </c>
      <c r="K49" s="362"/>
      <c r="L49" s="203" t="s">
        <v>531</v>
      </c>
      <c r="M49" s="496" t="str">
        <f>IF(G48="","",VLOOKUP(G48,データ入力!$AV$3:$AX$56,3,FALSE))</f>
        <v/>
      </c>
      <c r="N49" s="496"/>
      <c r="O49" s="496"/>
      <c r="P49" s="496"/>
      <c r="Q49" s="480" t="s">
        <v>532</v>
      </c>
      <c r="R49" s="480"/>
      <c r="S49" s="480"/>
      <c r="T49" s="480"/>
      <c r="U49" s="480"/>
      <c r="V49" s="480"/>
      <c r="W49" s="497" t="str">
        <f>IFERROR(G49*M49*0.0258/1000,"")</f>
        <v/>
      </c>
      <c r="X49" s="498"/>
      <c r="Y49" s="499"/>
      <c r="Z49" s="388" t="s">
        <v>533</v>
      </c>
      <c r="AA49" s="479"/>
    </row>
    <row r="50" spans="2:27" ht="15" customHeight="1" x14ac:dyDescent="0.55000000000000004">
      <c r="B50" s="494" t="s">
        <v>277</v>
      </c>
      <c r="C50" s="494"/>
      <c r="D50" s="494"/>
      <c r="E50" s="494"/>
      <c r="F50" s="494"/>
      <c r="G50" s="495">
        <f>W48</f>
        <v>0</v>
      </c>
      <c r="H50" s="495"/>
      <c r="I50" s="495"/>
      <c r="J50" s="362" t="str">
        <f>Z48</f>
        <v/>
      </c>
      <c r="K50" s="362"/>
      <c r="L50" s="203" t="s">
        <v>531</v>
      </c>
      <c r="M50" s="496" t="str">
        <f>IF(G48="","",VLOOKUP(G48,データ入力!$AV$3:$BF$56,11,FALSE))</f>
        <v/>
      </c>
      <c r="N50" s="496"/>
      <c r="O50" s="496"/>
      <c r="P50" s="496"/>
      <c r="Q50" s="507" t="str">
        <f>IF(G48="","",IF(J50="kWh",VLOOKUP(G48,データ入力!$AV$3:$BG$56,12,FALSE)&amp;" ＝",VLOOKUP(G48,データ入力!$AV$3:$BG$56,12,FALSE)&amp;" ÷ 1,000 ＝"))</f>
        <v/>
      </c>
      <c r="R50" s="507"/>
      <c r="S50" s="507"/>
      <c r="T50" s="507"/>
      <c r="U50" s="507"/>
      <c r="V50" s="507"/>
      <c r="W50" s="497" t="str">
        <f>IFERROR(IF(J50="kWh",G50*M50,G50*M50/1000),"")</f>
        <v/>
      </c>
      <c r="X50" s="498"/>
      <c r="Y50" s="499"/>
      <c r="Z50" s="388" t="s">
        <v>33</v>
      </c>
      <c r="AA50" s="479"/>
    </row>
    <row r="51" spans="2:27" ht="15" customHeight="1" x14ac:dyDescent="0.55000000000000004">
      <c r="B51" s="494" t="s">
        <v>534</v>
      </c>
      <c r="C51" s="494"/>
      <c r="D51" s="494"/>
      <c r="E51" s="494"/>
      <c r="F51" s="494"/>
      <c r="G51" s="495">
        <f>W48</f>
        <v>0</v>
      </c>
      <c r="H51" s="495"/>
      <c r="I51" s="495"/>
      <c r="J51" s="362" t="str">
        <f>Z48</f>
        <v/>
      </c>
      <c r="K51" s="362"/>
      <c r="L51" s="203" t="s">
        <v>535</v>
      </c>
      <c r="M51" s="496"/>
      <c r="N51" s="496"/>
      <c r="O51" s="496"/>
      <c r="P51" s="496"/>
      <c r="Q51" s="507" t="s">
        <v>536</v>
      </c>
      <c r="R51" s="507"/>
      <c r="S51" s="507"/>
      <c r="T51" s="507"/>
      <c r="U51" s="507"/>
      <c r="V51" s="507"/>
      <c r="W51" s="508">
        <f>G51*M51/1000</f>
        <v>0</v>
      </c>
      <c r="X51" s="509"/>
      <c r="Y51" s="510"/>
      <c r="Z51" s="388" t="s">
        <v>519</v>
      </c>
      <c r="AA51" s="479"/>
    </row>
    <row r="52" spans="2:27" ht="15" customHeight="1" x14ac:dyDescent="0.55000000000000004">
      <c r="O52" s="17"/>
    </row>
    <row r="53" spans="2:27" ht="15" customHeight="1" x14ac:dyDescent="0.55000000000000004">
      <c r="B53" s="1" t="s">
        <v>527</v>
      </c>
      <c r="O53" s="17"/>
    </row>
    <row r="54" spans="2:27" ht="15" customHeight="1" x14ac:dyDescent="0.55000000000000004">
      <c r="B54" s="494" t="s">
        <v>528</v>
      </c>
      <c r="C54" s="494"/>
      <c r="D54" s="494"/>
      <c r="E54" s="494"/>
      <c r="F54" s="494"/>
      <c r="G54" s="487"/>
      <c r="H54" s="487"/>
      <c r="I54" s="487"/>
      <c r="J54" s="487"/>
      <c r="K54" s="487"/>
      <c r="Q54" s="473" t="s">
        <v>529</v>
      </c>
      <c r="R54" s="474"/>
      <c r="S54" s="474"/>
      <c r="T54" s="474"/>
      <c r="U54" s="474"/>
      <c r="V54" s="475"/>
      <c r="W54" s="511"/>
      <c r="X54" s="512"/>
      <c r="Y54" s="513"/>
      <c r="Z54" s="388" t="str">
        <f>IF(G54="","",VLOOKUP(G54,データ入力!$AV$3:$AW$56,2,FALSE))</f>
        <v/>
      </c>
      <c r="AA54" s="479"/>
    </row>
    <row r="55" spans="2:27" ht="15" customHeight="1" x14ac:dyDescent="0.55000000000000004">
      <c r="B55" s="494" t="s">
        <v>530</v>
      </c>
      <c r="C55" s="494"/>
      <c r="D55" s="494"/>
      <c r="E55" s="494"/>
      <c r="F55" s="494"/>
      <c r="G55" s="495">
        <f>W54</f>
        <v>0</v>
      </c>
      <c r="H55" s="495"/>
      <c r="I55" s="495"/>
      <c r="J55" s="362" t="str">
        <f>Z54</f>
        <v/>
      </c>
      <c r="K55" s="362"/>
      <c r="L55" s="203" t="s">
        <v>531</v>
      </c>
      <c r="M55" s="496" t="str">
        <f>IF(G54="","",VLOOKUP(G54,データ入力!$AV$3:$AX$56,3,FALSE))</f>
        <v/>
      </c>
      <c r="N55" s="496"/>
      <c r="O55" s="496"/>
      <c r="P55" s="496"/>
      <c r="Q55" s="480" t="s">
        <v>532</v>
      </c>
      <c r="R55" s="480"/>
      <c r="S55" s="480"/>
      <c r="T55" s="480"/>
      <c r="U55" s="480"/>
      <c r="V55" s="480"/>
      <c r="W55" s="514" t="str">
        <f>IFERROR(G55*M55*0.0258/1000,"")</f>
        <v/>
      </c>
      <c r="X55" s="515"/>
      <c r="Y55" s="516"/>
      <c r="Z55" s="388" t="s">
        <v>533</v>
      </c>
      <c r="AA55" s="479"/>
    </row>
    <row r="56" spans="2:27" ht="15" customHeight="1" x14ac:dyDescent="0.55000000000000004">
      <c r="B56" s="494" t="s">
        <v>277</v>
      </c>
      <c r="C56" s="494"/>
      <c r="D56" s="494"/>
      <c r="E56" s="494"/>
      <c r="F56" s="494"/>
      <c r="G56" s="495">
        <f>W54</f>
        <v>0</v>
      </c>
      <c r="H56" s="495"/>
      <c r="I56" s="495"/>
      <c r="J56" s="362" t="str">
        <f>Z54</f>
        <v/>
      </c>
      <c r="K56" s="362"/>
      <c r="L56" s="203" t="s">
        <v>531</v>
      </c>
      <c r="M56" s="496" t="str">
        <f>IF(G54="","",VLOOKUP(G54,データ入力!$AV$3:$BF$56,11,FALSE))</f>
        <v/>
      </c>
      <c r="N56" s="496"/>
      <c r="O56" s="496"/>
      <c r="P56" s="496"/>
      <c r="Q56" s="507" t="str">
        <f>IF(G54="","",IF(J56="kWh",VLOOKUP(G54,データ入力!$AV$3:$BG$56,12,FALSE)&amp;" ＝",VLOOKUP(G54,データ入力!$AV$3:$BG$56,12,FALSE)&amp;" ÷ 1,000 ＝"))</f>
        <v/>
      </c>
      <c r="R56" s="507"/>
      <c r="S56" s="507"/>
      <c r="T56" s="507"/>
      <c r="U56" s="507"/>
      <c r="V56" s="507"/>
      <c r="W56" s="517" t="str">
        <f>IFERROR(IF(J56="kWh",G56*M56,G56*M56/1000),"")</f>
        <v/>
      </c>
      <c r="X56" s="518"/>
      <c r="Y56" s="519"/>
      <c r="Z56" s="388" t="s">
        <v>33</v>
      </c>
      <c r="AA56" s="479"/>
    </row>
    <row r="57" spans="2:27" ht="15" customHeight="1" x14ac:dyDescent="0.55000000000000004">
      <c r="B57" s="494" t="s">
        <v>534</v>
      </c>
      <c r="C57" s="494"/>
      <c r="D57" s="494"/>
      <c r="E57" s="494"/>
      <c r="F57" s="494"/>
      <c r="G57" s="495">
        <f>W54</f>
        <v>0</v>
      </c>
      <c r="H57" s="495"/>
      <c r="I57" s="495"/>
      <c r="J57" s="362" t="str">
        <f>Z54</f>
        <v/>
      </c>
      <c r="K57" s="362"/>
      <c r="L57" s="203" t="s">
        <v>535</v>
      </c>
      <c r="M57" s="496"/>
      <c r="N57" s="496"/>
      <c r="O57" s="496"/>
      <c r="P57" s="496"/>
      <c r="Q57" s="507" t="s">
        <v>536</v>
      </c>
      <c r="R57" s="507"/>
      <c r="S57" s="507"/>
      <c r="T57" s="507"/>
      <c r="U57" s="507"/>
      <c r="V57" s="507"/>
      <c r="W57" s="476">
        <f>G57*M57/1000</f>
        <v>0</v>
      </c>
      <c r="X57" s="477"/>
      <c r="Y57" s="478"/>
      <c r="Z57" s="388" t="s">
        <v>519</v>
      </c>
      <c r="AA57" s="479"/>
    </row>
    <row r="58" spans="2:27" ht="15" customHeight="1" x14ac:dyDescent="0.55000000000000004">
      <c r="B58" s="205"/>
      <c r="C58" s="205"/>
      <c r="D58" s="205"/>
      <c r="E58" s="205"/>
      <c r="F58" s="205"/>
      <c r="G58" s="164"/>
      <c r="H58" s="164"/>
      <c r="I58" s="164"/>
      <c r="J58" s="17"/>
      <c r="K58" s="17"/>
      <c r="L58" s="17"/>
      <c r="M58" s="17"/>
      <c r="N58" s="17"/>
      <c r="O58" s="17"/>
      <c r="P58" s="17"/>
      <c r="Q58" s="205"/>
      <c r="R58" s="205"/>
      <c r="S58" s="205"/>
      <c r="T58" s="205"/>
      <c r="U58" s="205"/>
      <c r="V58" s="205"/>
      <c r="W58" s="165"/>
      <c r="X58" s="165"/>
      <c r="Y58" s="165"/>
      <c r="Z58" s="17"/>
      <c r="AA58" s="17"/>
    </row>
    <row r="59" spans="2:27" ht="15" customHeight="1" x14ac:dyDescent="0.55000000000000004">
      <c r="B59" s="139" t="s">
        <v>537</v>
      </c>
    </row>
    <row r="60" spans="2:27" ht="15" customHeight="1" x14ac:dyDescent="0.55000000000000004">
      <c r="B60" s="500" t="s">
        <v>257</v>
      </c>
      <c r="C60" s="500"/>
      <c r="D60" s="500"/>
      <c r="E60" s="500"/>
      <c r="F60" s="500"/>
      <c r="G60" s="504">
        <f>IF(Z48=Z54,W48-W54,"-")</f>
        <v>0</v>
      </c>
      <c r="H60" s="504"/>
      <c r="I60" s="504"/>
      <c r="J60" s="504"/>
      <c r="K60" s="504"/>
      <c r="L60" s="505" t="str">
        <f>IF(Z48=Z54,Z54,"-")</f>
        <v/>
      </c>
      <c r="M60" s="506"/>
      <c r="P60" s="501" t="s">
        <v>538</v>
      </c>
      <c r="Q60" s="502"/>
      <c r="R60" s="502"/>
      <c r="S60" s="502"/>
      <c r="T60" s="503"/>
      <c r="U60" s="496">
        <f>W51-W57</f>
        <v>0</v>
      </c>
      <c r="V60" s="520"/>
      <c r="W60" s="520"/>
      <c r="X60" s="520"/>
      <c r="Y60" s="520"/>
      <c r="Z60" s="521" t="s">
        <v>519</v>
      </c>
      <c r="AA60" s="521"/>
    </row>
    <row r="61" spans="2:27" ht="15" customHeight="1" x14ac:dyDescent="0.55000000000000004">
      <c r="B61" s="500" t="s">
        <v>539</v>
      </c>
      <c r="C61" s="500"/>
      <c r="D61" s="500"/>
      <c r="E61" s="500"/>
      <c r="F61" s="500"/>
      <c r="G61" s="392">
        <f>IFERROR(W49-W55,0)</f>
        <v>0</v>
      </c>
      <c r="H61" s="392"/>
      <c r="I61" s="392"/>
      <c r="J61" s="392"/>
      <c r="K61" s="392"/>
      <c r="L61" s="505" t="s">
        <v>533</v>
      </c>
      <c r="M61" s="506"/>
      <c r="P61" s="501" t="s">
        <v>540</v>
      </c>
      <c r="Q61" s="502"/>
      <c r="R61" s="502"/>
      <c r="S61" s="502"/>
      <c r="T61" s="503"/>
      <c r="U61" s="496"/>
      <c r="V61" s="496"/>
      <c r="W61" s="496"/>
      <c r="X61" s="496"/>
      <c r="Y61" s="496"/>
      <c r="Z61" s="521" t="s">
        <v>519</v>
      </c>
      <c r="AA61" s="521"/>
    </row>
    <row r="62" spans="2:27" ht="15" customHeight="1" x14ac:dyDescent="0.55000000000000004">
      <c r="B62" s="500" t="s">
        <v>541</v>
      </c>
      <c r="C62" s="500"/>
      <c r="D62" s="500"/>
      <c r="E62" s="500"/>
      <c r="F62" s="500"/>
      <c r="G62" s="392">
        <f>IFERROR(W50-W56,0)</f>
        <v>0</v>
      </c>
      <c r="H62" s="392"/>
      <c r="I62" s="392"/>
      <c r="J62" s="392"/>
      <c r="K62" s="392"/>
      <c r="L62" s="505" t="s">
        <v>33</v>
      </c>
      <c r="M62" s="506"/>
      <c r="P62" s="501" t="s">
        <v>542</v>
      </c>
      <c r="Q62" s="502"/>
      <c r="R62" s="502"/>
      <c r="S62" s="502"/>
      <c r="T62" s="503"/>
      <c r="U62" s="496" t="str">
        <f>IF(OR(V61="", U60=0), "", V61/U60)</f>
        <v/>
      </c>
      <c r="V62" s="520"/>
      <c r="W62" s="520"/>
      <c r="X62" s="520"/>
      <c r="Y62" s="520"/>
      <c r="Z62" s="521" t="s">
        <v>543</v>
      </c>
      <c r="AA62" s="521"/>
    </row>
  </sheetData>
  <mergeCells count="74">
    <mergeCell ref="Q55:V55"/>
    <mergeCell ref="W55:Y55"/>
    <mergeCell ref="Z60:AA60"/>
    <mergeCell ref="G61:K61"/>
    <mergeCell ref="L61:M61"/>
    <mergeCell ref="U61:Y61"/>
    <mergeCell ref="Z61:AA61"/>
    <mergeCell ref="L62:M62"/>
    <mergeCell ref="Z49:AA49"/>
    <mergeCell ref="Q50:V50"/>
    <mergeCell ref="W50:Y50"/>
    <mergeCell ref="Z50:AA50"/>
    <mergeCell ref="Q51:V51"/>
    <mergeCell ref="W51:Y51"/>
    <mergeCell ref="Z51:AA51"/>
    <mergeCell ref="W49:Y49"/>
    <mergeCell ref="Z55:AA55"/>
    <mergeCell ref="Q56:V56"/>
    <mergeCell ref="W56:Y56"/>
    <mergeCell ref="Z56:AA56"/>
    <mergeCell ref="Q57:V57"/>
    <mergeCell ref="W57:Y57"/>
    <mergeCell ref="Z57:AA57"/>
    <mergeCell ref="U62:Y62"/>
    <mergeCell ref="Z62:AA62"/>
    <mergeCell ref="B60:F60"/>
    <mergeCell ref="P60:T60"/>
    <mergeCell ref="B57:F57"/>
    <mergeCell ref="G57:I57"/>
    <mergeCell ref="J57:K57"/>
    <mergeCell ref="M57:P57"/>
    <mergeCell ref="G60:K60"/>
    <mergeCell ref="L60:M60"/>
    <mergeCell ref="U60:Y60"/>
    <mergeCell ref="B61:F61"/>
    <mergeCell ref="P61:T61"/>
    <mergeCell ref="B62:F62"/>
    <mergeCell ref="P62:T62"/>
    <mergeCell ref="G62:K62"/>
    <mergeCell ref="B56:F56"/>
    <mergeCell ref="G56:I56"/>
    <mergeCell ref="J56:K56"/>
    <mergeCell ref="M56:P56"/>
    <mergeCell ref="B55:F55"/>
    <mergeCell ref="G55:I55"/>
    <mergeCell ref="J55:K55"/>
    <mergeCell ref="M55:P55"/>
    <mergeCell ref="M51:P51"/>
    <mergeCell ref="Q54:V54"/>
    <mergeCell ref="W54:Y54"/>
    <mergeCell ref="Z54:AA54"/>
    <mergeCell ref="B50:F50"/>
    <mergeCell ref="G50:I50"/>
    <mergeCell ref="J50:K50"/>
    <mergeCell ref="M50:P50"/>
    <mergeCell ref="B54:F54"/>
    <mergeCell ref="G54:K54"/>
    <mergeCell ref="B51:F51"/>
    <mergeCell ref="G51:I51"/>
    <mergeCell ref="J51:K51"/>
    <mergeCell ref="B49:F49"/>
    <mergeCell ref="G49:I49"/>
    <mergeCell ref="J49:K49"/>
    <mergeCell ref="M49:P49"/>
    <mergeCell ref="Q49:V49"/>
    <mergeCell ref="A1:D2"/>
    <mergeCell ref="E1:T2"/>
    <mergeCell ref="U1:W2"/>
    <mergeCell ref="X1:AB2"/>
    <mergeCell ref="B48:F48"/>
    <mergeCell ref="G48:K48"/>
    <mergeCell ref="Q48:V48"/>
    <mergeCell ref="W48:Y48"/>
    <mergeCell ref="Z48:AA48"/>
  </mergeCells>
  <phoneticPr fontId="1"/>
  <conditionalFormatting sqref="G48:K48 M51:P51 G54:K54 W54:Y54 M57:P57">
    <cfRule type="containsBlanks" dxfId="54" priority="3">
      <formula>LEN(TRIM(G48))=0</formula>
    </cfRule>
  </conditionalFormatting>
  <conditionalFormatting sqref="U61:Y61">
    <cfRule type="containsBlanks" dxfId="53" priority="1">
      <formula>LEN(TRIM(U61))=0</formula>
    </cfRule>
  </conditionalFormatting>
  <conditionalFormatting sqref="W48:Y48">
    <cfRule type="containsBlanks" dxfId="52" priority="2">
      <formula>LEN(TRIM(W48))=0</formula>
    </cfRule>
  </conditionalFormatting>
  <printOptions horizontalCentered="1"/>
  <pageMargins left="0.23622047244094491" right="0.23622047244094491" top="0.74803149606299213" bottom="0.74803149606299213" header="0.31496062992125984" footer="0.31496062992125984"/>
  <pageSetup paperSize="9" scale="74" orientation="portrait" r:id="rId1"/>
  <headerFooter>
    <oddFooter>&amp;C&amp;A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B47ACFA-DC56-4AC6-8136-EB559FC35C84}">
          <x14:formula1>
            <xm:f>データ入力!$AV$3:$AV$52</xm:f>
          </x14:formula1>
          <xm:sqref>G48 G54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9be0989-64f7-441e-aa02-c5c5aa867ee7">
      <Terms xmlns="http://schemas.microsoft.com/office/infopath/2007/PartnerControls"/>
    </lcf76f155ced4ddcb4097134ff3c332f>
    <TaxCatchAll xmlns="9044045f-0ba1-4409-97e1-bf10dbe4d6d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E28FAAEBC93B741A5688F63C0F92E23" ma:contentTypeVersion="14" ma:contentTypeDescription="新しいドキュメントを作成します。" ma:contentTypeScope="" ma:versionID="b21d647a2b7c24c83a34be73fc794be3">
  <xsd:schema xmlns:xsd="http://www.w3.org/2001/XMLSchema" xmlns:xs="http://www.w3.org/2001/XMLSchema" xmlns:p="http://schemas.microsoft.com/office/2006/metadata/properties" xmlns:ns2="c9be0989-64f7-441e-aa02-c5c5aa867ee7" xmlns:ns3="9044045f-0ba1-4409-97e1-bf10dbe4d6dd" targetNamespace="http://schemas.microsoft.com/office/2006/metadata/properties" ma:root="true" ma:fieldsID="d6420f333b5a097c565dda3c559b2d0c" ns2:_="" ns3:_="">
    <xsd:import namespace="c9be0989-64f7-441e-aa02-c5c5aa867ee7"/>
    <xsd:import namespace="9044045f-0ba1-4409-97e1-bf10dbe4d6d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be0989-64f7-441e-aa02-c5c5aa867e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44045f-0ba1-4409-97e1-bf10dbe4d6d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34cd1d9-3b74-411b-a250-d84fa95c0e01}" ma:internalName="TaxCatchAll" ma:showField="CatchAllData" ma:web="9044045f-0ba1-4409-97e1-bf10dbe4d6dd">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018CB1-DC14-43B2-9093-5441E417239A}">
  <ds:schemaRefs>
    <ds:schemaRef ds:uri="http://schemas.microsoft.com/sharepoint/v3/contenttype/forms"/>
  </ds:schemaRefs>
</ds:datastoreItem>
</file>

<file path=customXml/itemProps2.xml><?xml version="1.0" encoding="utf-8"?>
<ds:datastoreItem xmlns:ds="http://schemas.openxmlformats.org/officeDocument/2006/customXml" ds:itemID="{34934974-CCCB-48CD-B312-7D7D557B0282}">
  <ds:schemaRefs>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c9be0989-64f7-441e-aa02-c5c5aa867ee7"/>
    <ds:schemaRef ds:uri="http://purl.org/dc/terms/"/>
    <ds:schemaRef ds:uri="http://purl.org/dc/elements/1.1/"/>
    <ds:schemaRef ds:uri="http://www.w3.org/XML/1998/namespace"/>
    <ds:schemaRef ds:uri="9044045f-0ba1-4409-97e1-bf10dbe4d6dd"/>
    <ds:schemaRef ds:uri="http://purl.org/dc/dcmitype/"/>
  </ds:schemaRefs>
</ds:datastoreItem>
</file>

<file path=customXml/itemProps3.xml><?xml version="1.0" encoding="utf-8"?>
<ds:datastoreItem xmlns:ds="http://schemas.openxmlformats.org/officeDocument/2006/customXml" ds:itemID="{0BA921FA-6A29-4369-851B-AE15355FE8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be0989-64f7-441e-aa02-c5c5aa867ee7"/>
    <ds:schemaRef ds:uri="9044045f-0ba1-4409-97e1-bf10dbe4d6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51</vt:i4>
      </vt:variant>
    </vt:vector>
  </HeadingPairs>
  <TitlesOfParts>
    <vt:vector size="76" baseType="lpstr">
      <vt:lpstr>シート説明</vt:lpstr>
      <vt:lpstr>データ入力</vt:lpstr>
      <vt:lpstr>表紙 </vt:lpstr>
      <vt:lpstr>総括 </vt:lpstr>
      <vt:lpstr>省エネ提案一覧</vt:lpstr>
      <vt:lpstr>提案詳細</vt:lpstr>
      <vt:lpstr>エネルギー使用状況</vt:lpstr>
      <vt:lpstr>1</vt:lpstr>
      <vt:lpstr>2</vt:lpstr>
      <vt:lpstr>3</vt:lpstr>
      <vt:lpstr>4</vt:lpstr>
      <vt:lpstr>5</vt:lpstr>
      <vt:lpstr>6</vt:lpstr>
      <vt:lpstr>7</vt:lpstr>
      <vt:lpstr>8</vt:lpstr>
      <vt:lpstr>9</vt:lpstr>
      <vt:lpstr>10</vt:lpstr>
      <vt:lpstr>11</vt:lpstr>
      <vt:lpstr>12</vt:lpstr>
      <vt:lpstr>集計用（本シート以降非表示）</vt:lpstr>
      <vt:lpstr>設備種別一覧</vt:lpstr>
      <vt:lpstr>提案内容一覧</vt:lpstr>
      <vt:lpstr>【新】電力会社一覧</vt:lpstr>
      <vt:lpstr>【新】プルダウンリスト</vt:lpstr>
      <vt:lpstr>業者分類</vt:lpstr>
      <vt:lpstr>'1'!Print_Area</vt:lpstr>
      <vt:lpstr>'10'!Print_Area</vt:lpstr>
      <vt:lpstr>'11'!Print_Area</vt:lpstr>
      <vt:lpstr>'12'!Print_Area</vt:lpstr>
      <vt:lpstr>'2'!Print_Area</vt:lpstr>
      <vt:lpstr>'3'!Print_Area</vt:lpstr>
      <vt:lpstr>'4'!Print_Area</vt:lpstr>
      <vt:lpstr>'5'!Print_Area</vt:lpstr>
      <vt:lpstr>'6'!Print_Area</vt:lpstr>
      <vt:lpstr>'7'!Print_Area</vt:lpstr>
      <vt:lpstr>'8'!Print_Area</vt:lpstr>
      <vt:lpstr>'9'!Print_Area</vt:lpstr>
      <vt:lpstr>エネルギー使用状況!Print_Area</vt:lpstr>
      <vt:lpstr>シート説明!Print_Area</vt:lpstr>
      <vt:lpstr>データ入力!Print_Area</vt:lpstr>
      <vt:lpstr>省エネ提案一覧!Print_Area</vt:lpstr>
      <vt:lpstr>'総括 '!Print_Area</vt:lpstr>
      <vt:lpstr>提案詳細!Print_Area</vt:lpstr>
      <vt:lpstr>'表紙 '!Print_Area</vt:lpstr>
      <vt:lpstr>コンプレッサ</vt:lpstr>
      <vt:lpstr>サービス業_他に分類されないもの</vt:lpstr>
      <vt:lpstr>その他</vt:lpstr>
      <vt:lpstr>デマンド</vt:lpstr>
      <vt:lpstr>ボイラ・給湯器</vt:lpstr>
      <vt:lpstr>医療・福祉</vt:lpstr>
      <vt:lpstr>運輸業・郵便業</vt:lpstr>
      <vt:lpstr>卸売業・小売業</vt:lpstr>
      <vt:lpstr>学術研究・専門・技術サービス業</vt:lpstr>
      <vt:lpstr>給排水・排水処理</vt:lpstr>
      <vt:lpstr>漁業</vt:lpstr>
      <vt:lpstr>教育・学習支援業</vt:lpstr>
      <vt:lpstr>金融業・保険業</vt:lpstr>
      <vt:lpstr>空調設備</vt:lpstr>
      <vt:lpstr>建設業</vt:lpstr>
      <vt:lpstr>公務_他に分類されるものを除く</vt:lpstr>
      <vt:lpstr>工業炉</vt:lpstr>
      <vt:lpstr>鉱業・採石業・砂利採取業</vt:lpstr>
      <vt:lpstr>再エネ</vt:lpstr>
      <vt:lpstr>受変電設備</vt:lpstr>
      <vt:lpstr>宿泊業・飲食サービス業</vt:lpstr>
      <vt:lpstr>照明設備</vt:lpstr>
      <vt:lpstr>情報通信業</vt:lpstr>
      <vt:lpstr>生活関連サービス業・娯楽業</vt:lpstr>
      <vt:lpstr>生産設備</vt:lpstr>
      <vt:lpstr>製造業</vt:lpstr>
      <vt:lpstr>電気・ガス・熱供給・水道業</vt:lpstr>
      <vt:lpstr>農業・林業</vt:lpstr>
      <vt:lpstr>不動産業・物品賃貸業</vt:lpstr>
      <vt:lpstr>複合サービス事業</vt:lpstr>
      <vt:lpstr>分類不能の産業</vt:lpstr>
      <vt:lpstr>冷凍冷蔵設備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Nobutaka SUZUKI</dc:creator>
  <cp:lastModifiedBy>Nobutaka SUZUKI</cp:lastModifiedBy>
  <cp:lastPrinted>2025-04-08T11:30:32Z</cp:lastPrinted>
  <dcterms:created xsi:type="dcterms:W3CDTF">2021-03-10T08:05:59Z</dcterms:created>
  <dcterms:modified xsi:type="dcterms:W3CDTF">2025-07-22T05:49:10Z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0x0101009E28FAAEBC93B741A5688F63C0F92E23</vt:lpwstr>
  </property>
</Properties>
</file>