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555" windowWidth="12855" windowHeight="3630" tabRatio="601" activeTab="0"/>
  </bookViews>
  <sheets>
    <sheet name="全日制課程" sheetId="1" r:id="rId1"/>
    <sheet name="定時・通信制課程" sheetId="2" r:id="rId2"/>
  </sheets>
  <definedNames>
    <definedName name="_xlnm.Print_Area" localSheetId="0">'全日制課程'!$A$1:$AB$152</definedName>
    <definedName name="_xlnm.Print_Area" localSheetId="1">'定時・通信制課程'!$A$1:$Z$55</definedName>
    <definedName name="_xlnm.Print_Titles" localSheetId="0">'全日制課程'!$2:$4</definedName>
  </definedNames>
  <calcPr fullCalcOnLoad="1"/>
</workbook>
</file>

<file path=xl/sharedStrings.xml><?xml version="1.0" encoding="utf-8"?>
<sst xmlns="http://schemas.openxmlformats.org/spreadsheetml/2006/main" count="348" uniqueCount="147">
  <si>
    <t>前年度</t>
  </si>
  <si>
    <t xml:space="preserve">             学    年    数    お    よ    び    生    徒    数</t>
  </si>
  <si>
    <t xml:space="preserve">    教  員  数</t>
  </si>
  <si>
    <t xml:space="preserve"> 職員数</t>
  </si>
  <si>
    <t>学  校  名</t>
  </si>
  <si>
    <t xml:space="preserve">       総      数</t>
  </si>
  <si>
    <t xml:space="preserve">  １    年</t>
  </si>
  <si>
    <t xml:space="preserve">   ２    年</t>
  </si>
  <si>
    <t xml:space="preserve">   ３    年</t>
  </si>
  <si>
    <t>本    務</t>
  </si>
  <si>
    <t>兼    務</t>
  </si>
  <si>
    <t>生徒数</t>
  </si>
  <si>
    <t>級</t>
  </si>
  <si>
    <t>男</t>
  </si>
  <si>
    <t>女</t>
  </si>
  <si>
    <t>計</t>
  </si>
  <si>
    <t>総      計</t>
  </si>
  <si>
    <t xml:space="preserve"> 公  立  計</t>
  </si>
  <si>
    <t xml:space="preserve"> 私  立  計</t>
  </si>
  <si>
    <t xml:space="preserve"> 県  立  計</t>
  </si>
  <si>
    <t>県</t>
  </si>
  <si>
    <t xml:space="preserve">    普通</t>
  </si>
  <si>
    <t>　　理数</t>
  </si>
  <si>
    <t xml:space="preserve">    農業土木</t>
  </si>
  <si>
    <t xml:space="preserve">    商業</t>
  </si>
  <si>
    <t xml:space="preserve">    情報処理</t>
  </si>
  <si>
    <t xml:space="preserve">  韮崎</t>
  </si>
  <si>
    <t>　　文理</t>
  </si>
  <si>
    <t xml:space="preserve">  韮崎工業</t>
  </si>
  <si>
    <t xml:space="preserve">    電子機械</t>
  </si>
  <si>
    <t xml:space="preserve">    電気</t>
  </si>
  <si>
    <t xml:space="preserve">    情報技術</t>
  </si>
  <si>
    <t>　　理数工学</t>
  </si>
  <si>
    <t xml:space="preserve">  甲府第一</t>
  </si>
  <si>
    <t xml:space="preserve">    英語</t>
  </si>
  <si>
    <t xml:space="preserve">  甲府西</t>
  </si>
  <si>
    <t xml:space="preserve">  甲府南</t>
  </si>
  <si>
    <t xml:space="preserve">    理数</t>
  </si>
  <si>
    <t xml:space="preserve">  甲府東</t>
  </si>
  <si>
    <t xml:space="preserve">    国際経済</t>
  </si>
  <si>
    <t xml:space="preserve">  甲府工業</t>
  </si>
  <si>
    <t xml:space="preserve">    機械</t>
  </si>
  <si>
    <t xml:space="preserve">    電子</t>
  </si>
  <si>
    <t xml:space="preserve">    建築</t>
  </si>
  <si>
    <t>　　土木</t>
  </si>
  <si>
    <t xml:space="preserve">  甲府昭和</t>
  </si>
  <si>
    <t>　甲府城西</t>
  </si>
  <si>
    <t>　　総合</t>
  </si>
  <si>
    <t xml:space="preserve">  農林</t>
  </si>
  <si>
    <t xml:space="preserve">    ｼｽﾃﾑ園芸</t>
  </si>
  <si>
    <t xml:space="preserve">    森林科学</t>
  </si>
  <si>
    <t xml:space="preserve">    環境土木</t>
  </si>
  <si>
    <t xml:space="preserve">    造園緑地</t>
  </si>
  <si>
    <t xml:space="preserve">    食品科学</t>
  </si>
  <si>
    <t xml:space="preserve">  巨摩</t>
  </si>
  <si>
    <t xml:space="preserve">  白根</t>
  </si>
  <si>
    <t xml:space="preserve">  増穂商業</t>
  </si>
  <si>
    <t xml:space="preserve">  市川</t>
  </si>
  <si>
    <t xml:space="preserve">  峡南</t>
  </si>
  <si>
    <t xml:space="preserve">  　建築ｲﾝﾃﾘｱ</t>
  </si>
  <si>
    <t xml:space="preserve">    情報ﾋﾞｼﾞﾈｽ</t>
  </si>
  <si>
    <t xml:space="preserve">  身延</t>
  </si>
  <si>
    <t xml:space="preserve">  石和</t>
  </si>
  <si>
    <t>　　国際教養</t>
  </si>
  <si>
    <t xml:space="preserve">  山梨園芸</t>
  </si>
  <si>
    <t xml:space="preserve">  日川</t>
  </si>
  <si>
    <t xml:space="preserve">  山梨</t>
  </si>
  <si>
    <t xml:space="preserve">  塩山</t>
  </si>
  <si>
    <t xml:space="preserve">    情報ｼｽﾃﾑ</t>
  </si>
  <si>
    <t xml:space="preserve">  都留</t>
  </si>
  <si>
    <t xml:space="preserve">  上野原</t>
  </si>
  <si>
    <t>　　英語</t>
  </si>
  <si>
    <t xml:space="preserve">  谷村工業</t>
  </si>
  <si>
    <t xml:space="preserve">  桂</t>
  </si>
  <si>
    <t xml:space="preserve">  吉田</t>
  </si>
  <si>
    <t xml:space="preserve">  北富士工業</t>
  </si>
  <si>
    <t xml:space="preserve">  吉田商業</t>
  </si>
  <si>
    <t>市・組合立計</t>
  </si>
  <si>
    <t xml:space="preserve">  甲府商業</t>
  </si>
  <si>
    <t>市</t>
  </si>
  <si>
    <t xml:space="preserve">  大月短大附</t>
  </si>
  <si>
    <t xml:space="preserve">  甲陵</t>
  </si>
  <si>
    <t xml:space="preserve">  山梨英和</t>
  </si>
  <si>
    <t>私</t>
  </si>
  <si>
    <t xml:space="preserve">  身延山</t>
  </si>
  <si>
    <t xml:space="preserve">  甲府湯田</t>
  </si>
  <si>
    <t>　　音楽</t>
  </si>
  <si>
    <t xml:space="preserve">  駿台甲府</t>
  </si>
  <si>
    <t xml:space="preserve">  　美術ﾃﾞｻﾞｲﾝ</t>
  </si>
  <si>
    <t xml:space="preserve">  山梨学院大附</t>
  </si>
  <si>
    <t>　　普通</t>
  </si>
  <si>
    <t>　東海大学甲府</t>
  </si>
  <si>
    <t>　　衛生看護</t>
  </si>
  <si>
    <t>　日本航空</t>
  </si>
  <si>
    <t>　　航空工学</t>
  </si>
  <si>
    <t>　日大明誠</t>
  </si>
  <si>
    <t>　帝京第三</t>
  </si>
  <si>
    <t>　　自動車</t>
  </si>
  <si>
    <t>　富士学苑</t>
  </si>
  <si>
    <t>　４　　年</t>
  </si>
  <si>
    <t>　　情報経理</t>
  </si>
  <si>
    <t>　　普　　通</t>
  </si>
  <si>
    <t>　　科目履修</t>
  </si>
  <si>
    <t>　　併　　修</t>
  </si>
  <si>
    <t>　　国際</t>
  </si>
  <si>
    <t>県　立　計</t>
  </si>
  <si>
    <t>（総　　 計）</t>
  </si>
  <si>
    <t>　総　　　計</t>
  </si>
  <si>
    <t xml:space="preserve"> 中央（県立）</t>
  </si>
  <si>
    <t>　　航空工学</t>
  </si>
  <si>
    <t>（ ）は専攻科の学級数・生徒数で外数</t>
  </si>
  <si>
    <t>　北杜</t>
  </si>
  <si>
    <t>　　普通</t>
  </si>
  <si>
    <t>　　理数</t>
  </si>
  <si>
    <t>　　総合</t>
  </si>
  <si>
    <t>県</t>
  </si>
  <si>
    <t>福祉看護</t>
  </si>
  <si>
    <t>駿台甲府</t>
  </si>
  <si>
    <t>私　立　計</t>
  </si>
  <si>
    <t xml:space="preserve"> 日本航空</t>
  </si>
  <si>
    <r>
      <t xml:space="preserve">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専攻科（建築）</t>
    </r>
  </si>
  <si>
    <t>　　理数</t>
  </si>
  <si>
    <t>　　文理</t>
  </si>
  <si>
    <t>　　情報ﾒﾃﾞｨｱ</t>
  </si>
  <si>
    <t>　　介護福祉</t>
  </si>
  <si>
    <t>　　（学科分けは１年次下期から）</t>
  </si>
  <si>
    <r>
      <t>工業</t>
    </r>
    <r>
      <rPr>
        <sz val="9"/>
        <rFont val="ＭＳ 明朝"/>
        <family val="1"/>
      </rPr>
      <t>（全学科共通）</t>
    </r>
  </si>
  <si>
    <t>機械ｼｽﾃﾑ</t>
  </si>
  <si>
    <t>電子情報</t>
  </si>
  <si>
    <t>建設</t>
  </si>
  <si>
    <t>化学・ﾃﾞｻﾞｲﾝ</t>
  </si>
  <si>
    <t xml:space="preserve">    食品化学</t>
  </si>
  <si>
    <t xml:space="preserve">    園芸</t>
  </si>
  <si>
    <t>&lt;　&gt;は科目履修生数、{　}は併修生数で外数</t>
  </si>
  <si>
    <t>　　環境化学</t>
  </si>
  <si>
    <t>　　土木</t>
  </si>
  <si>
    <t xml:space="preserve">  富士北稜</t>
  </si>
  <si>
    <t xml:space="preserve">    総合学科</t>
  </si>
  <si>
    <t>　ひばりが丘</t>
  </si>
  <si>
    <t>　中央</t>
  </si>
  <si>
    <t>イ　定時制課程</t>
  </si>
  <si>
    <t>ウ　通信制（県・私立）</t>
  </si>
  <si>
    <t xml:space="preserve">  富士河口湖</t>
  </si>
  <si>
    <t xml:space="preserve">    普通</t>
  </si>
  <si>
    <t>基督教自然学園</t>
  </si>
  <si>
    <t>基督教自然学園</t>
  </si>
  <si>
    <t>　　ア　全日制課程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</si>
</sst>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{#,##0\}"/>
    <numFmt numFmtId="178" formatCode="\&lt;#,##0\&gt;"/>
    <numFmt numFmtId="179" formatCode="\&lt;#,###\&gt;"/>
    <numFmt numFmtId="180" formatCode="\&lt;#,##0\)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38" fontId="5" fillId="0" borderId="1" xfId="16" applyFont="1" applyFill="1" applyBorder="1" applyAlignment="1">
      <alignment/>
    </xf>
    <xf numFmtId="38" fontId="5" fillId="0" borderId="0" xfId="16" applyFont="1" applyFill="1" applyAlignment="1">
      <alignment/>
    </xf>
    <xf numFmtId="38" fontId="4" fillId="0" borderId="0" xfId="16" applyFont="1" applyFill="1" applyAlignment="1">
      <alignment/>
    </xf>
    <xf numFmtId="38" fontId="4" fillId="0" borderId="2" xfId="16" applyFont="1" applyFill="1" applyBorder="1" applyAlignment="1" applyProtection="1">
      <alignment horizontal="left"/>
      <protection/>
    </xf>
    <xf numFmtId="38" fontId="4" fillId="0" borderId="2" xfId="16" applyFont="1" applyFill="1" applyBorder="1" applyAlignment="1" applyProtection="1">
      <alignment horizontal="left"/>
      <protection/>
    </xf>
    <xf numFmtId="38" fontId="4" fillId="0" borderId="0" xfId="16" applyFont="1" applyFill="1" applyAlignment="1" applyProtection="1">
      <alignment horizontal="left"/>
      <protection/>
    </xf>
    <xf numFmtId="38" fontId="4" fillId="0" borderId="2" xfId="16" applyFont="1" applyFill="1" applyBorder="1" applyAlignment="1">
      <alignment horizontal="right"/>
    </xf>
    <xf numFmtId="38" fontId="4" fillId="0" borderId="3" xfId="16" applyFont="1" applyFill="1" applyBorder="1" applyAlignment="1" applyProtection="1">
      <alignment horizontal="right"/>
      <protection/>
    </xf>
    <xf numFmtId="38" fontId="4" fillId="0" borderId="4" xfId="16" applyFont="1" applyFill="1" applyBorder="1" applyAlignment="1">
      <alignment horizontal="right"/>
    </xf>
    <xf numFmtId="38" fontId="4" fillId="0" borderId="1" xfId="16" applyFont="1" applyFill="1" applyBorder="1" applyAlignment="1" applyProtection="1">
      <alignment horizontal="right"/>
      <protection/>
    </xf>
    <xf numFmtId="176" fontId="5" fillId="0" borderId="4" xfId="16" applyNumberFormat="1" applyFont="1" applyFill="1" applyBorder="1" applyAlignment="1" applyProtection="1">
      <alignment horizontal="right"/>
      <protection/>
    </xf>
    <xf numFmtId="38" fontId="5" fillId="0" borderId="1" xfId="16" applyFont="1" applyFill="1" applyBorder="1" applyAlignment="1" applyProtection="1">
      <alignment horizontal="right"/>
      <protection/>
    </xf>
    <xf numFmtId="38" fontId="5" fillId="0" borderId="4" xfId="16" applyFont="1" applyFill="1" applyBorder="1" applyAlignment="1">
      <alignment horizontal="right"/>
    </xf>
    <xf numFmtId="38" fontId="4" fillId="0" borderId="1" xfId="16" applyFont="1" applyFill="1" applyBorder="1" applyAlignment="1">
      <alignment horizontal="right"/>
    </xf>
    <xf numFmtId="176" fontId="4" fillId="0" borderId="1" xfId="16" applyNumberFormat="1" applyFont="1" applyFill="1" applyBorder="1" applyAlignment="1">
      <alignment horizontal="right"/>
    </xf>
    <xf numFmtId="38" fontId="4" fillId="0" borderId="1" xfId="16" applyFont="1" applyFill="1" applyBorder="1" applyAlignment="1">
      <alignment horizontal="right"/>
    </xf>
    <xf numFmtId="38" fontId="4" fillId="0" borderId="5" xfId="16" applyFont="1" applyFill="1" applyBorder="1" applyAlignment="1">
      <alignment horizontal="right"/>
    </xf>
    <xf numFmtId="38" fontId="4" fillId="0" borderId="0" xfId="16" applyFont="1" applyFill="1" applyBorder="1" applyAlignment="1">
      <alignment horizontal="right"/>
    </xf>
    <xf numFmtId="38" fontId="4" fillId="0" borderId="0" xfId="16" applyFont="1" applyFill="1" applyAlignment="1">
      <alignment horizontal="right"/>
    </xf>
    <xf numFmtId="38" fontId="5" fillId="0" borderId="6" xfId="16" applyFont="1" applyFill="1" applyBorder="1" applyAlignment="1">
      <alignment horizontal="right"/>
    </xf>
    <xf numFmtId="38" fontId="5" fillId="0" borderId="7" xfId="16" applyFont="1" applyFill="1" applyBorder="1" applyAlignment="1">
      <alignment horizontal="right"/>
    </xf>
    <xf numFmtId="38" fontId="4" fillId="0" borderId="7" xfId="16" applyFont="1" applyFill="1" applyBorder="1" applyAlignment="1">
      <alignment horizontal="right"/>
    </xf>
    <xf numFmtId="38" fontId="4" fillId="0" borderId="8" xfId="16" applyFont="1" applyFill="1" applyBorder="1" applyAlignment="1">
      <alignment horizontal="right"/>
    </xf>
    <xf numFmtId="178" fontId="5" fillId="0" borderId="7" xfId="16" applyNumberFormat="1" applyFont="1" applyFill="1" applyBorder="1" applyAlignment="1">
      <alignment horizontal="right"/>
    </xf>
    <xf numFmtId="177" fontId="5" fillId="0" borderId="7" xfId="16" applyNumberFormat="1" applyFont="1" applyFill="1" applyBorder="1" applyAlignment="1">
      <alignment horizontal="right"/>
    </xf>
    <xf numFmtId="38" fontId="5" fillId="0" borderId="9" xfId="16" applyFont="1" applyFill="1" applyBorder="1" applyAlignment="1">
      <alignment horizontal="right"/>
    </xf>
    <xf numFmtId="38" fontId="5" fillId="0" borderId="10" xfId="16" applyFont="1" applyFill="1" applyBorder="1" applyAlignment="1">
      <alignment horizontal="right"/>
    </xf>
    <xf numFmtId="178" fontId="4" fillId="0" borderId="7" xfId="16" applyNumberFormat="1" applyFont="1" applyFill="1" applyBorder="1" applyAlignment="1">
      <alignment horizontal="right"/>
    </xf>
    <xf numFmtId="38" fontId="4" fillId="0" borderId="1" xfId="16" applyFont="1" applyFill="1" applyBorder="1" applyAlignment="1">
      <alignment/>
    </xf>
    <xf numFmtId="38" fontId="4" fillId="0" borderId="2" xfId="16" applyFont="1" applyFill="1" applyBorder="1" applyAlignment="1">
      <alignment/>
    </xf>
    <xf numFmtId="38" fontId="4" fillId="0" borderId="4" xfId="16" applyFont="1" applyFill="1" applyBorder="1" applyAlignment="1">
      <alignment/>
    </xf>
    <xf numFmtId="38" fontId="4" fillId="0" borderId="0" xfId="16" applyFont="1" applyFill="1" applyAlignment="1">
      <alignment/>
    </xf>
    <xf numFmtId="38" fontId="4" fillId="0" borderId="11" xfId="16" applyFont="1" applyFill="1" applyBorder="1" applyAlignment="1">
      <alignment/>
    </xf>
    <xf numFmtId="176" fontId="4" fillId="0" borderId="4" xfId="16" applyNumberFormat="1" applyFont="1" applyFill="1" applyBorder="1" applyAlignment="1">
      <alignment/>
    </xf>
    <xf numFmtId="178" fontId="4" fillId="0" borderId="0" xfId="16" applyNumberFormat="1" applyFont="1" applyFill="1" applyAlignment="1">
      <alignment/>
    </xf>
    <xf numFmtId="177" fontId="4" fillId="0" borderId="2" xfId="16" applyNumberFormat="1" applyFont="1" applyFill="1" applyBorder="1" applyAlignment="1">
      <alignment/>
    </xf>
    <xf numFmtId="177" fontId="4" fillId="0" borderId="2" xfId="16" applyNumberFormat="1" applyFont="1" applyFill="1" applyBorder="1" applyAlignment="1">
      <alignment horizontal="right"/>
    </xf>
    <xf numFmtId="38" fontId="5" fillId="0" borderId="4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38" fontId="5" fillId="0" borderId="12" xfId="16" applyFont="1" applyFill="1" applyBorder="1" applyAlignment="1">
      <alignment/>
    </xf>
    <xf numFmtId="38" fontId="4" fillId="0" borderId="12" xfId="16" applyFont="1" applyFill="1" applyBorder="1" applyAlignment="1">
      <alignment/>
    </xf>
    <xf numFmtId="38" fontId="5" fillId="0" borderId="13" xfId="16" applyFont="1" applyFill="1" applyBorder="1" applyAlignment="1">
      <alignment/>
    </xf>
    <xf numFmtId="38" fontId="5" fillId="0" borderId="14" xfId="16" applyFont="1" applyFill="1" applyBorder="1" applyAlignment="1">
      <alignment/>
    </xf>
    <xf numFmtId="38" fontId="5" fillId="0" borderId="4" xfId="16" applyFont="1" applyFill="1" applyBorder="1" applyAlignment="1">
      <alignment/>
    </xf>
    <xf numFmtId="38" fontId="5" fillId="0" borderId="0" xfId="16" applyFont="1" applyFill="1" applyAlignment="1">
      <alignment/>
    </xf>
    <xf numFmtId="38" fontId="5" fillId="0" borderId="12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4" fillId="0" borderId="15" xfId="16" applyFont="1" applyFill="1" applyBorder="1" applyAlignment="1">
      <alignment/>
    </xf>
    <xf numFmtId="38" fontId="4" fillId="0" borderId="3" xfId="16" applyFont="1" applyFill="1" applyBorder="1" applyAlignment="1" applyProtection="1">
      <alignment horizontal="left"/>
      <protection/>
    </xf>
    <xf numFmtId="38" fontId="4" fillId="0" borderId="16" xfId="16" applyFont="1" applyFill="1" applyBorder="1" applyAlignment="1" applyProtection="1">
      <alignment horizontal="left"/>
      <protection/>
    </xf>
    <xf numFmtId="38" fontId="4" fillId="0" borderId="17" xfId="16" applyFont="1" applyFill="1" applyBorder="1" applyAlignment="1">
      <alignment/>
    </xf>
    <xf numFmtId="38" fontId="4" fillId="0" borderId="0" xfId="16" applyFont="1" applyFill="1" applyAlignment="1" applyProtection="1">
      <alignment horizontal="left"/>
      <protection/>
    </xf>
    <xf numFmtId="38" fontId="4" fillId="0" borderId="1" xfId="16" applyFont="1" applyFill="1" applyBorder="1" applyAlignment="1" applyProtection="1">
      <alignment horizontal="left"/>
      <protection/>
    </xf>
    <xf numFmtId="38" fontId="4" fillId="0" borderId="18" xfId="16" applyFont="1" applyFill="1" applyBorder="1" applyAlignment="1" applyProtection="1">
      <alignment horizontal="left"/>
      <protection/>
    </xf>
    <xf numFmtId="38" fontId="5" fillId="0" borderId="2" xfId="16" applyFont="1" applyFill="1" applyBorder="1" applyAlignment="1" applyProtection="1">
      <alignment horizontal="left"/>
      <protection/>
    </xf>
    <xf numFmtId="38" fontId="5" fillId="0" borderId="6" xfId="16" applyFont="1" applyFill="1" applyBorder="1" applyAlignment="1">
      <alignment/>
    </xf>
    <xf numFmtId="38" fontId="5" fillId="0" borderId="18" xfId="16" applyFont="1" applyFill="1" applyBorder="1" applyAlignment="1">
      <alignment/>
    </xf>
    <xf numFmtId="38" fontId="5" fillId="0" borderId="19" xfId="16" applyFont="1" applyFill="1" applyBorder="1" applyAlignment="1">
      <alignment/>
    </xf>
    <xf numFmtId="38" fontId="5" fillId="0" borderId="20" xfId="16" applyFont="1" applyFill="1" applyBorder="1" applyAlignment="1">
      <alignment/>
    </xf>
    <xf numFmtId="38" fontId="5" fillId="0" borderId="8" xfId="16" applyFont="1" applyFill="1" applyBorder="1" applyAlignment="1">
      <alignment/>
    </xf>
    <xf numFmtId="38" fontId="4" fillId="0" borderId="0" xfId="16" applyFont="1" applyFill="1" applyBorder="1" applyAlignment="1" applyProtection="1">
      <alignment horizontal="left"/>
      <protection/>
    </xf>
    <xf numFmtId="38" fontId="4" fillId="0" borderId="7" xfId="16" applyFont="1" applyFill="1" applyBorder="1" applyAlignment="1">
      <alignment/>
    </xf>
    <xf numFmtId="38" fontId="4" fillId="0" borderId="8" xfId="16" applyFont="1" applyFill="1" applyBorder="1" applyAlignment="1">
      <alignment/>
    </xf>
    <xf numFmtId="38" fontId="5" fillId="0" borderId="7" xfId="16" applyFont="1" applyFill="1" applyBorder="1" applyAlignment="1">
      <alignment/>
    </xf>
    <xf numFmtId="38" fontId="8" fillId="0" borderId="4" xfId="16" applyFont="1" applyFill="1" applyBorder="1" applyAlignment="1">
      <alignment/>
    </xf>
    <xf numFmtId="38" fontId="4" fillId="0" borderId="0" xfId="16" applyFont="1" applyFill="1" applyAlignment="1" applyProtection="1" quotePrefix="1">
      <alignment horizontal="left"/>
      <protection/>
    </xf>
    <xf numFmtId="38" fontId="4" fillId="0" borderId="0" xfId="16" applyFont="1" applyFill="1" applyAlignment="1" quotePrefix="1">
      <alignment/>
    </xf>
    <xf numFmtId="38" fontId="4" fillId="0" borderId="0" xfId="16" applyFont="1" applyFill="1" applyBorder="1" applyAlignment="1" quotePrefix="1">
      <alignment/>
    </xf>
    <xf numFmtId="38" fontId="4" fillId="0" borderId="2" xfId="16" applyFont="1" applyFill="1" applyBorder="1" applyAlignment="1" applyProtection="1" quotePrefix="1">
      <alignment horizontal="left"/>
      <protection/>
    </xf>
    <xf numFmtId="38" fontId="1" fillId="0" borderId="7" xfId="16" applyFont="1" applyFill="1" applyBorder="1" applyAlignment="1">
      <alignment/>
    </xf>
    <xf numFmtId="38" fontId="5" fillId="0" borderId="10" xfId="16" applyFont="1" applyFill="1" applyBorder="1" applyAlignment="1">
      <alignment/>
    </xf>
    <xf numFmtId="38" fontId="5" fillId="0" borderId="21" xfId="16" applyFont="1" applyFill="1" applyBorder="1" applyAlignment="1">
      <alignment/>
    </xf>
    <xf numFmtId="38" fontId="4" fillId="0" borderId="2" xfId="16" applyFont="1" applyFill="1" applyBorder="1" applyAlignment="1" quotePrefix="1">
      <alignment/>
    </xf>
    <xf numFmtId="38" fontId="5" fillId="0" borderId="2" xfId="16" applyFont="1" applyFill="1" applyBorder="1" applyAlignment="1">
      <alignment/>
    </xf>
    <xf numFmtId="38" fontId="5" fillId="0" borderId="2" xfId="16" applyFont="1" applyFill="1" applyBorder="1" applyAlignment="1" applyProtection="1">
      <alignment horizontal="left"/>
      <protection/>
    </xf>
    <xf numFmtId="38" fontId="5" fillId="0" borderId="8" xfId="16" applyFont="1" applyFill="1" applyBorder="1" applyAlignment="1">
      <alignment/>
    </xf>
    <xf numFmtId="38" fontId="5" fillId="0" borderId="18" xfId="16" applyFont="1" applyFill="1" applyBorder="1" applyAlignment="1">
      <alignment/>
    </xf>
    <xf numFmtId="38" fontId="5" fillId="0" borderId="19" xfId="16" applyFont="1" applyFill="1" applyBorder="1" applyAlignment="1">
      <alignment/>
    </xf>
    <xf numFmtId="38" fontId="5" fillId="0" borderId="20" xfId="16" applyFont="1" applyFill="1" applyBorder="1" applyAlignment="1">
      <alignment/>
    </xf>
    <xf numFmtId="38" fontId="5" fillId="0" borderId="2" xfId="16" applyFont="1" applyFill="1" applyBorder="1" applyAlignment="1">
      <alignment/>
    </xf>
    <xf numFmtId="38" fontId="5" fillId="0" borderId="7" xfId="16" applyFont="1" applyFill="1" applyBorder="1" applyAlignment="1">
      <alignment/>
    </xf>
    <xf numFmtId="38" fontId="5" fillId="0" borderId="13" xfId="16" applyFont="1" applyFill="1" applyBorder="1" applyAlignment="1">
      <alignment/>
    </xf>
    <xf numFmtId="38" fontId="5" fillId="0" borderId="21" xfId="16" applyFont="1" applyFill="1" applyBorder="1" applyAlignment="1">
      <alignment/>
    </xf>
    <xf numFmtId="38" fontId="5" fillId="0" borderId="14" xfId="16" applyFont="1" applyFill="1" applyBorder="1" applyAlignment="1">
      <alignment/>
    </xf>
    <xf numFmtId="38" fontId="4" fillId="0" borderId="0" xfId="16" applyFont="1" applyFill="1" applyBorder="1" applyAlignment="1" applyProtection="1">
      <alignment horizontal="left"/>
      <protection/>
    </xf>
    <xf numFmtId="38" fontId="4" fillId="0" borderId="2" xfId="16" applyFont="1" applyFill="1" applyBorder="1" applyAlignment="1" applyProtection="1" quotePrefix="1">
      <alignment horizontal="left"/>
      <protection/>
    </xf>
    <xf numFmtId="38" fontId="4" fillId="0" borderId="0" xfId="16" applyFont="1" applyFill="1" applyBorder="1" applyAlignment="1">
      <alignment/>
    </xf>
    <xf numFmtId="38" fontId="4" fillId="0" borderId="2" xfId="16" applyFont="1" applyFill="1" applyBorder="1" applyAlignment="1" applyProtection="1">
      <alignment horizontal="center"/>
      <protection/>
    </xf>
    <xf numFmtId="38" fontId="4" fillId="0" borderId="4" xfId="16" applyFont="1" applyFill="1" applyBorder="1" applyAlignment="1" applyProtection="1">
      <alignment horizontal="left"/>
      <protection/>
    </xf>
    <xf numFmtId="38" fontId="5" fillId="0" borderId="0" xfId="16" applyFont="1" applyFill="1" applyBorder="1" applyAlignment="1">
      <alignment horizontal="left"/>
    </xf>
    <xf numFmtId="177" fontId="5" fillId="0" borderId="4" xfId="16" applyNumberFormat="1" applyFont="1" applyFill="1" applyBorder="1" applyAlignment="1" applyProtection="1">
      <alignment horizontal="right"/>
      <protection/>
    </xf>
    <xf numFmtId="177" fontId="5" fillId="0" borderId="13" xfId="16" applyNumberFormat="1" applyFont="1" applyFill="1" applyBorder="1" applyAlignment="1" applyProtection="1">
      <alignment horizontal="right"/>
      <protection/>
    </xf>
    <xf numFmtId="177" fontId="5" fillId="0" borderId="21" xfId="16" applyNumberFormat="1" applyFont="1" applyFill="1" applyBorder="1" applyAlignment="1" applyProtection="1">
      <alignment horizontal="right"/>
      <protection/>
    </xf>
    <xf numFmtId="177" fontId="5" fillId="0" borderId="14" xfId="16" applyNumberFormat="1" applyFont="1" applyFill="1" applyBorder="1" applyAlignment="1" applyProtection="1">
      <alignment horizontal="right"/>
      <protection/>
    </xf>
    <xf numFmtId="177" fontId="5" fillId="0" borderId="0" xfId="16" applyNumberFormat="1" applyFont="1" applyFill="1" applyBorder="1" applyAlignment="1" applyProtection="1">
      <alignment horizontal="right"/>
      <protection/>
    </xf>
    <xf numFmtId="38" fontId="5" fillId="0" borderId="13" xfId="16" applyFont="1" applyFill="1" applyBorder="1" applyAlignment="1" applyProtection="1">
      <alignment horizontal="right"/>
      <protection/>
    </xf>
    <xf numFmtId="38" fontId="5" fillId="0" borderId="14" xfId="16" applyFont="1" applyFill="1" applyBorder="1" applyAlignment="1" applyProtection="1">
      <alignment horizontal="right"/>
      <protection/>
    </xf>
    <xf numFmtId="38" fontId="5" fillId="0" borderId="0" xfId="16" applyFont="1" applyFill="1" applyBorder="1" applyAlignment="1" applyProtection="1">
      <alignment horizontal="right"/>
      <protection/>
    </xf>
    <xf numFmtId="38" fontId="5" fillId="0" borderId="0" xfId="16" applyFont="1" applyFill="1" applyBorder="1" applyAlignment="1" quotePrefix="1">
      <alignment horizontal="left"/>
    </xf>
    <xf numFmtId="176" fontId="5" fillId="0" borderId="0" xfId="16" applyNumberFormat="1" applyFont="1" applyFill="1" applyBorder="1" applyAlignment="1" applyProtection="1">
      <alignment horizontal="right"/>
      <protection/>
    </xf>
    <xf numFmtId="176" fontId="5" fillId="0" borderId="12" xfId="16" applyNumberFormat="1" applyFont="1" applyFill="1" applyBorder="1" applyAlignment="1" applyProtection="1">
      <alignment horizontal="right"/>
      <protection/>
    </xf>
    <xf numFmtId="38" fontId="5" fillId="0" borderId="12" xfId="16" applyFont="1" applyFill="1" applyBorder="1" applyAlignment="1" applyProtection="1">
      <alignment horizontal="right"/>
      <protection/>
    </xf>
    <xf numFmtId="38" fontId="5" fillId="0" borderId="4" xfId="16" applyFont="1" applyFill="1" applyBorder="1" applyAlignment="1" applyProtection="1">
      <alignment horizontal="right"/>
      <protection/>
    </xf>
    <xf numFmtId="38" fontId="5" fillId="0" borderId="2" xfId="16" applyFont="1" applyFill="1" applyBorder="1" applyAlignment="1" applyProtection="1">
      <alignment horizontal="right"/>
      <protection/>
    </xf>
    <xf numFmtId="38" fontId="5" fillId="0" borderId="11" xfId="16" applyFont="1" applyFill="1" applyBorder="1" applyAlignment="1" applyProtection="1">
      <alignment horizontal="right"/>
      <protection/>
    </xf>
    <xf numFmtId="38" fontId="4" fillId="0" borderId="0" xfId="16" applyFont="1" applyFill="1" applyAlignment="1" applyProtection="1" quotePrefix="1">
      <alignment horizontal="left"/>
      <protection/>
    </xf>
    <xf numFmtId="38" fontId="4" fillId="0" borderId="4" xfId="16" applyFont="1" applyFill="1" applyBorder="1" applyAlignment="1" quotePrefix="1">
      <alignment/>
    </xf>
    <xf numFmtId="176" fontId="4" fillId="0" borderId="1" xfId="16" applyNumberFormat="1" applyFont="1" applyFill="1" applyBorder="1" applyAlignment="1">
      <alignment/>
    </xf>
    <xf numFmtId="176" fontId="4" fillId="0" borderId="2" xfId="16" applyNumberFormat="1" applyFont="1" applyFill="1" applyBorder="1" applyAlignment="1">
      <alignment/>
    </xf>
    <xf numFmtId="38" fontId="4" fillId="0" borderId="22" xfId="16" applyFont="1" applyFill="1" applyBorder="1" applyAlignment="1" applyProtection="1">
      <alignment horizontal="left"/>
      <protection/>
    </xf>
    <xf numFmtId="38" fontId="4" fillId="0" borderId="5" xfId="16" applyFont="1" applyFill="1" applyBorder="1" applyAlignment="1">
      <alignment/>
    </xf>
    <xf numFmtId="38" fontId="4" fillId="0" borderId="22" xfId="16" applyFont="1" applyFill="1" applyBorder="1" applyAlignment="1">
      <alignment/>
    </xf>
    <xf numFmtId="38" fontId="4" fillId="0" borderId="22" xfId="16" applyFont="1" applyFill="1" applyBorder="1" applyAlignment="1" quotePrefix="1">
      <alignment/>
    </xf>
    <xf numFmtId="38" fontId="4" fillId="0" borderId="0" xfId="16" applyFont="1" applyFill="1" applyAlignment="1">
      <alignment horizontal="left"/>
    </xf>
    <xf numFmtId="38" fontId="4" fillId="0" borderId="0" xfId="16" applyFont="1" applyFill="1" applyAlignment="1" quotePrefix="1">
      <alignment horizontal="left"/>
    </xf>
    <xf numFmtId="179" fontId="4" fillId="0" borderId="0" xfId="16" applyNumberFormat="1" applyFont="1" applyFill="1" applyAlignment="1">
      <alignment/>
    </xf>
    <xf numFmtId="38" fontId="4" fillId="0" borderId="2" xfId="16" applyFont="1" applyFill="1" applyBorder="1" applyAlignment="1" quotePrefix="1">
      <alignment horizontal="left"/>
    </xf>
    <xf numFmtId="177" fontId="4" fillId="0" borderId="8" xfId="16" applyNumberFormat="1" applyFont="1" applyFill="1" applyBorder="1" applyAlignment="1">
      <alignment horizontal="right"/>
    </xf>
    <xf numFmtId="177" fontId="4" fillId="0" borderId="1" xfId="16" applyNumberFormat="1" applyFont="1" applyFill="1" applyBorder="1" applyAlignment="1">
      <alignment/>
    </xf>
    <xf numFmtId="38" fontId="5" fillId="0" borderId="19" xfId="16" applyFont="1" applyFill="1" applyBorder="1" applyAlignment="1">
      <alignment horizontal="left"/>
    </xf>
    <xf numFmtId="38" fontId="5" fillId="0" borderId="11" xfId="16" applyFont="1" applyFill="1" applyBorder="1" applyAlignment="1">
      <alignment/>
    </xf>
    <xf numFmtId="38" fontId="4" fillId="0" borderId="0" xfId="16" applyFont="1" applyFill="1" applyBorder="1" applyAlignment="1">
      <alignment horizontal="left"/>
    </xf>
    <xf numFmtId="176" fontId="5" fillId="0" borderId="0" xfId="16" applyNumberFormat="1" applyFont="1" applyFill="1" applyBorder="1" applyAlignment="1">
      <alignment/>
    </xf>
    <xf numFmtId="178" fontId="5" fillId="0" borderId="0" xfId="16" applyNumberFormat="1" applyFont="1" applyFill="1" applyBorder="1" applyAlignment="1">
      <alignment/>
    </xf>
    <xf numFmtId="178" fontId="5" fillId="0" borderId="14" xfId="16" applyNumberFormat="1" applyFont="1" applyFill="1" applyBorder="1" applyAlignment="1">
      <alignment/>
    </xf>
    <xf numFmtId="38" fontId="4" fillId="0" borderId="0" xfId="16" applyFont="1" applyFill="1" applyBorder="1" applyAlignment="1" quotePrefix="1">
      <alignment horizontal="left"/>
    </xf>
    <xf numFmtId="177" fontId="5" fillId="0" borderId="0" xfId="16" applyNumberFormat="1" applyFont="1" applyFill="1" applyBorder="1" applyAlignment="1">
      <alignment/>
    </xf>
    <xf numFmtId="177" fontId="5" fillId="0" borderId="0" xfId="16" applyNumberFormat="1" applyFont="1" applyFill="1" applyBorder="1" applyAlignment="1">
      <alignment horizontal="right"/>
    </xf>
    <xf numFmtId="177" fontId="5" fillId="0" borderId="12" xfId="16" applyNumberFormat="1" applyFont="1" applyFill="1" applyBorder="1" applyAlignment="1">
      <alignment horizontal="right"/>
    </xf>
    <xf numFmtId="38" fontId="5" fillId="0" borderId="22" xfId="16" applyFont="1" applyFill="1" applyBorder="1" applyAlignment="1">
      <alignment/>
    </xf>
    <xf numFmtId="38" fontId="5" fillId="0" borderId="5" xfId="16" applyFont="1" applyFill="1" applyBorder="1" applyAlignment="1">
      <alignment/>
    </xf>
    <xf numFmtId="38" fontId="5" fillId="0" borderId="23" xfId="16" applyFont="1" applyFill="1" applyBorder="1" applyAlignment="1">
      <alignment/>
    </xf>
    <xf numFmtId="179" fontId="4" fillId="0" borderId="2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2"/>
  <sheetViews>
    <sheetView showZeros="0" tabSelected="1" view="pageBreakPreview" zoomScale="60" zoomScaleNormal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1" sqref="E11"/>
    </sheetView>
  </sheetViews>
  <sheetFormatPr defaultColWidth="8.796875" defaultRowHeight="14.25"/>
  <cols>
    <col min="1" max="1" width="6.09765625" style="32" customWidth="1"/>
    <col min="2" max="2" width="16.19921875" style="32" customWidth="1"/>
    <col min="3" max="3" width="5.09765625" style="32" hidden="1" customWidth="1"/>
    <col min="4" max="4" width="10.8984375" style="32" hidden="1" customWidth="1"/>
    <col min="5" max="5" width="10.5" style="32" customWidth="1"/>
    <col min="6" max="18" width="9.8984375" style="32" customWidth="1"/>
    <col min="19" max="20" width="9.8984375" style="32" hidden="1" customWidth="1"/>
    <col min="21" max="21" width="0.1015625" style="32" customWidth="1"/>
    <col min="22" max="27" width="9.8984375" style="32" customWidth="1"/>
    <col min="28" max="16384" width="9" style="32" customWidth="1"/>
  </cols>
  <sheetData>
    <row r="1" spans="2:27" ht="18" customHeight="1" thickBot="1">
      <c r="B1" s="32" t="s">
        <v>146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2:27" ht="18" customHeight="1">
      <c r="B2" s="49"/>
      <c r="C2" s="49"/>
      <c r="D2" s="49"/>
      <c r="E2" s="50" t="s">
        <v>0</v>
      </c>
      <c r="F2" s="51" t="s">
        <v>1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1" t="s">
        <v>2</v>
      </c>
      <c r="W2" s="52"/>
      <c r="X2" s="52"/>
      <c r="Y2" s="52"/>
      <c r="Z2" s="51" t="s">
        <v>3</v>
      </c>
      <c r="AA2" s="52"/>
    </row>
    <row r="3" spans="2:27" ht="18" customHeight="1">
      <c r="B3" s="53" t="s">
        <v>4</v>
      </c>
      <c r="C3" s="53"/>
      <c r="D3" s="53"/>
      <c r="E3" s="31"/>
      <c r="F3" s="54" t="s">
        <v>5</v>
      </c>
      <c r="G3" s="30"/>
      <c r="H3" s="30"/>
      <c r="I3" s="30"/>
      <c r="J3" s="54" t="s">
        <v>6</v>
      </c>
      <c r="K3" s="30"/>
      <c r="L3" s="30"/>
      <c r="M3" s="54" t="s">
        <v>7</v>
      </c>
      <c r="N3" s="30"/>
      <c r="O3" s="30"/>
      <c r="P3" s="54" t="s">
        <v>8</v>
      </c>
      <c r="Q3" s="30"/>
      <c r="R3" s="30"/>
      <c r="S3" s="30"/>
      <c r="T3" s="30"/>
      <c r="U3" s="30"/>
      <c r="V3" s="54" t="s">
        <v>9</v>
      </c>
      <c r="W3" s="30"/>
      <c r="X3" s="54" t="s">
        <v>10</v>
      </c>
      <c r="Y3" s="30"/>
      <c r="Z3" s="54" t="s">
        <v>9</v>
      </c>
      <c r="AA3" s="30"/>
    </row>
    <row r="4" spans="2:27" ht="18" customHeight="1">
      <c r="B4" s="30"/>
      <c r="C4" s="30"/>
      <c r="D4" s="30"/>
      <c r="E4" s="54" t="s">
        <v>11</v>
      </c>
      <c r="F4" s="54" t="s">
        <v>12</v>
      </c>
      <c r="G4" s="54" t="s">
        <v>13</v>
      </c>
      <c r="H4" s="54" t="s">
        <v>14</v>
      </c>
      <c r="I4" s="54" t="s">
        <v>15</v>
      </c>
      <c r="J4" s="54" t="s">
        <v>12</v>
      </c>
      <c r="K4" s="54" t="s">
        <v>13</v>
      </c>
      <c r="L4" s="54" t="s">
        <v>14</v>
      </c>
      <c r="M4" s="54" t="s">
        <v>12</v>
      </c>
      <c r="N4" s="54" t="s">
        <v>13</v>
      </c>
      <c r="O4" s="54" t="s">
        <v>14</v>
      </c>
      <c r="P4" s="54" t="s">
        <v>12</v>
      </c>
      <c r="Q4" s="54" t="s">
        <v>13</v>
      </c>
      <c r="R4" s="54" t="s">
        <v>14</v>
      </c>
      <c r="S4" s="4"/>
      <c r="T4" s="4"/>
      <c r="U4" s="54"/>
      <c r="V4" s="55" t="s">
        <v>13</v>
      </c>
      <c r="W4" s="54" t="s">
        <v>14</v>
      </c>
      <c r="X4" s="54" t="s">
        <v>13</v>
      </c>
      <c r="Y4" s="54" t="s">
        <v>14</v>
      </c>
      <c r="Z4" s="54" t="s">
        <v>13</v>
      </c>
      <c r="AA4" s="54" t="s">
        <v>14</v>
      </c>
    </row>
    <row r="5" spans="2:32" s="2" customFormat="1" ht="18" customHeight="1">
      <c r="B5" s="56" t="s">
        <v>17</v>
      </c>
      <c r="C5" s="56"/>
      <c r="D5" s="56"/>
      <c r="E5" s="57">
        <f aca="true" t="shared" si="0" ref="E5:R5">E6+E109</f>
        <v>22480</v>
      </c>
      <c r="F5" s="58">
        <f t="shared" si="0"/>
        <v>594</v>
      </c>
      <c r="G5" s="59">
        <f t="shared" si="0"/>
        <v>11373</v>
      </c>
      <c r="H5" s="59">
        <f t="shared" si="0"/>
        <v>10545</v>
      </c>
      <c r="I5" s="60">
        <f t="shared" si="0"/>
        <v>21918</v>
      </c>
      <c r="J5" s="58">
        <f t="shared" si="0"/>
        <v>190</v>
      </c>
      <c r="K5" s="59">
        <f t="shared" si="0"/>
        <v>3679</v>
      </c>
      <c r="L5" s="60">
        <f t="shared" si="0"/>
        <v>3394</v>
      </c>
      <c r="M5" s="58">
        <f t="shared" si="0"/>
        <v>196</v>
      </c>
      <c r="N5" s="59">
        <f t="shared" si="0"/>
        <v>3723</v>
      </c>
      <c r="O5" s="59">
        <f t="shared" si="0"/>
        <v>3529</v>
      </c>
      <c r="P5" s="58">
        <f t="shared" si="0"/>
        <v>208</v>
      </c>
      <c r="Q5" s="59">
        <f t="shared" si="0"/>
        <v>3971</v>
      </c>
      <c r="R5" s="59">
        <f t="shared" si="0"/>
        <v>3622</v>
      </c>
      <c r="S5" s="1" t="e">
        <f>#REF!+S110</f>
        <v>#REF!</v>
      </c>
      <c r="T5" s="1" t="e">
        <f>#REF!+T110</f>
        <v>#REF!</v>
      </c>
      <c r="U5" s="1" t="e">
        <f>#REF!+U110</f>
        <v>#REF!</v>
      </c>
      <c r="V5" s="58">
        <f aca="true" t="shared" si="1" ref="V5:AA5">V6+V109</f>
        <v>1112</v>
      </c>
      <c r="W5" s="59">
        <f t="shared" si="1"/>
        <v>544</v>
      </c>
      <c r="X5" s="58">
        <f t="shared" si="1"/>
        <v>138</v>
      </c>
      <c r="Y5" s="59">
        <f t="shared" si="1"/>
        <v>164</v>
      </c>
      <c r="Z5" s="58">
        <f t="shared" si="1"/>
        <v>171</v>
      </c>
      <c r="AA5" s="59">
        <f t="shared" si="1"/>
        <v>211</v>
      </c>
      <c r="AB5" s="39"/>
      <c r="AC5" s="39"/>
      <c r="AD5" s="39"/>
      <c r="AE5" s="39"/>
      <c r="AF5" s="39"/>
    </row>
    <row r="6" spans="2:32" s="2" customFormat="1" ht="18" customHeight="1">
      <c r="B6" s="56" t="s">
        <v>19</v>
      </c>
      <c r="C6" s="56"/>
      <c r="D6" s="56"/>
      <c r="E6" s="61">
        <f>E7+E11+E14+E21+E24+E26+E29+E31+E37+E39+E41+E49+E47+E51+E54+E57+E62+E65+E68+E72+E74+E76+E81+E83+E86+E91+E94+E97+E102+E105+E107</f>
        <v>20528</v>
      </c>
      <c r="F6" s="58">
        <f aca="true" t="shared" si="2" ref="F6:R6">F7+F11+F14+F21+F24+F26+F29+F31+F37+F39+F41+F47+F49+F51+F54+F57+F62+F65+F68+F72+F74+F76+F81+F83+F86+F91+F94+F97+F102+F105+F107</f>
        <v>543</v>
      </c>
      <c r="G6" s="59">
        <f t="shared" si="2"/>
        <v>10683</v>
      </c>
      <c r="H6" s="59">
        <f t="shared" si="2"/>
        <v>9388</v>
      </c>
      <c r="I6" s="59">
        <f t="shared" si="2"/>
        <v>20071</v>
      </c>
      <c r="J6" s="58">
        <f t="shared" si="2"/>
        <v>174</v>
      </c>
      <c r="K6" s="59">
        <f t="shared" si="2"/>
        <v>3482</v>
      </c>
      <c r="L6" s="60">
        <f t="shared" si="2"/>
        <v>3032</v>
      </c>
      <c r="M6" s="58">
        <f t="shared" si="2"/>
        <v>179</v>
      </c>
      <c r="N6" s="59">
        <f t="shared" si="2"/>
        <v>3467</v>
      </c>
      <c r="O6" s="60">
        <f t="shared" si="2"/>
        <v>3156</v>
      </c>
      <c r="P6" s="58">
        <f t="shared" si="2"/>
        <v>190</v>
      </c>
      <c r="Q6" s="59">
        <f t="shared" si="2"/>
        <v>3734</v>
      </c>
      <c r="R6" s="60">
        <f t="shared" si="2"/>
        <v>3200</v>
      </c>
      <c r="S6" s="1" t="e">
        <f>#REF!+#REF!+#REF!+S11+S14+S21+S24+S26+S29+S31+S39+#REF!+S41+S47+S49+S51+S54+S57+S62+S65+S68+S72+S74+S76+S81+S83+S86+S91+S94+S97+S102+S105</f>
        <v>#REF!</v>
      </c>
      <c r="T6" s="1" t="e">
        <f>#REF!+#REF!+#REF!+T11+T14+T21+T24+T26+T29+T31+T39+#REF!+T41+T47+T49+T51+T54+T57+T62+T65+T68+T72+T74+T76+T81+T83+T86+T91+T94+T97+T102+T105</f>
        <v>#REF!</v>
      </c>
      <c r="U6" s="1" t="e">
        <f>#REF!+#REF!+#REF!+U11+U14+U21+U24+U26+U29+U31+U39+#REF!+U41+U47+U49+U51+U54+U57+U62+U65+U68+U72+U74+U76+U81+U83+U86+U91+U94+U97+U102+U105</f>
        <v>#REF!</v>
      </c>
      <c r="V6" s="58">
        <f aca="true" t="shared" si="3" ref="V6:AA6">V7+V11+V14+V21+V24+V26+V29+V31+V37+V39+V41+V47+V49+V51+V54+V57+V62+V65+V68+V72+V74+V76+V81+V83+V86+V91+V94+V97+V102+V105+V107</f>
        <v>1022</v>
      </c>
      <c r="W6" s="60">
        <f t="shared" si="3"/>
        <v>499</v>
      </c>
      <c r="X6" s="58">
        <f t="shared" si="3"/>
        <v>126</v>
      </c>
      <c r="Y6" s="60">
        <f t="shared" si="3"/>
        <v>146</v>
      </c>
      <c r="Z6" s="58">
        <f t="shared" si="3"/>
        <v>159</v>
      </c>
      <c r="AA6" s="59">
        <f t="shared" si="3"/>
        <v>192</v>
      </c>
      <c r="AB6" s="39"/>
      <c r="AC6" s="39"/>
      <c r="AD6" s="39"/>
      <c r="AE6" s="39"/>
      <c r="AF6" s="39"/>
    </row>
    <row r="7" spans="2:27" ht="18" customHeight="1">
      <c r="B7" s="62" t="s">
        <v>111</v>
      </c>
      <c r="C7" s="62"/>
      <c r="D7" s="62" t="s">
        <v>115</v>
      </c>
      <c r="E7" s="63">
        <f>E8+E9+E10</f>
        <v>905</v>
      </c>
      <c r="F7" s="38">
        <f aca="true" t="shared" si="4" ref="F7:H10">+J7+M7+P7</f>
        <v>24</v>
      </c>
      <c r="G7" s="2">
        <f t="shared" si="4"/>
        <v>399</v>
      </c>
      <c r="H7" s="2">
        <f t="shared" si="4"/>
        <v>480</v>
      </c>
      <c r="I7" s="2">
        <f>SUM(G7:H7)</f>
        <v>879</v>
      </c>
      <c r="J7" s="38">
        <f>SUM(J8:J10)</f>
        <v>8</v>
      </c>
      <c r="K7" s="2">
        <f aca="true" t="shared" si="5" ref="K7:R7">SUM(K8:K10)</f>
        <v>128</v>
      </c>
      <c r="L7" s="2">
        <f t="shared" si="5"/>
        <v>157</v>
      </c>
      <c r="M7" s="38">
        <f>SUM(M8:M10)</f>
        <v>8</v>
      </c>
      <c r="N7" s="2">
        <f t="shared" si="5"/>
        <v>127</v>
      </c>
      <c r="O7" s="2">
        <f t="shared" si="5"/>
        <v>161</v>
      </c>
      <c r="P7" s="38">
        <f>SUM(P8:P10)</f>
        <v>8</v>
      </c>
      <c r="Q7" s="2">
        <f t="shared" si="5"/>
        <v>144</v>
      </c>
      <c r="R7" s="2">
        <f t="shared" si="5"/>
        <v>162</v>
      </c>
      <c r="S7" s="40"/>
      <c r="T7" s="40"/>
      <c r="U7" s="40"/>
      <c r="V7" s="38">
        <v>43</v>
      </c>
      <c r="W7" s="39">
        <v>25</v>
      </c>
      <c r="X7" s="38">
        <v>9</v>
      </c>
      <c r="Y7" s="39">
        <v>10</v>
      </c>
      <c r="Z7" s="38">
        <v>7</v>
      </c>
      <c r="AA7" s="39">
        <v>8</v>
      </c>
    </row>
    <row r="8" spans="2:27" ht="18" customHeight="1">
      <c r="B8" s="62" t="s">
        <v>112</v>
      </c>
      <c r="C8" s="62"/>
      <c r="D8" s="62"/>
      <c r="E8" s="63">
        <v>360</v>
      </c>
      <c r="F8" s="31">
        <f t="shared" si="4"/>
        <v>9</v>
      </c>
      <c r="G8" s="40">
        <f t="shared" si="4"/>
        <v>177</v>
      </c>
      <c r="H8" s="32">
        <f t="shared" si="4"/>
        <v>180</v>
      </c>
      <c r="I8" s="32">
        <f>SUM(G8:H8)</f>
        <v>357</v>
      </c>
      <c r="J8" s="31">
        <v>3</v>
      </c>
      <c r="K8" s="40">
        <v>57</v>
      </c>
      <c r="L8" s="40">
        <v>63</v>
      </c>
      <c r="M8" s="31">
        <v>3</v>
      </c>
      <c r="N8" s="40">
        <v>55</v>
      </c>
      <c r="O8" s="40">
        <v>64</v>
      </c>
      <c r="P8" s="31">
        <v>3</v>
      </c>
      <c r="Q8" s="40">
        <v>65</v>
      </c>
      <c r="R8" s="40">
        <v>53</v>
      </c>
      <c r="S8" s="40"/>
      <c r="T8" s="40"/>
      <c r="U8" s="40"/>
      <c r="V8" s="31"/>
      <c r="W8" s="40"/>
      <c r="X8" s="31"/>
      <c r="Y8" s="40"/>
      <c r="Z8" s="31"/>
      <c r="AA8" s="40"/>
    </row>
    <row r="9" spans="2:27" ht="18" customHeight="1">
      <c r="B9" s="62" t="s">
        <v>113</v>
      </c>
      <c r="C9" s="62"/>
      <c r="D9" s="62"/>
      <c r="E9" s="63">
        <v>94</v>
      </c>
      <c r="F9" s="31">
        <f t="shared" si="4"/>
        <v>3</v>
      </c>
      <c r="G9" s="32">
        <f t="shared" si="4"/>
        <v>61</v>
      </c>
      <c r="H9" s="32">
        <f t="shared" si="4"/>
        <v>27</v>
      </c>
      <c r="I9" s="32">
        <f>SUM(G9:H9)</f>
        <v>88</v>
      </c>
      <c r="J9" s="31">
        <v>1</v>
      </c>
      <c r="K9" s="40">
        <v>19</v>
      </c>
      <c r="L9" s="40">
        <v>6</v>
      </c>
      <c r="M9" s="31">
        <v>1</v>
      </c>
      <c r="N9" s="40">
        <v>24</v>
      </c>
      <c r="O9" s="40">
        <v>6</v>
      </c>
      <c r="P9" s="31">
        <v>1</v>
      </c>
      <c r="Q9" s="40">
        <v>18</v>
      </c>
      <c r="R9" s="40">
        <v>15</v>
      </c>
      <c r="S9" s="40"/>
      <c r="T9" s="40"/>
      <c r="U9" s="40"/>
      <c r="V9" s="31"/>
      <c r="W9" s="40"/>
      <c r="X9" s="31"/>
      <c r="Y9" s="40"/>
      <c r="Z9" s="31"/>
      <c r="AA9" s="40"/>
    </row>
    <row r="10" spans="2:27" ht="18" customHeight="1">
      <c r="B10" s="4" t="s">
        <v>114</v>
      </c>
      <c r="C10" s="4"/>
      <c r="D10" s="4"/>
      <c r="E10" s="64">
        <v>451</v>
      </c>
      <c r="F10" s="29">
        <f t="shared" si="4"/>
        <v>12</v>
      </c>
      <c r="G10" s="30">
        <f t="shared" si="4"/>
        <v>161</v>
      </c>
      <c r="H10" s="30">
        <f t="shared" si="4"/>
        <v>273</v>
      </c>
      <c r="I10" s="30">
        <f>SUM(G10:H10)</f>
        <v>434</v>
      </c>
      <c r="J10" s="29">
        <v>4</v>
      </c>
      <c r="K10" s="30">
        <v>52</v>
      </c>
      <c r="L10" s="30">
        <v>88</v>
      </c>
      <c r="M10" s="29">
        <v>4</v>
      </c>
      <c r="N10" s="30">
        <v>48</v>
      </c>
      <c r="O10" s="30">
        <v>91</v>
      </c>
      <c r="P10" s="29">
        <v>4</v>
      </c>
      <c r="Q10" s="30">
        <v>61</v>
      </c>
      <c r="R10" s="30">
        <v>94</v>
      </c>
      <c r="S10" s="30"/>
      <c r="T10" s="30"/>
      <c r="U10" s="30"/>
      <c r="V10" s="29"/>
      <c r="W10" s="30"/>
      <c r="X10" s="29"/>
      <c r="Y10" s="30"/>
      <c r="Z10" s="29"/>
      <c r="AA10" s="30"/>
    </row>
    <row r="11" spans="2:27" s="2" customFormat="1" ht="18" customHeight="1">
      <c r="B11" s="53" t="s">
        <v>26</v>
      </c>
      <c r="C11" s="53"/>
      <c r="D11" s="53" t="s">
        <v>20</v>
      </c>
      <c r="E11" s="65">
        <f>E12+E13</f>
        <v>919</v>
      </c>
      <c r="F11" s="38">
        <f aca="true" t="shared" si="6" ref="F11:F30">+J11+M11+P11</f>
        <v>22</v>
      </c>
      <c r="G11" s="2">
        <f aca="true" t="shared" si="7" ref="G11:G21">+K11+N11+Q11</f>
        <v>415</v>
      </c>
      <c r="H11" s="2">
        <f aca="true" t="shared" si="8" ref="H11:H21">+L11+O11+R11</f>
        <v>457</v>
      </c>
      <c r="I11" s="2">
        <f aca="true" t="shared" si="9" ref="I11:I55">SUM(G11:H11)</f>
        <v>872</v>
      </c>
      <c r="J11" s="38">
        <f>SUM(J12:J13)</f>
        <v>7</v>
      </c>
      <c r="K11" s="2">
        <f aca="true" t="shared" si="10" ref="K11:R11">SUM(K12:K13)</f>
        <v>140</v>
      </c>
      <c r="L11" s="2">
        <f t="shared" si="10"/>
        <v>143</v>
      </c>
      <c r="M11" s="38">
        <f>SUM(M12:M13)</f>
        <v>7</v>
      </c>
      <c r="N11" s="2">
        <f t="shared" si="10"/>
        <v>121</v>
      </c>
      <c r="O11" s="2">
        <f t="shared" si="10"/>
        <v>157</v>
      </c>
      <c r="P11" s="38">
        <f>SUM(P12:P13)</f>
        <v>8</v>
      </c>
      <c r="Q11" s="2">
        <f t="shared" si="10"/>
        <v>154</v>
      </c>
      <c r="R11" s="2">
        <f t="shared" si="10"/>
        <v>157</v>
      </c>
      <c r="S11" s="39"/>
      <c r="T11" s="39"/>
      <c r="V11" s="38">
        <v>36</v>
      </c>
      <c r="W11" s="2">
        <v>23</v>
      </c>
      <c r="X11" s="38">
        <v>0</v>
      </c>
      <c r="Y11" s="2">
        <v>5</v>
      </c>
      <c r="Z11" s="38">
        <v>2</v>
      </c>
      <c r="AA11" s="2">
        <v>9</v>
      </c>
    </row>
    <row r="12" spans="2:26" s="40" customFormat="1" ht="18" customHeight="1">
      <c r="B12" s="62" t="s">
        <v>21</v>
      </c>
      <c r="C12" s="62"/>
      <c r="D12" s="62"/>
      <c r="E12" s="63">
        <v>800</v>
      </c>
      <c r="F12" s="31">
        <f t="shared" si="6"/>
        <v>19</v>
      </c>
      <c r="G12" s="40">
        <f t="shared" si="7"/>
        <v>361</v>
      </c>
      <c r="H12" s="40">
        <f t="shared" si="8"/>
        <v>393</v>
      </c>
      <c r="I12" s="40">
        <f t="shared" si="9"/>
        <v>754</v>
      </c>
      <c r="J12" s="31">
        <v>6</v>
      </c>
      <c r="K12" s="40">
        <v>122</v>
      </c>
      <c r="L12" s="40">
        <v>120</v>
      </c>
      <c r="M12" s="31">
        <v>6</v>
      </c>
      <c r="N12" s="40">
        <v>101</v>
      </c>
      <c r="O12" s="40">
        <v>138</v>
      </c>
      <c r="P12" s="31">
        <v>7</v>
      </c>
      <c r="Q12" s="40">
        <v>138</v>
      </c>
      <c r="R12" s="40">
        <v>135</v>
      </c>
      <c r="V12" s="31"/>
      <c r="X12" s="31"/>
      <c r="Z12" s="31"/>
    </row>
    <row r="13" spans="1:32" s="30" customFormat="1" ht="18" customHeight="1">
      <c r="A13" s="40"/>
      <c r="B13" s="4" t="s">
        <v>27</v>
      </c>
      <c r="C13" s="4"/>
      <c r="D13" s="4"/>
      <c r="E13" s="64">
        <v>119</v>
      </c>
      <c r="F13" s="29">
        <f t="shared" si="6"/>
        <v>3</v>
      </c>
      <c r="G13" s="30">
        <f t="shared" si="7"/>
        <v>54</v>
      </c>
      <c r="H13" s="30">
        <f t="shared" si="8"/>
        <v>64</v>
      </c>
      <c r="I13" s="30">
        <f t="shared" si="9"/>
        <v>118</v>
      </c>
      <c r="J13" s="29">
        <v>1</v>
      </c>
      <c r="K13" s="30">
        <v>18</v>
      </c>
      <c r="L13" s="30">
        <v>23</v>
      </c>
      <c r="M13" s="29">
        <v>1</v>
      </c>
      <c r="N13" s="30">
        <v>20</v>
      </c>
      <c r="O13" s="30">
        <v>19</v>
      </c>
      <c r="P13" s="29">
        <v>1</v>
      </c>
      <c r="Q13" s="30">
        <v>16</v>
      </c>
      <c r="R13" s="30">
        <v>22</v>
      </c>
      <c r="V13" s="29"/>
      <c r="X13" s="29"/>
      <c r="Z13" s="29"/>
      <c r="AB13" s="40"/>
      <c r="AC13" s="40"/>
      <c r="AD13" s="40"/>
      <c r="AE13" s="40"/>
      <c r="AF13" s="40"/>
    </row>
    <row r="14" spans="2:27" s="2" customFormat="1" ht="18" customHeight="1">
      <c r="B14" s="53" t="s">
        <v>28</v>
      </c>
      <c r="C14" s="53"/>
      <c r="D14" s="53" t="s">
        <v>20</v>
      </c>
      <c r="E14" s="65">
        <f>E15+E16+E17+E18+E19+E20</f>
        <v>511</v>
      </c>
      <c r="F14" s="38">
        <f t="shared" si="6"/>
        <v>18</v>
      </c>
      <c r="G14" s="2">
        <f>+K14+N14+Q14</f>
        <v>494</v>
      </c>
      <c r="H14" s="2">
        <f t="shared" si="8"/>
        <v>21</v>
      </c>
      <c r="I14" s="2">
        <f t="shared" si="9"/>
        <v>515</v>
      </c>
      <c r="J14" s="38">
        <f>J15</f>
        <v>6</v>
      </c>
      <c r="K14" s="2">
        <f>K15</f>
        <v>171</v>
      </c>
      <c r="L14" s="2">
        <f>L15</f>
        <v>9</v>
      </c>
      <c r="M14" s="38">
        <f aca="true" t="shared" si="11" ref="M14:R14">SUM(M16:M20)</f>
        <v>6</v>
      </c>
      <c r="N14" s="2">
        <f t="shared" si="11"/>
        <v>169</v>
      </c>
      <c r="O14" s="2">
        <f t="shared" si="11"/>
        <v>2</v>
      </c>
      <c r="P14" s="38">
        <f t="shared" si="11"/>
        <v>6</v>
      </c>
      <c r="Q14" s="2">
        <f t="shared" si="11"/>
        <v>154</v>
      </c>
      <c r="R14" s="2">
        <f t="shared" si="11"/>
        <v>10</v>
      </c>
      <c r="S14" s="39"/>
      <c r="T14" s="39"/>
      <c r="V14" s="38">
        <v>40</v>
      </c>
      <c r="W14" s="2">
        <v>10</v>
      </c>
      <c r="X14" s="38">
        <v>10</v>
      </c>
      <c r="Y14" s="2">
        <v>2</v>
      </c>
      <c r="Z14" s="38">
        <v>14</v>
      </c>
      <c r="AA14" s="2">
        <v>5</v>
      </c>
    </row>
    <row r="15" spans="2:26" s="2" customFormat="1" ht="18" customHeight="1">
      <c r="B15" s="53" t="s">
        <v>126</v>
      </c>
      <c r="C15" s="53"/>
      <c r="D15" s="53"/>
      <c r="E15" s="63">
        <v>180</v>
      </c>
      <c r="F15" s="31">
        <f>J15</f>
        <v>6</v>
      </c>
      <c r="G15" s="32">
        <f>K15</f>
        <v>171</v>
      </c>
      <c r="H15" s="32">
        <f>L15</f>
        <v>9</v>
      </c>
      <c r="I15" s="32">
        <f t="shared" si="9"/>
        <v>180</v>
      </c>
      <c r="J15" s="31">
        <v>6</v>
      </c>
      <c r="K15" s="32">
        <v>171</v>
      </c>
      <c r="L15" s="32">
        <v>9</v>
      </c>
      <c r="M15" s="38"/>
      <c r="P15" s="38"/>
      <c r="S15" s="39"/>
      <c r="T15" s="39"/>
      <c r="V15" s="38"/>
      <c r="X15" s="38"/>
      <c r="Z15" s="38"/>
    </row>
    <row r="16" spans="2:26" ht="18" customHeight="1">
      <c r="B16" s="53" t="s">
        <v>29</v>
      </c>
      <c r="C16" s="53"/>
      <c r="D16" s="53"/>
      <c r="E16" s="63">
        <v>105</v>
      </c>
      <c r="F16" s="31">
        <f>M16+P16</f>
        <v>4</v>
      </c>
      <c r="G16" s="32">
        <f t="shared" si="7"/>
        <v>111</v>
      </c>
      <c r="H16" s="32">
        <f t="shared" si="8"/>
        <v>0</v>
      </c>
      <c r="I16" s="32">
        <f t="shared" si="9"/>
        <v>111</v>
      </c>
      <c r="J16" s="66" t="s">
        <v>125</v>
      </c>
      <c r="M16" s="31">
        <v>2</v>
      </c>
      <c r="N16" s="32">
        <v>59</v>
      </c>
      <c r="P16" s="31">
        <v>2</v>
      </c>
      <c r="Q16" s="32">
        <v>52</v>
      </c>
      <c r="S16" s="40"/>
      <c r="T16" s="40"/>
      <c r="V16" s="31"/>
      <c r="X16" s="31"/>
      <c r="Z16" s="31"/>
    </row>
    <row r="17" spans="2:26" ht="18" customHeight="1">
      <c r="B17" s="53" t="s">
        <v>30</v>
      </c>
      <c r="C17" s="53"/>
      <c r="D17" s="53"/>
      <c r="E17" s="63">
        <v>64</v>
      </c>
      <c r="F17" s="31">
        <f t="shared" si="6"/>
        <v>2</v>
      </c>
      <c r="G17" s="32">
        <f t="shared" si="7"/>
        <v>66</v>
      </c>
      <c r="H17" s="32">
        <f t="shared" si="8"/>
        <v>0</v>
      </c>
      <c r="I17" s="32">
        <f t="shared" si="9"/>
        <v>66</v>
      </c>
      <c r="J17" s="31"/>
      <c r="M17" s="31">
        <v>1</v>
      </c>
      <c r="N17" s="32">
        <v>34</v>
      </c>
      <c r="P17" s="31">
        <v>1</v>
      </c>
      <c r="Q17" s="32">
        <v>32</v>
      </c>
      <c r="S17" s="40"/>
      <c r="T17" s="40"/>
      <c r="V17" s="31"/>
      <c r="X17" s="31"/>
      <c r="Z17" s="31"/>
    </row>
    <row r="18" spans="2:26" s="40" customFormat="1" ht="18" customHeight="1">
      <c r="B18" s="62" t="s">
        <v>31</v>
      </c>
      <c r="C18" s="62"/>
      <c r="D18" s="62"/>
      <c r="E18" s="63">
        <v>54</v>
      </c>
      <c r="F18" s="31">
        <f t="shared" si="6"/>
        <v>2</v>
      </c>
      <c r="G18" s="40">
        <f t="shared" si="7"/>
        <v>46</v>
      </c>
      <c r="H18" s="40">
        <f t="shared" si="8"/>
        <v>7</v>
      </c>
      <c r="I18" s="40">
        <f t="shared" si="9"/>
        <v>53</v>
      </c>
      <c r="J18" s="31"/>
      <c r="M18" s="31">
        <v>1</v>
      </c>
      <c r="N18" s="40">
        <v>28</v>
      </c>
      <c r="O18" s="40">
        <v>2</v>
      </c>
      <c r="P18" s="31">
        <v>1</v>
      </c>
      <c r="Q18" s="40">
        <v>18</v>
      </c>
      <c r="R18" s="40">
        <v>5</v>
      </c>
      <c r="V18" s="31"/>
      <c r="X18" s="31"/>
      <c r="Z18" s="31"/>
    </row>
    <row r="19" spans="2:32" ht="18" customHeight="1">
      <c r="B19" s="62" t="s">
        <v>134</v>
      </c>
      <c r="C19" s="62"/>
      <c r="D19" s="62"/>
      <c r="E19" s="63">
        <v>65</v>
      </c>
      <c r="F19" s="31">
        <f t="shared" si="6"/>
        <v>2</v>
      </c>
      <c r="G19" s="40">
        <f t="shared" si="7"/>
        <v>54</v>
      </c>
      <c r="H19" s="40">
        <f t="shared" si="8"/>
        <v>5</v>
      </c>
      <c r="I19" s="40">
        <f t="shared" si="9"/>
        <v>59</v>
      </c>
      <c r="J19" s="31"/>
      <c r="K19" s="40"/>
      <c r="L19" s="40"/>
      <c r="M19" s="31">
        <v>1</v>
      </c>
      <c r="N19" s="40">
        <v>24</v>
      </c>
      <c r="O19" s="40"/>
      <c r="P19" s="31">
        <v>1</v>
      </c>
      <c r="Q19" s="40">
        <v>30</v>
      </c>
      <c r="R19" s="40">
        <v>5</v>
      </c>
      <c r="S19" s="40"/>
      <c r="T19" s="40"/>
      <c r="U19" s="40"/>
      <c r="V19" s="31"/>
      <c r="W19" s="40"/>
      <c r="X19" s="31"/>
      <c r="Y19" s="40"/>
      <c r="Z19" s="31"/>
      <c r="AA19" s="40"/>
      <c r="AC19" s="40"/>
      <c r="AD19" s="40"/>
      <c r="AE19" s="40"/>
      <c r="AF19" s="40"/>
    </row>
    <row r="20" spans="1:32" s="30" customFormat="1" ht="18" customHeight="1">
      <c r="A20" s="40"/>
      <c r="B20" s="4" t="s">
        <v>32</v>
      </c>
      <c r="C20" s="4"/>
      <c r="D20" s="4"/>
      <c r="E20" s="64">
        <v>43</v>
      </c>
      <c r="F20" s="29">
        <f t="shared" si="6"/>
        <v>2</v>
      </c>
      <c r="G20" s="30">
        <f t="shared" si="7"/>
        <v>46</v>
      </c>
      <c r="H20" s="30">
        <f t="shared" si="8"/>
        <v>0</v>
      </c>
      <c r="I20" s="30">
        <f t="shared" si="9"/>
        <v>46</v>
      </c>
      <c r="J20" s="29"/>
      <c r="M20" s="29">
        <v>1</v>
      </c>
      <c r="N20" s="30">
        <v>24</v>
      </c>
      <c r="P20" s="29">
        <v>1</v>
      </c>
      <c r="Q20" s="30">
        <v>22</v>
      </c>
      <c r="V20" s="29"/>
      <c r="X20" s="29"/>
      <c r="Z20" s="29"/>
      <c r="AB20" s="40"/>
      <c r="AC20" s="40"/>
      <c r="AD20" s="40"/>
      <c r="AE20" s="40"/>
      <c r="AF20" s="40"/>
    </row>
    <row r="21" spans="2:27" s="2" customFormat="1" ht="18" customHeight="1">
      <c r="B21" s="53" t="s">
        <v>33</v>
      </c>
      <c r="C21" s="53"/>
      <c r="D21" s="53" t="s">
        <v>20</v>
      </c>
      <c r="E21" s="65">
        <f>E22+E23</f>
        <v>877</v>
      </c>
      <c r="F21" s="38">
        <f t="shared" si="6"/>
        <v>22</v>
      </c>
      <c r="G21" s="2">
        <f t="shared" si="7"/>
        <v>438</v>
      </c>
      <c r="H21" s="2">
        <f t="shared" si="8"/>
        <v>437</v>
      </c>
      <c r="I21" s="2">
        <f>SUM(G21:H21)</f>
        <v>875</v>
      </c>
      <c r="J21" s="38">
        <f>SUM(J22:J23)</f>
        <v>7</v>
      </c>
      <c r="K21" s="2">
        <f aca="true" t="shared" si="12" ref="K21:R21">SUM(K22:K23)</f>
        <v>140</v>
      </c>
      <c r="L21" s="2">
        <f t="shared" si="12"/>
        <v>141</v>
      </c>
      <c r="M21" s="38">
        <f>SUM(M22:M23)</f>
        <v>7</v>
      </c>
      <c r="N21" s="2">
        <f t="shared" si="12"/>
        <v>145</v>
      </c>
      <c r="O21" s="2">
        <f t="shared" si="12"/>
        <v>135</v>
      </c>
      <c r="P21" s="38">
        <f>SUM(P22:P23)</f>
        <v>8</v>
      </c>
      <c r="Q21" s="2">
        <f t="shared" si="12"/>
        <v>153</v>
      </c>
      <c r="R21" s="2">
        <f t="shared" si="12"/>
        <v>161</v>
      </c>
      <c r="S21" s="39"/>
      <c r="T21" s="39"/>
      <c r="V21" s="38">
        <v>39</v>
      </c>
      <c r="W21" s="2">
        <v>18</v>
      </c>
      <c r="X21" s="38">
        <v>3</v>
      </c>
      <c r="Y21" s="2">
        <v>7</v>
      </c>
      <c r="Z21" s="38">
        <v>3</v>
      </c>
      <c r="AA21" s="2">
        <v>7</v>
      </c>
    </row>
    <row r="22" spans="2:26" ht="18" customHeight="1">
      <c r="B22" s="53" t="s">
        <v>21</v>
      </c>
      <c r="C22" s="53"/>
      <c r="D22" s="53"/>
      <c r="E22" s="63">
        <v>757</v>
      </c>
      <c r="F22" s="31">
        <f t="shared" si="6"/>
        <v>19</v>
      </c>
      <c r="G22" s="32">
        <f>+K22+N22+Q22</f>
        <v>381</v>
      </c>
      <c r="H22" s="32">
        <f>+L22+O22+R22</f>
        <v>376</v>
      </c>
      <c r="I22" s="32">
        <f t="shared" si="9"/>
        <v>757</v>
      </c>
      <c r="J22" s="31">
        <v>6</v>
      </c>
      <c r="K22" s="32">
        <v>119</v>
      </c>
      <c r="L22" s="32">
        <v>122</v>
      </c>
      <c r="M22" s="31">
        <v>6</v>
      </c>
      <c r="N22" s="32">
        <v>125</v>
      </c>
      <c r="O22" s="32">
        <v>116</v>
      </c>
      <c r="P22" s="31">
        <v>7</v>
      </c>
      <c r="Q22" s="32">
        <v>137</v>
      </c>
      <c r="R22" s="32">
        <v>138</v>
      </c>
      <c r="S22" s="40"/>
      <c r="T22" s="40"/>
      <c r="V22" s="31"/>
      <c r="X22" s="31"/>
      <c r="Z22" s="31"/>
    </row>
    <row r="23" spans="2:27" ht="18" customHeight="1">
      <c r="B23" s="4" t="s">
        <v>34</v>
      </c>
      <c r="C23" s="4"/>
      <c r="D23" s="4"/>
      <c r="E23" s="64">
        <v>120</v>
      </c>
      <c r="F23" s="29">
        <f t="shared" si="6"/>
        <v>3</v>
      </c>
      <c r="G23" s="30">
        <f aca="true" t="shared" si="13" ref="G23:G30">+K23+N23+Q23</f>
        <v>57</v>
      </c>
      <c r="H23" s="30">
        <f aca="true" t="shared" si="14" ref="H23:H30">+L23+O23+R23</f>
        <v>61</v>
      </c>
      <c r="I23" s="30">
        <f t="shared" si="9"/>
        <v>118</v>
      </c>
      <c r="J23" s="29">
        <v>1</v>
      </c>
      <c r="K23" s="30">
        <v>21</v>
      </c>
      <c r="L23" s="30">
        <v>19</v>
      </c>
      <c r="M23" s="29">
        <v>1</v>
      </c>
      <c r="N23" s="30">
        <v>20</v>
      </c>
      <c r="O23" s="30">
        <v>19</v>
      </c>
      <c r="P23" s="29">
        <v>1</v>
      </c>
      <c r="Q23" s="30">
        <v>16</v>
      </c>
      <c r="R23" s="30">
        <v>23</v>
      </c>
      <c r="S23" s="30"/>
      <c r="T23" s="30"/>
      <c r="U23" s="30"/>
      <c r="V23" s="29"/>
      <c r="W23" s="30"/>
      <c r="X23" s="29"/>
      <c r="Y23" s="30"/>
      <c r="Z23" s="29"/>
      <c r="AA23" s="30"/>
    </row>
    <row r="24" spans="2:27" s="2" customFormat="1" ht="18" customHeight="1">
      <c r="B24" s="53" t="s">
        <v>35</v>
      </c>
      <c r="C24" s="53"/>
      <c r="D24" s="53" t="s">
        <v>20</v>
      </c>
      <c r="E24" s="65">
        <f>E25</f>
        <v>837</v>
      </c>
      <c r="F24" s="38">
        <f t="shared" si="6"/>
        <v>21</v>
      </c>
      <c r="G24" s="2">
        <f t="shared" si="13"/>
        <v>417</v>
      </c>
      <c r="H24" s="2">
        <f t="shared" si="14"/>
        <v>415</v>
      </c>
      <c r="I24" s="2">
        <f t="shared" si="9"/>
        <v>832</v>
      </c>
      <c r="J24" s="38">
        <f>SUM(J25)</f>
        <v>7</v>
      </c>
      <c r="K24" s="2">
        <f aca="true" t="shared" si="15" ref="K24:R24">SUM(K25)</f>
        <v>141</v>
      </c>
      <c r="L24" s="2">
        <f t="shared" si="15"/>
        <v>139</v>
      </c>
      <c r="M24" s="38">
        <f>SUM(M25)</f>
        <v>7</v>
      </c>
      <c r="N24" s="2">
        <f t="shared" si="15"/>
        <v>136</v>
      </c>
      <c r="O24" s="2">
        <f t="shared" si="15"/>
        <v>143</v>
      </c>
      <c r="P24" s="38">
        <f t="shared" si="15"/>
        <v>7</v>
      </c>
      <c r="Q24" s="2">
        <f t="shared" si="15"/>
        <v>140</v>
      </c>
      <c r="R24" s="2">
        <f t="shared" si="15"/>
        <v>133</v>
      </c>
      <c r="S24" s="39"/>
      <c r="T24" s="39"/>
      <c r="V24" s="38">
        <v>42</v>
      </c>
      <c r="W24" s="2">
        <v>22</v>
      </c>
      <c r="X24" s="38">
        <v>1</v>
      </c>
      <c r="Y24" s="2">
        <v>9</v>
      </c>
      <c r="Z24" s="38">
        <v>3</v>
      </c>
      <c r="AA24" s="2">
        <v>5</v>
      </c>
    </row>
    <row r="25" spans="2:27" ht="18" customHeight="1">
      <c r="B25" s="4" t="s">
        <v>21</v>
      </c>
      <c r="C25" s="4"/>
      <c r="D25" s="4"/>
      <c r="E25" s="64">
        <v>837</v>
      </c>
      <c r="F25" s="29">
        <f t="shared" si="6"/>
        <v>21</v>
      </c>
      <c r="G25" s="30">
        <f t="shared" si="13"/>
        <v>417</v>
      </c>
      <c r="H25" s="30">
        <f t="shared" si="14"/>
        <v>415</v>
      </c>
      <c r="I25" s="30">
        <f t="shared" si="9"/>
        <v>832</v>
      </c>
      <c r="J25" s="29">
        <v>7</v>
      </c>
      <c r="K25" s="30">
        <v>141</v>
      </c>
      <c r="L25" s="30">
        <v>139</v>
      </c>
      <c r="M25" s="29">
        <v>7</v>
      </c>
      <c r="N25" s="30">
        <v>136</v>
      </c>
      <c r="O25" s="30">
        <v>143</v>
      </c>
      <c r="P25" s="29">
        <v>7</v>
      </c>
      <c r="Q25" s="30">
        <v>140</v>
      </c>
      <c r="R25" s="30">
        <v>133</v>
      </c>
      <c r="S25" s="30"/>
      <c r="T25" s="30"/>
      <c r="U25" s="30"/>
      <c r="V25" s="29"/>
      <c r="W25" s="30"/>
      <c r="X25" s="29"/>
      <c r="Y25" s="30"/>
      <c r="Z25" s="29"/>
      <c r="AA25" s="30"/>
    </row>
    <row r="26" spans="2:27" s="2" customFormat="1" ht="18" customHeight="1">
      <c r="B26" s="53" t="s">
        <v>36</v>
      </c>
      <c r="C26" s="53"/>
      <c r="D26" s="53" t="s">
        <v>20</v>
      </c>
      <c r="E26" s="65">
        <f>E27+E28</f>
        <v>948</v>
      </c>
      <c r="F26" s="38">
        <f t="shared" si="6"/>
        <v>23</v>
      </c>
      <c r="G26" s="2">
        <f t="shared" si="13"/>
        <v>468</v>
      </c>
      <c r="H26" s="2">
        <f t="shared" si="14"/>
        <v>447</v>
      </c>
      <c r="I26" s="2">
        <f t="shared" si="9"/>
        <v>915</v>
      </c>
      <c r="J26" s="38">
        <f>SUM(J27:J28)</f>
        <v>7</v>
      </c>
      <c r="K26" s="2">
        <f aca="true" t="shared" si="16" ref="K26:R26">SUM(K27:K28)</f>
        <v>142</v>
      </c>
      <c r="L26" s="2">
        <f t="shared" si="16"/>
        <v>138</v>
      </c>
      <c r="M26" s="38">
        <f>SUM(M27:M28)</f>
        <v>8</v>
      </c>
      <c r="N26" s="2">
        <f t="shared" si="16"/>
        <v>170</v>
      </c>
      <c r="O26" s="2">
        <f t="shared" si="16"/>
        <v>151</v>
      </c>
      <c r="P26" s="38">
        <f>SUM(P27:P28)</f>
        <v>8</v>
      </c>
      <c r="Q26" s="2">
        <f t="shared" si="16"/>
        <v>156</v>
      </c>
      <c r="R26" s="2">
        <f t="shared" si="16"/>
        <v>158</v>
      </c>
      <c r="S26" s="39"/>
      <c r="T26" s="39"/>
      <c r="V26" s="38">
        <v>42</v>
      </c>
      <c r="W26" s="2">
        <v>17</v>
      </c>
      <c r="X26" s="38">
        <v>4</v>
      </c>
      <c r="Y26" s="2">
        <v>6</v>
      </c>
      <c r="Z26" s="38">
        <v>3</v>
      </c>
      <c r="AA26" s="2">
        <v>9</v>
      </c>
    </row>
    <row r="27" spans="2:26" ht="18" customHeight="1">
      <c r="B27" s="53" t="s">
        <v>21</v>
      </c>
      <c r="C27" s="53"/>
      <c r="D27" s="53"/>
      <c r="E27" s="63">
        <v>828</v>
      </c>
      <c r="F27" s="31">
        <f t="shared" si="6"/>
        <v>20</v>
      </c>
      <c r="G27" s="32">
        <f t="shared" si="13"/>
        <v>398</v>
      </c>
      <c r="H27" s="32">
        <f t="shared" si="14"/>
        <v>397</v>
      </c>
      <c r="I27" s="32">
        <f t="shared" si="9"/>
        <v>795</v>
      </c>
      <c r="J27" s="31">
        <v>6</v>
      </c>
      <c r="K27" s="32">
        <v>118</v>
      </c>
      <c r="L27" s="32">
        <v>122</v>
      </c>
      <c r="M27" s="31">
        <v>7</v>
      </c>
      <c r="N27" s="32">
        <v>147</v>
      </c>
      <c r="O27" s="32">
        <v>134</v>
      </c>
      <c r="P27" s="31">
        <v>7</v>
      </c>
      <c r="Q27" s="32">
        <v>133</v>
      </c>
      <c r="R27" s="32">
        <v>141</v>
      </c>
      <c r="S27" s="40"/>
      <c r="T27" s="40"/>
      <c r="V27" s="31"/>
      <c r="X27" s="31"/>
      <c r="Z27" s="31"/>
    </row>
    <row r="28" spans="2:27" ht="18" customHeight="1">
      <c r="B28" s="4" t="s">
        <v>37</v>
      </c>
      <c r="C28" s="4"/>
      <c r="D28" s="4"/>
      <c r="E28" s="64">
        <v>120</v>
      </c>
      <c r="F28" s="29">
        <f t="shared" si="6"/>
        <v>3</v>
      </c>
      <c r="G28" s="30">
        <f t="shared" si="13"/>
        <v>70</v>
      </c>
      <c r="H28" s="30">
        <f t="shared" si="14"/>
        <v>50</v>
      </c>
      <c r="I28" s="30">
        <f t="shared" si="9"/>
        <v>120</v>
      </c>
      <c r="J28" s="29">
        <v>1</v>
      </c>
      <c r="K28" s="30">
        <v>24</v>
      </c>
      <c r="L28" s="30">
        <v>16</v>
      </c>
      <c r="M28" s="29">
        <v>1</v>
      </c>
      <c r="N28" s="30">
        <v>23</v>
      </c>
      <c r="O28" s="30">
        <v>17</v>
      </c>
      <c r="P28" s="29">
        <v>1</v>
      </c>
      <c r="Q28" s="30">
        <v>23</v>
      </c>
      <c r="R28" s="30">
        <v>17</v>
      </c>
      <c r="S28" s="30"/>
      <c r="T28" s="30"/>
      <c r="U28" s="30"/>
      <c r="V28" s="29"/>
      <c r="W28" s="30"/>
      <c r="X28" s="29"/>
      <c r="Y28" s="30"/>
      <c r="Z28" s="29"/>
      <c r="AA28" s="30"/>
    </row>
    <row r="29" spans="2:27" s="2" customFormat="1" ht="18" customHeight="1">
      <c r="B29" s="53" t="s">
        <v>38</v>
      </c>
      <c r="C29" s="53"/>
      <c r="D29" s="53" t="s">
        <v>20</v>
      </c>
      <c r="E29" s="65">
        <f>E30</f>
        <v>840</v>
      </c>
      <c r="F29" s="38">
        <f t="shared" si="6"/>
        <v>21</v>
      </c>
      <c r="G29" s="2">
        <f t="shared" si="13"/>
        <v>447</v>
      </c>
      <c r="H29" s="2">
        <f t="shared" si="14"/>
        <v>387</v>
      </c>
      <c r="I29" s="2">
        <f t="shared" si="9"/>
        <v>834</v>
      </c>
      <c r="J29" s="38">
        <f>SUM(J30)</f>
        <v>7</v>
      </c>
      <c r="K29" s="2">
        <f aca="true" t="shared" si="17" ref="K29:R29">SUM(K30)</f>
        <v>154</v>
      </c>
      <c r="L29" s="2">
        <f t="shared" si="17"/>
        <v>127</v>
      </c>
      <c r="M29" s="38">
        <f>SUM(M30)</f>
        <v>7</v>
      </c>
      <c r="N29" s="2">
        <f t="shared" si="17"/>
        <v>150</v>
      </c>
      <c r="O29" s="2">
        <f t="shared" si="17"/>
        <v>127</v>
      </c>
      <c r="P29" s="38">
        <f t="shared" si="17"/>
        <v>7</v>
      </c>
      <c r="Q29" s="2">
        <f t="shared" si="17"/>
        <v>143</v>
      </c>
      <c r="R29" s="2">
        <f t="shared" si="17"/>
        <v>133</v>
      </c>
      <c r="S29" s="39"/>
      <c r="T29" s="39"/>
      <c r="V29" s="38">
        <v>35</v>
      </c>
      <c r="W29" s="2">
        <v>18</v>
      </c>
      <c r="X29" s="38">
        <v>2</v>
      </c>
      <c r="Y29" s="2">
        <v>6</v>
      </c>
      <c r="Z29" s="38">
        <v>3</v>
      </c>
      <c r="AA29" s="2">
        <v>8</v>
      </c>
    </row>
    <row r="30" spans="2:27" ht="18" customHeight="1">
      <c r="B30" s="4" t="s">
        <v>21</v>
      </c>
      <c r="C30" s="4"/>
      <c r="D30" s="4"/>
      <c r="E30" s="64">
        <v>840</v>
      </c>
      <c r="F30" s="29">
        <f t="shared" si="6"/>
        <v>21</v>
      </c>
      <c r="G30" s="30">
        <f t="shared" si="13"/>
        <v>447</v>
      </c>
      <c r="H30" s="30">
        <f t="shared" si="14"/>
        <v>387</v>
      </c>
      <c r="I30" s="30">
        <f t="shared" si="9"/>
        <v>834</v>
      </c>
      <c r="J30" s="29">
        <v>7</v>
      </c>
      <c r="K30" s="30">
        <v>154</v>
      </c>
      <c r="L30" s="30">
        <v>127</v>
      </c>
      <c r="M30" s="29">
        <v>7</v>
      </c>
      <c r="N30" s="30">
        <v>150</v>
      </c>
      <c r="O30" s="30">
        <v>127</v>
      </c>
      <c r="P30" s="29">
        <v>7</v>
      </c>
      <c r="Q30" s="30">
        <v>143</v>
      </c>
      <c r="R30" s="30">
        <v>133</v>
      </c>
      <c r="S30" s="30"/>
      <c r="T30" s="30"/>
      <c r="U30" s="30"/>
      <c r="V30" s="29"/>
      <c r="W30" s="30"/>
      <c r="X30" s="29"/>
      <c r="Y30" s="30"/>
      <c r="Z30" s="29"/>
      <c r="AA30" s="30"/>
    </row>
    <row r="31" spans="2:27" s="2" customFormat="1" ht="18" customHeight="1">
      <c r="B31" s="53" t="s">
        <v>40</v>
      </c>
      <c r="C31" s="53"/>
      <c r="D31" s="53" t="s">
        <v>20</v>
      </c>
      <c r="E31" s="65">
        <f>E32+E33+E34+E35+E36</f>
        <v>786</v>
      </c>
      <c r="F31" s="38">
        <f>+J31+M31+P31</f>
        <v>21</v>
      </c>
      <c r="G31" s="2">
        <f>+K31+N31+Q31</f>
        <v>742</v>
      </c>
      <c r="H31" s="2">
        <f>+L31+O31+R31</f>
        <v>52</v>
      </c>
      <c r="I31" s="2">
        <f t="shared" si="9"/>
        <v>794</v>
      </c>
      <c r="J31" s="38">
        <f>SUM(J32:J36)</f>
        <v>7</v>
      </c>
      <c r="K31" s="2">
        <f aca="true" t="shared" si="18" ref="K31:R31">SUM(K32:K36)</f>
        <v>246</v>
      </c>
      <c r="L31" s="2">
        <f t="shared" si="18"/>
        <v>22</v>
      </c>
      <c r="M31" s="38">
        <f>SUM(M32:M36)</f>
        <v>7</v>
      </c>
      <c r="N31" s="2">
        <f t="shared" si="18"/>
        <v>256</v>
      </c>
      <c r="O31" s="2">
        <f t="shared" si="18"/>
        <v>10</v>
      </c>
      <c r="P31" s="38">
        <f>SUM(P32:P36)</f>
        <v>7</v>
      </c>
      <c r="Q31" s="2">
        <f t="shared" si="18"/>
        <v>240</v>
      </c>
      <c r="R31" s="2">
        <f t="shared" si="18"/>
        <v>20</v>
      </c>
      <c r="S31" s="39"/>
      <c r="T31" s="39"/>
      <c r="V31" s="38">
        <v>51</v>
      </c>
      <c r="W31" s="2">
        <v>12</v>
      </c>
      <c r="X31" s="38">
        <v>12</v>
      </c>
      <c r="Y31" s="2">
        <v>1</v>
      </c>
      <c r="Z31" s="38">
        <v>14</v>
      </c>
      <c r="AA31" s="2">
        <v>7</v>
      </c>
    </row>
    <row r="32" spans="2:26" ht="18" customHeight="1">
      <c r="B32" s="53" t="s">
        <v>41</v>
      </c>
      <c r="C32" s="53"/>
      <c r="D32" s="53"/>
      <c r="E32" s="63">
        <v>227</v>
      </c>
      <c r="F32" s="31">
        <f aca="true" t="shared" si="19" ref="F32:F93">+J32+M32+P32</f>
        <v>6</v>
      </c>
      <c r="G32" s="32">
        <f aca="true" t="shared" si="20" ref="G32:G93">+K32+N32+Q32</f>
        <v>231</v>
      </c>
      <c r="H32" s="32">
        <f aca="true" t="shared" si="21" ref="H32:H93">+L32+O32+R32</f>
        <v>4</v>
      </c>
      <c r="I32" s="32">
        <f t="shared" si="9"/>
        <v>235</v>
      </c>
      <c r="J32" s="31">
        <v>2</v>
      </c>
      <c r="K32" s="32">
        <v>78</v>
      </c>
      <c r="L32" s="32">
        <v>3</v>
      </c>
      <c r="M32" s="31">
        <v>2</v>
      </c>
      <c r="N32" s="32">
        <v>80</v>
      </c>
      <c r="P32" s="31">
        <v>2</v>
      </c>
      <c r="Q32" s="32">
        <v>73</v>
      </c>
      <c r="R32" s="32">
        <v>1</v>
      </c>
      <c r="S32" s="40"/>
      <c r="T32" s="40"/>
      <c r="V32" s="31"/>
      <c r="X32" s="31"/>
      <c r="Z32" s="31"/>
    </row>
    <row r="33" spans="2:26" ht="18" customHeight="1">
      <c r="B33" s="53" t="s">
        <v>30</v>
      </c>
      <c r="C33" s="53"/>
      <c r="D33" s="53"/>
      <c r="E33" s="63">
        <v>207</v>
      </c>
      <c r="F33" s="31">
        <f t="shared" si="19"/>
        <v>6</v>
      </c>
      <c r="G33" s="32">
        <f t="shared" si="20"/>
        <v>204</v>
      </c>
      <c r="H33" s="32">
        <f t="shared" si="21"/>
        <v>4</v>
      </c>
      <c r="I33" s="32">
        <f t="shared" si="9"/>
        <v>208</v>
      </c>
      <c r="J33" s="31">
        <v>2</v>
      </c>
      <c r="K33" s="32">
        <v>67</v>
      </c>
      <c r="L33" s="32">
        <v>3</v>
      </c>
      <c r="M33" s="31">
        <v>2</v>
      </c>
      <c r="N33" s="32">
        <v>70</v>
      </c>
      <c r="P33" s="31">
        <v>2</v>
      </c>
      <c r="Q33" s="32">
        <v>67</v>
      </c>
      <c r="R33" s="32">
        <v>1</v>
      </c>
      <c r="S33" s="40"/>
      <c r="T33" s="40"/>
      <c r="V33" s="31"/>
      <c r="X33" s="31"/>
      <c r="Z33" s="31"/>
    </row>
    <row r="34" spans="2:26" ht="18" customHeight="1">
      <c r="B34" s="53" t="s">
        <v>42</v>
      </c>
      <c r="C34" s="53"/>
      <c r="D34" s="53"/>
      <c r="E34" s="63">
        <v>115</v>
      </c>
      <c r="F34" s="31">
        <f t="shared" si="19"/>
        <v>3</v>
      </c>
      <c r="G34" s="32">
        <f t="shared" si="20"/>
        <v>114</v>
      </c>
      <c r="H34" s="32">
        <f t="shared" si="21"/>
        <v>5</v>
      </c>
      <c r="I34" s="32">
        <f t="shared" si="9"/>
        <v>119</v>
      </c>
      <c r="J34" s="31">
        <v>1</v>
      </c>
      <c r="K34" s="32">
        <v>38</v>
      </c>
      <c r="L34" s="32">
        <v>2</v>
      </c>
      <c r="M34" s="31">
        <v>1</v>
      </c>
      <c r="N34" s="32">
        <v>37</v>
      </c>
      <c r="O34" s="32">
        <v>2</v>
      </c>
      <c r="P34" s="31">
        <v>1</v>
      </c>
      <c r="Q34" s="32">
        <v>39</v>
      </c>
      <c r="R34" s="32">
        <v>1</v>
      </c>
      <c r="S34" s="40"/>
      <c r="T34" s="40"/>
      <c r="V34" s="31"/>
      <c r="X34" s="31"/>
      <c r="Z34" s="31"/>
    </row>
    <row r="35" spans="2:26" ht="18" customHeight="1">
      <c r="B35" s="67" t="s">
        <v>43</v>
      </c>
      <c r="C35" s="53"/>
      <c r="D35" s="53"/>
      <c r="E35" s="63">
        <v>117</v>
      </c>
      <c r="F35" s="31">
        <f t="shared" si="19"/>
        <v>3</v>
      </c>
      <c r="G35" s="32">
        <f t="shared" si="20"/>
        <v>80</v>
      </c>
      <c r="H35" s="32">
        <f t="shared" si="21"/>
        <v>35</v>
      </c>
      <c r="I35" s="32">
        <f t="shared" si="9"/>
        <v>115</v>
      </c>
      <c r="J35" s="31">
        <v>1</v>
      </c>
      <c r="K35" s="32">
        <v>24</v>
      </c>
      <c r="L35" s="32">
        <v>13</v>
      </c>
      <c r="M35" s="31">
        <v>1</v>
      </c>
      <c r="N35" s="32">
        <v>31</v>
      </c>
      <c r="O35" s="32">
        <v>8</v>
      </c>
      <c r="P35" s="31">
        <v>1</v>
      </c>
      <c r="Q35" s="32">
        <v>25</v>
      </c>
      <c r="R35" s="68">
        <v>14</v>
      </c>
      <c r="S35" s="69"/>
      <c r="T35" s="69"/>
      <c r="U35" s="68"/>
      <c r="V35" s="31"/>
      <c r="X35" s="31"/>
      <c r="Z35" s="31"/>
    </row>
    <row r="36" spans="2:27" ht="18" customHeight="1">
      <c r="B36" s="70" t="s">
        <v>44</v>
      </c>
      <c r="C36" s="4"/>
      <c r="D36" s="4"/>
      <c r="E36" s="64">
        <v>120</v>
      </c>
      <c r="F36" s="29">
        <f t="shared" si="19"/>
        <v>3</v>
      </c>
      <c r="G36" s="30">
        <f t="shared" si="20"/>
        <v>113</v>
      </c>
      <c r="H36" s="30">
        <f t="shared" si="21"/>
        <v>4</v>
      </c>
      <c r="I36" s="30">
        <f t="shared" si="9"/>
        <v>117</v>
      </c>
      <c r="J36" s="29">
        <v>1</v>
      </c>
      <c r="K36" s="30">
        <v>39</v>
      </c>
      <c r="L36" s="30">
        <v>1</v>
      </c>
      <c r="M36" s="29">
        <v>1</v>
      </c>
      <c r="N36" s="30">
        <v>38</v>
      </c>
      <c r="O36" s="30"/>
      <c r="P36" s="29">
        <v>1</v>
      </c>
      <c r="Q36" s="30">
        <v>36</v>
      </c>
      <c r="R36" s="30">
        <v>3</v>
      </c>
      <c r="S36" s="30"/>
      <c r="T36" s="30"/>
      <c r="U36" s="30"/>
      <c r="V36" s="29"/>
      <c r="W36" s="30"/>
      <c r="X36" s="29"/>
      <c r="Y36" s="30"/>
      <c r="Z36" s="29"/>
      <c r="AA36" s="30"/>
    </row>
    <row r="37" spans="2:27" s="2" customFormat="1" ht="18" customHeight="1">
      <c r="B37" s="53" t="s">
        <v>46</v>
      </c>
      <c r="C37" s="53"/>
      <c r="D37" s="53" t="s">
        <v>20</v>
      </c>
      <c r="E37" s="65">
        <f>E38</f>
        <v>891</v>
      </c>
      <c r="F37" s="38">
        <f aca="true" t="shared" si="22" ref="F37:H38">+J37+M37+P37</f>
        <v>22</v>
      </c>
      <c r="G37" s="2">
        <f t="shared" si="22"/>
        <v>329</v>
      </c>
      <c r="H37" s="2">
        <f t="shared" si="22"/>
        <v>525</v>
      </c>
      <c r="I37" s="2">
        <f>SUM(G37:H37)</f>
        <v>854</v>
      </c>
      <c r="J37" s="38">
        <f>SUM(J38)</f>
        <v>7</v>
      </c>
      <c r="K37" s="2">
        <f aca="true" t="shared" si="23" ref="K37:R39">SUM(K38)</f>
        <v>96</v>
      </c>
      <c r="L37" s="2">
        <f t="shared" si="23"/>
        <v>185</v>
      </c>
      <c r="M37" s="38">
        <f>SUM(M38)</f>
        <v>7</v>
      </c>
      <c r="N37" s="2">
        <f t="shared" si="23"/>
        <v>95</v>
      </c>
      <c r="O37" s="2">
        <f t="shared" si="23"/>
        <v>184</v>
      </c>
      <c r="P37" s="38">
        <f t="shared" si="23"/>
        <v>8</v>
      </c>
      <c r="Q37" s="2">
        <f t="shared" si="23"/>
        <v>138</v>
      </c>
      <c r="R37" s="2">
        <f t="shared" si="23"/>
        <v>156</v>
      </c>
      <c r="S37" s="39"/>
      <c r="T37" s="39"/>
      <c r="V37" s="38">
        <v>37</v>
      </c>
      <c r="W37" s="2">
        <v>27</v>
      </c>
      <c r="X37" s="38">
        <v>3</v>
      </c>
      <c r="Y37" s="2">
        <v>9</v>
      </c>
      <c r="Z37" s="38">
        <v>5</v>
      </c>
      <c r="AA37" s="2">
        <v>10</v>
      </c>
    </row>
    <row r="38" spans="2:27" ht="18" customHeight="1">
      <c r="B38" s="4" t="s">
        <v>47</v>
      </c>
      <c r="C38" s="4"/>
      <c r="D38" s="4"/>
      <c r="E38" s="64">
        <v>891</v>
      </c>
      <c r="F38" s="29">
        <f t="shared" si="22"/>
        <v>22</v>
      </c>
      <c r="G38" s="30">
        <f t="shared" si="22"/>
        <v>329</v>
      </c>
      <c r="H38" s="30">
        <f t="shared" si="22"/>
        <v>525</v>
      </c>
      <c r="I38" s="30">
        <f>SUM(G38:H38)</f>
        <v>854</v>
      </c>
      <c r="J38" s="29">
        <v>7</v>
      </c>
      <c r="K38" s="30">
        <v>96</v>
      </c>
      <c r="L38" s="30">
        <v>185</v>
      </c>
      <c r="M38" s="29">
        <v>7</v>
      </c>
      <c r="N38" s="30">
        <v>95</v>
      </c>
      <c r="O38" s="30">
        <v>184</v>
      </c>
      <c r="P38" s="29">
        <v>8</v>
      </c>
      <c r="Q38" s="30">
        <v>138</v>
      </c>
      <c r="R38" s="30">
        <v>156</v>
      </c>
      <c r="S38" s="30"/>
      <c r="T38" s="30"/>
      <c r="U38" s="30"/>
      <c r="V38" s="29"/>
      <c r="W38" s="30"/>
      <c r="X38" s="29"/>
      <c r="Y38" s="30"/>
      <c r="Z38" s="29"/>
      <c r="AA38" s="30"/>
    </row>
    <row r="39" spans="2:27" s="2" customFormat="1" ht="18" customHeight="1">
      <c r="B39" s="53" t="s">
        <v>45</v>
      </c>
      <c r="C39" s="53"/>
      <c r="D39" s="53" t="s">
        <v>20</v>
      </c>
      <c r="E39" s="65">
        <f>E40</f>
        <v>873</v>
      </c>
      <c r="F39" s="38">
        <f t="shared" si="19"/>
        <v>22</v>
      </c>
      <c r="G39" s="2">
        <f t="shared" si="20"/>
        <v>434</v>
      </c>
      <c r="H39" s="2">
        <f t="shared" si="21"/>
        <v>438</v>
      </c>
      <c r="I39" s="2">
        <f t="shared" si="9"/>
        <v>872</v>
      </c>
      <c r="J39" s="38">
        <f>SUM(J40)</f>
        <v>7</v>
      </c>
      <c r="K39" s="2">
        <f t="shared" si="23"/>
        <v>140</v>
      </c>
      <c r="L39" s="2">
        <f t="shared" si="23"/>
        <v>138</v>
      </c>
      <c r="M39" s="38">
        <f>SUM(M40)</f>
        <v>7</v>
      </c>
      <c r="N39" s="2">
        <f t="shared" si="23"/>
        <v>144</v>
      </c>
      <c r="O39" s="2">
        <f t="shared" si="23"/>
        <v>138</v>
      </c>
      <c r="P39" s="38">
        <f t="shared" si="23"/>
        <v>8</v>
      </c>
      <c r="Q39" s="2">
        <f t="shared" si="23"/>
        <v>150</v>
      </c>
      <c r="R39" s="2">
        <f t="shared" si="23"/>
        <v>162</v>
      </c>
      <c r="S39" s="39"/>
      <c r="T39" s="39"/>
      <c r="V39" s="38">
        <v>33</v>
      </c>
      <c r="W39" s="2">
        <v>23</v>
      </c>
      <c r="X39" s="38">
        <v>3</v>
      </c>
      <c r="Y39" s="2">
        <v>6</v>
      </c>
      <c r="Z39" s="38">
        <v>3</v>
      </c>
      <c r="AA39" s="2">
        <v>6</v>
      </c>
    </row>
    <row r="40" spans="2:27" ht="18" customHeight="1">
      <c r="B40" s="4" t="s">
        <v>21</v>
      </c>
      <c r="C40" s="4"/>
      <c r="D40" s="4"/>
      <c r="E40" s="64">
        <v>873</v>
      </c>
      <c r="F40" s="29">
        <f t="shared" si="19"/>
        <v>22</v>
      </c>
      <c r="G40" s="30">
        <f t="shared" si="20"/>
        <v>434</v>
      </c>
      <c r="H40" s="30">
        <f t="shared" si="21"/>
        <v>438</v>
      </c>
      <c r="I40" s="30">
        <f t="shared" si="9"/>
        <v>872</v>
      </c>
      <c r="J40" s="29">
        <v>7</v>
      </c>
      <c r="K40" s="30">
        <v>140</v>
      </c>
      <c r="L40" s="30">
        <v>138</v>
      </c>
      <c r="M40" s="29">
        <v>7</v>
      </c>
      <c r="N40" s="30">
        <v>144</v>
      </c>
      <c r="O40" s="30">
        <v>138</v>
      </c>
      <c r="P40" s="29">
        <v>8</v>
      </c>
      <c r="Q40" s="30">
        <v>150</v>
      </c>
      <c r="R40" s="30">
        <v>162</v>
      </c>
      <c r="S40" s="30"/>
      <c r="T40" s="30"/>
      <c r="U40" s="30"/>
      <c r="V40" s="29"/>
      <c r="W40" s="30"/>
      <c r="X40" s="29"/>
      <c r="Y40" s="30"/>
      <c r="Z40" s="29"/>
      <c r="AA40" s="30"/>
    </row>
    <row r="41" spans="2:27" s="2" customFormat="1" ht="18" customHeight="1">
      <c r="B41" s="53" t="s">
        <v>48</v>
      </c>
      <c r="C41" s="53"/>
      <c r="D41" s="53" t="s">
        <v>20</v>
      </c>
      <c r="E41" s="71">
        <f>E42+E43+E44+E45+E46</f>
        <v>458</v>
      </c>
      <c r="F41" s="38">
        <f t="shared" si="19"/>
        <v>15</v>
      </c>
      <c r="G41" s="2">
        <f t="shared" si="20"/>
        <v>307</v>
      </c>
      <c r="H41" s="2">
        <f t="shared" si="21"/>
        <v>138</v>
      </c>
      <c r="I41" s="2">
        <f t="shared" si="9"/>
        <v>445</v>
      </c>
      <c r="J41" s="38">
        <f>SUM(J42:J46)</f>
        <v>5</v>
      </c>
      <c r="K41" s="2">
        <f aca="true" t="shared" si="24" ref="K41:R41">SUM(K42:K46)</f>
        <v>109</v>
      </c>
      <c r="L41" s="2">
        <f t="shared" si="24"/>
        <v>42</v>
      </c>
      <c r="M41" s="38">
        <f>SUM(M42:M46)</f>
        <v>5</v>
      </c>
      <c r="N41" s="2">
        <f t="shared" si="24"/>
        <v>100</v>
      </c>
      <c r="O41" s="2">
        <f t="shared" si="24"/>
        <v>48</v>
      </c>
      <c r="P41" s="38">
        <f>SUM(P42:P46)</f>
        <v>5</v>
      </c>
      <c r="Q41" s="2">
        <f t="shared" si="24"/>
        <v>98</v>
      </c>
      <c r="R41" s="2">
        <f t="shared" si="24"/>
        <v>48</v>
      </c>
      <c r="S41" s="39"/>
      <c r="T41" s="39"/>
      <c r="V41" s="38">
        <v>30</v>
      </c>
      <c r="W41" s="2">
        <v>11</v>
      </c>
      <c r="X41" s="38">
        <v>6</v>
      </c>
      <c r="Y41" s="2">
        <v>7</v>
      </c>
      <c r="Z41" s="38">
        <v>16</v>
      </c>
      <c r="AA41" s="2">
        <v>5</v>
      </c>
    </row>
    <row r="42" spans="2:26" ht="18" customHeight="1">
      <c r="B42" s="53" t="s">
        <v>49</v>
      </c>
      <c r="C42" s="53"/>
      <c r="D42" s="53"/>
      <c r="E42" s="63">
        <v>93</v>
      </c>
      <c r="F42" s="31">
        <f t="shared" si="19"/>
        <v>3</v>
      </c>
      <c r="G42" s="32">
        <f t="shared" si="20"/>
        <v>37</v>
      </c>
      <c r="H42" s="32">
        <f t="shared" si="21"/>
        <v>53</v>
      </c>
      <c r="I42" s="32">
        <f t="shared" si="9"/>
        <v>90</v>
      </c>
      <c r="J42" s="31">
        <v>1</v>
      </c>
      <c r="K42" s="32">
        <v>16</v>
      </c>
      <c r="L42" s="32">
        <v>15</v>
      </c>
      <c r="M42" s="31">
        <v>1</v>
      </c>
      <c r="N42" s="32">
        <v>12</v>
      </c>
      <c r="O42" s="32">
        <v>17</v>
      </c>
      <c r="P42" s="31">
        <v>1</v>
      </c>
      <c r="Q42" s="32">
        <v>9</v>
      </c>
      <c r="R42" s="32">
        <v>21</v>
      </c>
      <c r="S42" s="40"/>
      <c r="T42" s="40"/>
      <c r="V42" s="31"/>
      <c r="X42" s="31"/>
      <c r="Z42" s="31"/>
    </row>
    <row r="43" spans="2:26" ht="18" customHeight="1">
      <c r="B43" s="53" t="s">
        <v>50</v>
      </c>
      <c r="C43" s="53"/>
      <c r="D43" s="53"/>
      <c r="E43" s="63">
        <v>87</v>
      </c>
      <c r="F43" s="31">
        <f t="shared" si="19"/>
        <v>3</v>
      </c>
      <c r="G43" s="32">
        <f t="shared" si="20"/>
        <v>83</v>
      </c>
      <c r="H43" s="32">
        <f t="shared" si="21"/>
        <v>4</v>
      </c>
      <c r="I43" s="32">
        <f t="shared" si="9"/>
        <v>87</v>
      </c>
      <c r="J43" s="31">
        <v>1</v>
      </c>
      <c r="K43" s="32">
        <v>28</v>
      </c>
      <c r="L43" s="32">
        <v>2</v>
      </c>
      <c r="M43" s="31">
        <v>1</v>
      </c>
      <c r="N43" s="32">
        <v>28</v>
      </c>
      <c r="P43" s="31">
        <v>1</v>
      </c>
      <c r="Q43" s="32">
        <v>27</v>
      </c>
      <c r="R43" s="32">
        <v>2</v>
      </c>
      <c r="S43" s="40"/>
      <c r="T43" s="40"/>
      <c r="V43" s="31"/>
      <c r="X43" s="31"/>
      <c r="Z43" s="31"/>
    </row>
    <row r="44" spans="2:26" ht="18" customHeight="1">
      <c r="B44" s="53" t="s">
        <v>51</v>
      </c>
      <c r="C44" s="53"/>
      <c r="D44" s="53"/>
      <c r="E44" s="63">
        <v>94</v>
      </c>
      <c r="F44" s="31">
        <f t="shared" si="19"/>
        <v>3</v>
      </c>
      <c r="G44" s="32">
        <f t="shared" si="20"/>
        <v>87</v>
      </c>
      <c r="H44" s="32">
        <f t="shared" si="21"/>
        <v>1</v>
      </c>
      <c r="I44" s="32">
        <f t="shared" si="9"/>
        <v>88</v>
      </c>
      <c r="J44" s="31">
        <v>1</v>
      </c>
      <c r="K44" s="32">
        <v>29</v>
      </c>
      <c r="L44" s="32">
        <v>1</v>
      </c>
      <c r="M44" s="31">
        <v>1</v>
      </c>
      <c r="N44" s="32">
        <v>28</v>
      </c>
      <c r="P44" s="31">
        <v>1</v>
      </c>
      <c r="Q44" s="32">
        <v>30</v>
      </c>
      <c r="S44" s="40"/>
      <c r="T44" s="40"/>
      <c r="V44" s="31"/>
      <c r="X44" s="31"/>
      <c r="Z44" s="31"/>
    </row>
    <row r="45" spans="2:26" ht="18" customHeight="1">
      <c r="B45" s="53" t="s">
        <v>52</v>
      </c>
      <c r="C45" s="53"/>
      <c r="D45" s="53"/>
      <c r="E45" s="63">
        <v>82</v>
      </c>
      <c r="F45" s="31">
        <f t="shared" si="19"/>
        <v>3</v>
      </c>
      <c r="G45" s="32">
        <f t="shared" si="20"/>
        <v>57</v>
      </c>
      <c r="H45" s="32">
        <f t="shared" si="21"/>
        <v>29</v>
      </c>
      <c r="I45" s="32">
        <f t="shared" si="9"/>
        <v>86</v>
      </c>
      <c r="J45" s="31">
        <v>1</v>
      </c>
      <c r="K45" s="32">
        <v>18</v>
      </c>
      <c r="L45" s="32">
        <v>12</v>
      </c>
      <c r="M45" s="31">
        <v>1</v>
      </c>
      <c r="N45" s="32">
        <v>16</v>
      </c>
      <c r="O45" s="32">
        <v>13</v>
      </c>
      <c r="P45" s="31">
        <v>1</v>
      </c>
      <c r="Q45" s="32">
        <v>23</v>
      </c>
      <c r="R45" s="32">
        <v>4</v>
      </c>
      <c r="S45" s="40"/>
      <c r="T45" s="40"/>
      <c r="V45" s="31"/>
      <c r="X45" s="31"/>
      <c r="Z45" s="31"/>
    </row>
    <row r="46" spans="2:27" ht="18" customHeight="1">
      <c r="B46" s="4" t="s">
        <v>53</v>
      </c>
      <c r="C46" s="4"/>
      <c r="D46" s="4"/>
      <c r="E46" s="64">
        <v>102</v>
      </c>
      <c r="F46" s="29">
        <f t="shared" si="19"/>
        <v>3</v>
      </c>
      <c r="G46" s="30">
        <f t="shared" si="20"/>
        <v>43</v>
      </c>
      <c r="H46" s="30">
        <f t="shared" si="21"/>
        <v>51</v>
      </c>
      <c r="I46" s="30">
        <f t="shared" si="9"/>
        <v>94</v>
      </c>
      <c r="J46" s="29">
        <v>1</v>
      </c>
      <c r="K46" s="30">
        <v>18</v>
      </c>
      <c r="L46" s="30">
        <v>12</v>
      </c>
      <c r="M46" s="29">
        <v>1</v>
      </c>
      <c r="N46" s="30">
        <v>16</v>
      </c>
      <c r="O46" s="30">
        <v>18</v>
      </c>
      <c r="P46" s="29">
        <v>1</v>
      </c>
      <c r="Q46" s="30">
        <v>9</v>
      </c>
      <c r="R46" s="30">
        <v>21</v>
      </c>
      <c r="S46" s="30"/>
      <c r="T46" s="30"/>
      <c r="U46" s="30"/>
      <c r="V46" s="29"/>
      <c r="W46" s="30"/>
      <c r="X46" s="29"/>
      <c r="Y46" s="30"/>
      <c r="Z46" s="29"/>
      <c r="AA46" s="30"/>
    </row>
    <row r="47" spans="2:27" s="2" customFormat="1" ht="18" customHeight="1">
      <c r="B47" s="53" t="s">
        <v>54</v>
      </c>
      <c r="C47" s="53"/>
      <c r="D47" s="53" t="s">
        <v>20</v>
      </c>
      <c r="E47" s="65">
        <f>E48</f>
        <v>755</v>
      </c>
      <c r="F47" s="38">
        <f t="shared" si="19"/>
        <v>19</v>
      </c>
      <c r="G47" s="2">
        <f t="shared" si="20"/>
        <v>365</v>
      </c>
      <c r="H47" s="2">
        <f t="shared" si="21"/>
        <v>395</v>
      </c>
      <c r="I47" s="2">
        <f t="shared" si="9"/>
        <v>760</v>
      </c>
      <c r="J47" s="38">
        <f>SUM(J48)</f>
        <v>6</v>
      </c>
      <c r="K47" s="2">
        <f aca="true" t="shared" si="25" ref="K47:R47">SUM(K48)</f>
        <v>120</v>
      </c>
      <c r="L47" s="2">
        <f t="shared" si="25"/>
        <v>121</v>
      </c>
      <c r="M47" s="38">
        <f>SUM(M48)</f>
        <v>6</v>
      </c>
      <c r="N47" s="2">
        <f t="shared" si="25"/>
        <v>121</v>
      </c>
      <c r="O47" s="2">
        <f t="shared" si="25"/>
        <v>117</v>
      </c>
      <c r="P47" s="38">
        <f t="shared" si="25"/>
        <v>7</v>
      </c>
      <c r="Q47" s="2">
        <f t="shared" si="25"/>
        <v>124</v>
      </c>
      <c r="R47" s="2">
        <f t="shared" si="25"/>
        <v>157</v>
      </c>
      <c r="S47" s="39"/>
      <c r="T47" s="39"/>
      <c r="V47" s="38">
        <v>33</v>
      </c>
      <c r="W47" s="2">
        <v>16</v>
      </c>
      <c r="X47" s="38">
        <v>3</v>
      </c>
      <c r="Y47" s="2">
        <v>4</v>
      </c>
      <c r="Z47" s="38">
        <v>3</v>
      </c>
      <c r="AA47" s="2">
        <v>6</v>
      </c>
    </row>
    <row r="48" spans="2:27" ht="18" customHeight="1">
      <c r="B48" s="4" t="s">
        <v>21</v>
      </c>
      <c r="C48" s="4"/>
      <c r="D48" s="4"/>
      <c r="E48" s="64">
        <v>755</v>
      </c>
      <c r="F48" s="29">
        <f t="shared" si="19"/>
        <v>19</v>
      </c>
      <c r="G48" s="30">
        <f t="shared" si="20"/>
        <v>365</v>
      </c>
      <c r="H48" s="30">
        <f t="shared" si="21"/>
        <v>395</v>
      </c>
      <c r="I48" s="30">
        <f t="shared" si="9"/>
        <v>760</v>
      </c>
      <c r="J48" s="29">
        <v>6</v>
      </c>
      <c r="K48" s="30">
        <v>120</v>
      </c>
      <c r="L48" s="30">
        <v>121</v>
      </c>
      <c r="M48" s="29">
        <v>6</v>
      </c>
      <c r="N48" s="30">
        <v>121</v>
      </c>
      <c r="O48" s="30">
        <v>117</v>
      </c>
      <c r="P48" s="29">
        <v>7</v>
      </c>
      <c r="Q48" s="30">
        <v>124</v>
      </c>
      <c r="R48" s="30">
        <v>157</v>
      </c>
      <c r="S48" s="30"/>
      <c r="T48" s="30"/>
      <c r="U48" s="30"/>
      <c r="V48" s="29"/>
      <c r="W48" s="30"/>
      <c r="X48" s="29"/>
      <c r="Y48" s="30"/>
      <c r="Z48" s="29"/>
      <c r="AA48" s="30"/>
    </row>
    <row r="49" spans="2:27" s="2" customFormat="1" ht="18" customHeight="1">
      <c r="B49" s="53" t="s">
        <v>55</v>
      </c>
      <c r="C49" s="53"/>
      <c r="D49" s="53" t="s">
        <v>20</v>
      </c>
      <c r="E49" s="65">
        <f>E50</f>
        <v>706</v>
      </c>
      <c r="F49" s="38">
        <f t="shared" si="19"/>
        <v>17</v>
      </c>
      <c r="G49" s="2">
        <f t="shared" si="20"/>
        <v>293</v>
      </c>
      <c r="H49" s="2">
        <f t="shared" si="21"/>
        <v>381</v>
      </c>
      <c r="I49" s="2">
        <f t="shared" si="9"/>
        <v>674</v>
      </c>
      <c r="J49" s="38">
        <f>SUM(J50)</f>
        <v>5</v>
      </c>
      <c r="K49" s="2">
        <f aca="true" t="shared" si="26" ref="K49:R49">SUM(K50)</f>
        <v>87</v>
      </c>
      <c r="L49" s="2">
        <f t="shared" si="26"/>
        <v>113</v>
      </c>
      <c r="M49" s="38">
        <f>SUM(M50)</f>
        <v>6</v>
      </c>
      <c r="N49" s="2">
        <f t="shared" si="26"/>
        <v>104</v>
      </c>
      <c r="O49" s="2">
        <f t="shared" si="26"/>
        <v>134</v>
      </c>
      <c r="P49" s="38">
        <f t="shared" si="26"/>
        <v>6</v>
      </c>
      <c r="Q49" s="2">
        <f t="shared" si="26"/>
        <v>102</v>
      </c>
      <c r="R49" s="2">
        <f t="shared" si="26"/>
        <v>134</v>
      </c>
      <c r="S49" s="39"/>
      <c r="T49" s="39"/>
      <c r="V49" s="38">
        <v>30</v>
      </c>
      <c r="W49" s="2">
        <v>15</v>
      </c>
      <c r="X49" s="38"/>
      <c r="Y49" s="2">
        <v>7</v>
      </c>
      <c r="Z49" s="38">
        <v>3</v>
      </c>
      <c r="AA49" s="2">
        <v>6</v>
      </c>
    </row>
    <row r="50" spans="2:27" ht="18" customHeight="1">
      <c r="B50" s="4" t="s">
        <v>21</v>
      </c>
      <c r="C50" s="4"/>
      <c r="D50" s="4"/>
      <c r="E50" s="64">
        <v>706</v>
      </c>
      <c r="F50" s="29">
        <f t="shared" si="19"/>
        <v>17</v>
      </c>
      <c r="G50" s="30">
        <f t="shared" si="20"/>
        <v>293</v>
      </c>
      <c r="H50" s="30">
        <f t="shared" si="21"/>
        <v>381</v>
      </c>
      <c r="I50" s="30">
        <f t="shared" si="9"/>
        <v>674</v>
      </c>
      <c r="J50" s="29">
        <v>5</v>
      </c>
      <c r="K50" s="30">
        <v>87</v>
      </c>
      <c r="L50" s="30">
        <v>113</v>
      </c>
      <c r="M50" s="29">
        <v>6</v>
      </c>
      <c r="N50" s="30">
        <v>104</v>
      </c>
      <c r="O50" s="30">
        <v>134</v>
      </c>
      <c r="P50" s="29">
        <v>6</v>
      </c>
      <c r="Q50" s="30">
        <v>102</v>
      </c>
      <c r="R50" s="30">
        <v>134</v>
      </c>
      <c r="S50" s="30"/>
      <c r="T50" s="30"/>
      <c r="U50" s="30"/>
      <c r="V50" s="29"/>
      <c r="W50" s="30"/>
      <c r="X50" s="29"/>
      <c r="Y50" s="30"/>
      <c r="Z50" s="29"/>
      <c r="AA50" s="30"/>
    </row>
    <row r="51" spans="2:27" s="2" customFormat="1" ht="18" customHeight="1">
      <c r="B51" s="53" t="s">
        <v>56</v>
      </c>
      <c r="C51" s="53"/>
      <c r="D51" s="53" t="s">
        <v>20</v>
      </c>
      <c r="E51" s="65">
        <f>E52+E53</f>
        <v>380</v>
      </c>
      <c r="F51" s="38">
        <f t="shared" si="19"/>
        <v>12</v>
      </c>
      <c r="G51" s="2">
        <f t="shared" si="20"/>
        <v>92</v>
      </c>
      <c r="H51" s="2">
        <f t="shared" si="21"/>
        <v>289</v>
      </c>
      <c r="I51" s="2">
        <f t="shared" si="9"/>
        <v>381</v>
      </c>
      <c r="J51" s="38">
        <f>SUM(J52:J53)</f>
        <v>4</v>
      </c>
      <c r="K51" s="2">
        <f aca="true" t="shared" si="27" ref="K51:R51">SUM(K52:K53)</f>
        <v>30</v>
      </c>
      <c r="L51" s="2">
        <f t="shared" si="27"/>
        <v>102</v>
      </c>
      <c r="M51" s="38">
        <f>SUM(M52:M53)</f>
        <v>4</v>
      </c>
      <c r="N51" s="2">
        <f t="shared" si="27"/>
        <v>28</v>
      </c>
      <c r="O51" s="2">
        <f t="shared" si="27"/>
        <v>97</v>
      </c>
      <c r="P51" s="38">
        <f>SUM(P52:P53)</f>
        <v>4</v>
      </c>
      <c r="Q51" s="2">
        <f t="shared" si="27"/>
        <v>34</v>
      </c>
      <c r="R51" s="2">
        <f t="shared" si="27"/>
        <v>90</v>
      </c>
      <c r="S51" s="39"/>
      <c r="T51" s="39"/>
      <c r="V51" s="38">
        <v>22</v>
      </c>
      <c r="W51" s="2">
        <v>11</v>
      </c>
      <c r="X51" s="38">
        <v>6</v>
      </c>
      <c r="Y51" s="2">
        <v>5</v>
      </c>
      <c r="Z51" s="38">
        <v>3</v>
      </c>
      <c r="AA51" s="2">
        <v>7</v>
      </c>
    </row>
    <row r="52" spans="2:26" ht="18" customHeight="1">
      <c r="B52" s="53" t="s">
        <v>24</v>
      </c>
      <c r="C52" s="53"/>
      <c r="D52" s="53"/>
      <c r="E52" s="63">
        <v>176</v>
      </c>
      <c r="F52" s="31">
        <f t="shared" si="19"/>
        <v>6</v>
      </c>
      <c r="G52" s="32">
        <f t="shared" si="20"/>
        <v>44</v>
      </c>
      <c r="H52" s="32">
        <f t="shared" si="21"/>
        <v>129</v>
      </c>
      <c r="I52" s="32">
        <f t="shared" si="9"/>
        <v>173</v>
      </c>
      <c r="J52" s="31">
        <v>2</v>
      </c>
      <c r="K52" s="32">
        <v>14</v>
      </c>
      <c r="L52" s="32">
        <v>47</v>
      </c>
      <c r="M52" s="31">
        <v>2</v>
      </c>
      <c r="N52" s="32">
        <v>15</v>
      </c>
      <c r="O52" s="32">
        <v>42</v>
      </c>
      <c r="P52" s="31">
        <v>2</v>
      </c>
      <c r="Q52" s="32">
        <v>15</v>
      </c>
      <c r="R52" s="32">
        <v>40</v>
      </c>
      <c r="S52" s="40"/>
      <c r="T52" s="40"/>
      <c r="V52" s="31"/>
      <c r="X52" s="31"/>
      <c r="Z52" s="31"/>
    </row>
    <row r="53" spans="2:27" ht="18" customHeight="1">
      <c r="B53" s="4" t="s">
        <v>25</v>
      </c>
      <c r="C53" s="4"/>
      <c r="D53" s="4"/>
      <c r="E53" s="64">
        <v>204</v>
      </c>
      <c r="F53" s="29">
        <f t="shared" si="19"/>
        <v>6</v>
      </c>
      <c r="G53" s="30">
        <f t="shared" si="20"/>
        <v>48</v>
      </c>
      <c r="H53" s="30">
        <f t="shared" si="21"/>
        <v>160</v>
      </c>
      <c r="I53" s="30">
        <f t="shared" si="9"/>
        <v>208</v>
      </c>
      <c r="J53" s="29">
        <v>2</v>
      </c>
      <c r="K53" s="30">
        <v>16</v>
      </c>
      <c r="L53" s="30">
        <v>55</v>
      </c>
      <c r="M53" s="29">
        <v>2</v>
      </c>
      <c r="N53" s="30">
        <v>13</v>
      </c>
      <c r="O53" s="30">
        <v>55</v>
      </c>
      <c r="P53" s="29">
        <v>2</v>
      </c>
      <c r="Q53" s="30">
        <v>19</v>
      </c>
      <c r="R53" s="30">
        <v>50</v>
      </c>
      <c r="S53" s="30"/>
      <c r="T53" s="30"/>
      <c r="U53" s="30"/>
      <c r="V53" s="29"/>
      <c r="W53" s="30"/>
      <c r="X53" s="29"/>
      <c r="Y53" s="30"/>
      <c r="Z53" s="29"/>
      <c r="AA53" s="30"/>
    </row>
    <row r="54" spans="2:27" s="2" customFormat="1" ht="18" customHeight="1">
      <c r="B54" s="53" t="s">
        <v>57</v>
      </c>
      <c r="C54" s="53"/>
      <c r="D54" s="53" t="s">
        <v>20</v>
      </c>
      <c r="E54" s="65">
        <f>E55+E56</f>
        <v>553</v>
      </c>
      <c r="F54" s="38">
        <f t="shared" si="19"/>
        <v>13</v>
      </c>
      <c r="G54" s="2">
        <f t="shared" si="20"/>
        <v>276</v>
      </c>
      <c r="H54" s="2">
        <f t="shared" si="21"/>
        <v>234</v>
      </c>
      <c r="I54" s="2">
        <f t="shared" si="9"/>
        <v>510</v>
      </c>
      <c r="J54" s="38">
        <f>SUM(J55:J56)</f>
        <v>4</v>
      </c>
      <c r="K54" s="2">
        <f aca="true" t="shared" si="28" ref="K54:R54">SUM(K55:K56)</f>
        <v>78</v>
      </c>
      <c r="L54" s="2">
        <f t="shared" si="28"/>
        <v>81</v>
      </c>
      <c r="M54" s="38">
        <f>SUM(M55:M56)</f>
        <v>4</v>
      </c>
      <c r="N54" s="2">
        <f t="shared" si="28"/>
        <v>84</v>
      </c>
      <c r="O54" s="2">
        <f t="shared" si="28"/>
        <v>73</v>
      </c>
      <c r="P54" s="38">
        <f>SUM(P55:P56)</f>
        <v>5</v>
      </c>
      <c r="Q54" s="2">
        <f t="shared" si="28"/>
        <v>114</v>
      </c>
      <c r="R54" s="2">
        <f t="shared" si="28"/>
        <v>80</v>
      </c>
      <c r="S54" s="39"/>
      <c r="T54" s="39"/>
      <c r="V54" s="38">
        <v>21</v>
      </c>
      <c r="W54" s="2">
        <v>19</v>
      </c>
      <c r="X54" s="38">
        <v>3</v>
      </c>
      <c r="Y54" s="2">
        <v>4</v>
      </c>
      <c r="Z54" s="38">
        <v>3</v>
      </c>
      <c r="AA54" s="2">
        <v>7</v>
      </c>
    </row>
    <row r="55" spans="2:26" ht="18" customHeight="1">
      <c r="B55" s="53" t="s">
        <v>21</v>
      </c>
      <c r="C55" s="53"/>
      <c r="D55" s="53"/>
      <c r="E55" s="63">
        <v>435</v>
      </c>
      <c r="F55" s="31">
        <f t="shared" si="19"/>
        <v>10</v>
      </c>
      <c r="G55" s="32">
        <f t="shared" si="20"/>
        <v>217</v>
      </c>
      <c r="H55" s="32">
        <f t="shared" si="21"/>
        <v>175</v>
      </c>
      <c r="I55" s="32">
        <f t="shared" si="9"/>
        <v>392</v>
      </c>
      <c r="J55" s="31">
        <v>3</v>
      </c>
      <c r="K55" s="32">
        <v>59</v>
      </c>
      <c r="L55" s="32">
        <v>61</v>
      </c>
      <c r="M55" s="31">
        <v>3</v>
      </c>
      <c r="N55" s="32">
        <v>65</v>
      </c>
      <c r="O55" s="32">
        <v>53</v>
      </c>
      <c r="P55" s="31">
        <v>4</v>
      </c>
      <c r="Q55" s="32">
        <v>93</v>
      </c>
      <c r="R55" s="32">
        <v>61</v>
      </c>
      <c r="S55" s="40"/>
      <c r="T55" s="40"/>
      <c r="V55" s="31"/>
      <c r="X55" s="31"/>
      <c r="Z55" s="31"/>
    </row>
    <row r="56" spans="2:27" ht="18" customHeight="1">
      <c r="B56" s="4" t="s">
        <v>34</v>
      </c>
      <c r="C56" s="4"/>
      <c r="D56" s="4"/>
      <c r="E56" s="64">
        <v>118</v>
      </c>
      <c r="F56" s="29">
        <f t="shared" si="19"/>
        <v>3</v>
      </c>
      <c r="G56" s="30">
        <f t="shared" si="20"/>
        <v>59</v>
      </c>
      <c r="H56" s="30">
        <f t="shared" si="21"/>
        <v>59</v>
      </c>
      <c r="I56" s="30">
        <f>SUM(G56:H56)</f>
        <v>118</v>
      </c>
      <c r="J56" s="29">
        <v>1</v>
      </c>
      <c r="K56" s="30">
        <v>19</v>
      </c>
      <c r="L56" s="30">
        <v>20</v>
      </c>
      <c r="M56" s="29">
        <v>1</v>
      </c>
      <c r="N56" s="30">
        <v>19</v>
      </c>
      <c r="O56" s="30">
        <v>20</v>
      </c>
      <c r="P56" s="29">
        <v>1</v>
      </c>
      <c r="Q56" s="30">
        <v>21</v>
      </c>
      <c r="R56" s="30">
        <v>19</v>
      </c>
      <c r="S56" s="30"/>
      <c r="T56" s="30"/>
      <c r="U56" s="30"/>
      <c r="V56" s="29"/>
      <c r="W56" s="30"/>
      <c r="X56" s="29"/>
      <c r="Y56" s="30"/>
      <c r="Z56" s="29"/>
      <c r="AA56" s="30"/>
    </row>
    <row r="57" spans="2:27" s="2" customFormat="1" ht="18" customHeight="1">
      <c r="B57" s="53" t="s">
        <v>58</v>
      </c>
      <c r="C57" s="53"/>
      <c r="D57" s="53" t="s">
        <v>20</v>
      </c>
      <c r="E57" s="65">
        <f>E58+E59+E60+E61</f>
        <v>319</v>
      </c>
      <c r="F57" s="38">
        <f t="shared" si="19"/>
        <v>12</v>
      </c>
      <c r="G57" s="2">
        <f t="shared" si="20"/>
        <v>230</v>
      </c>
      <c r="H57" s="2">
        <f t="shared" si="21"/>
        <v>94</v>
      </c>
      <c r="I57" s="2">
        <f>SUM(G57:H57)</f>
        <v>324</v>
      </c>
      <c r="J57" s="38">
        <f>SUM(J58:J61)</f>
        <v>4</v>
      </c>
      <c r="K57" s="2">
        <f aca="true" t="shared" si="29" ref="K57:R57">SUM(K58:K61)</f>
        <v>84</v>
      </c>
      <c r="L57" s="2">
        <f t="shared" si="29"/>
        <v>32</v>
      </c>
      <c r="M57" s="38">
        <f>SUM(M58:M61)</f>
        <v>4</v>
      </c>
      <c r="N57" s="2">
        <f t="shared" si="29"/>
        <v>71</v>
      </c>
      <c r="O57" s="2">
        <f t="shared" si="29"/>
        <v>38</v>
      </c>
      <c r="P57" s="38">
        <f>SUM(P58:P61)</f>
        <v>4</v>
      </c>
      <c r="Q57" s="2">
        <f t="shared" si="29"/>
        <v>75</v>
      </c>
      <c r="R57" s="2">
        <f t="shared" si="29"/>
        <v>24</v>
      </c>
      <c r="S57" s="39"/>
      <c r="T57" s="39"/>
      <c r="V57" s="38">
        <v>31</v>
      </c>
      <c r="W57" s="2">
        <v>9</v>
      </c>
      <c r="X57" s="38">
        <v>7</v>
      </c>
      <c r="Y57" s="2">
        <v>3</v>
      </c>
      <c r="Z57" s="38">
        <v>6</v>
      </c>
      <c r="AA57" s="2">
        <v>10</v>
      </c>
    </row>
    <row r="58" spans="2:26" ht="18" customHeight="1">
      <c r="B58" s="53" t="s">
        <v>29</v>
      </c>
      <c r="C58" s="53"/>
      <c r="D58" s="53"/>
      <c r="E58" s="63">
        <v>85</v>
      </c>
      <c r="F58" s="31">
        <f t="shared" si="19"/>
        <v>3</v>
      </c>
      <c r="G58" s="32">
        <f t="shared" si="20"/>
        <v>79</v>
      </c>
      <c r="H58" s="32">
        <f t="shared" si="21"/>
        <v>4</v>
      </c>
      <c r="I58" s="32">
        <f>SUM(G58:H58)</f>
        <v>83</v>
      </c>
      <c r="J58" s="31">
        <v>1</v>
      </c>
      <c r="K58" s="32">
        <v>28</v>
      </c>
      <c r="L58" s="32">
        <v>1</v>
      </c>
      <c r="M58" s="31">
        <v>1</v>
      </c>
      <c r="N58" s="32">
        <v>27</v>
      </c>
      <c r="O58" s="32">
        <v>1</v>
      </c>
      <c r="P58" s="31">
        <v>1</v>
      </c>
      <c r="Q58" s="32">
        <v>24</v>
      </c>
      <c r="R58" s="32">
        <v>2</v>
      </c>
      <c r="S58" s="40"/>
      <c r="T58" s="40"/>
      <c r="V58" s="31"/>
      <c r="X58" s="31"/>
      <c r="Z58" s="31"/>
    </row>
    <row r="59" spans="2:26" ht="18" customHeight="1">
      <c r="B59" s="67" t="s">
        <v>59</v>
      </c>
      <c r="C59" s="53"/>
      <c r="D59" s="53"/>
      <c r="E59" s="63">
        <v>75</v>
      </c>
      <c r="F59" s="31">
        <f t="shared" si="19"/>
        <v>3</v>
      </c>
      <c r="G59" s="32">
        <f t="shared" si="20"/>
        <v>39</v>
      </c>
      <c r="H59" s="32">
        <f t="shared" si="21"/>
        <v>40</v>
      </c>
      <c r="I59" s="32">
        <f aca="true" t="shared" si="30" ref="I59:I83">SUM(G59:H59)</f>
        <v>79</v>
      </c>
      <c r="J59" s="31">
        <v>1</v>
      </c>
      <c r="K59" s="32">
        <v>16</v>
      </c>
      <c r="L59" s="32">
        <v>10</v>
      </c>
      <c r="M59" s="31">
        <v>1</v>
      </c>
      <c r="N59" s="32">
        <v>10</v>
      </c>
      <c r="O59" s="32">
        <v>19</v>
      </c>
      <c r="P59" s="31">
        <v>1</v>
      </c>
      <c r="Q59" s="32">
        <v>13</v>
      </c>
      <c r="R59" s="32">
        <v>11</v>
      </c>
      <c r="S59" s="40"/>
      <c r="T59" s="40"/>
      <c r="V59" s="31"/>
      <c r="X59" s="31"/>
      <c r="Z59" s="31"/>
    </row>
    <row r="60" spans="2:26" ht="18" customHeight="1">
      <c r="B60" s="53" t="s">
        <v>135</v>
      </c>
      <c r="C60" s="53"/>
      <c r="D60" s="53"/>
      <c r="E60" s="63">
        <v>78</v>
      </c>
      <c r="F60" s="31">
        <f t="shared" si="19"/>
        <v>3</v>
      </c>
      <c r="G60" s="32">
        <f t="shared" si="20"/>
        <v>77</v>
      </c>
      <c r="H60" s="32">
        <f t="shared" si="21"/>
        <v>2</v>
      </c>
      <c r="I60" s="32">
        <f t="shared" si="30"/>
        <v>79</v>
      </c>
      <c r="J60" s="31">
        <v>1</v>
      </c>
      <c r="K60" s="32">
        <v>30</v>
      </c>
      <c r="M60" s="31">
        <v>1</v>
      </c>
      <c r="N60" s="32">
        <v>24</v>
      </c>
      <c r="O60" s="32">
        <v>2</v>
      </c>
      <c r="P60" s="31">
        <v>1</v>
      </c>
      <c r="Q60" s="32">
        <v>23</v>
      </c>
      <c r="S60" s="40"/>
      <c r="T60" s="40"/>
      <c r="V60" s="31"/>
      <c r="X60" s="31"/>
      <c r="Z60" s="31"/>
    </row>
    <row r="61" spans="1:28" s="30" customFormat="1" ht="18" customHeight="1">
      <c r="A61" s="40"/>
      <c r="B61" s="70" t="s">
        <v>60</v>
      </c>
      <c r="C61" s="4"/>
      <c r="D61" s="4"/>
      <c r="E61" s="64">
        <v>81</v>
      </c>
      <c r="F61" s="29">
        <f t="shared" si="19"/>
        <v>3</v>
      </c>
      <c r="G61" s="30">
        <f t="shared" si="20"/>
        <v>35</v>
      </c>
      <c r="H61" s="30">
        <f t="shared" si="21"/>
        <v>48</v>
      </c>
      <c r="I61" s="30">
        <f t="shared" si="30"/>
        <v>83</v>
      </c>
      <c r="J61" s="29">
        <v>1</v>
      </c>
      <c r="K61" s="30">
        <v>10</v>
      </c>
      <c r="L61" s="30">
        <v>21</v>
      </c>
      <c r="M61" s="29">
        <v>1</v>
      </c>
      <c r="N61" s="30">
        <v>10</v>
      </c>
      <c r="O61" s="30">
        <v>16</v>
      </c>
      <c r="P61" s="29">
        <v>1</v>
      </c>
      <c r="Q61" s="30">
        <v>15</v>
      </c>
      <c r="R61" s="30">
        <v>11</v>
      </c>
      <c r="V61" s="29"/>
      <c r="X61" s="29"/>
      <c r="Z61" s="29"/>
      <c r="AB61" s="40"/>
    </row>
    <row r="62" spans="2:27" s="2" customFormat="1" ht="18" customHeight="1">
      <c r="B62" s="53" t="s">
        <v>61</v>
      </c>
      <c r="C62" s="53"/>
      <c r="D62" s="53" t="s">
        <v>20</v>
      </c>
      <c r="E62" s="65">
        <f>E63+E64</f>
        <v>405</v>
      </c>
      <c r="F62" s="38">
        <f t="shared" si="19"/>
        <v>12</v>
      </c>
      <c r="G62" s="2">
        <f t="shared" si="20"/>
        <v>230</v>
      </c>
      <c r="H62" s="2">
        <f t="shared" si="21"/>
        <v>191</v>
      </c>
      <c r="I62" s="2">
        <f t="shared" si="30"/>
        <v>421</v>
      </c>
      <c r="J62" s="38">
        <f>SUM(J63:J64)</f>
        <v>4</v>
      </c>
      <c r="K62" s="2">
        <f aca="true" t="shared" si="31" ref="K62:R62">SUM(K63:K64)</f>
        <v>80</v>
      </c>
      <c r="L62" s="2">
        <f t="shared" si="31"/>
        <v>67</v>
      </c>
      <c r="M62" s="38">
        <f>SUM(M63:M64)</f>
        <v>4</v>
      </c>
      <c r="N62" s="2">
        <f t="shared" si="31"/>
        <v>68</v>
      </c>
      <c r="O62" s="2">
        <f t="shared" si="31"/>
        <v>56</v>
      </c>
      <c r="P62" s="38">
        <f>SUM(P63:P64)</f>
        <v>4</v>
      </c>
      <c r="Q62" s="2">
        <f t="shared" si="31"/>
        <v>82</v>
      </c>
      <c r="R62" s="2">
        <f t="shared" si="31"/>
        <v>68</v>
      </c>
      <c r="S62" s="39"/>
      <c r="T62" s="39"/>
      <c r="V62" s="38">
        <v>24</v>
      </c>
      <c r="W62" s="2">
        <v>13</v>
      </c>
      <c r="X62" s="38">
        <v>2</v>
      </c>
      <c r="Y62" s="2">
        <v>4</v>
      </c>
      <c r="Z62" s="38">
        <v>3</v>
      </c>
      <c r="AA62" s="2">
        <v>7</v>
      </c>
    </row>
    <row r="63" spans="2:26" ht="18" customHeight="1">
      <c r="B63" s="53" t="s">
        <v>21</v>
      </c>
      <c r="C63" s="53"/>
      <c r="D63" s="53"/>
      <c r="E63" s="63">
        <v>322</v>
      </c>
      <c r="F63" s="31">
        <f t="shared" si="19"/>
        <v>9</v>
      </c>
      <c r="G63" s="32">
        <f t="shared" si="20"/>
        <v>175</v>
      </c>
      <c r="H63" s="32">
        <f t="shared" si="21"/>
        <v>158</v>
      </c>
      <c r="I63" s="32">
        <f t="shared" si="30"/>
        <v>333</v>
      </c>
      <c r="J63" s="31">
        <v>3</v>
      </c>
      <c r="K63" s="32">
        <v>61</v>
      </c>
      <c r="L63" s="32">
        <v>56</v>
      </c>
      <c r="M63" s="31">
        <v>3</v>
      </c>
      <c r="N63" s="32">
        <v>51</v>
      </c>
      <c r="O63" s="32">
        <v>45</v>
      </c>
      <c r="P63" s="31">
        <v>3</v>
      </c>
      <c r="Q63" s="32">
        <v>63</v>
      </c>
      <c r="R63" s="32">
        <v>57</v>
      </c>
      <c r="S63" s="40"/>
      <c r="T63" s="40"/>
      <c r="V63" s="31"/>
      <c r="X63" s="31"/>
      <c r="Z63" s="31"/>
    </row>
    <row r="64" spans="2:27" ht="18" customHeight="1">
      <c r="B64" s="4" t="s">
        <v>22</v>
      </c>
      <c r="C64" s="4"/>
      <c r="D64" s="4"/>
      <c r="E64" s="64">
        <v>83</v>
      </c>
      <c r="F64" s="29">
        <f t="shared" si="19"/>
        <v>3</v>
      </c>
      <c r="G64" s="30">
        <f t="shared" si="20"/>
        <v>55</v>
      </c>
      <c r="H64" s="30">
        <f t="shared" si="21"/>
        <v>33</v>
      </c>
      <c r="I64" s="30">
        <f t="shared" si="30"/>
        <v>88</v>
      </c>
      <c r="J64" s="29">
        <v>1</v>
      </c>
      <c r="K64" s="30">
        <v>19</v>
      </c>
      <c r="L64" s="30">
        <v>11</v>
      </c>
      <c r="M64" s="29">
        <v>1</v>
      </c>
      <c r="N64" s="30">
        <v>17</v>
      </c>
      <c r="O64" s="30">
        <v>11</v>
      </c>
      <c r="P64" s="29">
        <v>1</v>
      </c>
      <c r="Q64" s="30">
        <v>19</v>
      </c>
      <c r="R64" s="30">
        <v>11</v>
      </c>
      <c r="S64" s="30"/>
      <c r="T64" s="30"/>
      <c r="U64" s="30"/>
      <c r="V64" s="29"/>
      <c r="W64" s="30"/>
      <c r="X64" s="29"/>
      <c r="Y64" s="30"/>
      <c r="Z64" s="29"/>
      <c r="AA64" s="30"/>
    </row>
    <row r="65" spans="2:27" s="2" customFormat="1" ht="18" customHeight="1">
      <c r="B65" s="53" t="s">
        <v>62</v>
      </c>
      <c r="C65" s="53"/>
      <c r="D65" s="53" t="s">
        <v>20</v>
      </c>
      <c r="E65" s="65">
        <f>E66+E67</f>
        <v>575</v>
      </c>
      <c r="F65" s="38">
        <f t="shared" si="19"/>
        <v>14</v>
      </c>
      <c r="G65" s="2">
        <f t="shared" si="20"/>
        <v>272</v>
      </c>
      <c r="H65" s="2">
        <f t="shared" si="21"/>
        <v>257</v>
      </c>
      <c r="I65" s="2">
        <f t="shared" si="30"/>
        <v>529</v>
      </c>
      <c r="J65" s="38">
        <f>SUM(J66:J67)</f>
        <v>4</v>
      </c>
      <c r="K65" s="2">
        <f aca="true" t="shared" si="32" ref="K65:U65">SUM(K66:K67)</f>
        <v>77</v>
      </c>
      <c r="L65" s="2">
        <f t="shared" si="32"/>
        <v>74</v>
      </c>
      <c r="M65" s="38">
        <f>SUM(M66:M67)</f>
        <v>5</v>
      </c>
      <c r="N65" s="2">
        <f t="shared" si="32"/>
        <v>98</v>
      </c>
      <c r="O65" s="2">
        <f t="shared" si="32"/>
        <v>96</v>
      </c>
      <c r="P65" s="38">
        <f>SUM(P66:P67)</f>
        <v>5</v>
      </c>
      <c r="Q65" s="2">
        <f t="shared" si="32"/>
        <v>97</v>
      </c>
      <c r="R65" s="44">
        <f t="shared" si="32"/>
        <v>87</v>
      </c>
      <c r="S65" s="39">
        <f t="shared" si="32"/>
        <v>0</v>
      </c>
      <c r="T65" s="39">
        <f t="shared" si="32"/>
        <v>0</v>
      </c>
      <c r="U65" s="2">
        <f t="shared" si="32"/>
        <v>0</v>
      </c>
      <c r="V65" s="38">
        <v>26</v>
      </c>
      <c r="W65" s="2">
        <v>16</v>
      </c>
      <c r="X65" s="38">
        <v>3</v>
      </c>
      <c r="Y65" s="2">
        <v>4</v>
      </c>
      <c r="Z65" s="38">
        <v>2</v>
      </c>
      <c r="AA65" s="2">
        <v>6</v>
      </c>
    </row>
    <row r="66" spans="2:26" s="40" customFormat="1" ht="18" customHeight="1">
      <c r="B66" s="62" t="s">
        <v>21</v>
      </c>
      <c r="C66" s="62"/>
      <c r="D66" s="62"/>
      <c r="E66" s="63">
        <v>470</v>
      </c>
      <c r="F66" s="31">
        <f t="shared" si="19"/>
        <v>11</v>
      </c>
      <c r="G66" s="40">
        <f t="shared" si="20"/>
        <v>224</v>
      </c>
      <c r="H66" s="40">
        <f t="shared" si="21"/>
        <v>205</v>
      </c>
      <c r="I66" s="40">
        <f t="shared" si="30"/>
        <v>429</v>
      </c>
      <c r="J66" s="31">
        <v>3</v>
      </c>
      <c r="K66" s="40">
        <v>66</v>
      </c>
      <c r="L66" s="40">
        <v>54</v>
      </c>
      <c r="M66" s="31">
        <v>4</v>
      </c>
      <c r="N66" s="40">
        <v>79</v>
      </c>
      <c r="O66" s="40">
        <v>80</v>
      </c>
      <c r="P66" s="31">
        <v>4</v>
      </c>
      <c r="Q66" s="40">
        <v>79</v>
      </c>
      <c r="R66" s="40">
        <v>71</v>
      </c>
      <c r="V66" s="31"/>
      <c r="X66" s="31"/>
      <c r="Z66" s="31"/>
    </row>
    <row r="67" spans="1:28" s="30" customFormat="1" ht="18" customHeight="1">
      <c r="A67" s="40"/>
      <c r="B67" s="4" t="s">
        <v>63</v>
      </c>
      <c r="C67" s="4"/>
      <c r="D67" s="4"/>
      <c r="E67" s="64">
        <v>105</v>
      </c>
      <c r="F67" s="29">
        <f t="shared" si="19"/>
        <v>3</v>
      </c>
      <c r="G67" s="30">
        <f t="shared" si="20"/>
        <v>48</v>
      </c>
      <c r="H67" s="30">
        <f t="shared" si="21"/>
        <v>52</v>
      </c>
      <c r="I67" s="30">
        <f t="shared" si="30"/>
        <v>100</v>
      </c>
      <c r="J67" s="29">
        <v>1</v>
      </c>
      <c r="K67" s="30">
        <v>11</v>
      </c>
      <c r="L67" s="30">
        <v>20</v>
      </c>
      <c r="M67" s="29">
        <v>1</v>
      </c>
      <c r="N67" s="30">
        <v>19</v>
      </c>
      <c r="O67" s="30">
        <v>16</v>
      </c>
      <c r="P67" s="29">
        <v>1</v>
      </c>
      <c r="Q67" s="30">
        <v>18</v>
      </c>
      <c r="R67" s="30">
        <v>16</v>
      </c>
      <c r="V67" s="29"/>
      <c r="X67" s="29"/>
      <c r="Z67" s="29"/>
      <c r="AB67" s="40"/>
    </row>
    <row r="68" spans="2:27" s="2" customFormat="1" ht="18" customHeight="1">
      <c r="B68" s="53" t="s">
        <v>64</v>
      </c>
      <c r="C68" s="53"/>
      <c r="D68" s="53" t="s">
        <v>20</v>
      </c>
      <c r="E68" s="65">
        <f>E69+E70+E71</f>
        <v>343</v>
      </c>
      <c r="F68" s="38">
        <f t="shared" si="19"/>
        <v>12</v>
      </c>
      <c r="G68" s="2">
        <f t="shared" si="20"/>
        <v>231</v>
      </c>
      <c r="H68" s="2">
        <f t="shared" si="21"/>
        <v>105</v>
      </c>
      <c r="I68" s="2">
        <f t="shared" si="30"/>
        <v>336</v>
      </c>
      <c r="J68" s="38">
        <f>SUM(J69:J71)</f>
        <v>4</v>
      </c>
      <c r="K68" s="2">
        <f aca="true" t="shared" si="33" ref="K68:R68">SUM(K69:K71)</f>
        <v>76</v>
      </c>
      <c r="L68" s="2">
        <f t="shared" si="33"/>
        <v>44</v>
      </c>
      <c r="M68" s="38">
        <f>SUM(M69:M71)</f>
        <v>4</v>
      </c>
      <c r="N68" s="2">
        <f t="shared" si="33"/>
        <v>76</v>
      </c>
      <c r="O68" s="2">
        <f t="shared" si="33"/>
        <v>35</v>
      </c>
      <c r="P68" s="38">
        <f>SUM(P69:P71)</f>
        <v>4</v>
      </c>
      <c r="Q68" s="2">
        <f t="shared" si="33"/>
        <v>79</v>
      </c>
      <c r="R68" s="2">
        <f t="shared" si="33"/>
        <v>26</v>
      </c>
      <c r="S68" s="39"/>
      <c r="T68" s="39"/>
      <c r="V68" s="38">
        <v>20</v>
      </c>
      <c r="W68" s="2">
        <v>13</v>
      </c>
      <c r="X68" s="38">
        <v>7</v>
      </c>
      <c r="Y68" s="2">
        <v>1</v>
      </c>
      <c r="Z68" s="38">
        <v>11</v>
      </c>
      <c r="AA68" s="2">
        <v>3</v>
      </c>
    </row>
    <row r="69" spans="2:26" ht="18" customHeight="1">
      <c r="B69" s="67" t="s">
        <v>132</v>
      </c>
      <c r="C69" s="53"/>
      <c r="D69" s="53"/>
      <c r="E69" s="63">
        <v>176</v>
      </c>
      <c r="F69" s="31">
        <f t="shared" si="19"/>
        <v>6</v>
      </c>
      <c r="G69" s="32">
        <f t="shared" si="20"/>
        <v>112</v>
      </c>
      <c r="H69" s="32">
        <f t="shared" si="21"/>
        <v>62</v>
      </c>
      <c r="I69" s="32">
        <f t="shared" si="30"/>
        <v>174</v>
      </c>
      <c r="J69" s="31">
        <v>2</v>
      </c>
      <c r="K69" s="32">
        <v>35</v>
      </c>
      <c r="L69" s="32">
        <v>25</v>
      </c>
      <c r="M69" s="31">
        <v>2</v>
      </c>
      <c r="N69" s="32">
        <v>35</v>
      </c>
      <c r="O69" s="32">
        <v>20</v>
      </c>
      <c r="P69" s="31">
        <v>2</v>
      </c>
      <c r="Q69" s="32">
        <v>42</v>
      </c>
      <c r="R69" s="32">
        <v>17</v>
      </c>
      <c r="S69" s="40"/>
      <c r="T69" s="40"/>
      <c r="V69" s="31"/>
      <c r="X69" s="31"/>
      <c r="Z69" s="31"/>
    </row>
    <row r="70" spans="2:26" ht="18" customHeight="1">
      <c r="B70" s="67" t="s">
        <v>23</v>
      </c>
      <c r="C70" s="53"/>
      <c r="D70" s="53"/>
      <c r="E70" s="63">
        <v>78</v>
      </c>
      <c r="F70" s="31">
        <f t="shared" si="19"/>
        <v>3</v>
      </c>
      <c r="G70" s="32">
        <f t="shared" si="20"/>
        <v>80</v>
      </c>
      <c r="H70" s="32">
        <f t="shared" si="21"/>
        <v>0</v>
      </c>
      <c r="I70" s="32">
        <f t="shared" si="30"/>
        <v>80</v>
      </c>
      <c r="J70" s="31">
        <v>1</v>
      </c>
      <c r="K70" s="32">
        <v>30</v>
      </c>
      <c r="M70" s="31">
        <v>1</v>
      </c>
      <c r="N70" s="32">
        <v>28</v>
      </c>
      <c r="P70" s="31">
        <v>1</v>
      </c>
      <c r="Q70" s="32">
        <v>22</v>
      </c>
      <c r="S70" s="40"/>
      <c r="T70" s="40"/>
      <c r="V70" s="31"/>
      <c r="X70" s="31"/>
      <c r="Z70" s="31"/>
    </row>
    <row r="71" spans="2:27" ht="18" customHeight="1">
      <c r="B71" s="70" t="s">
        <v>131</v>
      </c>
      <c r="C71" s="4"/>
      <c r="D71" s="4"/>
      <c r="E71" s="64">
        <v>89</v>
      </c>
      <c r="F71" s="29">
        <f t="shared" si="19"/>
        <v>3</v>
      </c>
      <c r="G71" s="30">
        <f t="shared" si="20"/>
        <v>39</v>
      </c>
      <c r="H71" s="30">
        <f t="shared" si="21"/>
        <v>43</v>
      </c>
      <c r="I71" s="30">
        <f t="shared" si="30"/>
        <v>82</v>
      </c>
      <c r="J71" s="29">
        <v>1</v>
      </c>
      <c r="K71" s="30">
        <v>11</v>
      </c>
      <c r="L71" s="30">
        <v>19</v>
      </c>
      <c r="M71" s="29">
        <v>1</v>
      </c>
      <c r="N71" s="30">
        <v>13</v>
      </c>
      <c r="O71" s="30">
        <v>15</v>
      </c>
      <c r="P71" s="29">
        <v>1</v>
      </c>
      <c r="Q71" s="30">
        <v>15</v>
      </c>
      <c r="R71" s="30">
        <v>9</v>
      </c>
      <c r="S71" s="30"/>
      <c r="T71" s="30"/>
      <c r="U71" s="30"/>
      <c r="V71" s="29"/>
      <c r="W71" s="30"/>
      <c r="X71" s="29"/>
      <c r="Y71" s="30"/>
      <c r="Z71" s="29"/>
      <c r="AA71" s="30"/>
    </row>
    <row r="72" spans="2:27" s="2" customFormat="1" ht="18" customHeight="1">
      <c r="B72" s="53" t="s">
        <v>65</v>
      </c>
      <c r="C72" s="53"/>
      <c r="D72" s="53" t="s">
        <v>20</v>
      </c>
      <c r="E72" s="65">
        <f>E73</f>
        <v>920</v>
      </c>
      <c r="F72" s="38">
        <f t="shared" si="19"/>
        <v>22</v>
      </c>
      <c r="G72" s="2">
        <f t="shared" si="20"/>
        <v>490</v>
      </c>
      <c r="H72" s="2">
        <f t="shared" si="21"/>
        <v>388</v>
      </c>
      <c r="I72" s="2">
        <f t="shared" si="30"/>
        <v>878</v>
      </c>
      <c r="J72" s="38">
        <f aca="true" t="shared" si="34" ref="J72:R72">SUM(J73:J73)</f>
        <v>7</v>
      </c>
      <c r="K72" s="2">
        <f t="shared" si="34"/>
        <v>166</v>
      </c>
      <c r="L72" s="2">
        <f t="shared" si="34"/>
        <v>114</v>
      </c>
      <c r="M72" s="38">
        <f t="shared" si="34"/>
        <v>7</v>
      </c>
      <c r="N72" s="2">
        <f t="shared" si="34"/>
        <v>141</v>
      </c>
      <c r="O72" s="2">
        <f t="shared" si="34"/>
        <v>139</v>
      </c>
      <c r="P72" s="38">
        <f t="shared" si="34"/>
        <v>8</v>
      </c>
      <c r="Q72" s="2">
        <f t="shared" si="34"/>
        <v>183</v>
      </c>
      <c r="R72" s="2">
        <f t="shared" si="34"/>
        <v>135</v>
      </c>
      <c r="S72" s="39"/>
      <c r="T72" s="39"/>
      <c r="V72" s="38">
        <v>37</v>
      </c>
      <c r="W72" s="2">
        <v>26</v>
      </c>
      <c r="X72" s="38">
        <v>3</v>
      </c>
      <c r="Y72" s="2">
        <v>5</v>
      </c>
      <c r="Z72" s="38">
        <v>3</v>
      </c>
      <c r="AA72" s="2">
        <v>7</v>
      </c>
    </row>
    <row r="73" spans="2:27" ht="18" customHeight="1">
      <c r="B73" s="4" t="s">
        <v>21</v>
      </c>
      <c r="C73" s="4"/>
      <c r="D73" s="4"/>
      <c r="E73" s="64">
        <v>920</v>
      </c>
      <c r="F73" s="29">
        <f t="shared" si="19"/>
        <v>22</v>
      </c>
      <c r="G73" s="30">
        <f t="shared" si="20"/>
        <v>490</v>
      </c>
      <c r="H73" s="30">
        <f t="shared" si="21"/>
        <v>388</v>
      </c>
      <c r="I73" s="30">
        <f t="shared" si="30"/>
        <v>878</v>
      </c>
      <c r="J73" s="29">
        <v>7</v>
      </c>
      <c r="K73" s="30">
        <v>166</v>
      </c>
      <c r="L73" s="30">
        <v>114</v>
      </c>
      <c r="M73" s="29">
        <v>7</v>
      </c>
      <c r="N73" s="30">
        <v>141</v>
      </c>
      <c r="O73" s="30">
        <v>139</v>
      </c>
      <c r="P73" s="29">
        <v>8</v>
      </c>
      <c r="Q73" s="30">
        <v>183</v>
      </c>
      <c r="R73" s="30">
        <v>135</v>
      </c>
      <c r="S73" s="30"/>
      <c r="T73" s="30"/>
      <c r="U73" s="30"/>
      <c r="V73" s="29"/>
      <c r="W73" s="30"/>
      <c r="X73" s="29"/>
      <c r="Y73" s="30"/>
      <c r="Z73" s="29"/>
      <c r="AA73" s="30"/>
    </row>
    <row r="74" spans="2:27" s="2" customFormat="1" ht="18" customHeight="1">
      <c r="B74" s="53" t="s">
        <v>66</v>
      </c>
      <c r="C74" s="53"/>
      <c r="D74" s="53" t="s">
        <v>20</v>
      </c>
      <c r="E74" s="65">
        <f>E75</f>
        <v>663</v>
      </c>
      <c r="F74" s="38">
        <f t="shared" si="19"/>
        <v>18</v>
      </c>
      <c r="G74" s="2">
        <f t="shared" si="20"/>
        <v>234</v>
      </c>
      <c r="H74" s="2">
        <f t="shared" si="21"/>
        <v>430</v>
      </c>
      <c r="I74" s="2">
        <f t="shared" si="30"/>
        <v>664</v>
      </c>
      <c r="J74" s="38">
        <f>SUM(J75)</f>
        <v>6</v>
      </c>
      <c r="K74" s="2">
        <f aca="true" t="shared" si="35" ref="K74:R74">SUM(K75)</f>
        <v>85</v>
      </c>
      <c r="L74" s="2">
        <f t="shared" si="35"/>
        <v>146</v>
      </c>
      <c r="M74" s="38">
        <f>SUM(M75)</f>
        <v>6</v>
      </c>
      <c r="N74" s="2">
        <f t="shared" si="35"/>
        <v>68</v>
      </c>
      <c r="O74" s="2">
        <f t="shared" si="35"/>
        <v>143</v>
      </c>
      <c r="P74" s="38">
        <f t="shared" si="35"/>
        <v>6</v>
      </c>
      <c r="Q74" s="2">
        <f t="shared" si="35"/>
        <v>81</v>
      </c>
      <c r="R74" s="2">
        <f t="shared" si="35"/>
        <v>141</v>
      </c>
      <c r="S74" s="39"/>
      <c r="T74" s="39"/>
      <c r="V74" s="38">
        <v>33</v>
      </c>
      <c r="W74" s="2">
        <v>13</v>
      </c>
      <c r="X74" s="38"/>
      <c r="Y74" s="2">
        <v>5</v>
      </c>
      <c r="Z74" s="38">
        <v>2</v>
      </c>
      <c r="AA74" s="2">
        <v>7</v>
      </c>
    </row>
    <row r="75" spans="2:27" ht="18" customHeight="1">
      <c r="B75" s="4" t="s">
        <v>21</v>
      </c>
      <c r="C75" s="4"/>
      <c r="D75" s="4"/>
      <c r="E75" s="64">
        <v>663</v>
      </c>
      <c r="F75" s="29">
        <f t="shared" si="19"/>
        <v>18</v>
      </c>
      <c r="G75" s="30">
        <f t="shared" si="20"/>
        <v>234</v>
      </c>
      <c r="H75" s="30">
        <f t="shared" si="21"/>
        <v>430</v>
      </c>
      <c r="I75" s="30">
        <f t="shared" si="30"/>
        <v>664</v>
      </c>
      <c r="J75" s="29">
        <v>6</v>
      </c>
      <c r="K75" s="30">
        <v>85</v>
      </c>
      <c r="L75" s="30">
        <v>146</v>
      </c>
      <c r="M75" s="29">
        <v>6</v>
      </c>
      <c r="N75" s="30">
        <v>68</v>
      </c>
      <c r="O75" s="30">
        <v>143</v>
      </c>
      <c r="P75" s="29">
        <v>6</v>
      </c>
      <c r="Q75" s="30">
        <v>81</v>
      </c>
      <c r="R75" s="30">
        <v>141</v>
      </c>
      <c r="S75" s="30"/>
      <c r="T75" s="30"/>
      <c r="U75" s="30"/>
      <c r="V75" s="29"/>
      <c r="W75" s="30"/>
      <c r="X75" s="29"/>
      <c r="Y75" s="30"/>
      <c r="Z75" s="29"/>
      <c r="AA75" s="30"/>
    </row>
    <row r="76" spans="2:27" s="2" customFormat="1" ht="18" customHeight="1">
      <c r="B76" s="53" t="s">
        <v>67</v>
      </c>
      <c r="C76" s="53"/>
      <c r="D76" s="53" t="s">
        <v>20</v>
      </c>
      <c r="E76" s="65">
        <f>E77+E78+E79+E80</f>
        <v>895</v>
      </c>
      <c r="F76" s="38">
        <f t="shared" si="19"/>
        <v>26</v>
      </c>
      <c r="G76" s="2">
        <f t="shared" si="20"/>
        <v>476</v>
      </c>
      <c r="H76" s="2">
        <f t="shared" si="21"/>
        <v>417</v>
      </c>
      <c r="I76" s="2">
        <f t="shared" si="30"/>
        <v>893</v>
      </c>
      <c r="J76" s="38">
        <f>SUM(J77:J80)</f>
        <v>8</v>
      </c>
      <c r="K76" s="2">
        <f aca="true" t="shared" si="36" ref="K76:R76">SUM(K77:K80)</f>
        <v>139</v>
      </c>
      <c r="L76" s="2">
        <f t="shared" si="36"/>
        <v>136</v>
      </c>
      <c r="M76" s="38">
        <f>SUM(M77:M80)</f>
        <v>9</v>
      </c>
      <c r="N76" s="2">
        <f t="shared" si="36"/>
        <v>176</v>
      </c>
      <c r="O76" s="2">
        <f t="shared" si="36"/>
        <v>137</v>
      </c>
      <c r="P76" s="38">
        <f>SUM(P77:P80)</f>
        <v>9</v>
      </c>
      <c r="Q76" s="2">
        <f t="shared" si="36"/>
        <v>161</v>
      </c>
      <c r="R76" s="2">
        <f t="shared" si="36"/>
        <v>144</v>
      </c>
      <c r="S76" s="39"/>
      <c r="T76" s="39"/>
      <c r="V76" s="38">
        <v>42</v>
      </c>
      <c r="W76" s="2">
        <v>21</v>
      </c>
      <c r="X76" s="38">
        <v>4</v>
      </c>
      <c r="Y76" s="2">
        <v>4</v>
      </c>
      <c r="Z76" s="38">
        <v>5</v>
      </c>
      <c r="AA76" s="2">
        <v>5</v>
      </c>
    </row>
    <row r="77" spans="2:26" ht="18" customHeight="1">
      <c r="B77" s="53" t="s">
        <v>21</v>
      </c>
      <c r="C77" s="53"/>
      <c r="D77" s="53"/>
      <c r="E77" s="63">
        <v>640</v>
      </c>
      <c r="F77" s="31">
        <f t="shared" si="19"/>
        <v>17</v>
      </c>
      <c r="G77" s="32">
        <f t="shared" si="20"/>
        <v>345</v>
      </c>
      <c r="H77" s="32">
        <f t="shared" si="21"/>
        <v>294</v>
      </c>
      <c r="I77" s="32">
        <f t="shared" si="30"/>
        <v>639</v>
      </c>
      <c r="J77" s="31">
        <v>5</v>
      </c>
      <c r="K77" s="32">
        <v>96</v>
      </c>
      <c r="L77" s="32">
        <v>93</v>
      </c>
      <c r="M77" s="31">
        <v>6</v>
      </c>
      <c r="N77" s="32">
        <v>129</v>
      </c>
      <c r="O77" s="32">
        <v>96</v>
      </c>
      <c r="P77" s="31">
        <v>6</v>
      </c>
      <c r="Q77" s="32">
        <v>120</v>
      </c>
      <c r="R77" s="32">
        <v>105</v>
      </c>
      <c r="S77" s="40"/>
      <c r="T77" s="40"/>
      <c r="V77" s="31"/>
      <c r="X77" s="31"/>
      <c r="Z77" s="31"/>
    </row>
    <row r="78" spans="2:26" ht="18" customHeight="1">
      <c r="B78" s="53" t="s">
        <v>24</v>
      </c>
      <c r="C78" s="53"/>
      <c r="D78" s="53"/>
      <c r="E78" s="63">
        <v>88</v>
      </c>
      <c r="F78" s="31">
        <f t="shared" si="19"/>
        <v>3</v>
      </c>
      <c r="G78" s="32">
        <f t="shared" si="20"/>
        <v>41</v>
      </c>
      <c r="H78" s="32">
        <f t="shared" si="21"/>
        <v>47</v>
      </c>
      <c r="I78" s="32">
        <f t="shared" si="30"/>
        <v>88</v>
      </c>
      <c r="J78" s="31">
        <v>1</v>
      </c>
      <c r="K78" s="32">
        <v>14</v>
      </c>
      <c r="L78" s="32">
        <v>16</v>
      </c>
      <c r="M78" s="31">
        <v>1</v>
      </c>
      <c r="N78" s="32">
        <v>14</v>
      </c>
      <c r="O78" s="32">
        <v>15</v>
      </c>
      <c r="P78" s="31">
        <v>1</v>
      </c>
      <c r="Q78" s="32">
        <v>13</v>
      </c>
      <c r="R78" s="32">
        <v>16</v>
      </c>
      <c r="S78" s="40"/>
      <c r="T78" s="40"/>
      <c r="V78" s="31"/>
      <c r="X78" s="31"/>
      <c r="Z78" s="31"/>
    </row>
    <row r="79" spans="2:26" ht="18" customHeight="1">
      <c r="B79" s="53" t="s">
        <v>68</v>
      </c>
      <c r="C79" s="53"/>
      <c r="D79" s="53"/>
      <c r="E79" s="63">
        <v>87</v>
      </c>
      <c r="F79" s="31">
        <f t="shared" si="19"/>
        <v>3</v>
      </c>
      <c r="G79" s="32">
        <f t="shared" si="20"/>
        <v>47</v>
      </c>
      <c r="H79" s="32">
        <f t="shared" si="21"/>
        <v>37</v>
      </c>
      <c r="I79" s="32">
        <f t="shared" si="30"/>
        <v>84</v>
      </c>
      <c r="J79" s="31">
        <v>1</v>
      </c>
      <c r="K79" s="32">
        <v>13</v>
      </c>
      <c r="L79" s="32">
        <v>13</v>
      </c>
      <c r="M79" s="31">
        <v>1</v>
      </c>
      <c r="N79" s="32">
        <v>19</v>
      </c>
      <c r="O79" s="32">
        <v>11</v>
      </c>
      <c r="P79" s="31">
        <v>1</v>
      </c>
      <c r="Q79" s="32">
        <v>15</v>
      </c>
      <c r="R79" s="32">
        <v>13</v>
      </c>
      <c r="S79" s="40"/>
      <c r="T79" s="40"/>
      <c r="V79" s="31"/>
      <c r="X79" s="31"/>
      <c r="Z79" s="31"/>
    </row>
    <row r="80" spans="2:27" ht="18" customHeight="1">
      <c r="B80" s="4" t="s">
        <v>39</v>
      </c>
      <c r="C80" s="4"/>
      <c r="D80" s="4"/>
      <c r="E80" s="64">
        <v>80</v>
      </c>
      <c r="F80" s="29">
        <f t="shared" si="19"/>
        <v>3</v>
      </c>
      <c r="G80" s="30">
        <f t="shared" si="20"/>
        <v>43</v>
      </c>
      <c r="H80" s="30">
        <f t="shared" si="21"/>
        <v>39</v>
      </c>
      <c r="I80" s="30">
        <f t="shared" si="30"/>
        <v>82</v>
      </c>
      <c r="J80" s="29">
        <v>1</v>
      </c>
      <c r="K80" s="30">
        <v>16</v>
      </c>
      <c r="L80" s="30">
        <v>14</v>
      </c>
      <c r="M80" s="29">
        <v>1</v>
      </c>
      <c r="N80" s="30">
        <v>14</v>
      </c>
      <c r="O80" s="30">
        <v>15</v>
      </c>
      <c r="P80" s="29">
        <v>1</v>
      </c>
      <c r="Q80" s="30">
        <v>13</v>
      </c>
      <c r="R80" s="30">
        <v>10</v>
      </c>
      <c r="S80" s="30"/>
      <c r="T80" s="30"/>
      <c r="U80" s="30"/>
      <c r="V80" s="29"/>
      <c r="W80" s="30"/>
      <c r="X80" s="29"/>
      <c r="Y80" s="30"/>
      <c r="Z80" s="29"/>
      <c r="AA80" s="30"/>
    </row>
    <row r="81" spans="2:27" s="2" customFormat="1" ht="18" customHeight="1">
      <c r="B81" s="53" t="s">
        <v>69</v>
      </c>
      <c r="C81" s="53"/>
      <c r="D81" s="53" t="s">
        <v>20</v>
      </c>
      <c r="E81" s="65">
        <f>E82</f>
        <v>835</v>
      </c>
      <c r="F81" s="38">
        <f t="shared" si="19"/>
        <v>21</v>
      </c>
      <c r="G81" s="2">
        <f t="shared" si="20"/>
        <v>424</v>
      </c>
      <c r="H81" s="2">
        <f t="shared" si="21"/>
        <v>410</v>
      </c>
      <c r="I81" s="2">
        <f t="shared" si="30"/>
        <v>834</v>
      </c>
      <c r="J81" s="38">
        <f aca="true" t="shared" si="37" ref="J81:R81">SUM(J82:J82)</f>
        <v>7</v>
      </c>
      <c r="K81" s="2">
        <f t="shared" si="37"/>
        <v>140</v>
      </c>
      <c r="L81" s="2">
        <f t="shared" si="37"/>
        <v>139</v>
      </c>
      <c r="M81" s="38">
        <f t="shared" si="37"/>
        <v>7</v>
      </c>
      <c r="N81" s="2">
        <f t="shared" si="37"/>
        <v>142</v>
      </c>
      <c r="O81" s="2">
        <f t="shared" si="37"/>
        <v>138</v>
      </c>
      <c r="P81" s="38">
        <f t="shared" si="37"/>
        <v>7</v>
      </c>
      <c r="Q81" s="2">
        <f t="shared" si="37"/>
        <v>142</v>
      </c>
      <c r="R81" s="2">
        <f t="shared" si="37"/>
        <v>133</v>
      </c>
      <c r="S81" s="39"/>
      <c r="T81" s="39"/>
      <c r="V81" s="38">
        <v>45</v>
      </c>
      <c r="W81" s="2">
        <v>25</v>
      </c>
      <c r="X81" s="38">
        <v>3</v>
      </c>
      <c r="Y81" s="2">
        <v>3</v>
      </c>
      <c r="Z81" s="38">
        <v>3</v>
      </c>
      <c r="AA81" s="2">
        <v>8</v>
      </c>
    </row>
    <row r="82" spans="2:27" ht="18" customHeight="1">
      <c r="B82" s="4" t="s">
        <v>21</v>
      </c>
      <c r="C82" s="4"/>
      <c r="D82" s="4"/>
      <c r="E82" s="64">
        <v>835</v>
      </c>
      <c r="F82" s="29">
        <f t="shared" si="19"/>
        <v>21</v>
      </c>
      <c r="G82" s="30">
        <f t="shared" si="20"/>
        <v>424</v>
      </c>
      <c r="H82" s="30">
        <f t="shared" si="21"/>
        <v>410</v>
      </c>
      <c r="I82" s="30">
        <f t="shared" si="30"/>
        <v>834</v>
      </c>
      <c r="J82" s="29">
        <v>7</v>
      </c>
      <c r="K82" s="30">
        <v>140</v>
      </c>
      <c r="L82" s="30">
        <v>139</v>
      </c>
      <c r="M82" s="29">
        <v>7</v>
      </c>
      <c r="N82" s="30">
        <v>142</v>
      </c>
      <c r="O82" s="30">
        <v>138</v>
      </c>
      <c r="P82" s="29">
        <v>7</v>
      </c>
      <c r="Q82" s="30">
        <v>142</v>
      </c>
      <c r="R82" s="30">
        <v>133</v>
      </c>
      <c r="S82" s="30"/>
      <c r="T82" s="30"/>
      <c r="U82" s="30"/>
      <c r="V82" s="29"/>
      <c r="W82" s="30"/>
      <c r="X82" s="29"/>
      <c r="Y82" s="30"/>
      <c r="Z82" s="29"/>
      <c r="AA82" s="30"/>
    </row>
    <row r="83" spans="2:27" s="2" customFormat="1" ht="18" customHeight="1">
      <c r="B83" s="53" t="s">
        <v>70</v>
      </c>
      <c r="C83" s="53"/>
      <c r="D83" s="53" t="s">
        <v>20</v>
      </c>
      <c r="E83" s="65">
        <f>E84+E85</f>
        <v>536</v>
      </c>
      <c r="F83" s="39">
        <f t="shared" si="19"/>
        <v>15</v>
      </c>
      <c r="G83" s="2">
        <f t="shared" si="20"/>
        <v>270</v>
      </c>
      <c r="H83" s="2">
        <f t="shared" si="21"/>
        <v>267</v>
      </c>
      <c r="I83" s="2">
        <f t="shared" si="30"/>
        <v>537</v>
      </c>
      <c r="J83" s="38">
        <f aca="true" t="shared" si="38" ref="J83:R83">SUM(J84:J85)</f>
        <v>5</v>
      </c>
      <c r="K83" s="39">
        <f t="shared" si="38"/>
        <v>98</v>
      </c>
      <c r="L83" s="41">
        <f t="shared" si="38"/>
        <v>85</v>
      </c>
      <c r="M83" s="39">
        <f t="shared" si="38"/>
        <v>5</v>
      </c>
      <c r="N83" s="2">
        <f t="shared" si="38"/>
        <v>77</v>
      </c>
      <c r="O83" s="2">
        <f t="shared" si="38"/>
        <v>93</v>
      </c>
      <c r="P83" s="38">
        <f t="shared" si="38"/>
        <v>5</v>
      </c>
      <c r="Q83" s="39">
        <f t="shared" si="38"/>
        <v>95</v>
      </c>
      <c r="R83" s="41">
        <f t="shared" si="38"/>
        <v>89</v>
      </c>
      <c r="S83" s="39">
        <f>SUM(S84:S84)</f>
        <v>0</v>
      </c>
      <c r="T83" s="39">
        <f>SUM(T84:T84)</f>
        <v>0</v>
      </c>
      <c r="U83" s="2">
        <f>SUM(U84:U84)</f>
        <v>0</v>
      </c>
      <c r="V83" s="38">
        <v>22</v>
      </c>
      <c r="W83" s="2">
        <v>19</v>
      </c>
      <c r="X83" s="38">
        <v>0</v>
      </c>
      <c r="Y83" s="41">
        <v>5</v>
      </c>
      <c r="Z83" s="39">
        <v>5</v>
      </c>
      <c r="AA83" s="2">
        <v>4</v>
      </c>
    </row>
    <row r="84" spans="2:25" s="40" customFormat="1" ht="18" customHeight="1">
      <c r="B84" s="62" t="s">
        <v>21</v>
      </c>
      <c r="C84" s="62"/>
      <c r="D84" s="62"/>
      <c r="E84" s="63">
        <v>476</v>
      </c>
      <c r="F84" s="40">
        <f t="shared" si="19"/>
        <v>12</v>
      </c>
      <c r="G84" s="40">
        <f t="shared" si="20"/>
        <v>229</v>
      </c>
      <c r="H84" s="40">
        <f t="shared" si="21"/>
        <v>247</v>
      </c>
      <c r="I84" s="40">
        <f>SUM(G84:H84)</f>
        <v>476</v>
      </c>
      <c r="J84" s="31">
        <v>4</v>
      </c>
      <c r="K84" s="40">
        <v>82</v>
      </c>
      <c r="L84" s="42">
        <v>78</v>
      </c>
      <c r="M84" s="40">
        <v>4</v>
      </c>
      <c r="N84" s="40">
        <v>66</v>
      </c>
      <c r="O84" s="40">
        <v>90</v>
      </c>
      <c r="P84" s="31">
        <v>4</v>
      </c>
      <c r="Q84" s="40">
        <v>81</v>
      </c>
      <c r="R84" s="42">
        <v>79</v>
      </c>
      <c r="V84" s="31"/>
      <c r="X84" s="31"/>
      <c r="Y84" s="42"/>
    </row>
    <row r="85" spans="1:28" s="30" customFormat="1" ht="18" customHeight="1">
      <c r="A85" s="40"/>
      <c r="B85" s="4" t="s">
        <v>121</v>
      </c>
      <c r="C85" s="4"/>
      <c r="D85" s="4"/>
      <c r="E85" s="64">
        <v>60</v>
      </c>
      <c r="F85" s="29">
        <f t="shared" si="19"/>
        <v>3</v>
      </c>
      <c r="G85" s="30">
        <f t="shared" si="20"/>
        <v>41</v>
      </c>
      <c r="H85" s="30">
        <f t="shared" si="21"/>
        <v>20</v>
      </c>
      <c r="I85" s="33">
        <f>SUM(G85:H85)</f>
        <v>61</v>
      </c>
      <c r="J85" s="29">
        <v>1</v>
      </c>
      <c r="K85" s="30">
        <v>16</v>
      </c>
      <c r="L85" s="33">
        <v>7</v>
      </c>
      <c r="M85" s="30">
        <v>1</v>
      </c>
      <c r="N85" s="30">
        <v>11</v>
      </c>
      <c r="O85" s="30">
        <v>3</v>
      </c>
      <c r="P85" s="29">
        <v>1</v>
      </c>
      <c r="Q85" s="30">
        <v>14</v>
      </c>
      <c r="R85" s="33">
        <v>10</v>
      </c>
      <c r="V85" s="29"/>
      <c r="X85" s="29"/>
      <c r="Y85" s="33"/>
      <c r="AB85" s="40"/>
    </row>
    <row r="86" spans="2:27" s="2" customFormat="1" ht="18" customHeight="1">
      <c r="B86" s="53" t="s">
        <v>72</v>
      </c>
      <c r="C86" s="53"/>
      <c r="D86" s="53" t="s">
        <v>20</v>
      </c>
      <c r="E86" s="65">
        <f>E87+E88+E89+E90</f>
        <v>376</v>
      </c>
      <c r="F86" s="38">
        <f t="shared" si="19"/>
        <v>12</v>
      </c>
      <c r="G86" s="2">
        <f t="shared" si="20"/>
        <v>239</v>
      </c>
      <c r="H86" s="2">
        <f t="shared" si="21"/>
        <v>94</v>
      </c>
      <c r="I86" s="2">
        <f>SUM(G86:H86)</f>
        <v>333</v>
      </c>
      <c r="J86" s="38">
        <f>SUM(J87:J90)</f>
        <v>4</v>
      </c>
      <c r="K86" s="2">
        <f aca="true" t="shared" si="39" ref="K86:R86">SUM(K87:K90)</f>
        <v>68</v>
      </c>
      <c r="L86" s="2">
        <f t="shared" si="39"/>
        <v>25</v>
      </c>
      <c r="M86" s="38">
        <f>SUM(M87:M90)</f>
        <v>4</v>
      </c>
      <c r="N86" s="2">
        <f t="shared" si="39"/>
        <v>87</v>
      </c>
      <c r="O86" s="2">
        <f t="shared" si="39"/>
        <v>32</v>
      </c>
      <c r="P86" s="38">
        <f>SUM(P87:P90)</f>
        <v>4</v>
      </c>
      <c r="Q86" s="2">
        <f t="shared" si="39"/>
        <v>84</v>
      </c>
      <c r="R86" s="2">
        <f t="shared" si="39"/>
        <v>37</v>
      </c>
      <c r="S86" s="39"/>
      <c r="T86" s="39"/>
      <c r="V86" s="38">
        <v>33</v>
      </c>
      <c r="W86" s="2">
        <v>6</v>
      </c>
      <c r="X86" s="38">
        <v>5</v>
      </c>
      <c r="Y86" s="2">
        <v>5</v>
      </c>
      <c r="Z86" s="38">
        <v>12</v>
      </c>
      <c r="AA86" s="2">
        <v>4</v>
      </c>
    </row>
    <row r="87" spans="2:26" ht="18" customHeight="1">
      <c r="B87" s="62" t="s">
        <v>130</v>
      </c>
      <c r="C87" s="53"/>
      <c r="D87" s="53"/>
      <c r="E87" s="63">
        <v>99</v>
      </c>
      <c r="F87" s="31">
        <f t="shared" si="19"/>
        <v>3</v>
      </c>
      <c r="G87" s="32">
        <f t="shared" si="20"/>
        <v>19</v>
      </c>
      <c r="H87" s="32">
        <f t="shared" si="21"/>
        <v>65</v>
      </c>
      <c r="I87" s="32">
        <f>SUM(G87:H87)</f>
        <v>84</v>
      </c>
      <c r="J87" s="31">
        <v>1</v>
      </c>
      <c r="K87" s="32">
        <v>4</v>
      </c>
      <c r="L87" s="32">
        <v>19</v>
      </c>
      <c r="M87" s="31">
        <v>1</v>
      </c>
      <c r="N87" s="32">
        <v>9</v>
      </c>
      <c r="O87" s="32">
        <v>17</v>
      </c>
      <c r="P87" s="31">
        <v>1</v>
      </c>
      <c r="Q87" s="32">
        <v>6</v>
      </c>
      <c r="R87" s="32">
        <v>29</v>
      </c>
      <c r="S87" s="40"/>
      <c r="T87" s="40"/>
      <c r="V87" s="31"/>
      <c r="X87" s="31"/>
      <c r="Z87" s="31"/>
    </row>
    <row r="88" spans="2:26" ht="18" customHeight="1">
      <c r="B88" s="53" t="s">
        <v>127</v>
      </c>
      <c r="C88" s="53"/>
      <c r="D88" s="53"/>
      <c r="E88" s="63">
        <v>103</v>
      </c>
      <c r="F88" s="31">
        <f t="shared" si="19"/>
        <v>3</v>
      </c>
      <c r="G88" s="32">
        <f t="shared" si="20"/>
        <v>96</v>
      </c>
      <c r="H88" s="32">
        <f t="shared" si="21"/>
        <v>0</v>
      </c>
      <c r="I88" s="32">
        <f aca="true" t="shared" si="40" ref="I88:I106">SUM(G88:H88)</f>
        <v>96</v>
      </c>
      <c r="J88" s="31">
        <v>1</v>
      </c>
      <c r="K88" s="32">
        <v>27</v>
      </c>
      <c r="M88" s="31">
        <v>1</v>
      </c>
      <c r="N88" s="32">
        <v>34</v>
      </c>
      <c r="P88" s="31">
        <v>1</v>
      </c>
      <c r="Q88" s="32">
        <v>35</v>
      </c>
      <c r="S88" s="40"/>
      <c r="T88" s="40"/>
      <c r="V88" s="31"/>
      <c r="X88" s="31"/>
      <c r="Z88" s="31"/>
    </row>
    <row r="89" spans="2:26" ht="18" customHeight="1">
      <c r="B89" s="53" t="s">
        <v>129</v>
      </c>
      <c r="C89" s="53"/>
      <c r="D89" s="53"/>
      <c r="E89" s="63">
        <v>86</v>
      </c>
      <c r="F89" s="31">
        <f t="shared" si="19"/>
        <v>3</v>
      </c>
      <c r="G89" s="32">
        <f t="shared" si="20"/>
        <v>60</v>
      </c>
      <c r="H89" s="32">
        <f t="shared" si="21"/>
        <v>14</v>
      </c>
      <c r="I89" s="32">
        <f t="shared" si="40"/>
        <v>74</v>
      </c>
      <c r="J89" s="31">
        <v>1</v>
      </c>
      <c r="K89" s="32">
        <v>20</v>
      </c>
      <c r="L89" s="32">
        <v>3</v>
      </c>
      <c r="M89" s="31">
        <v>1</v>
      </c>
      <c r="N89" s="32">
        <v>16</v>
      </c>
      <c r="O89" s="32">
        <v>8</v>
      </c>
      <c r="P89" s="31">
        <v>1</v>
      </c>
      <c r="Q89" s="32">
        <v>24</v>
      </c>
      <c r="R89" s="32">
        <v>3</v>
      </c>
      <c r="S89" s="40"/>
      <c r="T89" s="40"/>
      <c r="V89" s="31"/>
      <c r="X89" s="31"/>
      <c r="Z89" s="31"/>
    </row>
    <row r="90" spans="1:28" s="30" customFormat="1" ht="18" customHeight="1">
      <c r="A90" s="40"/>
      <c r="B90" s="4" t="s">
        <v>128</v>
      </c>
      <c r="C90" s="4"/>
      <c r="D90" s="4"/>
      <c r="E90" s="64">
        <v>88</v>
      </c>
      <c r="F90" s="29">
        <f t="shared" si="19"/>
        <v>3</v>
      </c>
      <c r="G90" s="30">
        <f t="shared" si="20"/>
        <v>64</v>
      </c>
      <c r="H90" s="30">
        <f t="shared" si="21"/>
        <v>15</v>
      </c>
      <c r="I90" s="30">
        <f t="shared" si="40"/>
        <v>79</v>
      </c>
      <c r="J90" s="31">
        <v>1</v>
      </c>
      <c r="K90" s="40">
        <v>17</v>
      </c>
      <c r="L90" s="40">
        <v>3</v>
      </c>
      <c r="M90" s="29">
        <v>1</v>
      </c>
      <c r="N90" s="30">
        <v>28</v>
      </c>
      <c r="O90" s="30">
        <v>7</v>
      </c>
      <c r="P90" s="29">
        <v>1</v>
      </c>
      <c r="Q90" s="30">
        <v>19</v>
      </c>
      <c r="R90" s="30">
        <v>5</v>
      </c>
      <c r="V90" s="29"/>
      <c r="X90" s="29"/>
      <c r="Z90" s="29"/>
      <c r="AB90" s="40"/>
    </row>
    <row r="91" spans="2:27" s="2" customFormat="1" ht="18" customHeight="1">
      <c r="B91" s="53" t="s">
        <v>73</v>
      </c>
      <c r="C91" s="53"/>
      <c r="D91" s="53" t="s">
        <v>20</v>
      </c>
      <c r="E91" s="72">
        <f>E92+E93</f>
        <v>689</v>
      </c>
      <c r="F91" s="39">
        <f t="shared" si="19"/>
        <v>19</v>
      </c>
      <c r="G91" s="2">
        <f t="shared" si="20"/>
        <v>370</v>
      </c>
      <c r="H91" s="2">
        <f t="shared" si="21"/>
        <v>326</v>
      </c>
      <c r="I91" s="2">
        <f t="shared" si="40"/>
        <v>696</v>
      </c>
      <c r="J91" s="43">
        <f aca="true" t="shared" si="41" ref="J91:R91">SUM(J92:J93)</f>
        <v>6</v>
      </c>
      <c r="K91" s="73">
        <f t="shared" si="41"/>
        <v>122</v>
      </c>
      <c r="L91" s="44">
        <f t="shared" si="41"/>
        <v>104</v>
      </c>
      <c r="M91" s="39">
        <f t="shared" si="41"/>
        <v>6</v>
      </c>
      <c r="N91" s="39">
        <f t="shared" si="41"/>
        <v>114</v>
      </c>
      <c r="O91" s="39">
        <f t="shared" si="41"/>
        <v>106</v>
      </c>
      <c r="P91" s="43">
        <f t="shared" si="41"/>
        <v>7</v>
      </c>
      <c r="Q91" s="39">
        <f t="shared" si="41"/>
        <v>134</v>
      </c>
      <c r="R91" s="39">
        <f t="shared" si="41"/>
        <v>116</v>
      </c>
      <c r="S91" s="39"/>
      <c r="T91" s="39"/>
      <c r="V91" s="38">
        <v>37</v>
      </c>
      <c r="W91" s="2">
        <v>14</v>
      </c>
      <c r="X91" s="43">
        <v>5</v>
      </c>
      <c r="Y91" s="44">
        <v>2</v>
      </c>
      <c r="Z91" s="39">
        <v>5</v>
      </c>
      <c r="AA91" s="2">
        <v>5</v>
      </c>
    </row>
    <row r="92" spans="2:26" ht="18" customHeight="1">
      <c r="B92" s="53" t="s">
        <v>21</v>
      </c>
      <c r="C92" s="53"/>
      <c r="D92" s="53"/>
      <c r="E92" s="63">
        <v>612</v>
      </c>
      <c r="F92" s="40">
        <f t="shared" si="19"/>
        <v>16</v>
      </c>
      <c r="G92" s="32">
        <f t="shared" si="20"/>
        <v>332</v>
      </c>
      <c r="H92" s="32">
        <f t="shared" si="21"/>
        <v>287</v>
      </c>
      <c r="I92" s="32">
        <f t="shared" si="40"/>
        <v>619</v>
      </c>
      <c r="J92" s="31">
        <v>5</v>
      </c>
      <c r="K92" s="40">
        <v>113</v>
      </c>
      <c r="L92" s="42">
        <v>87</v>
      </c>
      <c r="M92" s="40">
        <v>5</v>
      </c>
      <c r="N92" s="32">
        <v>99</v>
      </c>
      <c r="O92" s="32">
        <v>100</v>
      </c>
      <c r="P92" s="31">
        <v>6</v>
      </c>
      <c r="Q92" s="40">
        <v>120</v>
      </c>
      <c r="R92" s="42">
        <v>100</v>
      </c>
      <c r="S92" s="40"/>
      <c r="T92" s="40"/>
      <c r="V92" s="31"/>
      <c r="X92" s="31"/>
      <c r="Y92" s="42"/>
      <c r="Z92" s="40"/>
    </row>
    <row r="93" spans="1:28" s="30" customFormat="1" ht="18" customHeight="1">
      <c r="A93" s="40"/>
      <c r="B93" s="4" t="s">
        <v>122</v>
      </c>
      <c r="C93" s="4"/>
      <c r="D93" s="4"/>
      <c r="E93" s="64">
        <v>77</v>
      </c>
      <c r="F93" s="29">
        <f t="shared" si="19"/>
        <v>3</v>
      </c>
      <c r="G93" s="30">
        <f t="shared" si="20"/>
        <v>38</v>
      </c>
      <c r="H93" s="30">
        <f t="shared" si="21"/>
        <v>39</v>
      </c>
      <c r="I93" s="33">
        <f t="shared" si="40"/>
        <v>77</v>
      </c>
      <c r="J93" s="29">
        <v>1</v>
      </c>
      <c r="K93" s="30">
        <v>9</v>
      </c>
      <c r="L93" s="33">
        <v>17</v>
      </c>
      <c r="M93" s="30">
        <v>1</v>
      </c>
      <c r="N93" s="30">
        <v>15</v>
      </c>
      <c r="O93" s="30">
        <v>6</v>
      </c>
      <c r="P93" s="29">
        <v>1</v>
      </c>
      <c r="Q93" s="30">
        <v>14</v>
      </c>
      <c r="R93" s="33">
        <v>16</v>
      </c>
      <c r="V93" s="29"/>
      <c r="X93" s="29"/>
      <c r="Y93" s="33"/>
      <c r="AB93" s="40"/>
    </row>
    <row r="94" spans="2:27" s="2" customFormat="1" ht="18" customHeight="1">
      <c r="B94" s="53" t="s">
        <v>74</v>
      </c>
      <c r="C94" s="53"/>
      <c r="D94" s="53" t="s">
        <v>20</v>
      </c>
      <c r="E94" s="65">
        <f>E95+E96</f>
        <v>1032</v>
      </c>
      <c r="F94" s="38">
        <f aca="true" t="shared" si="42" ref="F94:F106">+J94+M94+P94</f>
        <v>25</v>
      </c>
      <c r="G94" s="2">
        <f aca="true" t="shared" si="43" ref="G94:G106">+K94+N94+Q94</f>
        <v>529</v>
      </c>
      <c r="H94" s="2">
        <f aca="true" t="shared" si="44" ref="H94:H106">+L94+O94+R94</f>
        <v>461</v>
      </c>
      <c r="I94" s="2">
        <f t="shared" si="40"/>
        <v>990</v>
      </c>
      <c r="J94" s="38">
        <f>SUM(J95:J96)</f>
        <v>8</v>
      </c>
      <c r="K94" s="2">
        <f aca="true" t="shared" si="45" ref="K94:R94">SUM(K95:K96)</f>
        <v>169</v>
      </c>
      <c r="L94" s="2">
        <f t="shared" si="45"/>
        <v>152</v>
      </c>
      <c r="M94" s="38">
        <f>SUM(M95:M96)</f>
        <v>8</v>
      </c>
      <c r="N94" s="2">
        <f t="shared" si="45"/>
        <v>151</v>
      </c>
      <c r="O94" s="2">
        <f t="shared" si="45"/>
        <v>165</v>
      </c>
      <c r="P94" s="38">
        <f>SUM(P95:P96)</f>
        <v>9</v>
      </c>
      <c r="Q94" s="2">
        <f t="shared" si="45"/>
        <v>209</v>
      </c>
      <c r="R94" s="2">
        <f t="shared" si="45"/>
        <v>144</v>
      </c>
      <c r="S94" s="39"/>
      <c r="T94" s="39"/>
      <c r="V94" s="38">
        <v>47</v>
      </c>
      <c r="W94" s="2">
        <v>14</v>
      </c>
      <c r="X94" s="38">
        <v>4</v>
      </c>
      <c r="Y94" s="2">
        <v>6</v>
      </c>
      <c r="Z94" s="38">
        <v>4</v>
      </c>
      <c r="AA94" s="2">
        <v>8</v>
      </c>
    </row>
    <row r="95" spans="2:26" ht="18" customHeight="1">
      <c r="B95" s="53" t="s">
        <v>21</v>
      </c>
      <c r="C95" s="53"/>
      <c r="D95" s="53"/>
      <c r="E95" s="63">
        <v>917</v>
      </c>
      <c r="F95" s="31">
        <f t="shared" si="42"/>
        <v>22</v>
      </c>
      <c r="G95" s="32">
        <f t="shared" si="43"/>
        <v>451</v>
      </c>
      <c r="H95" s="32">
        <f t="shared" si="44"/>
        <v>423</v>
      </c>
      <c r="I95" s="32">
        <f t="shared" si="40"/>
        <v>874</v>
      </c>
      <c r="J95" s="31">
        <v>7</v>
      </c>
      <c r="K95" s="32">
        <v>140</v>
      </c>
      <c r="L95" s="32">
        <v>141</v>
      </c>
      <c r="M95" s="31">
        <v>7</v>
      </c>
      <c r="N95" s="32">
        <v>129</v>
      </c>
      <c r="O95" s="32">
        <v>149</v>
      </c>
      <c r="P95" s="31">
        <v>8</v>
      </c>
      <c r="Q95" s="32">
        <v>182</v>
      </c>
      <c r="R95" s="32">
        <v>133</v>
      </c>
      <c r="S95" s="40"/>
      <c r="T95" s="40"/>
      <c r="V95" s="31"/>
      <c r="X95" s="31"/>
      <c r="Z95" s="31"/>
    </row>
    <row r="96" spans="2:27" ht="18" customHeight="1">
      <c r="B96" s="4" t="s">
        <v>37</v>
      </c>
      <c r="C96" s="4"/>
      <c r="D96" s="4"/>
      <c r="E96" s="64">
        <v>115</v>
      </c>
      <c r="F96" s="29">
        <f t="shared" si="42"/>
        <v>3</v>
      </c>
      <c r="G96" s="30">
        <f t="shared" si="43"/>
        <v>78</v>
      </c>
      <c r="H96" s="30">
        <f t="shared" si="44"/>
        <v>38</v>
      </c>
      <c r="I96" s="30">
        <f t="shared" si="40"/>
        <v>116</v>
      </c>
      <c r="J96" s="29">
        <v>1</v>
      </c>
      <c r="K96" s="74">
        <v>29</v>
      </c>
      <c r="L96" s="30">
        <v>11</v>
      </c>
      <c r="M96" s="29">
        <v>1</v>
      </c>
      <c r="N96" s="30">
        <v>22</v>
      </c>
      <c r="O96" s="30">
        <v>16</v>
      </c>
      <c r="P96" s="29">
        <v>1</v>
      </c>
      <c r="Q96" s="30">
        <v>27</v>
      </c>
      <c r="R96" s="30">
        <v>11</v>
      </c>
      <c r="S96" s="30"/>
      <c r="T96" s="30"/>
      <c r="U96" s="30"/>
      <c r="V96" s="29"/>
      <c r="W96" s="30"/>
      <c r="X96" s="29"/>
      <c r="Y96" s="30"/>
      <c r="Z96" s="29"/>
      <c r="AA96" s="30"/>
    </row>
    <row r="97" spans="2:26" s="2" customFormat="1" ht="18" customHeight="1">
      <c r="B97" s="53" t="s">
        <v>75</v>
      </c>
      <c r="C97" s="53"/>
      <c r="D97" s="53" t="s">
        <v>20</v>
      </c>
      <c r="E97" s="65">
        <f>E98+E99+E100+E101</f>
        <v>221</v>
      </c>
      <c r="F97" s="38">
        <f t="shared" si="42"/>
        <v>4</v>
      </c>
      <c r="G97" s="2">
        <f t="shared" si="43"/>
        <v>95</v>
      </c>
      <c r="H97" s="2">
        <f t="shared" si="44"/>
        <v>10</v>
      </c>
      <c r="I97" s="2">
        <f t="shared" si="40"/>
        <v>105</v>
      </c>
      <c r="J97" s="38">
        <f>SUM(J98:J101)</f>
        <v>0</v>
      </c>
      <c r="K97" s="2">
        <f aca="true" t="shared" si="46" ref="K97:R97">SUM(K98:K101)</f>
        <v>0</v>
      </c>
      <c r="L97" s="2">
        <f t="shared" si="46"/>
        <v>0</v>
      </c>
      <c r="M97" s="38">
        <f>SUM(M98:M101)</f>
        <v>0</v>
      </c>
      <c r="N97" s="2">
        <f t="shared" si="46"/>
        <v>0</v>
      </c>
      <c r="O97" s="2">
        <f t="shared" si="46"/>
        <v>0</v>
      </c>
      <c r="P97" s="38">
        <f>SUM(P98:P101)</f>
        <v>4</v>
      </c>
      <c r="Q97" s="2">
        <f t="shared" si="46"/>
        <v>95</v>
      </c>
      <c r="R97" s="2">
        <f t="shared" si="46"/>
        <v>10</v>
      </c>
      <c r="S97" s="39"/>
      <c r="T97" s="39"/>
      <c r="V97" s="38">
        <v>17</v>
      </c>
      <c r="W97" s="2">
        <v>3</v>
      </c>
      <c r="X97" s="38">
        <v>6</v>
      </c>
      <c r="Y97" s="2">
        <v>1</v>
      </c>
      <c r="Z97" s="38">
        <v>4</v>
      </c>
    </row>
    <row r="98" spans="2:26" ht="18" customHeight="1">
      <c r="B98" s="53" t="s">
        <v>29</v>
      </c>
      <c r="C98" s="53"/>
      <c r="D98" s="53"/>
      <c r="E98" s="63">
        <v>57</v>
      </c>
      <c r="F98" s="31">
        <f t="shared" si="42"/>
        <v>1</v>
      </c>
      <c r="G98" s="32">
        <f t="shared" si="43"/>
        <v>28</v>
      </c>
      <c r="H98" s="32">
        <f t="shared" si="44"/>
        <v>0</v>
      </c>
      <c r="I98" s="32">
        <f t="shared" si="40"/>
        <v>28</v>
      </c>
      <c r="J98" s="31"/>
      <c r="M98" s="31"/>
      <c r="P98" s="31">
        <v>1</v>
      </c>
      <c r="Q98" s="32">
        <v>28</v>
      </c>
      <c r="S98" s="40"/>
      <c r="T98" s="40"/>
      <c r="V98" s="31"/>
      <c r="X98" s="31"/>
      <c r="Z98" s="31"/>
    </row>
    <row r="99" spans="2:26" ht="18" customHeight="1">
      <c r="B99" s="53" t="s">
        <v>42</v>
      </c>
      <c r="C99" s="53"/>
      <c r="D99" s="53"/>
      <c r="E99" s="63">
        <v>54</v>
      </c>
      <c r="F99" s="31">
        <f t="shared" si="42"/>
        <v>1</v>
      </c>
      <c r="G99" s="32">
        <f t="shared" si="43"/>
        <v>22</v>
      </c>
      <c r="H99" s="32">
        <f t="shared" si="44"/>
        <v>3</v>
      </c>
      <c r="I99" s="32">
        <f t="shared" si="40"/>
        <v>25</v>
      </c>
      <c r="J99" s="31"/>
      <c r="M99" s="31"/>
      <c r="P99" s="31">
        <v>1</v>
      </c>
      <c r="Q99" s="32">
        <v>22</v>
      </c>
      <c r="R99" s="32">
        <v>3</v>
      </c>
      <c r="S99" s="40"/>
      <c r="T99" s="40"/>
      <c r="V99" s="31"/>
      <c r="X99" s="31"/>
      <c r="Z99" s="31"/>
    </row>
    <row r="100" spans="2:26" ht="18" customHeight="1">
      <c r="B100" s="53" t="s">
        <v>31</v>
      </c>
      <c r="C100" s="53"/>
      <c r="D100" s="53"/>
      <c r="E100" s="63">
        <v>57</v>
      </c>
      <c r="F100" s="31">
        <f t="shared" si="42"/>
        <v>1</v>
      </c>
      <c r="G100" s="32">
        <f t="shared" si="43"/>
        <v>24</v>
      </c>
      <c r="H100" s="32">
        <f t="shared" si="44"/>
        <v>6</v>
      </c>
      <c r="I100" s="32">
        <f t="shared" si="40"/>
        <v>30</v>
      </c>
      <c r="J100" s="31"/>
      <c r="M100" s="31"/>
      <c r="P100" s="31">
        <v>1</v>
      </c>
      <c r="Q100" s="32">
        <v>24</v>
      </c>
      <c r="R100" s="32">
        <v>6</v>
      </c>
      <c r="S100" s="40"/>
      <c r="T100" s="40"/>
      <c r="V100" s="31"/>
      <c r="X100" s="31"/>
      <c r="Z100" s="31"/>
    </row>
    <row r="101" spans="2:27" ht="18" customHeight="1">
      <c r="B101" s="4" t="s">
        <v>43</v>
      </c>
      <c r="C101" s="4"/>
      <c r="D101" s="4"/>
      <c r="E101" s="64">
        <v>53</v>
      </c>
      <c r="F101" s="29">
        <f t="shared" si="42"/>
        <v>1</v>
      </c>
      <c r="G101" s="30">
        <f t="shared" si="43"/>
        <v>21</v>
      </c>
      <c r="H101" s="30">
        <f t="shared" si="44"/>
        <v>1</v>
      </c>
      <c r="I101" s="30">
        <f t="shared" si="40"/>
        <v>22</v>
      </c>
      <c r="J101" s="29"/>
      <c r="K101" s="30"/>
      <c r="L101" s="30"/>
      <c r="M101" s="29"/>
      <c r="N101" s="30"/>
      <c r="O101" s="30"/>
      <c r="P101" s="29">
        <v>1</v>
      </c>
      <c r="Q101" s="30">
        <v>21</v>
      </c>
      <c r="R101" s="30">
        <v>1</v>
      </c>
      <c r="S101" s="30"/>
      <c r="T101" s="30"/>
      <c r="U101" s="30"/>
      <c r="V101" s="29"/>
      <c r="W101" s="30"/>
      <c r="X101" s="29"/>
      <c r="Y101" s="30"/>
      <c r="Z101" s="29"/>
      <c r="AA101" s="30"/>
    </row>
    <row r="102" spans="2:27" s="2" customFormat="1" ht="18" customHeight="1">
      <c r="B102" s="53" t="s">
        <v>76</v>
      </c>
      <c r="C102" s="53"/>
      <c r="D102" s="53" t="s">
        <v>20</v>
      </c>
      <c r="E102" s="65">
        <f>E103+E104</f>
        <v>360</v>
      </c>
      <c r="F102" s="38">
        <f t="shared" si="42"/>
        <v>5</v>
      </c>
      <c r="G102" s="2">
        <f t="shared" si="43"/>
        <v>49</v>
      </c>
      <c r="H102" s="2">
        <f t="shared" si="44"/>
        <v>130</v>
      </c>
      <c r="I102" s="2">
        <f t="shared" si="40"/>
        <v>179</v>
      </c>
      <c r="J102" s="38">
        <f>SUM(J103:J104)</f>
        <v>0</v>
      </c>
      <c r="K102" s="2">
        <f aca="true" t="shared" si="47" ref="K102:R102">SUM(K103:K104)</f>
        <v>0</v>
      </c>
      <c r="L102" s="2">
        <f t="shared" si="47"/>
        <v>0</v>
      </c>
      <c r="M102" s="38">
        <f>SUM(M103:M104)</f>
        <v>0</v>
      </c>
      <c r="N102" s="2">
        <f t="shared" si="47"/>
        <v>0</v>
      </c>
      <c r="O102" s="2">
        <f t="shared" si="47"/>
        <v>0</v>
      </c>
      <c r="P102" s="38">
        <f>SUM(P103:P104)</f>
        <v>5</v>
      </c>
      <c r="Q102" s="2">
        <f t="shared" si="47"/>
        <v>49</v>
      </c>
      <c r="R102" s="2">
        <f t="shared" si="47"/>
        <v>130</v>
      </c>
      <c r="S102" s="39"/>
      <c r="T102" s="39"/>
      <c r="V102" s="38">
        <v>12</v>
      </c>
      <c r="W102" s="2">
        <v>6</v>
      </c>
      <c r="X102" s="38">
        <v>2</v>
      </c>
      <c r="Y102" s="2">
        <v>1</v>
      </c>
      <c r="Z102" s="38"/>
      <c r="AA102" s="2">
        <v>1</v>
      </c>
    </row>
    <row r="103" spans="2:26" ht="18" customHeight="1">
      <c r="B103" s="53" t="s">
        <v>24</v>
      </c>
      <c r="C103" s="53"/>
      <c r="D103" s="53"/>
      <c r="E103" s="63">
        <v>202</v>
      </c>
      <c r="F103" s="31">
        <f t="shared" si="42"/>
        <v>3</v>
      </c>
      <c r="G103" s="32">
        <f t="shared" si="43"/>
        <v>24</v>
      </c>
      <c r="H103" s="32">
        <f t="shared" si="44"/>
        <v>76</v>
      </c>
      <c r="I103" s="32">
        <f t="shared" si="40"/>
        <v>100</v>
      </c>
      <c r="J103" s="31"/>
      <c r="M103" s="31"/>
      <c r="P103" s="31">
        <v>3</v>
      </c>
      <c r="Q103" s="32">
        <v>24</v>
      </c>
      <c r="R103" s="32">
        <v>76</v>
      </c>
      <c r="S103" s="40"/>
      <c r="T103" s="40"/>
      <c r="V103" s="31"/>
      <c r="X103" s="31"/>
      <c r="Z103" s="31"/>
    </row>
    <row r="104" spans="2:27" ht="18" customHeight="1">
      <c r="B104" s="4" t="s">
        <v>25</v>
      </c>
      <c r="C104" s="4"/>
      <c r="D104" s="4"/>
      <c r="E104" s="64">
        <v>158</v>
      </c>
      <c r="F104" s="29">
        <f t="shared" si="42"/>
        <v>2</v>
      </c>
      <c r="G104" s="30">
        <f t="shared" si="43"/>
        <v>25</v>
      </c>
      <c r="H104" s="30">
        <f t="shared" si="44"/>
        <v>54</v>
      </c>
      <c r="I104" s="30">
        <f t="shared" si="40"/>
        <v>79</v>
      </c>
      <c r="J104" s="29"/>
      <c r="K104" s="30"/>
      <c r="L104" s="30"/>
      <c r="M104" s="29"/>
      <c r="N104" s="30"/>
      <c r="O104" s="30"/>
      <c r="P104" s="29">
        <v>2</v>
      </c>
      <c r="Q104" s="30">
        <v>25</v>
      </c>
      <c r="R104" s="30">
        <v>54</v>
      </c>
      <c r="S104" s="30"/>
      <c r="T104" s="30"/>
      <c r="U104" s="30"/>
      <c r="V104" s="29"/>
      <c r="W104" s="30"/>
      <c r="X104" s="29"/>
      <c r="Y104" s="30"/>
      <c r="Z104" s="29"/>
      <c r="AA104" s="30"/>
    </row>
    <row r="105" spans="2:27" s="2" customFormat="1" ht="18" customHeight="1">
      <c r="B105" s="53" t="s">
        <v>136</v>
      </c>
      <c r="C105" s="53"/>
      <c r="D105" s="53" t="s">
        <v>20</v>
      </c>
      <c r="E105" s="65">
        <f>E106</f>
        <v>280</v>
      </c>
      <c r="F105" s="38">
        <f t="shared" si="42"/>
        <v>14</v>
      </c>
      <c r="G105" s="2">
        <f t="shared" si="43"/>
        <v>246</v>
      </c>
      <c r="H105" s="2">
        <f t="shared" si="44"/>
        <v>296</v>
      </c>
      <c r="I105" s="2">
        <f t="shared" si="40"/>
        <v>542</v>
      </c>
      <c r="J105" s="38">
        <f>J106</f>
        <v>7</v>
      </c>
      <c r="K105" s="2">
        <f aca="true" t="shared" si="48" ref="K105:R107">SUM(K106)</f>
        <v>127</v>
      </c>
      <c r="L105" s="2">
        <f t="shared" si="48"/>
        <v>145</v>
      </c>
      <c r="M105" s="38">
        <f>M106</f>
        <v>7</v>
      </c>
      <c r="N105" s="2">
        <f t="shared" si="48"/>
        <v>119</v>
      </c>
      <c r="O105" s="2">
        <f t="shared" si="48"/>
        <v>151</v>
      </c>
      <c r="P105" s="38">
        <f t="shared" si="48"/>
        <v>0</v>
      </c>
      <c r="Q105" s="2">
        <f t="shared" si="48"/>
        <v>0</v>
      </c>
      <c r="R105" s="2">
        <f t="shared" si="48"/>
        <v>0</v>
      </c>
      <c r="S105" s="39"/>
      <c r="T105" s="39"/>
      <c r="V105" s="38">
        <v>27</v>
      </c>
      <c r="W105" s="2">
        <v>18</v>
      </c>
      <c r="X105" s="38">
        <v>6</v>
      </c>
      <c r="Y105" s="2">
        <v>5</v>
      </c>
      <c r="Z105" s="38">
        <v>5</v>
      </c>
      <c r="AA105" s="2">
        <v>6</v>
      </c>
    </row>
    <row r="106" spans="2:27" ht="18" customHeight="1">
      <c r="B106" s="4" t="s">
        <v>137</v>
      </c>
      <c r="C106" s="4"/>
      <c r="D106" s="4"/>
      <c r="E106" s="64">
        <v>280</v>
      </c>
      <c r="F106" s="29">
        <f t="shared" si="42"/>
        <v>14</v>
      </c>
      <c r="G106" s="30">
        <f t="shared" si="43"/>
        <v>246</v>
      </c>
      <c r="H106" s="30">
        <f t="shared" si="44"/>
        <v>296</v>
      </c>
      <c r="I106" s="30">
        <f t="shared" si="40"/>
        <v>542</v>
      </c>
      <c r="J106" s="29">
        <v>7</v>
      </c>
      <c r="K106" s="30">
        <v>127</v>
      </c>
      <c r="L106" s="30">
        <v>145</v>
      </c>
      <c r="M106" s="29">
        <v>7</v>
      </c>
      <c r="N106" s="30">
        <v>119</v>
      </c>
      <c r="O106" s="30">
        <v>151</v>
      </c>
      <c r="P106" s="29">
        <v>0</v>
      </c>
      <c r="Q106" s="30">
        <v>0</v>
      </c>
      <c r="R106" s="30">
        <v>0</v>
      </c>
      <c r="S106" s="30"/>
      <c r="T106" s="30"/>
      <c r="U106" s="30"/>
      <c r="V106" s="29"/>
      <c r="W106" s="30"/>
      <c r="X106" s="29"/>
      <c r="Y106" s="30"/>
      <c r="Z106" s="29"/>
      <c r="AA106" s="30"/>
    </row>
    <row r="107" spans="2:27" ht="18" customHeight="1">
      <c r="B107" s="53" t="s">
        <v>142</v>
      </c>
      <c r="C107" s="62"/>
      <c r="D107" s="62"/>
      <c r="E107" s="65">
        <f>E108</f>
        <v>840</v>
      </c>
      <c r="F107" s="38">
        <f aca="true" t="shared" si="49" ref="F107:H108">+J107+M107+P107</f>
        <v>20</v>
      </c>
      <c r="G107" s="2">
        <f t="shared" si="49"/>
        <v>382</v>
      </c>
      <c r="H107" s="2">
        <f t="shared" si="49"/>
        <v>416</v>
      </c>
      <c r="I107" s="2">
        <f>SUM(G107:H107)</f>
        <v>798</v>
      </c>
      <c r="J107" s="38">
        <f>J108</f>
        <v>6</v>
      </c>
      <c r="K107" s="2">
        <f t="shared" si="48"/>
        <v>129</v>
      </c>
      <c r="L107" s="2">
        <f t="shared" si="48"/>
        <v>111</v>
      </c>
      <c r="M107" s="38">
        <f>M108</f>
        <v>7</v>
      </c>
      <c r="N107" s="2">
        <f t="shared" si="48"/>
        <v>129</v>
      </c>
      <c r="O107" s="2">
        <f t="shared" si="48"/>
        <v>150</v>
      </c>
      <c r="P107" s="38">
        <f t="shared" si="48"/>
        <v>7</v>
      </c>
      <c r="Q107" s="2">
        <f t="shared" si="48"/>
        <v>124</v>
      </c>
      <c r="R107" s="2">
        <f t="shared" si="48"/>
        <v>155</v>
      </c>
      <c r="S107" s="40"/>
      <c r="T107" s="40"/>
      <c r="U107" s="40"/>
      <c r="V107" s="38">
        <v>35</v>
      </c>
      <c r="W107" s="2">
        <v>16</v>
      </c>
      <c r="X107" s="38">
        <v>4</v>
      </c>
      <c r="Y107" s="2">
        <v>4</v>
      </c>
      <c r="Z107" s="38">
        <v>4</v>
      </c>
      <c r="AA107" s="2">
        <v>6</v>
      </c>
    </row>
    <row r="108" spans="2:27" ht="18" customHeight="1">
      <c r="B108" s="4" t="s">
        <v>143</v>
      </c>
      <c r="C108" s="4"/>
      <c r="D108" s="4"/>
      <c r="E108" s="64">
        <v>840</v>
      </c>
      <c r="F108" s="29">
        <f t="shared" si="49"/>
        <v>20</v>
      </c>
      <c r="G108" s="30">
        <f t="shared" si="49"/>
        <v>382</v>
      </c>
      <c r="H108" s="30">
        <f t="shared" si="49"/>
        <v>416</v>
      </c>
      <c r="I108" s="30">
        <f>SUM(G108:H108)</f>
        <v>798</v>
      </c>
      <c r="J108" s="29">
        <v>6</v>
      </c>
      <c r="K108" s="30">
        <v>129</v>
      </c>
      <c r="L108" s="30">
        <v>111</v>
      </c>
      <c r="M108" s="29">
        <v>7</v>
      </c>
      <c r="N108" s="30">
        <v>129</v>
      </c>
      <c r="O108" s="30">
        <v>150</v>
      </c>
      <c r="P108" s="29">
        <v>7</v>
      </c>
      <c r="Q108" s="30">
        <v>124</v>
      </c>
      <c r="R108" s="30">
        <v>155</v>
      </c>
      <c r="S108" s="30"/>
      <c r="T108" s="30"/>
      <c r="U108" s="30"/>
      <c r="V108" s="29"/>
      <c r="W108" s="33"/>
      <c r="X108" s="29"/>
      <c r="Y108" s="33"/>
      <c r="Z108" s="30"/>
      <c r="AA108" s="30"/>
    </row>
    <row r="109" spans="2:27" s="2" customFormat="1" ht="18" customHeight="1">
      <c r="B109" s="56" t="s">
        <v>77</v>
      </c>
      <c r="C109" s="56"/>
      <c r="D109" s="56"/>
      <c r="E109" s="61">
        <f>E110+E114+E117</f>
        <v>1952</v>
      </c>
      <c r="F109" s="1">
        <f aca="true" t="shared" si="50" ref="F109:AA109">F110+F114+F117</f>
        <v>51</v>
      </c>
      <c r="G109" s="59">
        <f t="shared" si="50"/>
        <v>690</v>
      </c>
      <c r="H109" s="59">
        <f t="shared" si="50"/>
        <v>1157</v>
      </c>
      <c r="I109" s="75">
        <f t="shared" si="50"/>
        <v>1847</v>
      </c>
      <c r="J109" s="1">
        <f t="shared" si="50"/>
        <v>16</v>
      </c>
      <c r="K109" s="59">
        <f t="shared" si="50"/>
        <v>197</v>
      </c>
      <c r="L109" s="75">
        <f t="shared" si="50"/>
        <v>362</v>
      </c>
      <c r="M109" s="1">
        <f>M110+M114+M117</f>
        <v>17</v>
      </c>
      <c r="N109" s="59">
        <f t="shared" si="50"/>
        <v>256</v>
      </c>
      <c r="O109" s="75">
        <f t="shared" si="50"/>
        <v>373</v>
      </c>
      <c r="P109" s="1">
        <f t="shared" si="50"/>
        <v>18</v>
      </c>
      <c r="Q109" s="59">
        <f t="shared" si="50"/>
        <v>237</v>
      </c>
      <c r="R109" s="75">
        <f t="shared" si="50"/>
        <v>422</v>
      </c>
      <c r="S109" s="1">
        <f t="shared" si="50"/>
        <v>0</v>
      </c>
      <c r="T109" s="1">
        <f t="shared" si="50"/>
        <v>0</v>
      </c>
      <c r="U109" s="1">
        <f t="shared" si="50"/>
        <v>0</v>
      </c>
      <c r="V109" s="1">
        <f t="shared" si="50"/>
        <v>90</v>
      </c>
      <c r="W109" s="60">
        <f t="shared" si="50"/>
        <v>45</v>
      </c>
      <c r="X109" s="1">
        <f t="shared" si="50"/>
        <v>12</v>
      </c>
      <c r="Y109" s="60">
        <f t="shared" si="50"/>
        <v>18</v>
      </c>
      <c r="Z109" s="1">
        <f t="shared" si="50"/>
        <v>12</v>
      </c>
      <c r="AA109" s="59">
        <f t="shared" si="50"/>
        <v>19</v>
      </c>
    </row>
    <row r="110" spans="2:27" s="2" customFormat="1" ht="18" customHeight="1">
      <c r="B110" s="53" t="s">
        <v>78</v>
      </c>
      <c r="C110" s="53"/>
      <c r="D110" s="53" t="s">
        <v>79</v>
      </c>
      <c r="E110" s="65">
        <f>E111+E112+E113</f>
        <v>905</v>
      </c>
      <c r="F110" s="38">
        <f aca="true" t="shared" si="51" ref="F110:H111">+J110+M110+P110</f>
        <v>24</v>
      </c>
      <c r="G110" s="2">
        <f t="shared" si="51"/>
        <v>267</v>
      </c>
      <c r="H110" s="2">
        <f t="shared" si="51"/>
        <v>624</v>
      </c>
      <c r="I110" s="2">
        <f>SUM(G110:H110)</f>
        <v>891</v>
      </c>
      <c r="J110" s="38">
        <f aca="true" t="shared" si="52" ref="J110:R110">SUM(J111:J113)</f>
        <v>8</v>
      </c>
      <c r="K110" s="2">
        <f t="shared" si="52"/>
        <v>76</v>
      </c>
      <c r="L110" s="2">
        <f t="shared" si="52"/>
        <v>206</v>
      </c>
      <c r="M110" s="38">
        <f>SUM(M111:M113)</f>
        <v>8</v>
      </c>
      <c r="N110" s="2">
        <f t="shared" si="52"/>
        <v>104</v>
      </c>
      <c r="O110" s="2">
        <f t="shared" si="52"/>
        <v>194</v>
      </c>
      <c r="P110" s="38">
        <f t="shared" si="52"/>
        <v>8</v>
      </c>
      <c r="Q110" s="2">
        <f t="shared" si="52"/>
        <v>87</v>
      </c>
      <c r="R110" s="2">
        <f t="shared" si="52"/>
        <v>224</v>
      </c>
      <c r="S110" s="39"/>
      <c r="T110" s="39"/>
      <c r="V110" s="38">
        <v>36</v>
      </c>
      <c r="W110" s="2">
        <v>24</v>
      </c>
      <c r="X110" s="38">
        <v>2</v>
      </c>
      <c r="Y110" s="2">
        <v>7</v>
      </c>
      <c r="Z110" s="38">
        <v>5</v>
      </c>
      <c r="AA110" s="2">
        <v>10</v>
      </c>
    </row>
    <row r="111" spans="2:26" ht="18" customHeight="1">
      <c r="B111" s="53" t="s">
        <v>24</v>
      </c>
      <c r="C111" s="53"/>
      <c r="D111" s="53"/>
      <c r="E111" s="63">
        <v>477</v>
      </c>
      <c r="F111" s="31">
        <f t="shared" si="51"/>
        <v>12</v>
      </c>
      <c r="G111" s="32">
        <f t="shared" si="51"/>
        <v>130</v>
      </c>
      <c r="H111" s="32">
        <f t="shared" si="51"/>
        <v>326</v>
      </c>
      <c r="I111" s="32">
        <f>SUM(G111:H111)</f>
        <v>456</v>
      </c>
      <c r="J111" s="31">
        <v>4</v>
      </c>
      <c r="K111" s="32">
        <v>30</v>
      </c>
      <c r="L111" s="32">
        <v>112</v>
      </c>
      <c r="M111" s="31">
        <v>4</v>
      </c>
      <c r="N111" s="32">
        <v>61</v>
      </c>
      <c r="O111" s="32">
        <v>97</v>
      </c>
      <c r="P111" s="31">
        <v>4</v>
      </c>
      <c r="Q111" s="32">
        <v>39</v>
      </c>
      <c r="R111" s="32">
        <v>117</v>
      </c>
      <c r="S111" s="40"/>
      <c r="T111" s="40"/>
      <c r="V111" s="31"/>
      <c r="X111" s="31"/>
      <c r="Z111" s="31"/>
    </row>
    <row r="112" spans="2:26" ht="18" customHeight="1">
      <c r="B112" s="53" t="s">
        <v>104</v>
      </c>
      <c r="C112" s="53"/>
      <c r="D112" s="53"/>
      <c r="E112" s="63">
        <v>102</v>
      </c>
      <c r="F112" s="31">
        <f>J112+M112+P112</f>
        <v>3</v>
      </c>
      <c r="G112" s="32">
        <f>K112+N112+Q112</f>
        <v>9</v>
      </c>
      <c r="H112" s="32">
        <f>L112+O112+R112</f>
        <v>96</v>
      </c>
      <c r="I112" s="32">
        <f>SUM(G112:H112)</f>
        <v>105</v>
      </c>
      <c r="J112" s="31">
        <v>1</v>
      </c>
      <c r="K112" s="32">
        <v>5</v>
      </c>
      <c r="L112" s="32">
        <v>30</v>
      </c>
      <c r="M112" s="31">
        <v>1</v>
      </c>
      <c r="N112" s="32">
        <v>2</v>
      </c>
      <c r="O112" s="32">
        <v>32</v>
      </c>
      <c r="P112" s="31">
        <v>1</v>
      </c>
      <c r="Q112" s="32">
        <v>2</v>
      </c>
      <c r="R112" s="32">
        <v>34</v>
      </c>
      <c r="S112" s="40"/>
      <c r="T112" s="40"/>
      <c r="V112" s="31"/>
      <c r="X112" s="31"/>
      <c r="Z112" s="31"/>
    </row>
    <row r="113" spans="2:27" ht="18" customHeight="1">
      <c r="B113" s="4" t="s">
        <v>25</v>
      </c>
      <c r="C113" s="4"/>
      <c r="D113" s="4"/>
      <c r="E113" s="64">
        <v>326</v>
      </c>
      <c r="F113" s="29">
        <f aca="true" t="shared" si="53" ref="F113:F118">+J113+M113+P113</f>
        <v>9</v>
      </c>
      <c r="G113" s="30">
        <f aca="true" t="shared" si="54" ref="G113:G118">+K113+N113+Q113</f>
        <v>128</v>
      </c>
      <c r="H113" s="30">
        <f aca="true" t="shared" si="55" ref="H113:H118">+L113+O113+R113</f>
        <v>202</v>
      </c>
      <c r="I113" s="30">
        <f aca="true" t="shared" si="56" ref="I113:I118">SUM(G113:H113)</f>
        <v>330</v>
      </c>
      <c r="J113" s="29">
        <v>3</v>
      </c>
      <c r="K113" s="30">
        <v>41</v>
      </c>
      <c r="L113" s="30">
        <v>64</v>
      </c>
      <c r="M113" s="29">
        <v>3</v>
      </c>
      <c r="N113" s="30">
        <v>41</v>
      </c>
      <c r="O113" s="30">
        <v>65</v>
      </c>
      <c r="P113" s="29">
        <v>3</v>
      </c>
      <c r="Q113" s="30">
        <v>46</v>
      </c>
      <c r="R113" s="30">
        <v>73</v>
      </c>
      <c r="S113" s="30"/>
      <c r="T113" s="30"/>
      <c r="U113" s="30"/>
      <c r="V113" s="29"/>
      <c r="W113" s="30"/>
      <c r="X113" s="29"/>
      <c r="Y113" s="30"/>
      <c r="Z113" s="29"/>
      <c r="AA113" s="30"/>
    </row>
    <row r="114" spans="2:27" s="2" customFormat="1" ht="18" customHeight="1">
      <c r="B114" s="53" t="s">
        <v>80</v>
      </c>
      <c r="C114" s="53"/>
      <c r="D114" s="53" t="s">
        <v>79</v>
      </c>
      <c r="E114" s="65">
        <f>E115+E116</f>
        <v>590</v>
      </c>
      <c r="F114" s="38">
        <f t="shared" si="53"/>
        <v>15</v>
      </c>
      <c r="G114" s="2">
        <f t="shared" si="54"/>
        <v>199</v>
      </c>
      <c r="H114" s="2">
        <f t="shared" si="55"/>
        <v>322</v>
      </c>
      <c r="I114" s="2">
        <f t="shared" si="56"/>
        <v>521</v>
      </c>
      <c r="J114" s="38">
        <f>SUM(J115:J116)</f>
        <v>4</v>
      </c>
      <c r="K114" s="2">
        <f aca="true" t="shared" si="57" ref="K114:R114">SUM(K115:K116)</f>
        <v>57</v>
      </c>
      <c r="L114" s="2">
        <f t="shared" si="57"/>
        <v>90</v>
      </c>
      <c r="M114" s="38">
        <f>SUM(M115:M116)</f>
        <v>5</v>
      </c>
      <c r="N114" s="2">
        <f t="shared" si="57"/>
        <v>73</v>
      </c>
      <c r="O114" s="2">
        <f t="shared" si="57"/>
        <v>111</v>
      </c>
      <c r="P114" s="38">
        <f t="shared" si="57"/>
        <v>6</v>
      </c>
      <c r="Q114" s="2">
        <f t="shared" si="57"/>
        <v>69</v>
      </c>
      <c r="R114" s="2">
        <f t="shared" si="57"/>
        <v>121</v>
      </c>
      <c r="S114" s="39"/>
      <c r="T114" s="39"/>
      <c r="V114" s="38">
        <v>31</v>
      </c>
      <c r="W114" s="2">
        <v>8</v>
      </c>
      <c r="X114" s="38">
        <v>6</v>
      </c>
      <c r="Y114" s="2">
        <v>4</v>
      </c>
      <c r="Z114" s="38">
        <v>6</v>
      </c>
      <c r="AA114" s="2">
        <v>6</v>
      </c>
    </row>
    <row r="115" spans="2:27" ht="18" customHeight="1">
      <c r="B115" s="62" t="s">
        <v>21</v>
      </c>
      <c r="C115" s="62"/>
      <c r="D115" s="62"/>
      <c r="E115" s="63">
        <v>346</v>
      </c>
      <c r="F115" s="31">
        <f t="shared" si="53"/>
        <v>8</v>
      </c>
      <c r="G115" s="40">
        <f t="shared" si="54"/>
        <v>127</v>
      </c>
      <c r="H115" s="40">
        <f t="shared" si="55"/>
        <v>175</v>
      </c>
      <c r="I115" s="40">
        <f t="shared" si="56"/>
        <v>302</v>
      </c>
      <c r="J115" s="31">
        <v>2</v>
      </c>
      <c r="K115" s="40">
        <v>32</v>
      </c>
      <c r="L115" s="40">
        <v>46</v>
      </c>
      <c r="M115" s="31">
        <v>3</v>
      </c>
      <c r="N115" s="40">
        <v>53</v>
      </c>
      <c r="O115" s="40">
        <v>64</v>
      </c>
      <c r="P115" s="31">
        <v>3</v>
      </c>
      <c r="Q115" s="40">
        <v>42</v>
      </c>
      <c r="R115" s="40">
        <v>65</v>
      </c>
      <c r="S115" s="40"/>
      <c r="T115" s="40"/>
      <c r="U115" s="40"/>
      <c r="V115" s="31"/>
      <c r="W115" s="40"/>
      <c r="X115" s="31"/>
      <c r="Y115" s="40"/>
      <c r="Z115" s="31"/>
      <c r="AA115" s="40"/>
    </row>
    <row r="116" spans="2:27" ht="18" customHeight="1">
      <c r="B116" s="4" t="s">
        <v>24</v>
      </c>
      <c r="C116" s="4"/>
      <c r="D116" s="4"/>
      <c r="E116" s="64">
        <v>244</v>
      </c>
      <c r="F116" s="29">
        <f t="shared" si="53"/>
        <v>7</v>
      </c>
      <c r="G116" s="30">
        <f t="shared" si="54"/>
        <v>72</v>
      </c>
      <c r="H116" s="30">
        <f t="shared" si="55"/>
        <v>147</v>
      </c>
      <c r="I116" s="30">
        <f t="shared" si="56"/>
        <v>219</v>
      </c>
      <c r="J116" s="29">
        <v>2</v>
      </c>
      <c r="K116" s="30">
        <v>25</v>
      </c>
      <c r="L116" s="30">
        <v>44</v>
      </c>
      <c r="M116" s="29">
        <v>2</v>
      </c>
      <c r="N116" s="30">
        <v>20</v>
      </c>
      <c r="O116" s="30">
        <v>47</v>
      </c>
      <c r="P116" s="29">
        <v>3</v>
      </c>
      <c r="Q116" s="30">
        <v>27</v>
      </c>
      <c r="R116" s="30">
        <v>56</v>
      </c>
      <c r="S116" s="30"/>
      <c r="T116" s="30"/>
      <c r="U116" s="30"/>
      <c r="V116" s="29"/>
      <c r="W116" s="30"/>
      <c r="X116" s="29"/>
      <c r="Y116" s="30"/>
      <c r="Z116" s="29"/>
      <c r="AA116" s="30"/>
    </row>
    <row r="117" spans="2:27" s="2" customFormat="1" ht="18" customHeight="1">
      <c r="B117" s="53" t="s">
        <v>81</v>
      </c>
      <c r="C117" s="53"/>
      <c r="D117" s="53" t="s">
        <v>79</v>
      </c>
      <c r="E117" s="65">
        <f>E118</f>
        <v>457</v>
      </c>
      <c r="F117" s="38">
        <f t="shared" si="53"/>
        <v>12</v>
      </c>
      <c r="G117" s="2">
        <f t="shared" si="54"/>
        <v>224</v>
      </c>
      <c r="H117" s="2">
        <f t="shared" si="55"/>
        <v>211</v>
      </c>
      <c r="I117" s="2">
        <f t="shared" si="56"/>
        <v>435</v>
      </c>
      <c r="J117" s="38">
        <f>SUM(J118)</f>
        <v>4</v>
      </c>
      <c r="K117" s="2">
        <f aca="true" t="shared" si="58" ref="K117:R117">SUM(K118)</f>
        <v>64</v>
      </c>
      <c r="L117" s="2">
        <f t="shared" si="58"/>
        <v>66</v>
      </c>
      <c r="M117" s="38">
        <f>SUM(M118)</f>
        <v>4</v>
      </c>
      <c r="N117" s="2">
        <f t="shared" si="58"/>
        <v>79</v>
      </c>
      <c r="O117" s="2">
        <f t="shared" si="58"/>
        <v>68</v>
      </c>
      <c r="P117" s="38">
        <f t="shared" si="58"/>
        <v>4</v>
      </c>
      <c r="Q117" s="2">
        <f t="shared" si="58"/>
        <v>81</v>
      </c>
      <c r="R117" s="2">
        <f t="shared" si="58"/>
        <v>77</v>
      </c>
      <c r="S117" s="39"/>
      <c r="T117" s="39"/>
      <c r="V117" s="38">
        <v>23</v>
      </c>
      <c r="W117" s="2">
        <v>13</v>
      </c>
      <c r="X117" s="38">
        <v>4</v>
      </c>
      <c r="Y117" s="2">
        <v>7</v>
      </c>
      <c r="Z117" s="38">
        <v>1</v>
      </c>
      <c r="AA117" s="2">
        <v>3</v>
      </c>
    </row>
    <row r="118" spans="2:27" ht="18" customHeight="1">
      <c r="B118" s="4" t="s">
        <v>21</v>
      </c>
      <c r="C118" s="4"/>
      <c r="D118" s="4"/>
      <c r="E118" s="64">
        <v>457</v>
      </c>
      <c r="F118" s="29">
        <f t="shared" si="53"/>
        <v>12</v>
      </c>
      <c r="G118" s="30">
        <f t="shared" si="54"/>
        <v>224</v>
      </c>
      <c r="H118" s="30">
        <f t="shared" si="55"/>
        <v>211</v>
      </c>
      <c r="I118" s="30">
        <f t="shared" si="56"/>
        <v>435</v>
      </c>
      <c r="J118" s="29">
        <v>4</v>
      </c>
      <c r="K118" s="30">
        <v>64</v>
      </c>
      <c r="L118" s="30">
        <v>66</v>
      </c>
      <c r="M118" s="29">
        <v>4</v>
      </c>
      <c r="N118" s="30">
        <v>79</v>
      </c>
      <c r="O118" s="30">
        <v>68</v>
      </c>
      <c r="P118" s="29">
        <v>4</v>
      </c>
      <c r="Q118" s="30">
        <v>81</v>
      </c>
      <c r="R118" s="30">
        <v>77</v>
      </c>
      <c r="S118" s="30"/>
      <c r="T118" s="30"/>
      <c r="U118" s="30"/>
      <c r="V118" s="29"/>
      <c r="W118" s="30"/>
      <c r="X118" s="29"/>
      <c r="Y118" s="30"/>
      <c r="Z118" s="29"/>
      <c r="AA118" s="30"/>
    </row>
    <row r="119" spans="2:27" s="46" customFormat="1" ht="18" customHeight="1">
      <c r="B119" s="76" t="s">
        <v>18</v>
      </c>
      <c r="C119" s="76"/>
      <c r="D119" s="76"/>
      <c r="E119" s="77">
        <f>E120+E122+E124+E129+E132+E135+E138+E141+E143+E146+E148</f>
        <v>5988</v>
      </c>
      <c r="F119" s="78">
        <f aca="true" t="shared" si="59" ref="F119:R119">SUMIF($D$120:$D$150,"私",F120:F149)</f>
        <v>183</v>
      </c>
      <c r="G119" s="79">
        <f t="shared" si="59"/>
        <v>3237</v>
      </c>
      <c r="H119" s="79">
        <f t="shared" si="59"/>
        <v>2727</v>
      </c>
      <c r="I119" s="80">
        <f t="shared" si="59"/>
        <v>5964</v>
      </c>
      <c r="J119" s="78">
        <f t="shared" si="59"/>
        <v>60</v>
      </c>
      <c r="K119" s="79">
        <f t="shared" si="59"/>
        <v>1129</v>
      </c>
      <c r="L119" s="79">
        <f t="shared" si="59"/>
        <v>952</v>
      </c>
      <c r="M119" s="78">
        <f t="shared" si="59"/>
        <v>62</v>
      </c>
      <c r="N119" s="79">
        <f t="shared" si="59"/>
        <v>1093</v>
      </c>
      <c r="O119" s="79">
        <f t="shared" si="59"/>
        <v>865</v>
      </c>
      <c r="P119" s="78">
        <f t="shared" si="59"/>
        <v>61</v>
      </c>
      <c r="Q119" s="79">
        <f t="shared" si="59"/>
        <v>1015</v>
      </c>
      <c r="R119" s="79">
        <f t="shared" si="59"/>
        <v>910</v>
      </c>
      <c r="S119" s="81"/>
      <c r="T119" s="81"/>
      <c r="U119" s="81"/>
      <c r="V119" s="78">
        <f aca="true" t="shared" si="60" ref="V119:AA119">SUMIF($D$120:$D$150,"私",V120:V149)</f>
        <v>249</v>
      </c>
      <c r="W119" s="79">
        <f t="shared" si="60"/>
        <v>99</v>
      </c>
      <c r="X119" s="78">
        <f t="shared" si="60"/>
        <v>89</v>
      </c>
      <c r="Y119" s="79">
        <f t="shared" si="60"/>
        <v>88</v>
      </c>
      <c r="Z119" s="78">
        <f t="shared" si="60"/>
        <v>60</v>
      </c>
      <c r="AA119" s="79">
        <f t="shared" si="60"/>
        <v>50</v>
      </c>
    </row>
    <row r="120" spans="2:27" s="46" customFormat="1" ht="18" customHeight="1">
      <c r="B120" s="6" t="s">
        <v>82</v>
      </c>
      <c r="C120" s="6"/>
      <c r="D120" s="6" t="s">
        <v>83</v>
      </c>
      <c r="E120" s="82">
        <f>E121</f>
        <v>468</v>
      </c>
      <c r="F120" s="45">
        <f aca="true" t="shared" si="61" ref="F120:R120">SUM(F121)</f>
        <v>13</v>
      </c>
      <c r="G120" s="46">
        <f>SUM(G121)</f>
        <v>0</v>
      </c>
      <c r="H120" s="46">
        <f t="shared" si="61"/>
        <v>433</v>
      </c>
      <c r="I120" s="46">
        <f t="shared" si="61"/>
        <v>433</v>
      </c>
      <c r="J120" s="45">
        <f t="shared" si="61"/>
        <v>4</v>
      </c>
      <c r="K120" s="46">
        <f t="shared" si="61"/>
        <v>0</v>
      </c>
      <c r="L120" s="46">
        <f t="shared" si="61"/>
        <v>142</v>
      </c>
      <c r="M120" s="45">
        <f t="shared" si="61"/>
        <v>4</v>
      </c>
      <c r="N120" s="46">
        <f t="shared" si="61"/>
        <v>0</v>
      </c>
      <c r="O120" s="46">
        <f t="shared" si="61"/>
        <v>124</v>
      </c>
      <c r="P120" s="45">
        <f t="shared" si="61"/>
        <v>5</v>
      </c>
      <c r="Q120" s="46">
        <f t="shared" si="61"/>
        <v>0</v>
      </c>
      <c r="R120" s="46">
        <f t="shared" si="61"/>
        <v>167</v>
      </c>
      <c r="S120" s="48"/>
      <c r="T120" s="48"/>
      <c r="V120" s="45">
        <v>9</v>
      </c>
      <c r="W120" s="46">
        <v>20</v>
      </c>
      <c r="X120" s="45">
        <v>8</v>
      </c>
      <c r="Y120" s="46">
        <v>23</v>
      </c>
      <c r="Z120" s="45">
        <v>1</v>
      </c>
      <c r="AA120" s="46">
        <v>9</v>
      </c>
    </row>
    <row r="121" spans="2:27" ht="18" customHeight="1">
      <c r="B121" s="5" t="s">
        <v>21</v>
      </c>
      <c r="C121" s="5"/>
      <c r="D121" s="5"/>
      <c r="E121" s="64">
        <v>468</v>
      </c>
      <c r="F121" s="29">
        <f>+J121+M121+P121</f>
        <v>13</v>
      </c>
      <c r="G121" s="30">
        <f>+K121+N121+Q121</f>
        <v>0</v>
      </c>
      <c r="H121" s="30">
        <f>+L121+O121+R121</f>
        <v>433</v>
      </c>
      <c r="I121" s="30">
        <f>SUM(G121:H121)</f>
        <v>433</v>
      </c>
      <c r="J121" s="29">
        <v>4</v>
      </c>
      <c r="K121" s="30"/>
      <c r="L121" s="30">
        <v>142</v>
      </c>
      <c r="M121" s="29">
        <v>4</v>
      </c>
      <c r="N121" s="30"/>
      <c r="O121" s="30">
        <v>124</v>
      </c>
      <c r="P121" s="29">
        <v>5</v>
      </c>
      <c r="Q121" s="30"/>
      <c r="R121" s="30">
        <v>167</v>
      </c>
      <c r="S121" s="30"/>
      <c r="T121" s="30"/>
      <c r="U121" s="30"/>
      <c r="V121" s="29"/>
      <c r="W121" s="30"/>
      <c r="X121" s="29"/>
      <c r="Y121" s="30"/>
      <c r="Z121" s="29"/>
      <c r="AA121" s="30"/>
    </row>
    <row r="122" spans="2:27" s="46" customFormat="1" ht="18" customHeight="1">
      <c r="B122" s="6" t="s">
        <v>84</v>
      </c>
      <c r="C122" s="6"/>
      <c r="D122" s="6" t="s">
        <v>83</v>
      </c>
      <c r="E122" s="82">
        <f>E123</f>
        <v>70</v>
      </c>
      <c r="F122" s="45">
        <f aca="true" t="shared" si="62" ref="F122:R122">SUM(F123)</f>
        <v>3</v>
      </c>
      <c r="G122" s="46">
        <f t="shared" si="62"/>
        <v>51</v>
      </c>
      <c r="H122" s="46">
        <f t="shared" si="62"/>
        <v>9</v>
      </c>
      <c r="I122" s="46">
        <f t="shared" si="62"/>
        <v>60</v>
      </c>
      <c r="J122" s="45">
        <f t="shared" si="62"/>
        <v>1</v>
      </c>
      <c r="K122" s="46">
        <f t="shared" si="62"/>
        <v>15</v>
      </c>
      <c r="L122" s="46">
        <f t="shared" si="62"/>
        <v>3</v>
      </c>
      <c r="M122" s="45">
        <f t="shared" si="62"/>
        <v>1</v>
      </c>
      <c r="N122" s="46">
        <f t="shared" si="62"/>
        <v>24</v>
      </c>
      <c r="O122" s="46">
        <f t="shared" si="62"/>
        <v>3</v>
      </c>
      <c r="P122" s="45">
        <f t="shared" si="62"/>
        <v>1</v>
      </c>
      <c r="Q122" s="46">
        <f t="shared" si="62"/>
        <v>12</v>
      </c>
      <c r="R122" s="46">
        <f t="shared" si="62"/>
        <v>3</v>
      </c>
      <c r="S122" s="48"/>
      <c r="T122" s="48"/>
      <c r="V122" s="45">
        <v>9</v>
      </c>
      <c r="W122" s="46">
        <v>2</v>
      </c>
      <c r="X122" s="45">
        <v>1</v>
      </c>
      <c r="Y122" s="46">
        <v>6</v>
      </c>
      <c r="Z122" s="45">
        <v>0</v>
      </c>
      <c r="AA122" s="46">
        <v>1</v>
      </c>
    </row>
    <row r="123" spans="2:27" ht="18" customHeight="1">
      <c r="B123" s="5" t="s">
        <v>21</v>
      </c>
      <c r="C123" s="5"/>
      <c r="D123" s="5"/>
      <c r="E123" s="64">
        <v>70</v>
      </c>
      <c r="F123" s="29">
        <f>+J123+M123+P123</f>
        <v>3</v>
      </c>
      <c r="G123" s="30">
        <f>+K123+N123+Q123</f>
        <v>51</v>
      </c>
      <c r="H123" s="30">
        <f>+L123+O123+R123</f>
        <v>9</v>
      </c>
      <c r="I123" s="30">
        <f>SUM(G123:H123)</f>
        <v>60</v>
      </c>
      <c r="J123" s="29">
        <v>1</v>
      </c>
      <c r="K123" s="30">
        <v>15</v>
      </c>
      <c r="L123" s="30">
        <v>3</v>
      </c>
      <c r="M123" s="29">
        <v>1</v>
      </c>
      <c r="N123" s="30">
        <v>24</v>
      </c>
      <c r="O123" s="30">
        <v>3</v>
      </c>
      <c r="P123" s="29">
        <v>1</v>
      </c>
      <c r="Q123" s="30">
        <v>12</v>
      </c>
      <c r="R123" s="30">
        <v>3</v>
      </c>
      <c r="S123" s="30"/>
      <c r="T123" s="30"/>
      <c r="U123" s="30"/>
      <c r="V123" s="29"/>
      <c r="W123" s="30"/>
      <c r="X123" s="29"/>
      <c r="Y123" s="30"/>
      <c r="Z123" s="29"/>
      <c r="AA123" s="30"/>
    </row>
    <row r="124" spans="2:27" s="46" customFormat="1" ht="18" customHeight="1">
      <c r="B124" s="6" t="s">
        <v>85</v>
      </c>
      <c r="C124" s="6"/>
      <c r="D124" s="6" t="s">
        <v>83</v>
      </c>
      <c r="E124" s="82">
        <f>E125+E126+E127+E128</f>
        <v>506</v>
      </c>
      <c r="F124" s="83">
        <f>SUM(F125:F128)</f>
        <v>21</v>
      </c>
      <c r="G124" s="84">
        <f aca="true" t="shared" si="63" ref="G124:R124">SUM(G125:G128)</f>
        <v>12</v>
      </c>
      <c r="H124" s="84">
        <f t="shared" si="63"/>
        <v>464</v>
      </c>
      <c r="I124" s="84">
        <f t="shared" si="63"/>
        <v>476</v>
      </c>
      <c r="J124" s="83">
        <f t="shared" si="63"/>
        <v>7</v>
      </c>
      <c r="K124" s="84">
        <f t="shared" si="63"/>
        <v>4</v>
      </c>
      <c r="L124" s="85">
        <f t="shared" si="63"/>
        <v>151</v>
      </c>
      <c r="M124" s="83">
        <f t="shared" si="63"/>
        <v>7</v>
      </c>
      <c r="N124" s="84">
        <f t="shared" si="63"/>
        <v>3</v>
      </c>
      <c r="O124" s="85">
        <f t="shared" si="63"/>
        <v>156</v>
      </c>
      <c r="P124" s="83">
        <f t="shared" si="63"/>
        <v>7</v>
      </c>
      <c r="Q124" s="84">
        <f t="shared" si="63"/>
        <v>5</v>
      </c>
      <c r="R124" s="85">
        <f t="shared" si="63"/>
        <v>157</v>
      </c>
      <c r="S124" s="48"/>
      <c r="T124" s="48"/>
      <c r="V124" s="45">
        <v>17</v>
      </c>
      <c r="W124" s="46">
        <v>18</v>
      </c>
      <c r="X124" s="45">
        <v>14</v>
      </c>
      <c r="Y124" s="46">
        <v>14</v>
      </c>
      <c r="Z124" s="45">
        <v>4</v>
      </c>
      <c r="AA124" s="46">
        <v>7</v>
      </c>
    </row>
    <row r="125" spans="2:26" ht="18" customHeight="1">
      <c r="B125" s="6" t="s">
        <v>21</v>
      </c>
      <c r="C125" s="6"/>
      <c r="D125" s="6"/>
      <c r="E125" s="63">
        <v>308</v>
      </c>
      <c r="F125" s="31">
        <f>+J125+M125+P125</f>
        <v>12</v>
      </c>
      <c r="G125" s="40">
        <f>+K125+N125+Q125</f>
        <v>0</v>
      </c>
      <c r="H125" s="40">
        <f>+L125+O125+R125</f>
        <v>301</v>
      </c>
      <c r="I125" s="40">
        <f>SUM(G125:H125)</f>
        <v>301</v>
      </c>
      <c r="J125" s="31">
        <v>4</v>
      </c>
      <c r="K125" s="40">
        <v>0</v>
      </c>
      <c r="L125" s="42">
        <v>108</v>
      </c>
      <c r="M125" s="31">
        <v>4</v>
      </c>
      <c r="N125" s="40"/>
      <c r="O125" s="42">
        <v>95</v>
      </c>
      <c r="P125" s="31">
        <v>4</v>
      </c>
      <c r="Q125" s="40"/>
      <c r="R125" s="42">
        <v>98</v>
      </c>
      <c r="S125" s="40"/>
      <c r="T125" s="40"/>
      <c r="V125" s="31"/>
      <c r="W125" s="42"/>
      <c r="X125" s="31"/>
      <c r="Y125" s="42"/>
      <c r="Z125" s="40"/>
    </row>
    <row r="126" spans="2:26" ht="18" customHeight="1">
      <c r="B126" s="6" t="s">
        <v>123</v>
      </c>
      <c r="C126" s="6"/>
      <c r="D126" s="6"/>
      <c r="E126" s="63">
        <v>102</v>
      </c>
      <c r="F126" s="31">
        <f>+J126+M126+P126</f>
        <v>3</v>
      </c>
      <c r="G126" s="40">
        <v>0</v>
      </c>
      <c r="H126" s="40">
        <f>+L126+O126+R126</f>
        <v>96</v>
      </c>
      <c r="I126" s="40">
        <f>SUM(G126:H126)</f>
        <v>96</v>
      </c>
      <c r="J126" s="31">
        <v>1</v>
      </c>
      <c r="K126" s="40"/>
      <c r="L126" s="42">
        <v>27</v>
      </c>
      <c r="M126" s="31">
        <v>1</v>
      </c>
      <c r="N126" s="40"/>
      <c r="O126" s="42">
        <v>34</v>
      </c>
      <c r="P126" s="31">
        <v>1</v>
      </c>
      <c r="Q126" s="40"/>
      <c r="R126" s="42">
        <v>35</v>
      </c>
      <c r="S126" s="40"/>
      <c r="T126" s="40"/>
      <c r="V126" s="31"/>
      <c r="W126" s="42"/>
      <c r="X126" s="31"/>
      <c r="Y126" s="42"/>
      <c r="Z126" s="40"/>
    </row>
    <row r="127" spans="2:27" ht="18" customHeight="1">
      <c r="B127" s="86" t="s">
        <v>86</v>
      </c>
      <c r="C127" s="86"/>
      <c r="D127" s="86"/>
      <c r="E127" s="63">
        <v>35</v>
      </c>
      <c r="F127" s="31">
        <f>+J127+M127+P127</f>
        <v>3</v>
      </c>
      <c r="G127" s="40">
        <f>+K127+N127+Q127</f>
        <v>2</v>
      </c>
      <c r="H127" s="40">
        <f>+L127+O127+R127</f>
        <v>28</v>
      </c>
      <c r="I127" s="40">
        <f>SUM(G127:H127)</f>
        <v>30</v>
      </c>
      <c r="J127" s="31">
        <v>1</v>
      </c>
      <c r="K127" s="40"/>
      <c r="L127" s="42">
        <v>5</v>
      </c>
      <c r="M127" s="31">
        <v>1</v>
      </c>
      <c r="N127" s="40"/>
      <c r="O127" s="42">
        <v>13</v>
      </c>
      <c r="P127" s="31">
        <v>1</v>
      </c>
      <c r="Q127" s="40">
        <v>2</v>
      </c>
      <c r="R127" s="42">
        <v>10</v>
      </c>
      <c r="S127" s="40"/>
      <c r="T127" s="40"/>
      <c r="U127" s="40"/>
      <c r="V127" s="31"/>
      <c r="W127" s="42"/>
      <c r="X127" s="31"/>
      <c r="Y127" s="42"/>
      <c r="Z127" s="40"/>
      <c r="AA127" s="40"/>
    </row>
    <row r="128" spans="2:27" ht="18" customHeight="1">
      <c r="B128" s="5" t="s">
        <v>124</v>
      </c>
      <c r="C128" s="5"/>
      <c r="D128" s="5"/>
      <c r="E128" s="64">
        <v>61</v>
      </c>
      <c r="F128" s="29">
        <f>+J128+M128+P128</f>
        <v>3</v>
      </c>
      <c r="G128" s="30">
        <f>+K128+N128+Q128</f>
        <v>10</v>
      </c>
      <c r="H128" s="30">
        <f>+L128+O128+R128</f>
        <v>39</v>
      </c>
      <c r="I128" s="30">
        <f>SUM(G128:H128)</f>
        <v>49</v>
      </c>
      <c r="J128" s="29">
        <v>1</v>
      </c>
      <c r="K128" s="30">
        <v>4</v>
      </c>
      <c r="L128" s="33">
        <v>11</v>
      </c>
      <c r="M128" s="29">
        <v>1</v>
      </c>
      <c r="N128" s="30">
        <v>3</v>
      </c>
      <c r="O128" s="33">
        <v>14</v>
      </c>
      <c r="P128" s="29">
        <v>1</v>
      </c>
      <c r="Q128" s="30">
        <v>3</v>
      </c>
      <c r="R128" s="33">
        <v>14</v>
      </c>
      <c r="S128" s="30"/>
      <c r="T128" s="30"/>
      <c r="U128" s="30"/>
      <c r="V128" s="29"/>
      <c r="W128" s="33"/>
      <c r="X128" s="29"/>
      <c r="Y128" s="33"/>
      <c r="Z128" s="30"/>
      <c r="AA128" s="30"/>
    </row>
    <row r="129" spans="2:27" s="46" customFormat="1" ht="18" customHeight="1">
      <c r="B129" s="6" t="s">
        <v>87</v>
      </c>
      <c r="C129" s="6"/>
      <c r="D129" s="6" t="s">
        <v>83</v>
      </c>
      <c r="E129" s="82">
        <f>E130+E131</f>
        <v>906</v>
      </c>
      <c r="F129" s="45">
        <f aca="true" t="shared" si="64" ref="F129:R129">SUM(F130:F131)</f>
        <v>25</v>
      </c>
      <c r="G129" s="48">
        <f t="shared" si="64"/>
        <v>517</v>
      </c>
      <c r="H129" s="48">
        <f t="shared" si="64"/>
        <v>402</v>
      </c>
      <c r="I129" s="47">
        <f t="shared" si="64"/>
        <v>919</v>
      </c>
      <c r="J129" s="48">
        <f t="shared" si="64"/>
        <v>9</v>
      </c>
      <c r="K129" s="46">
        <f t="shared" si="64"/>
        <v>200</v>
      </c>
      <c r="L129" s="46">
        <f>SUM(L130:L131)</f>
        <v>138</v>
      </c>
      <c r="M129" s="45">
        <f t="shared" si="64"/>
        <v>8</v>
      </c>
      <c r="N129" s="48">
        <f t="shared" si="64"/>
        <v>147</v>
      </c>
      <c r="O129" s="47">
        <f t="shared" si="64"/>
        <v>126</v>
      </c>
      <c r="P129" s="48">
        <f>SUM(P130:P131)</f>
        <v>8</v>
      </c>
      <c r="Q129" s="46">
        <f t="shared" si="64"/>
        <v>170</v>
      </c>
      <c r="R129" s="46">
        <f t="shared" si="64"/>
        <v>138</v>
      </c>
      <c r="S129" s="48"/>
      <c r="T129" s="48"/>
      <c r="V129" s="45">
        <v>41</v>
      </c>
      <c r="W129" s="47">
        <v>4</v>
      </c>
      <c r="X129" s="45">
        <v>11</v>
      </c>
      <c r="Y129" s="47">
        <v>9</v>
      </c>
      <c r="Z129" s="48">
        <v>7</v>
      </c>
      <c r="AA129" s="46">
        <v>9</v>
      </c>
    </row>
    <row r="130" spans="2:26" ht="18" customHeight="1">
      <c r="B130" s="6" t="s">
        <v>21</v>
      </c>
      <c r="C130" s="6"/>
      <c r="D130" s="6"/>
      <c r="E130" s="63">
        <v>793</v>
      </c>
      <c r="F130" s="31">
        <f aca="true" t="shared" si="65" ref="F130:H131">+J130+M130+P130</f>
        <v>22</v>
      </c>
      <c r="G130" s="40">
        <f t="shared" si="65"/>
        <v>494</v>
      </c>
      <c r="H130" s="40">
        <f t="shared" si="65"/>
        <v>318</v>
      </c>
      <c r="I130" s="42">
        <f>SUM(G130:H130)</f>
        <v>812</v>
      </c>
      <c r="J130" s="40">
        <v>8</v>
      </c>
      <c r="K130" s="32">
        <v>190</v>
      </c>
      <c r="L130" s="32">
        <v>115</v>
      </c>
      <c r="M130" s="31">
        <v>7</v>
      </c>
      <c r="N130" s="40">
        <v>140</v>
      </c>
      <c r="O130" s="42">
        <v>101</v>
      </c>
      <c r="P130" s="40">
        <v>7</v>
      </c>
      <c r="Q130" s="32">
        <v>164</v>
      </c>
      <c r="R130" s="32">
        <v>102</v>
      </c>
      <c r="S130" s="40"/>
      <c r="T130" s="40"/>
      <c r="V130" s="31"/>
      <c r="W130" s="42"/>
      <c r="X130" s="31"/>
      <c r="Y130" s="42"/>
      <c r="Z130" s="40"/>
    </row>
    <row r="131" spans="2:27" ht="18" customHeight="1">
      <c r="B131" s="87" t="s">
        <v>88</v>
      </c>
      <c r="C131" s="5"/>
      <c r="D131" s="5"/>
      <c r="E131" s="64">
        <v>113</v>
      </c>
      <c r="F131" s="29">
        <f t="shared" si="65"/>
        <v>3</v>
      </c>
      <c r="G131" s="30">
        <f t="shared" si="65"/>
        <v>23</v>
      </c>
      <c r="H131" s="30">
        <f t="shared" si="65"/>
        <v>84</v>
      </c>
      <c r="I131" s="33">
        <f>SUM(G131:H131)</f>
        <v>107</v>
      </c>
      <c r="J131" s="30">
        <v>1</v>
      </c>
      <c r="K131" s="30">
        <v>10</v>
      </c>
      <c r="L131" s="30">
        <v>23</v>
      </c>
      <c r="M131" s="29">
        <v>1</v>
      </c>
      <c r="N131" s="30">
        <v>7</v>
      </c>
      <c r="O131" s="33">
        <v>25</v>
      </c>
      <c r="P131" s="30">
        <v>1</v>
      </c>
      <c r="Q131" s="30">
        <v>6</v>
      </c>
      <c r="R131" s="30">
        <v>36</v>
      </c>
      <c r="S131" s="30"/>
      <c r="T131" s="30"/>
      <c r="U131" s="30"/>
      <c r="V131" s="29"/>
      <c r="W131" s="33"/>
      <c r="X131" s="29"/>
      <c r="Y131" s="33"/>
      <c r="Z131" s="30"/>
      <c r="AA131" s="30"/>
    </row>
    <row r="132" spans="2:27" s="46" customFormat="1" ht="18" customHeight="1">
      <c r="B132" s="6" t="s">
        <v>89</v>
      </c>
      <c r="C132" s="6"/>
      <c r="D132" s="6" t="s">
        <v>83</v>
      </c>
      <c r="E132" s="82">
        <f>E133+E134</f>
        <v>904</v>
      </c>
      <c r="F132" s="45">
        <f>SUM(F133:F134)</f>
        <v>24</v>
      </c>
      <c r="G132" s="46">
        <f aca="true" t="shared" si="66" ref="G132:R132">SUM(G133:G134)</f>
        <v>415</v>
      </c>
      <c r="H132" s="46">
        <f t="shared" si="66"/>
        <v>483</v>
      </c>
      <c r="I132" s="46">
        <f t="shared" si="66"/>
        <v>898</v>
      </c>
      <c r="J132" s="45">
        <f t="shared" si="66"/>
        <v>8</v>
      </c>
      <c r="K132" s="46">
        <f t="shared" si="66"/>
        <v>132</v>
      </c>
      <c r="L132" s="46">
        <f t="shared" si="66"/>
        <v>166</v>
      </c>
      <c r="M132" s="45">
        <f t="shared" si="66"/>
        <v>8</v>
      </c>
      <c r="N132" s="46">
        <f t="shared" si="66"/>
        <v>138</v>
      </c>
      <c r="O132" s="46">
        <f t="shared" si="66"/>
        <v>165</v>
      </c>
      <c r="P132" s="45">
        <f>SUM(P133:P134)</f>
        <v>8</v>
      </c>
      <c r="Q132" s="46">
        <f t="shared" si="66"/>
        <v>145</v>
      </c>
      <c r="R132" s="46">
        <f t="shared" si="66"/>
        <v>152</v>
      </c>
      <c r="S132" s="48"/>
      <c r="T132" s="48"/>
      <c r="V132" s="45">
        <v>38</v>
      </c>
      <c r="W132" s="46">
        <v>10</v>
      </c>
      <c r="X132" s="45">
        <v>15</v>
      </c>
      <c r="Y132" s="46">
        <v>14</v>
      </c>
      <c r="Z132" s="45">
        <v>5</v>
      </c>
      <c r="AA132" s="46">
        <v>2</v>
      </c>
    </row>
    <row r="133" spans="2:27" ht="18" customHeight="1">
      <c r="B133" s="88" t="s">
        <v>90</v>
      </c>
      <c r="C133" s="88"/>
      <c r="D133" s="88"/>
      <c r="E133" s="63">
        <v>795</v>
      </c>
      <c r="F133" s="31">
        <f aca="true" t="shared" si="67" ref="F133:H134">+J133+M133+P133</f>
        <v>21</v>
      </c>
      <c r="G133" s="40">
        <f t="shared" si="67"/>
        <v>387</v>
      </c>
      <c r="H133" s="40">
        <f t="shared" si="67"/>
        <v>406</v>
      </c>
      <c r="I133" s="40">
        <f>SUM(G133:H133)</f>
        <v>793</v>
      </c>
      <c r="J133" s="31">
        <v>7</v>
      </c>
      <c r="K133" s="40">
        <v>124</v>
      </c>
      <c r="L133" s="40">
        <v>144</v>
      </c>
      <c r="M133" s="31">
        <v>7</v>
      </c>
      <c r="N133" s="40">
        <v>127</v>
      </c>
      <c r="O133" s="40">
        <v>132</v>
      </c>
      <c r="P133" s="31">
        <v>7</v>
      </c>
      <c r="Q133" s="40">
        <v>136</v>
      </c>
      <c r="R133" s="40">
        <v>130</v>
      </c>
      <c r="S133" s="40"/>
      <c r="T133" s="40"/>
      <c r="U133" s="40"/>
      <c r="V133" s="31"/>
      <c r="W133" s="40"/>
      <c r="X133" s="31"/>
      <c r="Y133" s="40"/>
      <c r="Z133" s="31"/>
      <c r="AA133" s="40"/>
    </row>
    <row r="134" spans="2:28" ht="18" customHeight="1">
      <c r="B134" s="87" t="s">
        <v>71</v>
      </c>
      <c r="C134" s="5"/>
      <c r="D134" s="5"/>
      <c r="E134" s="64">
        <v>109</v>
      </c>
      <c r="F134" s="29">
        <f t="shared" si="67"/>
        <v>3</v>
      </c>
      <c r="G134" s="30">
        <f t="shared" si="67"/>
        <v>28</v>
      </c>
      <c r="H134" s="30">
        <f t="shared" si="67"/>
        <v>77</v>
      </c>
      <c r="I134" s="30">
        <f>SUM(G134:H134)</f>
        <v>105</v>
      </c>
      <c r="J134" s="29">
        <v>1</v>
      </c>
      <c r="K134" s="30">
        <v>8</v>
      </c>
      <c r="L134" s="30">
        <v>22</v>
      </c>
      <c r="M134" s="29">
        <v>1</v>
      </c>
      <c r="N134" s="30">
        <v>11</v>
      </c>
      <c r="O134" s="30">
        <v>33</v>
      </c>
      <c r="P134" s="29">
        <v>1</v>
      </c>
      <c r="Q134" s="30">
        <v>9</v>
      </c>
      <c r="R134" s="30">
        <v>22</v>
      </c>
      <c r="S134" s="30"/>
      <c r="T134" s="30"/>
      <c r="U134" s="30"/>
      <c r="V134" s="29"/>
      <c r="W134" s="30"/>
      <c r="X134" s="29"/>
      <c r="Y134" s="30"/>
      <c r="Z134" s="29"/>
      <c r="AA134" s="30"/>
      <c r="AB134" s="40"/>
    </row>
    <row r="135" spans="2:27" s="46" customFormat="1" ht="18" customHeight="1">
      <c r="B135" s="3" t="s">
        <v>91</v>
      </c>
      <c r="C135" s="3"/>
      <c r="D135" s="3" t="s">
        <v>83</v>
      </c>
      <c r="E135" s="82">
        <f>E136+E137</f>
        <v>666</v>
      </c>
      <c r="F135" s="45">
        <f aca="true" t="shared" si="68" ref="F135:R135">SUM(F136:F137)</f>
        <v>22</v>
      </c>
      <c r="G135" s="46">
        <f t="shared" si="68"/>
        <v>477</v>
      </c>
      <c r="H135" s="46">
        <f t="shared" si="68"/>
        <v>263</v>
      </c>
      <c r="I135" s="46">
        <f t="shared" si="68"/>
        <v>740</v>
      </c>
      <c r="J135" s="45">
        <f t="shared" si="68"/>
        <v>7</v>
      </c>
      <c r="K135" s="46">
        <f t="shared" si="68"/>
        <v>179</v>
      </c>
      <c r="L135" s="46">
        <f t="shared" si="68"/>
        <v>104</v>
      </c>
      <c r="M135" s="45">
        <f t="shared" si="68"/>
        <v>8</v>
      </c>
      <c r="N135" s="46">
        <f t="shared" si="68"/>
        <v>176</v>
      </c>
      <c r="O135" s="46">
        <f t="shared" si="68"/>
        <v>79</v>
      </c>
      <c r="P135" s="45">
        <f t="shared" si="68"/>
        <v>7</v>
      </c>
      <c r="Q135" s="46">
        <f t="shared" si="68"/>
        <v>122</v>
      </c>
      <c r="R135" s="46">
        <f t="shared" si="68"/>
        <v>80</v>
      </c>
      <c r="V135" s="45">
        <v>35</v>
      </c>
      <c r="W135" s="46">
        <v>6</v>
      </c>
      <c r="X135" s="45">
        <v>11</v>
      </c>
      <c r="Y135" s="46">
        <v>4</v>
      </c>
      <c r="Z135" s="45">
        <v>5</v>
      </c>
      <c r="AA135" s="46">
        <v>2</v>
      </c>
    </row>
    <row r="136" spans="2:26" ht="18" customHeight="1">
      <c r="B136" s="6" t="s">
        <v>90</v>
      </c>
      <c r="C136" s="6"/>
      <c r="D136" s="6"/>
      <c r="E136" s="63">
        <v>642</v>
      </c>
      <c r="F136" s="31">
        <f aca="true" t="shared" si="69" ref="F136:H137">+J136+M136+P136</f>
        <v>20</v>
      </c>
      <c r="G136" s="32">
        <f t="shared" si="69"/>
        <v>474</v>
      </c>
      <c r="H136" s="32">
        <f t="shared" si="69"/>
        <v>251</v>
      </c>
      <c r="I136" s="32">
        <f>SUM(G136:H136)</f>
        <v>725</v>
      </c>
      <c r="J136" s="31">
        <v>7</v>
      </c>
      <c r="K136" s="32">
        <v>179</v>
      </c>
      <c r="L136" s="32">
        <v>104</v>
      </c>
      <c r="M136" s="31">
        <v>7</v>
      </c>
      <c r="N136" s="32">
        <v>174</v>
      </c>
      <c r="O136" s="32">
        <v>77</v>
      </c>
      <c r="P136" s="31">
        <v>6</v>
      </c>
      <c r="Q136" s="32">
        <v>121</v>
      </c>
      <c r="R136" s="32">
        <v>70</v>
      </c>
      <c r="V136" s="31"/>
      <c r="X136" s="31"/>
      <c r="Z136" s="31"/>
    </row>
    <row r="137" spans="2:27" ht="18" customHeight="1">
      <c r="B137" s="89" t="s">
        <v>116</v>
      </c>
      <c r="C137" s="5"/>
      <c r="D137" s="5"/>
      <c r="E137" s="64">
        <v>24</v>
      </c>
      <c r="F137" s="29">
        <f t="shared" si="69"/>
        <v>2</v>
      </c>
      <c r="G137" s="30">
        <f t="shared" si="69"/>
        <v>3</v>
      </c>
      <c r="H137" s="30">
        <f t="shared" si="69"/>
        <v>12</v>
      </c>
      <c r="I137" s="30">
        <f>SUM(G137:H137)</f>
        <v>15</v>
      </c>
      <c r="J137" s="29"/>
      <c r="K137" s="30"/>
      <c r="L137" s="30"/>
      <c r="M137" s="29">
        <v>1</v>
      </c>
      <c r="N137" s="30">
        <v>2</v>
      </c>
      <c r="O137" s="30">
        <v>2</v>
      </c>
      <c r="P137" s="29">
        <v>1</v>
      </c>
      <c r="Q137" s="30">
        <v>1</v>
      </c>
      <c r="R137" s="30">
        <v>10</v>
      </c>
      <c r="S137" s="30"/>
      <c r="T137" s="30"/>
      <c r="U137" s="30"/>
      <c r="V137" s="29"/>
      <c r="W137" s="30"/>
      <c r="X137" s="29"/>
      <c r="Y137" s="30"/>
      <c r="Z137" s="29"/>
      <c r="AA137" s="30"/>
    </row>
    <row r="138" spans="2:27" s="46" customFormat="1" ht="18" customHeight="1">
      <c r="B138" s="3" t="s">
        <v>93</v>
      </c>
      <c r="C138" s="3"/>
      <c r="D138" s="3" t="s">
        <v>83</v>
      </c>
      <c r="E138" s="82">
        <f>E139+E140</f>
        <v>650</v>
      </c>
      <c r="F138" s="45">
        <f>SUM(F139:F140)</f>
        <v>19</v>
      </c>
      <c r="G138" s="46">
        <f aca="true" t="shared" si="70" ref="G138:R138">SUM(G139:G140)</f>
        <v>522</v>
      </c>
      <c r="H138" s="46">
        <f t="shared" si="70"/>
        <v>107</v>
      </c>
      <c r="I138" s="46">
        <f t="shared" si="70"/>
        <v>629</v>
      </c>
      <c r="J138" s="45">
        <f t="shared" si="70"/>
        <v>6</v>
      </c>
      <c r="K138" s="46">
        <f t="shared" si="70"/>
        <v>177</v>
      </c>
      <c r="L138" s="46">
        <f t="shared" si="70"/>
        <v>40</v>
      </c>
      <c r="M138" s="45">
        <f t="shared" si="70"/>
        <v>6</v>
      </c>
      <c r="N138" s="46">
        <f t="shared" si="70"/>
        <v>156</v>
      </c>
      <c r="O138" s="46">
        <f t="shared" si="70"/>
        <v>28</v>
      </c>
      <c r="P138" s="45">
        <f>SUM(P139:P140)</f>
        <v>7</v>
      </c>
      <c r="Q138" s="46">
        <f>SUM(Q139:Q140)</f>
        <v>189</v>
      </c>
      <c r="R138" s="46">
        <f t="shared" si="70"/>
        <v>39</v>
      </c>
      <c r="V138" s="45">
        <v>23</v>
      </c>
      <c r="W138" s="46">
        <v>19</v>
      </c>
      <c r="X138" s="45"/>
      <c r="Y138" s="46">
        <v>1</v>
      </c>
      <c r="Z138" s="45">
        <v>24</v>
      </c>
      <c r="AA138" s="46">
        <v>7</v>
      </c>
    </row>
    <row r="139" spans="2:26" ht="18" customHeight="1">
      <c r="B139" s="6" t="s">
        <v>90</v>
      </c>
      <c r="C139" s="6"/>
      <c r="D139" s="6"/>
      <c r="E139" s="63">
        <v>331</v>
      </c>
      <c r="F139" s="31">
        <f aca="true" t="shared" si="71" ref="F139:H140">+J139+M139+P139</f>
        <v>13</v>
      </c>
      <c r="G139" s="32">
        <f t="shared" si="71"/>
        <v>343</v>
      </c>
      <c r="H139" s="32">
        <f t="shared" si="71"/>
        <v>97</v>
      </c>
      <c r="I139" s="32">
        <f>SUM(G139:H139)</f>
        <v>440</v>
      </c>
      <c r="J139" s="31">
        <v>5</v>
      </c>
      <c r="K139" s="32">
        <v>153</v>
      </c>
      <c r="L139" s="32">
        <v>40</v>
      </c>
      <c r="M139" s="31">
        <v>5</v>
      </c>
      <c r="N139" s="32">
        <v>122</v>
      </c>
      <c r="O139" s="32">
        <v>28</v>
      </c>
      <c r="P139" s="31">
        <v>3</v>
      </c>
      <c r="Q139" s="32">
        <v>68</v>
      </c>
      <c r="R139" s="32">
        <v>29</v>
      </c>
      <c r="V139" s="31"/>
      <c r="X139" s="31"/>
      <c r="Z139" s="31"/>
    </row>
    <row r="140" spans="2:27" ht="18" customHeight="1">
      <c r="B140" s="5" t="s">
        <v>94</v>
      </c>
      <c r="C140" s="5"/>
      <c r="D140" s="5"/>
      <c r="E140" s="64">
        <v>319</v>
      </c>
      <c r="F140" s="29">
        <f t="shared" si="71"/>
        <v>6</v>
      </c>
      <c r="G140" s="30">
        <f t="shared" si="71"/>
        <v>179</v>
      </c>
      <c r="H140" s="30">
        <f t="shared" si="71"/>
        <v>10</v>
      </c>
      <c r="I140" s="30">
        <f>SUM(G140:H140)</f>
        <v>189</v>
      </c>
      <c r="J140" s="29">
        <v>1</v>
      </c>
      <c r="K140" s="30">
        <v>24</v>
      </c>
      <c r="L140" s="30"/>
      <c r="M140" s="29">
        <v>1</v>
      </c>
      <c r="N140" s="30">
        <v>34</v>
      </c>
      <c r="O140" s="30"/>
      <c r="P140" s="29">
        <v>4</v>
      </c>
      <c r="Q140" s="30">
        <v>121</v>
      </c>
      <c r="R140" s="30">
        <v>10</v>
      </c>
      <c r="S140" s="30"/>
      <c r="T140" s="30"/>
      <c r="U140" s="30"/>
      <c r="V140" s="29"/>
      <c r="W140" s="30"/>
      <c r="X140" s="29"/>
      <c r="Y140" s="30"/>
      <c r="Z140" s="29"/>
      <c r="AA140" s="30"/>
    </row>
    <row r="141" spans="2:27" s="46" customFormat="1" ht="18" customHeight="1">
      <c r="B141" s="6" t="s">
        <v>95</v>
      </c>
      <c r="C141" s="6"/>
      <c r="D141" s="6" t="s">
        <v>83</v>
      </c>
      <c r="E141" s="82">
        <f>E142</f>
        <v>902</v>
      </c>
      <c r="F141" s="45">
        <f aca="true" t="shared" si="72" ref="F141:R141">SUM(F142)</f>
        <v>24</v>
      </c>
      <c r="G141" s="46">
        <f t="shared" si="72"/>
        <v>674</v>
      </c>
      <c r="H141" s="46">
        <f t="shared" si="72"/>
        <v>203</v>
      </c>
      <c r="I141" s="46">
        <f t="shared" si="72"/>
        <v>877</v>
      </c>
      <c r="J141" s="45">
        <f t="shared" si="72"/>
        <v>8</v>
      </c>
      <c r="K141" s="46">
        <f t="shared" si="72"/>
        <v>235</v>
      </c>
      <c r="L141" s="46">
        <f t="shared" si="72"/>
        <v>71</v>
      </c>
      <c r="M141" s="45">
        <f t="shared" si="72"/>
        <v>9</v>
      </c>
      <c r="N141" s="46">
        <f t="shared" si="72"/>
        <v>247</v>
      </c>
      <c r="O141" s="46">
        <f t="shared" si="72"/>
        <v>80</v>
      </c>
      <c r="P141" s="45">
        <f t="shared" si="72"/>
        <v>7</v>
      </c>
      <c r="Q141" s="46">
        <f t="shared" si="72"/>
        <v>192</v>
      </c>
      <c r="R141" s="46">
        <f t="shared" si="72"/>
        <v>52</v>
      </c>
      <c r="V141" s="45">
        <v>31</v>
      </c>
      <c r="W141" s="46">
        <v>6</v>
      </c>
      <c r="X141" s="45">
        <v>15</v>
      </c>
      <c r="Y141" s="46">
        <v>10</v>
      </c>
      <c r="Z141" s="45">
        <v>7</v>
      </c>
      <c r="AA141" s="46">
        <v>4</v>
      </c>
    </row>
    <row r="142" spans="2:27" ht="18" customHeight="1">
      <c r="B142" s="5" t="s">
        <v>90</v>
      </c>
      <c r="C142" s="5"/>
      <c r="D142" s="5"/>
      <c r="E142" s="64">
        <v>902</v>
      </c>
      <c r="F142" s="29">
        <f>+J142+M142+P142</f>
        <v>24</v>
      </c>
      <c r="G142" s="30">
        <f>+K142+N142+Q142</f>
        <v>674</v>
      </c>
      <c r="H142" s="30">
        <f>+L142+O142+R142</f>
        <v>203</v>
      </c>
      <c r="I142" s="30">
        <f>SUM(G142:H142)</f>
        <v>877</v>
      </c>
      <c r="J142" s="29">
        <v>8</v>
      </c>
      <c r="K142" s="30">
        <v>235</v>
      </c>
      <c r="L142" s="30">
        <v>71</v>
      </c>
      <c r="M142" s="29">
        <v>9</v>
      </c>
      <c r="N142" s="30">
        <v>247</v>
      </c>
      <c r="O142" s="30">
        <v>80</v>
      </c>
      <c r="P142" s="29">
        <v>7</v>
      </c>
      <c r="Q142" s="30">
        <v>192</v>
      </c>
      <c r="R142" s="30">
        <v>52</v>
      </c>
      <c r="S142" s="30"/>
      <c r="T142" s="30"/>
      <c r="U142" s="30"/>
      <c r="V142" s="29"/>
      <c r="W142" s="30"/>
      <c r="X142" s="29"/>
      <c r="Y142" s="30"/>
      <c r="Z142" s="29"/>
      <c r="AA142" s="30"/>
    </row>
    <row r="143" spans="2:27" s="46" customFormat="1" ht="18" customHeight="1">
      <c r="B143" s="6" t="s">
        <v>96</v>
      </c>
      <c r="C143" s="6"/>
      <c r="D143" s="6" t="s">
        <v>83</v>
      </c>
      <c r="E143" s="82">
        <f>E144+E145</f>
        <v>457</v>
      </c>
      <c r="F143" s="45">
        <f aca="true" t="shared" si="73" ref="F143:R143">SUM(F144:F145)</f>
        <v>15</v>
      </c>
      <c r="G143" s="46">
        <f t="shared" si="73"/>
        <v>321</v>
      </c>
      <c r="H143" s="46">
        <f t="shared" si="73"/>
        <v>125</v>
      </c>
      <c r="I143" s="46">
        <f t="shared" si="73"/>
        <v>446</v>
      </c>
      <c r="J143" s="45">
        <f t="shared" si="73"/>
        <v>5</v>
      </c>
      <c r="K143" s="46">
        <f t="shared" si="73"/>
        <v>99</v>
      </c>
      <c r="L143" s="46">
        <f t="shared" si="73"/>
        <v>53</v>
      </c>
      <c r="M143" s="45">
        <f t="shared" si="73"/>
        <v>5</v>
      </c>
      <c r="N143" s="46">
        <f t="shared" si="73"/>
        <v>114</v>
      </c>
      <c r="O143" s="46">
        <f t="shared" si="73"/>
        <v>40</v>
      </c>
      <c r="P143" s="45">
        <f t="shared" si="73"/>
        <v>5</v>
      </c>
      <c r="Q143" s="46">
        <f t="shared" si="73"/>
        <v>108</v>
      </c>
      <c r="R143" s="46">
        <f t="shared" si="73"/>
        <v>32</v>
      </c>
      <c r="V143" s="45">
        <v>20</v>
      </c>
      <c r="W143" s="46">
        <v>3</v>
      </c>
      <c r="X143" s="45">
        <v>6</v>
      </c>
      <c r="Y143" s="46">
        <v>3</v>
      </c>
      <c r="Z143" s="45">
        <v>3</v>
      </c>
      <c r="AA143" s="46">
        <v>4</v>
      </c>
    </row>
    <row r="144" spans="2:26" ht="18" customHeight="1">
      <c r="B144" s="6" t="s">
        <v>90</v>
      </c>
      <c r="C144" s="6"/>
      <c r="D144" s="6"/>
      <c r="E144" s="63">
        <v>389</v>
      </c>
      <c r="F144" s="31">
        <f aca="true" t="shared" si="74" ref="F144:H145">+J144+M144+P144</f>
        <v>12</v>
      </c>
      <c r="G144" s="32">
        <f t="shared" si="74"/>
        <v>271</v>
      </c>
      <c r="H144" s="32">
        <f t="shared" si="74"/>
        <v>125</v>
      </c>
      <c r="I144" s="32">
        <f>SUM(G144:H144)</f>
        <v>396</v>
      </c>
      <c r="J144" s="31">
        <v>4</v>
      </c>
      <c r="K144" s="32">
        <v>86</v>
      </c>
      <c r="L144" s="32">
        <v>53</v>
      </c>
      <c r="M144" s="31">
        <v>4</v>
      </c>
      <c r="N144" s="32">
        <v>96</v>
      </c>
      <c r="O144" s="32">
        <v>40</v>
      </c>
      <c r="P144" s="31">
        <v>4</v>
      </c>
      <c r="Q144" s="32">
        <v>89</v>
      </c>
      <c r="R144" s="32">
        <v>32</v>
      </c>
      <c r="V144" s="31"/>
      <c r="X144" s="31"/>
      <c r="Z144" s="31"/>
    </row>
    <row r="145" spans="2:27" ht="18" customHeight="1">
      <c r="B145" s="5" t="s">
        <v>97</v>
      </c>
      <c r="C145" s="5"/>
      <c r="D145" s="5"/>
      <c r="E145" s="64">
        <v>68</v>
      </c>
      <c r="F145" s="29">
        <f t="shared" si="74"/>
        <v>3</v>
      </c>
      <c r="G145" s="30">
        <f t="shared" si="74"/>
        <v>50</v>
      </c>
      <c r="H145" s="30">
        <f t="shared" si="74"/>
        <v>0</v>
      </c>
      <c r="I145" s="30">
        <f>SUM(G145:H145)</f>
        <v>50</v>
      </c>
      <c r="J145" s="29">
        <v>1</v>
      </c>
      <c r="K145" s="30">
        <v>13</v>
      </c>
      <c r="L145" s="30"/>
      <c r="M145" s="29">
        <v>1</v>
      </c>
      <c r="N145" s="30">
        <v>18</v>
      </c>
      <c r="O145" s="30"/>
      <c r="P145" s="29">
        <v>1</v>
      </c>
      <c r="Q145" s="30">
        <v>19</v>
      </c>
      <c r="R145" s="30"/>
      <c r="S145" s="30"/>
      <c r="T145" s="30"/>
      <c r="U145" s="30"/>
      <c r="V145" s="29"/>
      <c r="W145" s="30"/>
      <c r="X145" s="29"/>
      <c r="Y145" s="30"/>
      <c r="Z145" s="29"/>
      <c r="AA145" s="30"/>
    </row>
    <row r="146" spans="2:27" s="46" customFormat="1" ht="18" customHeight="1">
      <c r="B146" s="6" t="s">
        <v>98</v>
      </c>
      <c r="C146" s="6"/>
      <c r="D146" s="6" t="s">
        <v>83</v>
      </c>
      <c r="E146" s="82">
        <f>E147</f>
        <v>451</v>
      </c>
      <c r="F146" s="45">
        <f aca="true" t="shared" si="75" ref="F146:R146">SUM(F147)</f>
        <v>15</v>
      </c>
      <c r="G146" s="46">
        <f t="shared" si="75"/>
        <v>244</v>
      </c>
      <c r="H146" s="46">
        <f t="shared" si="75"/>
        <v>236</v>
      </c>
      <c r="I146" s="46">
        <f t="shared" si="75"/>
        <v>480</v>
      </c>
      <c r="J146" s="45">
        <f t="shared" si="75"/>
        <v>5</v>
      </c>
      <c r="K146" s="46">
        <f t="shared" si="75"/>
        <v>88</v>
      </c>
      <c r="L146" s="46">
        <f t="shared" si="75"/>
        <v>84</v>
      </c>
      <c r="M146" s="45">
        <f t="shared" si="75"/>
        <v>5</v>
      </c>
      <c r="N146" s="46">
        <f t="shared" si="75"/>
        <v>87</v>
      </c>
      <c r="O146" s="46">
        <f t="shared" si="75"/>
        <v>63</v>
      </c>
      <c r="P146" s="45">
        <f t="shared" si="75"/>
        <v>5</v>
      </c>
      <c r="Q146" s="46">
        <f t="shared" si="75"/>
        <v>69</v>
      </c>
      <c r="R146" s="46">
        <f t="shared" si="75"/>
        <v>89</v>
      </c>
      <c r="V146" s="45">
        <v>21</v>
      </c>
      <c r="W146" s="46">
        <v>9</v>
      </c>
      <c r="X146" s="45">
        <v>4</v>
      </c>
      <c r="Y146" s="46">
        <v>2</v>
      </c>
      <c r="Z146" s="45">
        <v>3</v>
      </c>
      <c r="AA146" s="46">
        <v>3</v>
      </c>
    </row>
    <row r="147" spans="2:27" ht="18" customHeight="1">
      <c r="B147" s="5" t="s">
        <v>90</v>
      </c>
      <c r="C147" s="5"/>
      <c r="D147" s="5"/>
      <c r="E147" s="64">
        <v>451</v>
      </c>
      <c r="F147" s="29">
        <f>+J147+M147+P147</f>
        <v>15</v>
      </c>
      <c r="G147" s="30">
        <f>+K147+N147+Q147</f>
        <v>244</v>
      </c>
      <c r="H147" s="30">
        <f>+L147+O147+R147</f>
        <v>236</v>
      </c>
      <c r="I147" s="30">
        <f>SUM(G147:H147)</f>
        <v>480</v>
      </c>
      <c r="J147" s="29">
        <v>5</v>
      </c>
      <c r="K147" s="30">
        <v>88</v>
      </c>
      <c r="L147" s="30">
        <v>84</v>
      </c>
      <c r="M147" s="29">
        <v>5</v>
      </c>
      <c r="N147" s="30">
        <v>87</v>
      </c>
      <c r="O147" s="30">
        <v>63</v>
      </c>
      <c r="P147" s="29">
        <v>5</v>
      </c>
      <c r="Q147" s="30">
        <v>69</v>
      </c>
      <c r="R147" s="30">
        <v>89</v>
      </c>
      <c r="S147" s="30"/>
      <c r="T147" s="30"/>
      <c r="U147" s="30">
        <v>20</v>
      </c>
      <c r="V147" s="29"/>
      <c r="W147" s="30"/>
      <c r="X147" s="29"/>
      <c r="Y147" s="30"/>
      <c r="Z147" s="29"/>
      <c r="AA147" s="30"/>
    </row>
    <row r="148" spans="2:27" s="46" customFormat="1" ht="18" customHeight="1">
      <c r="B148" s="6" t="s">
        <v>145</v>
      </c>
      <c r="C148" s="6"/>
      <c r="D148" s="6" t="s">
        <v>83</v>
      </c>
      <c r="E148" s="82">
        <f>E149</f>
        <v>8</v>
      </c>
      <c r="F148" s="45">
        <f aca="true" t="shared" si="76" ref="F148:R148">SUM(F149)</f>
        <v>2</v>
      </c>
      <c r="G148" s="46">
        <f t="shared" si="76"/>
        <v>4</v>
      </c>
      <c r="H148" s="46">
        <f t="shared" si="76"/>
        <v>2</v>
      </c>
      <c r="I148" s="46">
        <f t="shared" si="76"/>
        <v>6</v>
      </c>
      <c r="J148" s="45">
        <f t="shared" si="76"/>
        <v>0</v>
      </c>
      <c r="K148" s="46">
        <f t="shared" si="76"/>
        <v>0</v>
      </c>
      <c r="L148" s="46">
        <f t="shared" si="76"/>
        <v>0</v>
      </c>
      <c r="M148" s="45">
        <f t="shared" si="76"/>
        <v>1</v>
      </c>
      <c r="N148" s="46">
        <f t="shared" si="76"/>
        <v>1</v>
      </c>
      <c r="O148" s="46">
        <f t="shared" si="76"/>
        <v>1</v>
      </c>
      <c r="P148" s="45">
        <f t="shared" si="76"/>
        <v>1</v>
      </c>
      <c r="Q148" s="46">
        <f t="shared" si="76"/>
        <v>3</v>
      </c>
      <c r="R148" s="46">
        <f t="shared" si="76"/>
        <v>1</v>
      </c>
      <c r="V148" s="45">
        <v>5</v>
      </c>
      <c r="W148" s="46">
        <v>2</v>
      </c>
      <c r="X148" s="45">
        <v>4</v>
      </c>
      <c r="Y148" s="46">
        <v>2</v>
      </c>
      <c r="Z148" s="45">
        <v>1</v>
      </c>
      <c r="AA148" s="46">
        <v>2</v>
      </c>
    </row>
    <row r="149" spans="2:27" ht="18" customHeight="1">
      <c r="B149" s="30" t="s">
        <v>90</v>
      </c>
      <c r="C149" s="30"/>
      <c r="D149" s="30"/>
      <c r="E149" s="64">
        <v>8</v>
      </c>
      <c r="F149" s="29">
        <f>+J149+M149+P149</f>
        <v>2</v>
      </c>
      <c r="G149" s="30">
        <f>+K149+N149+Q149</f>
        <v>4</v>
      </c>
      <c r="H149" s="30">
        <f>+L149+O149+R149</f>
        <v>2</v>
      </c>
      <c r="I149" s="30">
        <f>SUM(G149:H149)</f>
        <v>6</v>
      </c>
      <c r="J149" s="29">
        <v>0</v>
      </c>
      <c r="K149" s="30">
        <v>0</v>
      </c>
      <c r="L149" s="30">
        <v>0</v>
      </c>
      <c r="M149" s="29">
        <v>1</v>
      </c>
      <c r="N149" s="30">
        <v>1</v>
      </c>
      <c r="O149" s="30">
        <v>1</v>
      </c>
      <c r="P149" s="29">
        <v>1</v>
      </c>
      <c r="Q149" s="30">
        <v>3</v>
      </c>
      <c r="R149" s="30">
        <v>1</v>
      </c>
      <c r="S149" s="30"/>
      <c r="T149" s="30"/>
      <c r="U149" s="30"/>
      <c r="V149" s="29"/>
      <c r="W149" s="30"/>
      <c r="X149" s="29"/>
      <c r="Y149" s="30"/>
      <c r="Z149" s="29"/>
      <c r="AA149" s="30"/>
    </row>
    <row r="150" spans="2:27" s="2" customFormat="1" ht="18" customHeight="1">
      <c r="B150" s="56" t="s">
        <v>16</v>
      </c>
      <c r="C150" s="56"/>
      <c r="D150" s="56"/>
      <c r="E150" s="57">
        <f aca="true" t="shared" si="77" ref="E150:R150">E5+E119</f>
        <v>28468</v>
      </c>
      <c r="F150" s="58">
        <f t="shared" si="77"/>
        <v>777</v>
      </c>
      <c r="G150" s="59">
        <f t="shared" si="77"/>
        <v>14610</v>
      </c>
      <c r="H150" s="59">
        <f t="shared" si="77"/>
        <v>13272</v>
      </c>
      <c r="I150" s="60">
        <f t="shared" si="77"/>
        <v>27882</v>
      </c>
      <c r="J150" s="58">
        <f t="shared" si="77"/>
        <v>250</v>
      </c>
      <c r="K150" s="59">
        <f t="shared" si="77"/>
        <v>4808</v>
      </c>
      <c r="L150" s="59">
        <f t="shared" si="77"/>
        <v>4346</v>
      </c>
      <c r="M150" s="58">
        <f t="shared" si="77"/>
        <v>258</v>
      </c>
      <c r="N150" s="59">
        <f t="shared" si="77"/>
        <v>4816</v>
      </c>
      <c r="O150" s="59">
        <f t="shared" si="77"/>
        <v>4394</v>
      </c>
      <c r="P150" s="58">
        <f t="shared" si="77"/>
        <v>269</v>
      </c>
      <c r="Q150" s="59">
        <f t="shared" si="77"/>
        <v>4986</v>
      </c>
      <c r="R150" s="59">
        <f t="shared" si="77"/>
        <v>4532</v>
      </c>
      <c r="S150" s="1" t="e">
        <f>S5+S6</f>
        <v>#REF!</v>
      </c>
      <c r="T150" s="1" t="e">
        <f>T5+T6</f>
        <v>#REF!</v>
      </c>
      <c r="U150" s="1" t="e">
        <f>U5+U6</f>
        <v>#REF!</v>
      </c>
      <c r="V150" s="58">
        <f aca="true" t="shared" si="78" ref="V150:AA150">V5+V119</f>
        <v>1361</v>
      </c>
      <c r="W150" s="59">
        <f t="shared" si="78"/>
        <v>643</v>
      </c>
      <c r="X150" s="58">
        <f t="shared" si="78"/>
        <v>227</v>
      </c>
      <c r="Y150" s="59">
        <f t="shared" si="78"/>
        <v>252</v>
      </c>
      <c r="Z150" s="58">
        <f t="shared" si="78"/>
        <v>231</v>
      </c>
      <c r="AA150" s="59">
        <f t="shared" si="78"/>
        <v>261</v>
      </c>
    </row>
    <row r="152" spans="2:4" s="40" customFormat="1" ht="18" customHeight="1">
      <c r="B152" s="62"/>
      <c r="C152" s="62"/>
      <c r="D152" s="62"/>
    </row>
    <row r="153" s="40" customFormat="1" ht="18" customHeight="1"/>
  </sheetData>
  <printOptions/>
  <pageMargins left="0.7874015748031497" right="0.7874015748031497" top="0.984251968503937" bottom="0.984251968503937" header="0.5118110236220472" footer="0.5118110236220472"/>
  <pageSetup fitToHeight="10" horizontalDpi="600" verticalDpi="600" orientation="landscape" paperSize="12" scale="66" r:id="rId1"/>
  <rowBreaks count="1" manualBreakCount="1">
    <brk id="50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Zeros="0" view="pageBreakPreview" zoomScale="60" zoomScaleNormal="75" workbookViewId="0" topLeftCell="A1">
      <pane xSplit="3" ySplit="4" topLeftCell="D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1" sqref="AB1:AB16384"/>
    </sheetView>
  </sheetViews>
  <sheetFormatPr defaultColWidth="8.796875" defaultRowHeight="14.25"/>
  <cols>
    <col min="1" max="1" width="18.09765625" style="32" customWidth="1"/>
    <col min="2" max="2" width="0.203125" style="32" hidden="1" customWidth="1"/>
    <col min="3" max="3" width="9" style="32" hidden="1" customWidth="1"/>
    <col min="4" max="4" width="9.5" style="19" customWidth="1"/>
    <col min="5" max="26" width="9.8984375" style="32" customWidth="1"/>
    <col min="27" max="16384" width="9" style="32" customWidth="1"/>
  </cols>
  <sheetData>
    <row r="1" spans="1:26" ht="15" thickBot="1">
      <c r="A1" s="30" t="s">
        <v>140</v>
      </c>
      <c r="B1" s="30"/>
      <c r="C1" s="30"/>
      <c r="D1" s="7"/>
      <c r="E1" s="30"/>
      <c r="F1" s="30"/>
      <c r="G1" s="30"/>
      <c r="H1" s="30"/>
      <c r="I1" s="30"/>
      <c r="J1" s="30"/>
      <c r="K1" s="30"/>
      <c r="L1" s="30"/>
      <c r="M1" s="4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4.25">
      <c r="A2" s="49"/>
      <c r="B2" s="49"/>
      <c r="C2" s="49"/>
      <c r="D2" s="8" t="s">
        <v>0</v>
      </c>
      <c r="E2" s="51" t="s">
        <v>1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1" t="s">
        <v>2</v>
      </c>
      <c r="V2" s="52"/>
      <c r="W2" s="52"/>
      <c r="X2" s="52"/>
      <c r="Y2" s="51" t="s">
        <v>3</v>
      </c>
      <c r="Z2" s="52"/>
    </row>
    <row r="3" spans="1:26" ht="14.25">
      <c r="A3" s="53" t="s">
        <v>4</v>
      </c>
      <c r="B3" s="53"/>
      <c r="C3" s="53"/>
      <c r="D3" s="9"/>
      <c r="E3" s="54" t="s">
        <v>5</v>
      </c>
      <c r="F3" s="30"/>
      <c r="G3" s="30"/>
      <c r="H3" s="30"/>
      <c r="I3" s="54" t="s">
        <v>6</v>
      </c>
      <c r="J3" s="30"/>
      <c r="K3" s="30"/>
      <c r="L3" s="54" t="s">
        <v>7</v>
      </c>
      <c r="M3" s="30"/>
      <c r="N3" s="30"/>
      <c r="O3" s="54" t="s">
        <v>8</v>
      </c>
      <c r="P3" s="30"/>
      <c r="Q3" s="30"/>
      <c r="R3" s="29" t="s">
        <v>99</v>
      </c>
      <c r="S3" s="30"/>
      <c r="T3" s="30"/>
      <c r="U3" s="54" t="s">
        <v>9</v>
      </c>
      <c r="V3" s="30"/>
      <c r="W3" s="54" t="s">
        <v>10</v>
      </c>
      <c r="X3" s="30"/>
      <c r="Y3" s="54" t="s">
        <v>9</v>
      </c>
      <c r="Z3" s="30"/>
    </row>
    <row r="4" spans="1:26" ht="14.25">
      <c r="A4" s="30"/>
      <c r="B4" s="30"/>
      <c r="C4" s="30"/>
      <c r="D4" s="10" t="s">
        <v>11</v>
      </c>
      <c r="E4" s="54" t="s">
        <v>12</v>
      </c>
      <c r="F4" s="54" t="s">
        <v>13</v>
      </c>
      <c r="G4" s="54" t="s">
        <v>14</v>
      </c>
      <c r="H4" s="54" t="s">
        <v>15</v>
      </c>
      <c r="I4" s="54" t="s">
        <v>12</v>
      </c>
      <c r="J4" s="54" t="s">
        <v>13</v>
      </c>
      <c r="K4" s="54" t="s">
        <v>14</v>
      </c>
      <c r="L4" s="90" t="s">
        <v>12</v>
      </c>
      <c r="M4" s="90" t="s">
        <v>13</v>
      </c>
      <c r="N4" s="90" t="s">
        <v>14</v>
      </c>
      <c r="O4" s="90" t="s">
        <v>12</v>
      </c>
      <c r="P4" s="90" t="s">
        <v>13</v>
      </c>
      <c r="Q4" s="90" t="s">
        <v>14</v>
      </c>
      <c r="R4" s="90" t="s">
        <v>12</v>
      </c>
      <c r="S4" s="90" t="s">
        <v>13</v>
      </c>
      <c r="T4" s="90" t="s">
        <v>14</v>
      </c>
      <c r="U4" s="54" t="s">
        <v>13</v>
      </c>
      <c r="V4" s="54" t="s">
        <v>14</v>
      </c>
      <c r="W4" s="54" t="s">
        <v>13</v>
      </c>
      <c r="X4" s="54" t="s">
        <v>14</v>
      </c>
      <c r="Y4" s="54" t="s">
        <v>13</v>
      </c>
      <c r="Z4" s="54" t="s">
        <v>14</v>
      </c>
    </row>
    <row r="5" spans="1:26" s="46" customFormat="1" ht="14.25">
      <c r="A5" s="91" t="s">
        <v>105</v>
      </c>
      <c r="B5" s="48"/>
      <c r="C5" s="48"/>
      <c r="D5" s="92"/>
      <c r="E5" s="93"/>
      <c r="F5" s="94"/>
      <c r="G5" s="94"/>
      <c r="H5" s="95"/>
      <c r="I5" s="96"/>
      <c r="J5" s="96"/>
      <c r="K5" s="96"/>
      <c r="L5" s="93"/>
      <c r="M5" s="94"/>
      <c r="N5" s="95"/>
      <c r="O5" s="93"/>
      <c r="P5" s="94"/>
      <c r="Q5" s="95"/>
      <c r="R5" s="93"/>
      <c r="S5" s="94"/>
      <c r="T5" s="95"/>
      <c r="U5" s="97"/>
      <c r="V5" s="98"/>
      <c r="W5" s="97"/>
      <c r="X5" s="98"/>
      <c r="Y5" s="99"/>
      <c r="Z5" s="99"/>
    </row>
    <row r="6" spans="1:25" s="46" customFormat="1" ht="14.25">
      <c r="A6" s="100" t="s">
        <v>106</v>
      </c>
      <c r="B6" s="48"/>
      <c r="C6" s="48"/>
      <c r="D6" s="11">
        <f>D14</f>
        <v>28</v>
      </c>
      <c r="E6" s="11">
        <f aca="true" t="shared" si="0" ref="E6:N6">E14</f>
        <v>2</v>
      </c>
      <c r="F6" s="101">
        <f t="shared" si="0"/>
        <v>21</v>
      </c>
      <c r="G6" s="101">
        <f t="shared" si="0"/>
        <v>6</v>
      </c>
      <c r="H6" s="102">
        <f t="shared" si="0"/>
        <v>27</v>
      </c>
      <c r="I6" s="101">
        <f t="shared" si="0"/>
        <v>1</v>
      </c>
      <c r="J6" s="101">
        <f t="shared" si="0"/>
        <v>13</v>
      </c>
      <c r="K6" s="101">
        <f t="shared" si="0"/>
        <v>4</v>
      </c>
      <c r="L6" s="11">
        <f t="shared" si="0"/>
        <v>1</v>
      </c>
      <c r="M6" s="101">
        <f t="shared" si="0"/>
        <v>8</v>
      </c>
      <c r="N6" s="101">
        <f t="shared" si="0"/>
        <v>2</v>
      </c>
      <c r="O6" s="11"/>
      <c r="P6" s="101"/>
      <c r="Q6" s="102"/>
      <c r="R6" s="11"/>
      <c r="S6" s="101"/>
      <c r="T6" s="103"/>
      <c r="U6" s="104"/>
      <c r="V6" s="103"/>
      <c r="W6" s="104"/>
      <c r="X6" s="103"/>
      <c r="Y6" s="99"/>
    </row>
    <row r="7" spans="1:27" s="46" customFormat="1" ht="14.25">
      <c r="A7" s="81"/>
      <c r="B7" s="81"/>
      <c r="C7" s="81"/>
      <c r="D7" s="12">
        <f>D8+D10+D15+D17+D19+D21+D23+D25+D28</f>
        <v>874</v>
      </c>
      <c r="E7" s="12">
        <f aca="true" t="shared" si="1" ref="E7:Z7">SUMIF($C$8:$C$30,"県",E8:E28)</f>
        <v>66</v>
      </c>
      <c r="F7" s="105">
        <f t="shared" si="1"/>
        <v>540</v>
      </c>
      <c r="G7" s="105">
        <f t="shared" si="1"/>
        <v>347</v>
      </c>
      <c r="H7" s="106">
        <f t="shared" si="1"/>
        <v>887</v>
      </c>
      <c r="I7" s="12">
        <f t="shared" si="1"/>
        <v>19</v>
      </c>
      <c r="J7" s="105">
        <f t="shared" si="1"/>
        <v>155</v>
      </c>
      <c r="K7" s="106">
        <f t="shared" si="1"/>
        <v>143</v>
      </c>
      <c r="L7" s="12">
        <f t="shared" si="1"/>
        <v>18</v>
      </c>
      <c r="M7" s="105">
        <f t="shared" si="1"/>
        <v>141</v>
      </c>
      <c r="N7" s="106">
        <f t="shared" si="1"/>
        <v>108</v>
      </c>
      <c r="O7" s="12">
        <f t="shared" si="1"/>
        <v>16</v>
      </c>
      <c r="P7" s="105">
        <f t="shared" si="1"/>
        <v>139</v>
      </c>
      <c r="Q7" s="106">
        <f t="shared" si="1"/>
        <v>61</v>
      </c>
      <c r="R7" s="12">
        <f t="shared" si="1"/>
        <v>13</v>
      </c>
      <c r="S7" s="105">
        <f t="shared" si="1"/>
        <v>105</v>
      </c>
      <c r="T7" s="106">
        <f t="shared" si="1"/>
        <v>35</v>
      </c>
      <c r="U7" s="12">
        <f t="shared" si="1"/>
        <v>99</v>
      </c>
      <c r="V7" s="106">
        <f t="shared" si="1"/>
        <v>25</v>
      </c>
      <c r="W7" s="12">
        <f t="shared" si="1"/>
        <v>22</v>
      </c>
      <c r="X7" s="106">
        <f t="shared" si="1"/>
        <v>28</v>
      </c>
      <c r="Y7" s="12">
        <f t="shared" si="1"/>
        <v>10</v>
      </c>
      <c r="Z7" s="105">
        <f t="shared" si="1"/>
        <v>7</v>
      </c>
      <c r="AA7" s="48"/>
    </row>
    <row r="8" spans="1:26" s="46" customFormat="1" ht="14.25">
      <c r="A8" s="6" t="s">
        <v>26</v>
      </c>
      <c r="B8" s="6"/>
      <c r="C8" s="6" t="s">
        <v>20</v>
      </c>
      <c r="D8" s="13">
        <f>D9</f>
        <v>112</v>
      </c>
      <c r="E8" s="38">
        <f aca="true" t="shared" si="2" ref="E8:T8">SUM(E9)</f>
        <v>8</v>
      </c>
      <c r="F8" s="2">
        <f t="shared" si="2"/>
        <v>51</v>
      </c>
      <c r="G8" s="2">
        <f t="shared" si="2"/>
        <v>67</v>
      </c>
      <c r="H8" s="2">
        <f t="shared" si="2"/>
        <v>118</v>
      </c>
      <c r="I8" s="38">
        <f t="shared" si="2"/>
        <v>2</v>
      </c>
      <c r="J8" s="2">
        <f t="shared" si="2"/>
        <v>16</v>
      </c>
      <c r="K8" s="2">
        <f t="shared" si="2"/>
        <v>26</v>
      </c>
      <c r="L8" s="38">
        <f t="shared" si="2"/>
        <v>2</v>
      </c>
      <c r="M8" s="2">
        <f t="shared" si="2"/>
        <v>18</v>
      </c>
      <c r="N8" s="2">
        <f t="shared" si="2"/>
        <v>19</v>
      </c>
      <c r="O8" s="38">
        <f t="shared" si="2"/>
        <v>2</v>
      </c>
      <c r="P8" s="2">
        <f t="shared" si="2"/>
        <v>6</v>
      </c>
      <c r="Q8" s="2">
        <f t="shared" si="2"/>
        <v>18</v>
      </c>
      <c r="R8" s="38">
        <f t="shared" si="2"/>
        <v>2</v>
      </c>
      <c r="S8" s="39">
        <f t="shared" si="2"/>
        <v>11</v>
      </c>
      <c r="T8" s="2">
        <f t="shared" si="2"/>
        <v>4</v>
      </c>
      <c r="U8" s="38">
        <v>8</v>
      </c>
      <c r="V8" s="2">
        <v>3</v>
      </c>
      <c r="W8" s="38">
        <v>2</v>
      </c>
      <c r="X8" s="2">
        <v>5</v>
      </c>
      <c r="Y8" s="38">
        <v>0</v>
      </c>
      <c r="Z8" s="2">
        <v>0</v>
      </c>
    </row>
    <row r="9" spans="1:26" ht="14.25">
      <c r="A9" s="5" t="s">
        <v>21</v>
      </c>
      <c r="B9" s="5"/>
      <c r="C9" s="5"/>
      <c r="D9" s="14">
        <v>112</v>
      </c>
      <c r="E9" s="29">
        <f>+I9+L9+O9+R9</f>
        <v>8</v>
      </c>
      <c r="F9" s="30">
        <f>+J9+M9+P9+S9</f>
        <v>51</v>
      </c>
      <c r="G9" s="30">
        <f>+K9+N9+Q9+T9</f>
        <v>67</v>
      </c>
      <c r="H9" s="30">
        <f>SUM(F9:G9)</f>
        <v>118</v>
      </c>
      <c r="I9" s="29">
        <v>2</v>
      </c>
      <c r="J9" s="30">
        <v>16</v>
      </c>
      <c r="K9" s="30">
        <v>26</v>
      </c>
      <c r="L9" s="29">
        <v>2</v>
      </c>
      <c r="M9" s="30">
        <v>18</v>
      </c>
      <c r="N9" s="30">
        <v>19</v>
      </c>
      <c r="O9" s="29">
        <v>2</v>
      </c>
      <c r="P9" s="30">
        <v>6</v>
      </c>
      <c r="Q9" s="30">
        <v>18</v>
      </c>
      <c r="R9" s="29">
        <v>2</v>
      </c>
      <c r="S9" s="30">
        <v>11</v>
      </c>
      <c r="T9" s="30">
        <v>4</v>
      </c>
      <c r="U9" s="29"/>
      <c r="V9" s="30"/>
      <c r="W9" s="29"/>
      <c r="X9" s="30"/>
      <c r="Y9" s="29"/>
      <c r="Z9" s="30"/>
    </row>
    <row r="10" spans="1:26" s="46" customFormat="1" ht="14.25">
      <c r="A10" s="6" t="s">
        <v>40</v>
      </c>
      <c r="B10" s="6"/>
      <c r="C10" s="6" t="s">
        <v>20</v>
      </c>
      <c r="D10" s="13">
        <f>D11+D12+D13</f>
        <v>137</v>
      </c>
      <c r="E10" s="38">
        <f aca="true" t="shared" si="3" ref="E10:T10">SUM(E11:E13)</f>
        <v>12</v>
      </c>
      <c r="F10" s="2">
        <f t="shared" si="3"/>
        <v>117</v>
      </c>
      <c r="G10" s="2">
        <f t="shared" si="3"/>
        <v>10</v>
      </c>
      <c r="H10" s="2">
        <f t="shared" si="3"/>
        <v>127</v>
      </c>
      <c r="I10" s="38">
        <f t="shared" si="3"/>
        <v>3</v>
      </c>
      <c r="J10" s="2">
        <f t="shared" si="3"/>
        <v>32</v>
      </c>
      <c r="K10" s="2">
        <f t="shared" si="3"/>
        <v>6</v>
      </c>
      <c r="L10" s="38">
        <f t="shared" si="3"/>
        <v>3</v>
      </c>
      <c r="M10" s="2">
        <f t="shared" si="3"/>
        <v>29</v>
      </c>
      <c r="N10" s="2">
        <f t="shared" si="3"/>
        <v>1</v>
      </c>
      <c r="O10" s="38">
        <f t="shared" si="3"/>
        <v>3</v>
      </c>
      <c r="P10" s="2">
        <f t="shared" si="3"/>
        <v>30</v>
      </c>
      <c r="Q10" s="2">
        <f t="shared" si="3"/>
        <v>1</v>
      </c>
      <c r="R10" s="38">
        <f t="shared" si="3"/>
        <v>3</v>
      </c>
      <c r="S10" s="39">
        <f t="shared" si="3"/>
        <v>26</v>
      </c>
      <c r="T10" s="2">
        <f t="shared" si="3"/>
        <v>2</v>
      </c>
      <c r="U10" s="38">
        <v>24</v>
      </c>
      <c r="V10" s="2">
        <v>2</v>
      </c>
      <c r="W10" s="38">
        <v>2</v>
      </c>
      <c r="X10" s="2">
        <v>2</v>
      </c>
      <c r="Y10" s="38">
        <v>4</v>
      </c>
      <c r="Z10" s="2">
        <v>1</v>
      </c>
    </row>
    <row r="11" spans="1:25" ht="14.25">
      <c r="A11" s="107" t="s">
        <v>41</v>
      </c>
      <c r="B11" s="6"/>
      <c r="C11" s="6"/>
      <c r="D11" s="9">
        <v>55</v>
      </c>
      <c r="E11" s="31">
        <f aca="true" t="shared" si="4" ref="E11:G14">+I11+L11+O11+R11</f>
        <v>4</v>
      </c>
      <c r="F11" s="32">
        <f t="shared" si="4"/>
        <v>53</v>
      </c>
      <c r="G11" s="32">
        <f t="shared" si="4"/>
        <v>3</v>
      </c>
      <c r="H11" s="32">
        <f>SUM(F11:G11)</f>
        <v>56</v>
      </c>
      <c r="I11" s="31">
        <v>1</v>
      </c>
      <c r="J11" s="32">
        <v>14</v>
      </c>
      <c r="K11" s="32">
        <v>2</v>
      </c>
      <c r="L11" s="31">
        <v>1</v>
      </c>
      <c r="M11" s="32">
        <v>12</v>
      </c>
      <c r="N11" s="32">
        <v>1</v>
      </c>
      <c r="O11" s="31">
        <v>1</v>
      </c>
      <c r="P11" s="32">
        <v>15</v>
      </c>
      <c r="R11" s="31">
        <v>1</v>
      </c>
      <c r="S11" s="40">
        <v>12</v>
      </c>
      <c r="U11" s="31"/>
      <c r="W11" s="31"/>
      <c r="Y11" s="31"/>
    </row>
    <row r="12" spans="1:25" ht="14.25">
      <c r="A12" s="6" t="s">
        <v>30</v>
      </c>
      <c r="B12" s="6"/>
      <c r="C12" s="6"/>
      <c r="D12" s="9">
        <v>36</v>
      </c>
      <c r="E12" s="31">
        <f t="shared" si="4"/>
        <v>4</v>
      </c>
      <c r="F12" s="32">
        <f t="shared" si="4"/>
        <v>30</v>
      </c>
      <c r="G12" s="32">
        <f t="shared" si="4"/>
        <v>2</v>
      </c>
      <c r="H12" s="32">
        <f>SUM(F12:G12)</f>
        <v>32</v>
      </c>
      <c r="I12" s="31">
        <v>1</v>
      </c>
      <c r="J12" s="32">
        <v>9</v>
      </c>
      <c r="K12" s="32">
        <v>1</v>
      </c>
      <c r="L12" s="31">
        <v>1</v>
      </c>
      <c r="M12" s="32">
        <v>8</v>
      </c>
      <c r="O12" s="31">
        <v>1</v>
      </c>
      <c r="P12" s="32">
        <v>6</v>
      </c>
      <c r="R12" s="31">
        <v>1</v>
      </c>
      <c r="S12" s="40">
        <v>7</v>
      </c>
      <c r="T12" s="32">
        <v>1</v>
      </c>
      <c r="U12" s="31"/>
      <c r="W12" s="31"/>
      <c r="Y12" s="31"/>
    </row>
    <row r="13" spans="1:25" ht="14.25">
      <c r="A13" s="107" t="s">
        <v>43</v>
      </c>
      <c r="B13" s="6"/>
      <c r="C13" s="6"/>
      <c r="D13" s="9">
        <v>46</v>
      </c>
      <c r="E13" s="31">
        <f t="shared" si="4"/>
        <v>4</v>
      </c>
      <c r="F13" s="32">
        <f t="shared" si="4"/>
        <v>34</v>
      </c>
      <c r="G13" s="32">
        <f t="shared" si="4"/>
        <v>5</v>
      </c>
      <c r="H13" s="32">
        <f>SUM(F13:G13)</f>
        <v>39</v>
      </c>
      <c r="I13" s="31">
        <v>1</v>
      </c>
      <c r="J13" s="32">
        <v>9</v>
      </c>
      <c r="K13" s="32">
        <v>3</v>
      </c>
      <c r="L13" s="31">
        <v>1</v>
      </c>
      <c r="M13" s="32">
        <v>9</v>
      </c>
      <c r="O13" s="31">
        <v>1</v>
      </c>
      <c r="P13" s="32">
        <v>9</v>
      </c>
      <c r="Q13" s="68">
        <v>1</v>
      </c>
      <c r="R13" s="108">
        <v>1</v>
      </c>
      <c r="S13" s="69">
        <v>7</v>
      </c>
      <c r="T13" s="68">
        <v>1</v>
      </c>
      <c r="U13" s="31"/>
      <c r="W13" s="31"/>
      <c r="Y13" s="31"/>
    </row>
    <row r="14" spans="1:26" ht="14.25">
      <c r="A14" s="5" t="s">
        <v>120</v>
      </c>
      <c r="B14" s="5"/>
      <c r="C14" s="5"/>
      <c r="D14" s="15">
        <v>28</v>
      </c>
      <c r="E14" s="109">
        <f t="shared" si="4"/>
        <v>2</v>
      </c>
      <c r="F14" s="110">
        <f t="shared" si="4"/>
        <v>21</v>
      </c>
      <c r="G14" s="110">
        <f t="shared" si="4"/>
        <v>6</v>
      </c>
      <c r="H14" s="110">
        <f>SUM(F14:G14)</f>
        <v>27</v>
      </c>
      <c r="I14" s="109">
        <v>1</v>
      </c>
      <c r="J14" s="110">
        <v>13</v>
      </c>
      <c r="K14" s="110">
        <v>4</v>
      </c>
      <c r="L14" s="109">
        <v>1</v>
      </c>
      <c r="M14" s="110">
        <v>8</v>
      </c>
      <c r="N14" s="110">
        <v>2</v>
      </c>
      <c r="O14" s="109"/>
      <c r="P14" s="110"/>
      <c r="Q14" s="110"/>
      <c r="R14" s="109"/>
      <c r="S14" s="110"/>
      <c r="T14" s="110"/>
      <c r="U14" s="29"/>
      <c r="V14" s="30"/>
      <c r="W14" s="29"/>
      <c r="X14" s="30"/>
      <c r="Y14" s="29"/>
      <c r="Z14" s="30"/>
    </row>
    <row r="15" spans="1:26" s="46" customFormat="1" ht="14.25">
      <c r="A15" s="6" t="s">
        <v>54</v>
      </c>
      <c r="B15" s="6"/>
      <c r="C15" s="6" t="s">
        <v>20</v>
      </c>
      <c r="D15" s="13">
        <f>D16</f>
        <v>58</v>
      </c>
      <c r="E15" s="38">
        <f aca="true" t="shared" si="5" ref="E15:T15">SUM(E16)</f>
        <v>4</v>
      </c>
      <c r="F15" s="2">
        <f t="shared" si="5"/>
        <v>31</v>
      </c>
      <c r="G15" s="2">
        <f t="shared" si="5"/>
        <v>24</v>
      </c>
      <c r="H15" s="2">
        <f t="shared" si="5"/>
        <v>55</v>
      </c>
      <c r="I15" s="38">
        <f t="shared" si="5"/>
        <v>1</v>
      </c>
      <c r="J15" s="2">
        <f t="shared" si="5"/>
        <v>12</v>
      </c>
      <c r="K15" s="2">
        <f t="shared" si="5"/>
        <v>9</v>
      </c>
      <c r="L15" s="38">
        <f t="shared" si="5"/>
        <v>1</v>
      </c>
      <c r="M15" s="2">
        <f t="shared" si="5"/>
        <v>6</v>
      </c>
      <c r="N15" s="2">
        <f t="shared" si="5"/>
        <v>7</v>
      </c>
      <c r="O15" s="38">
        <f t="shared" si="5"/>
        <v>1</v>
      </c>
      <c r="P15" s="2">
        <f t="shared" si="5"/>
        <v>10</v>
      </c>
      <c r="Q15" s="2">
        <f t="shared" si="5"/>
        <v>4</v>
      </c>
      <c r="R15" s="38">
        <f t="shared" si="5"/>
        <v>1</v>
      </c>
      <c r="S15" s="39">
        <f t="shared" si="5"/>
        <v>3</v>
      </c>
      <c r="T15" s="2">
        <f t="shared" si="5"/>
        <v>4</v>
      </c>
      <c r="U15" s="38">
        <v>6</v>
      </c>
      <c r="V15" s="2"/>
      <c r="W15" s="38">
        <v>5</v>
      </c>
      <c r="X15" s="2">
        <v>2</v>
      </c>
      <c r="Y15" s="38">
        <v>0</v>
      </c>
      <c r="Z15" s="2">
        <v>0</v>
      </c>
    </row>
    <row r="16" spans="1:26" ht="14.25">
      <c r="A16" s="5" t="s">
        <v>21</v>
      </c>
      <c r="B16" s="5"/>
      <c r="C16" s="5"/>
      <c r="D16" s="14">
        <v>58</v>
      </c>
      <c r="E16" s="29">
        <f>+I16+L16+O16+R16</f>
        <v>4</v>
      </c>
      <c r="F16" s="30">
        <f>+J16+M16+P16+S16</f>
        <v>31</v>
      </c>
      <c r="G16" s="30">
        <f>+K16+N16+Q16+T16</f>
        <v>24</v>
      </c>
      <c r="H16" s="30">
        <f>SUM(F16:G16)</f>
        <v>55</v>
      </c>
      <c r="I16" s="29">
        <v>1</v>
      </c>
      <c r="J16" s="30">
        <v>12</v>
      </c>
      <c r="K16" s="30">
        <v>9</v>
      </c>
      <c r="L16" s="29">
        <v>1</v>
      </c>
      <c r="M16" s="30">
        <v>6</v>
      </c>
      <c r="N16" s="30">
        <v>7</v>
      </c>
      <c r="O16" s="29">
        <v>1</v>
      </c>
      <c r="P16" s="30">
        <v>10</v>
      </c>
      <c r="Q16" s="30">
        <v>4</v>
      </c>
      <c r="R16" s="29">
        <v>1</v>
      </c>
      <c r="S16" s="30">
        <v>3</v>
      </c>
      <c r="T16" s="30">
        <v>4</v>
      </c>
      <c r="U16" s="29"/>
      <c r="V16" s="30"/>
      <c r="W16" s="29"/>
      <c r="X16" s="30"/>
      <c r="Y16" s="29"/>
      <c r="Z16" s="30"/>
    </row>
    <row r="17" spans="1:26" s="46" customFormat="1" ht="14.25">
      <c r="A17" s="6" t="s">
        <v>66</v>
      </c>
      <c r="B17" s="6"/>
      <c r="C17" s="6" t="s">
        <v>20</v>
      </c>
      <c r="D17" s="13">
        <f>D18</f>
        <v>40</v>
      </c>
      <c r="E17" s="38">
        <f aca="true" t="shared" si="6" ref="E17:T17">SUM(E18)</f>
        <v>4</v>
      </c>
      <c r="F17" s="2">
        <f t="shared" si="6"/>
        <v>19</v>
      </c>
      <c r="G17" s="2">
        <f t="shared" si="6"/>
        <v>17</v>
      </c>
      <c r="H17" s="2">
        <f t="shared" si="6"/>
        <v>36</v>
      </c>
      <c r="I17" s="38">
        <f t="shared" si="6"/>
        <v>1</v>
      </c>
      <c r="J17" s="2">
        <f t="shared" si="6"/>
        <v>3</v>
      </c>
      <c r="K17" s="2">
        <f t="shared" si="6"/>
        <v>5</v>
      </c>
      <c r="L17" s="38">
        <f t="shared" si="6"/>
        <v>1</v>
      </c>
      <c r="M17" s="2">
        <f t="shared" si="6"/>
        <v>3</v>
      </c>
      <c r="N17" s="2">
        <f t="shared" si="6"/>
        <v>7</v>
      </c>
      <c r="O17" s="38">
        <f t="shared" si="6"/>
        <v>1</v>
      </c>
      <c r="P17" s="2">
        <f t="shared" si="6"/>
        <v>5</v>
      </c>
      <c r="Q17" s="2">
        <f t="shared" si="6"/>
        <v>2</v>
      </c>
      <c r="R17" s="38">
        <f t="shared" si="6"/>
        <v>1</v>
      </c>
      <c r="S17" s="39">
        <f t="shared" si="6"/>
        <v>8</v>
      </c>
      <c r="T17" s="2">
        <f t="shared" si="6"/>
        <v>3</v>
      </c>
      <c r="U17" s="38">
        <v>6</v>
      </c>
      <c r="V17" s="2">
        <v>1</v>
      </c>
      <c r="W17" s="38">
        <v>1</v>
      </c>
      <c r="X17" s="2">
        <v>4</v>
      </c>
      <c r="Y17" s="38">
        <v>0</v>
      </c>
      <c r="Z17" s="2">
        <v>0</v>
      </c>
    </row>
    <row r="18" spans="1:26" ht="14.25">
      <c r="A18" s="5" t="s">
        <v>21</v>
      </c>
      <c r="B18" s="5"/>
      <c r="C18" s="5"/>
      <c r="D18" s="14">
        <v>40</v>
      </c>
      <c r="E18" s="29">
        <f>+I18+L18+O18+R18</f>
        <v>4</v>
      </c>
      <c r="F18" s="30">
        <f>+J18+M18+P18+S18</f>
        <v>19</v>
      </c>
      <c r="G18" s="30">
        <f>+K18+N18+Q18+T18</f>
        <v>17</v>
      </c>
      <c r="H18" s="30">
        <f>SUM(F18:G18)</f>
        <v>36</v>
      </c>
      <c r="I18" s="29">
        <v>1</v>
      </c>
      <c r="J18" s="30">
        <v>3</v>
      </c>
      <c r="K18" s="30">
        <v>5</v>
      </c>
      <c r="L18" s="29">
        <v>1</v>
      </c>
      <c r="M18" s="30">
        <v>3</v>
      </c>
      <c r="N18" s="30">
        <v>7</v>
      </c>
      <c r="O18" s="29">
        <v>1</v>
      </c>
      <c r="P18" s="30">
        <v>5</v>
      </c>
      <c r="Q18" s="30">
        <v>2</v>
      </c>
      <c r="R18" s="29">
        <v>1</v>
      </c>
      <c r="S18" s="30">
        <v>8</v>
      </c>
      <c r="T18" s="30">
        <v>3</v>
      </c>
      <c r="U18" s="29"/>
      <c r="V18" s="30"/>
      <c r="W18" s="29"/>
      <c r="X18" s="30"/>
      <c r="Y18" s="29"/>
      <c r="Z18" s="30"/>
    </row>
    <row r="19" spans="1:26" s="46" customFormat="1" ht="14.25">
      <c r="A19" s="6" t="s">
        <v>69</v>
      </c>
      <c r="B19" s="6"/>
      <c r="C19" s="6" t="s">
        <v>20</v>
      </c>
      <c r="D19" s="13">
        <f>D20</f>
        <v>35</v>
      </c>
      <c r="E19" s="38">
        <f aca="true" t="shared" si="7" ref="E19:T19">SUM(E20)</f>
        <v>4</v>
      </c>
      <c r="F19" s="2">
        <f t="shared" si="7"/>
        <v>23</v>
      </c>
      <c r="G19" s="2">
        <f t="shared" si="7"/>
        <v>10</v>
      </c>
      <c r="H19" s="2">
        <f t="shared" si="7"/>
        <v>33</v>
      </c>
      <c r="I19" s="38">
        <f t="shared" si="7"/>
        <v>1</v>
      </c>
      <c r="J19" s="2">
        <f t="shared" si="7"/>
        <v>5</v>
      </c>
      <c r="K19" s="2">
        <f t="shared" si="7"/>
        <v>6</v>
      </c>
      <c r="L19" s="38">
        <f t="shared" si="7"/>
        <v>1</v>
      </c>
      <c r="M19" s="2">
        <f t="shared" si="7"/>
        <v>8</v>
      </c>
      <c r="N19" s="2">
        <f t="shared" si="7"/>
        <v>1</v>
      </c>
      <c r="O19" s="38">
        <f t="shared" si="7"/>
        <v>1</v>
      </c>
      <c r="P19" s="2">
        <f t="shared" si="7"/>
        <v>7</v>
      </c>
      <c r="Q19" s="2">
        <f t="shared" si="7"/>
        <v>2</v>
      </c>
      <c r="R19" s="38">
        <f t="shared" si="7"/>
        <v>1</v>
      </c>
      <c r="S19" s="39">
        <f t="shared" si="7"/>
        <v>3</v>
      </c>
      <c r="T19" s="2">
        <f t="shared" si="7"/>
        <v>1</v>
      </c>
      <c r="U19" s="38">
        <v>6</v>
      </c>
      <c r="V19" s="2"/>
      <c r="W19" s="38">
        <v>2</v>
      </c>
      <c r="X19" s="2">
        <v>4</v>
      </c>
      <c r="Y19" s="38"/>
      <c r="Z19" s="2"/>
    </row>
    <row r="20" spans="1:26" ht="14.25">
      <c r="A20" s="5" t="s">
        <v>21</v>
      </c>
      <c r="B20" s="5"/>
      <c r="C20" s="5"/>
      <c r="D20" s="14">
        <v>35</v>
      </c>
      <c r="E20" s="29">
        <f>+I20+L20+O20+R20</f>
        <v>4</v>
      </c>
      <c r="F20" s="30">
        <f>+J20+M20+P20+S20</f>
        <v>23</v>
      </c>
      <c r="G20" s="30">
        <f>+K20+N20+Q20+T20</f>
        <v>10</v>
      </c>
      <c r="H20" s="30">
        <f>SUM(F20:G20)</f>
        <v>33</v>
      </c>
      <c r="I20" s="29">
        <v>1</v>
      </c>
      <c r="J20" s="30">
        <v>5</v>
      </c>
      <c r="K20" s="30">
        <v>6</v>
      </c>
      <c r="L20" s="29">
        <v>1</v>
      </c>
      <c r="M20" s="30">
        <v>8</v>
      </c>
      <c r="N20" s="30">
        <v>1</v>
      </c>
      <c r="O20" s="29">
        <v>1</v>
      </c>
      <c r="P20" s="30">
        <v>7</v>
      </c>
      <c r="Q20" s="30">
        <v>2</v>
      </c>
      <c r="R20" s="29">
        <v>1</v>
      </c>
      <c r="S20" s="30">
        <v>3</v>
      </c>
      <c r="T20" s="30">
        <v>1</v>
      </c>
      <c r="U20" s="29"/>
      <c r="V20" s="30"/>
      <c r="W20" s="29"/>
      <c r="X20" s="30"/>
      <c r="Y20" s="29"/>
      <c r="Z20" s="30"/>
    </row>
    <row r="21" spans="1:26" s="46" customFormat="1" ht="14.25">
      <c r="A21" s="6" t="s">
        <v>72</v>
      </c>
      <c r="B21" s="6"/>
      <c r="C21" s="6" t="s">
        <v>20</v>
      </c>
      <c r="D21" s="13">
        <f>D22</f>
        <v>26</v>
      </c>
      <c r="E21" s="38">
        <f aca="true" t="shared" si="8" ref="E21:T21">SUM(E22)</f>
        <v>4</v>
      </c>
      <c r="F21" s="2">
        <f t="shared" si="8"/>
        <v>13</v>
      </c>
      <c r="G21" s="2">
        <f t="shared" si="8"/>
        <v>9</v>
      </c>
      <c r="H21" s="2">
        <f t="shared" si="8"/>
        <v>22</v>
      </c>
      <c r="I21" s="38">
        <f t="shared" si="8"/>
        <v>1</v>
      </c>
      <c r="J21" s="2">
        <f t="shared" si="8"/>
        <v>4</v>
      </c>
      <c r="K21" s="2">
        <f t="shared" si="8"/>
        <v>2</v>
      </c>
      <c r="L21" s="38">
        <f t="shared" si="8"/>
        <v>1</v>
      </c>
      <c r="M21" s="2">
        <f t="shared" si="8"/>
        <v>0</v>
      </c>
      <c r="N21" s="2">
        <f t="shared" si="8"/>
        <v>2</v>
      </c>
      <c r="O21" s="38">
        <f t="shared" si="8"/>
        <v>1</v>
      </c>
      <c r="P21" s="2">
        <f t="shared" si="8"/>
        <v>5</v>
      </c>
      <c r="Q21" s="2">
        <f t="shared" si="8"/>
        <v>1</v>
      </c>
      <c r="R21" s="38">
        <f t="shared" si="8"/>
        <v>1</v>
      </c>
      <c r="S21" s="39">
        <f t="shared" si="8"/>
        <v>4</v>
      </c>
      <c r="T21" s="2">
        <f t="shared" si="8"/>
        <v>4</v>
      </c>
      <c r="U21" s="38">
        <v>6</v>
      </c>
      <c r="V21" s="2"/>
      <c r="W21" s="38">
        <v>1</v>
      </c>
      <c r="X21" s="2">
        <v>1</v>
      </c>
      <c r="Y21" s="38"/>
      <c r="Z21" s="2"/>
    </row>
    <row r="22" spans="1:26" ht="14.25">
      <c r="A22" s="87" t="s">
        <v>90</v>
      </c>
      <c r="B22" s="5"/>
      <c r="C22" s="5"/>
      <c r="D22" s="14">
        <v>26</v>
      </c>
      <c r="E22" s="29">
        <f>+I22+L22+O22+R22</f>
        <v>4</v>
      </c>
      <c r="F22" s="30">
        <f>+J22+M22+P22+S22</f>
        <v>13</v>
      </c>
      <c r="G22" s="30">
        <f>+K22+N22+Q22+T22</f>
        <v>9</v>
      </c>
      <c r="H22" s="30">
        <f>SUM(F22:G22)</f>
        <v>22</v>
      </c>
      <c r="I22" s="29">
        <v>1</v>
      </c>
      <c r="J22" s="30">
        <v>4</v>
      </c>
      <c r="K22" s="30">
        <v>2</v>
      </c>
      <c r="L22" s="29">
        <v>1</v>
      </c>
      <c r="M22" s="30">
        <v>0</v>
      </c>
      <c r="N22" s="30">
        <v>2</v>
      </c>
      <c r="O22" s="29">
        <v>1</v>
      </c>
      <c r="P22" s="30">
        <v>5</v>
      </c>
      <c r="Q22" s="30">
        <v>1</v>
      </c>
      <c r="R22" s="29">
        <v>1</v>
      </c>
      <c r="S22" s="30">
        <v>4</v>
      </c>
      <c r="T22" s="30">
        <v>4</v>
      </c>
      <c r="U22" s="29"/>
      <c r="V22" s="30"/>
      <c r="W22" s="29"/>
      <c r="X22" s="30"/>
      <c r="Y22" s="29"/>
      <c r="Z22" s="30"/>
    </row>
    <row r="23" spans="1:26" s="46" customFormat="1" ht="14.25">
      <c r="A23" s="6" t="s">
        <v>74</v>
      </c>
      <c r="B23" s="6"/>
      <c r="C23" s="6" t="s">
        <v>20</v>
      </c>
      <c r="D23" s="13">
        <f>D24</f>
        <v>50</v>
      </c>
      <c r="E23" s="38">
        <f>SUM(E24)</f>
        <v>2</v>
      </c>
      <c r="F23" s="39">
        <f aca="true" t="shared" si="9" ref="F23:T23">SUM(F24)</f>
        <v>31</v>
      </c>
      <c r="G23" s="39">
        <f t="shared" si="9"/>
        <v>7</v>
      </c>
      <c r="H23" s="39">
        <f t="shared" si="9"/>
        <v>38</v>
      </c>
      <c r="I23" s="38">
        <f t="shared" si="9"/>
        <v>0</v>
      </c>
      <c r="J23" s="39">
        <f t="shared" si="9"/>
        <v>0</v>
      </c>
      <c r="K23" s="39">
        <f t="shared" si="9"/>
        <v>0</v>
      </c>
      <c r="L23" s="38">
        <f t="shared" si="9"/>
        <v>0</v>
      </c>
      <c r="M23" s="39">
        <f t="shared" si="9"/>
        <v>0</v>
      </c>
      <c r="N23" s="39">
        <f t="shared" si="9"/>
        <v>0</v>
      </c>
      <c r="O23" s="38">
        <f t="shared" si="9"/>
        <v>1</v>
      </c>
      <c r="P23" s="39">
        <f t="shared" si="9"/>
        <v>13</v>
      </c>
      <c r="Q23" s="39">
        <f t="shared" si="9"/>
        <v>2</v>
      </c>
      <c r="R23" s="38">
        <f t="shared" si="9"/>
        <v>1</v>
      </c>
      <c r="S23" s="39">
        <f t="shared" si="9"/>
        <v>18</v>
      </c>
      <c r="T23" s="39">
        <f t="shared" si="9"/>
        <v>5</v>
      </c>
      <c r="U23" s="38">
        <v>5</v>
      </c>
      <c r="V23" s="2">
        <v>1</v>
      </c>
      <c r="W23" s="38"/>
      <c r="X23" s="2">
        <v>1</v>
      </c>
      <c r="Y23" s="38"/>
      <c r="Z23" s="2"/>
    </row>
    <row r="24" spans="1:26" s="3" customFormat="1" ht="14.25">
      <c r="A24" s="5" t="s">
        <v>90</v>
      </c>
      <c r="B24" s="5"/>
      <c r="C24" s="5"/>
      <c r="D24" s="16">
        <v>50</v>
      </c>
      <c r="E24" s="29">
        <f>+I24+L24+O24+R24</f>
        <v>2</v>
      </c>
      <c r="F24" s="30">
        <f>+J24+M24+P24+S24</f>
        <v>31</v>
      </c>
      <c r="G24" s="30">
        <f>+K24+N24+Q24+T24</f>
        <v>7</v>
      </c>
      <c r="H24" s="30">
        <f>SUM(F24:G24)</f>
        <v>38</v>
      </c>
      <c r="I24" s="29"/>
      <c r="J24" s="30"/>
      <c r="K24" s="30"/>
      <c r="L24" s="29"/>
      <c r="M24" s="30"/>
      <c r="N24" s="30"/>
      <c r="O24" s="29">
        <v>1</v>
      </c>
      <c r="P24" s="30">
        <v>13</v>
      </c>
      <c r="Q24" s="30">
        <v>2</v>
      </c>
      <c r="R24" s="29">
        <v>1</v>
      </c>
      <c r="S24" s="30">
        <v>18</v>
      </c>
      <c r="T24" s="30">
        <v>5</v>
      </c>
      <c r="U24" s="29"/>
      <c r="V24" s="30"/>
      <c r="W24" s="29"/>
      <c r="X24" s="30"/>
      <c r="Y24" s="29"/>
      <c r="Z24" s="30"/>
    </row>
    <row r="25" spans="1:26" s="46" customFormat="1" ht="14.25">
      <c r="A25" s="6" t="s">
        <v>139</v>
      </c>
      <c r="B25" s="6"/>
      <c r="C25" s="6" t="s">
        <v>20</v>
      </c>
      <c r="D25" s="13">
        <f>D26+D27</f>
        <v>349</v>
      </c>
      <c r="E25" s="38">
        <f>E26+E27</f>
        <v>22</v>
      </c>
      <c r="F25" s="2">
        <f>SUM(F26:F27)</f>
        <v>209</v>
      </c>
      <c r="G25" s="2">
        <f>SUM(G26:G27)</f>
        <v>160</v>
      </c>
      <c r="H25" s="2">
        <f>SUM(H26:H27)</f>
        <v>369</v>
      </c>
      <c r="I25" s="38">
        <f aca="true" t="shared" si="10" ref="I25:T25">SUM(I26:I27)</f>
        <v>7</v>
      </c>
      <c r="J25" s="2">
        <f t="shared" si="10"/>
        <v>60</v>
      </c>
      <c r="K25" s="2">
        <f t="shared" si="10"/>
        <v>71</v>
      </c>
      <c r="L25" s="38">
        <f t="shared" si="10"/>
        <v>6</v>
      </c>
      <c r="M25" s="2">
        <f t="shared" si="10"/>
        <v>54</v>
      </c>
      <c r="N25" s="2">
        <f t="shared" si="10"/>
        <v>46</v>
      </c>
      <c r="O25" s="38">
        <f t="shared" si="10"/>
        <v>6</v>
      </c>
      <c r="P25" s="2">
        <f t="shared" si="10"/>
        <v>63</v>
      </c>
      <c r="Q25" s="2">
        <f t="shared" si="10"/>
        <v>31</v>
      </c>
      <c r="R25" s="38">
        <f t="shared" si="10"/>
        <v>3</v>
      </c>
      <c r="S25" s="39">
        <f t="shared" si="10"/>
        <v>32</v>
      </c>
      <c r="T25" s="2">
        <f t="shared" si="10"/>
        <v>12</v>
      </c>
      <c r="U25" s="38">
        <v>28</v>
      </c>
      <c r="V25" s="2">
        <v>12</v>
      </c>
      <c r="W25" s="38">
        <v>5</v>
      </c>
      <c r="X25" s="2">
        <v>3</v>
      </c>
      <c r="Y25" s="38">
        <v>3</v>
      </c>
      <c r="Z25" s="2">
        <v>2</v>
      </c>
    </row>
    <row r="26" spans="1:25" ht="14.25">
      <c r="A26" s="6" t="s">
        <v>90</v>
      </c>
      <c r="B26" s="6"/>
      <c r="C26" s="6"/>
      <c r="D26" s="9">
        <v>213</v>
      </c>
      <c r="E26" s="31">
        <f aca="true" t="shared" si="11" ref="E26:G27">+I26+L26+O26+R26</f>
        <v>12</v>
      </c>
      <c r="F26" s="32">
        <f t="shared" si="11"/>
        <v>131</v>
      </c>
      <c r="G26" s="32">
        <f t="shared" si="11"/>
        <v>95</v>
      </c>
      <c r="H26" s="32">
        <f>SUM(F26:G26)</f>
        <v>226</v>
      </c>
      <c r="I26" s="31">
        <v>4</v>
      </c>
      <c r="J26" s="32">
        <v>37</v>
      </c>
      <c r="K26" s="32">
        <v>43</v>
      </c>
      <c r="L26" s="31">
        <v>3</v>
      </c>
      <c r="M26" s="32">
        <v>38</v>
      </c>
      <c r="N26" s="32">
        <v>25</v>
      </c>
      <c r="O26" s="31">
        <v>3</v>
      </c>
      <c r="P26" s="32">
        <v>39</v>
      </c>
      <c r="Q26" s="32">
        <v>19</v>
      </c>
      <c r="R26" s="31">
        <v>2</v>
      </c>
      <c r="S26" s="40">
        <v>17</v>
      </c>
      <c r="T26" s="32">
        <v>8</v>
      </c>
      <c r="U26" s="31"/>
      <c r="W26" s="31"/>
      <c r="Y26" s="31"/>
    </row>
    <row r="27" spans="1:26" ht="14.25">
      <c r="A27" s="5" t="s">
        <v>100</v>
      </c>
      <c r="B27" s="5"/>
      <c r="C27" s="5"/>
      <c r="D27" s="14">
        <v>136</v>
      </c>
      <c r="E27" s="29">
        <f t="shared" si="11"/>
        <v>10</v>
      </c>
      <c r="F27" s="30">
        <f t="shared" si="11"/>
        <v>78</v>
      </c>
      <c r="G27" s="30">
        <f t="shared" si="11"/>
        <v>65</v>
      </c>
      <c r="H27" s="30">
        <f>SUM(F27:G27)</f>
        <v>143</v>
      </c>
      <c r="I27" s="29">
        <v>3</v>
      </c>
      <c r="J27" s="74">
        <v>23</v>
      </c>
      <c r="K27" s="30">
        <v>28</v>
      </c>
      <c r="L27" s="29">
        <v>3</v>
      </c>
      <c r="M27" s="30">
        <v>16</v>
      </c>
      <c r="N27" s="30">
        <v>21</v>
      </c>
      <c r="O27" s="29">
        <v>3</v>
      </c>
      <c r="P27" s="30">
        <v>24</v>
      </c>
      <c r="Q27" s="30">
        <v>12</v>
      </c>
      <c r="R27" s="29">
        <v>1</v>
      </c>
      <c r="S27" s="30">
        <v>15</v>
      </c>
      <c r="T27" s="33">
        <v>4</v>
      </c>
      <c r="U27" s="29"/>
      <c r="V27" s="30"/>
      <c r="W27" s="29"/>
      <c r="X27" s="30"/>
      <c r="Y27" s="29"/>
      <c r="Z27" s="30"/>
    </row>
    <row r="28" spans="1:27" ht="14.25">
      <c r="A28" s="6" t="s">
        <v>138</v>
      </c>
      <c r="B28" s="6"/>
      <c r="C28" s="6" t="s">
        <v>20</v>
      </c>
      <c r="D28" s="13">
        <f>SUM(D29:D30)</f>
        <v>67</v>
      </c>
      <c r="E28" s="38">
        <f>E29+E30</f>
        <v>6</v>
      </c>
      <c r="F28" s="2">
        <f aca="true" t="shared" si="12" ref="F28:T28">SUM(F29:F30)</f>
        <v>46</v>
      </c>
      <c r="G28" s="2">
        <f t="shared" si="12"/>
        <v>43</v>
      </c>
      <c r="H28" s="2">
        <f t="shared" si="12"/>
        <v>89</v>
      </c>
      <c r="I28" s="38">
        <f t="shared" si="12"/>
        <v>3</v>
      </c>
      <c r="J28" s="2">
        <f t="shared" si="12"/>
        <v>23</v>
      </c>
      <c r="K28" s="2">
        <f t="shared" si="12"/>
        <v>18</v>
      </c>
      <c r="L28" s="38">
        <f t="shared" si="12"/>
        <v>3</v>
      </c>
      <c r="M28" s="2">
        <f t="shared" si="12"/>
        <v>23</v>
      </c>
      <c r="N28" s="2">
        <f t="shared" si="12"/>
        <v>25</v>
      </c>
      <c r="O28" s="38">
        <f t="shared" si="12"/>
        <v>0</v>
      </c>
      <c r="P28" s="2">
        <f t="shared" si="12"/>
        <v>0</v>
      </c>
      <c r="Q28" s="2">
        <f t="shared" si="12"/>
        <v>0</v>
      </c>
      <c r="R28" s="38">
        <f t="shared" si="12"/>
        <v>0</v>
      </c>
      <c r="S28" s="39">
        <f t="shared" si="12"/>
        <v>0</v>
      </c>
      <c r="T28" s="2">
        <f t="shared" si="12"/>
        <v>0</v>
      </c>
      <c r="U28" s="38">
        <v>10</v>
      </c>
      <c r="V28" s="2">
        <v>6</v>
      </c>
      <c r="W28" s="38">
        <v>4</v>
      </c>
      <c r="X28" s="2">
        <v>6</v>
      </c>
      <c r="Y28" s="38">
        <v>3</v>
      </c>
      <c r="Z28" s="2">
        <v>4</v>
      </c>
      <c r="AA28" s="46"/>
    </row>
    <row r="29" spans="1:25" ht="14.25">
      <c r="A29" s="6" t="s">
        <v>90</v>
      </c>
      <c r="B29" s="6"/>
      <c r="C29" s="6"/>
      <c r="D29" s="9">
        <v>38</v>
      </c>
      <c r="E29" s="31">
        <f aca="true" t="shared" si="13" ref="E29:G30">+I29+L29+O29+R29</f>
        <v>4</v>
      </c>
      <c r="F29" s="32">
        <f t="shared" si="13"/>
        <v>32</v>
      </c>
      <c r="G29" s="32">
        <f t="shared" si="13"/>
        <v>28</v>
      </c>
      <c r="H29" s="32">
        <f>SUM(F29:G29)</f>
        <v>60</v>
      </c>
      <c r="I29" s="31">
        <v>2</v>
      </c>
      <c r="J29" s="32">
        <v>16</v>
      </c>
      <c r="K29" s="32">
        <v>14</v>
      </c>
      <c r="L29" s="31">
        <v>2</v>
      </c>
      <c r="M29" s="32">
        <v>16</v>
      </c>
      <c r="N29" s="32">
        <v>14</v>
      </c>
      <c r="O29" s="31">
        <v>0</v>
      </c>
      <c r="P29" s="32">
        <v>0</v>
      </c>
      <c r="Q29" s="32">
        <v>0</v>
      </c>
      <c r="R29" s="31">
        <v>0</v>
      </c>
      <c r="S29" s="40">
        <v>0</v>
      </c>
      <c r="T29" s="32">
        <v>0</v>
      </c>
      <c r="U29" s="31"/>
      <c r="W29" s="31"/>
      <c r="Y29" s="31"/>
    </row>
    <row r="30" spans="1:26" ht="15" thickBot="1">
      <c r="A30" s="111" t="s">
        <v>100</v>
      </c>
      <c r="B30" s="111"/>
      <c r="C30" s="111"/>
      <c r="D30" s="17">
        <v>29</v>
      </c>
      <c r="E30" s="112">
        <f t="shared" si="13"/>
        <v>2</v>
      </c>
      <c r="F30" s="113">
        <f t="shared" si="13"/>
        <v>14</v>
      </c>
      <c r="G30" s="113">
        <f t="shared" si="13"/>
        <v>15</v>
      </c>
      <c r="H30" s="113">
        <f>SUM(F30:G30)</f>
        <v>29</v>
      </c>
      <c r="I30" s="112">
        <v>1</v>
      </c>
      <c r="J30" s="114">
        <v>7</v>
      </c>
      <c r="K30" s="113">
        <v>4</v>
      </c>
      <c r="L30" s="112">
        <v>1</v>
      </c>
      <c r="M30" s="113">
        <v>7</v>
      </c>
      <c r="N30" s="113">
        <v>11</v>
      </c>
      <c r="O30" s="112">
        <v>0</v>
      </c>
      <c r="P30" s="113">
        <v>0</v>
      </c>
      <c r="Q30" s="113">
        <v>0</v>
      </c>
      <c r="R30" s="112">
        <v>0</v>
      </c>
      <c r="S30" s="113">
        <v>0</v>
      </c>
      <c r="T30" s="113">
        <v>0</v>
      </c>
      <c r="U30" s="112"/>
      <c r="V30" s="113"/>
      <c r="W30" s="112"/>
      <c r="X30" s="113"/>
      <c r="Y30" s="112"/>
      <c r="Z30" s="113"/>
    </row>
    <row r="31" spans="1:26" ht="14.25">
      <c r="A31" s="86"/>
      <c r="B31" s="86"/>
      <c r="C31" s="86"/>
      <c r="D31" s="18"/>
      <c r="E31" s="40"/>
      <c r="F31" s="40"/>
      <c r="G31" s="40"/>
      <c r="H31" s="40"/>
      <c r="I31" s="40"/>
      <c r="J31" s="69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4" ht="21.75" customHeight="1">
      <c r="A32" s="86" t="s">
        <v>110</v>
      </c>
      <c r="B32" s="86"/>
      <c r="C32" s="86"/>
      <c r="D32" s="18"/>
    </row>
    <row r="33" spans="1:4" ht="21.75" customHeight="1" thickBot="1">
      <c r="A33" s="32" t="s">
        <v>141</v>
      </c>
      <c r="B33" s="86"/>
      <c r="C33" s="86"/>
      <c r="D33" s="18"/>
    </row>
    <row r="34" spans="1:26" ht="28.5" customHeight="1" thickBot="1">
      <c r="A34" s="49"/>
      <c r="D34" s="8" t="s">
        <v>0</v>
      </c>
      <c r="E34" s="51" t="s">
        <v>1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1" t="s">
        <v>2</v>
      </c>
      <c r="V34" s="52"/>
      <c r="W34" s="52"/>
      <c r="X34" s="52"/>
      <c r="Y34" s="51" t="s">
        <v>3</v>
      </c>
      <c r="Z34" s="52"/>
    </row>
    <row r="35" spans="1:26" ht="14.25">
      <c r="A35" s="53" t="s">
        <v>4</v>
      </c>
      <c r="B35" s="49"/>
      <c r="C35" s="49"/>
      <c r="D35" s="9"/>
      <c r="E35" s="54" t="s">
        <v>5</v>
      </c>
      <c r="F35" s="30"/>
      <c r="G35" s="30"/>
      <c r="H35" s="30"/>
      <c r="I35" s="54" t="s">
        <v>6</v>
      </c>
      <c r="J35" s="30"/>
      <c r="K35" s="30"/>
      <c r="L35" s="54" t="s">
        <v>7</v>
      </c>
      <c r="M35" s="30"/>
      <c r="N35" s="30"/>
      <c r="O35" s="54" t="s">
        <v>8</v>
      </c>
      <c r="P35" s="30"/>
      <c r="Q35" s="30"/>
      <c r="R35" s="29" t="s">
        <v>99</v>
      </c>
      <c r="S35" s="30"/>
      <c r="T35" s="30"/>
      <c r="U35" s="54" t="s">
        <v>9</v>
      </c>
      <c r="V35" s="30"/>
      <c r="W35" s="54" t="s">
        <v>10</v>
      </c>
      <c r="X35" s="30"/>
      <c r="Y35" s="54" t="s">
        <v>9</v>
      </c>
      <c r="Z35" s="30"/>
    </row>
    <row r="36" spans="1:26" ht="14.25">
      <c r="A36" s="30"/>
      <c r="B36" s="53"/>
      <c r="C36" s="53"/>
      <c r="D36" s="10" t="s">
        <v>11</v>
      </c>
      <c r="E36" s="54" t="s">
        <v>12</v>
      </c>
      <c r="F36" s="54" t="s">
        <v>13</v>
      </c>
      <c r="G36" s="54" t="s">
        <v>14</v>
      </c>
      <c r="H36" s="54" t="s">
        <v>15</v>
      </c>
      <c r="I36" s="54" t="s">
        <v>12</v>
      </c>
      <c r="J36" s="54" t="s">
        <v>13</v>
      </c>
      <c r="K36" s="54" t="s">
        <v>14</v>
      </c>
      <c r="L36" s="54" t="s">
        <v>12</v>
      </c>
      <c r="M36" s="54" t="s">
        <v>13</v>
      </c>
      <c r="N36" s="54" t="s">
        <v>14</v>
      </c>
      <c r="O36" s="54" t="s">
        <v>12</v>
      </c>
      <c r="P36" s="54" t="s">
        <v>13</v>
      </c>
      <c r="Q36" s="54" t="s">
        <v>14</v>
      </c>
      <c r="R36" s="54" t="s">
        <v>12</v>
      </c>
      <c r="S36" s="54" t="s">
        <v>13</v>
      </c>
      <c r="T36" s="54" t="s">
        <v>14</v>
      </c>
      <c r="U36" s="54" t="s">
        <v>13</v>
      </c>
      <c r="V36" s="54" t="s">
        <v>14</v>
      </c>
      <c r="W36" s="54" t="s">
        <v>13</v>
      </c>
      <c r="X36" s="54" t="s">
        <v>14</v>
      </c>
      <c r="Y36" s="54" t="s">
        <v>13</v>
      </c>
      <c r="Z36" s="54" t="s">
        <v>14</v>
      </c>
    </row>
    <row r="37" spans="1:26" ht="14.25">
      <c r="A37" s="115" t="s">
        <v>108</v>
      </c>
      <c r="B37" s="30"/>
      <c r="C37" s="30"/>
      <c r="D37" s="27">
        <v>426</v>
      </c>
      <c r="E37" s="45">
        <f>E38+E39</f>
        <v>11</v>
      </c>
      <c r="F37" s="46">
        <f>SUM(F38:F39)</f>
        <v>171</v>
      </c>
      <c r="G37" s="46">
        <f>SUM(G38:G39)</f>
        <v>221</v>
      </c>
      <c r="H37" s="46">
        <f>SUM(H38:H39)</f>
        <v>392</v>
      </c>
      <c r="I37" s="83">
        <f>I38+I39</f>
        <v>5</v>
      </c>
      <c r="J37" s="46">
        <f>SUM(J38:J39)</f>
        <v>63</v>
      </c>
      <c r="K37" s="46">
        <f>SUM(K38:K39)</f>
        <v>65</v>
      </c>
      <c r="L37" s="45">
        <f>L38+L39</f>
        <v>2</v>
      </c>
      <c r="M37" s="46">
        <f>SUM(M38:M39)</f>
        <v>27</v>
      </c>
      <c r="N37" s="46">
        <f>SUM(N38:N39)</f>
        <v>43</v>
      </c>
      <c r="O37" s="45">
        <f>O38+O39</f>
        <v>2</v>
      </c>
      <c r="P37" s="46">
        <f>SUM(P38:P39)</f>
        <v>40</v>
      </c>
      <c r="Q37" s="46">
        <f>SUM(Q38:Q39)</f>
        <v>54</v>
      </c>
      <c r="R37" s="45">
        <f>R38+R39</f>
        <v>2</v>
      </c>
      <c r="S37" s="46">
        <f>SUM(S38:S39)</f>
        <v>41</v>
      </c>
      <c r="T37" s="46">
        <f>SUM(T38:T39)</f>
        <v>59</v>
      </c>
      <c r="U37" s="45">
        <v>8</v>
      </c>
      <c r="V37" s="46">
        <v>6</v>
      </c>
      <c r="W37" s="45">
        <v>2</v>
      </c>
      <c r="X37" s="46">
        <v>1</v>
      </c>
      <c r="Y37" s="45">
        <v>1</v>
      </c>
      <c r="Z37" s="46">
        <v>1</v>
      </c>
    </row>
    <row r="38" spans="1:25" ht="13.5" customHeight="1">
      <c r="A38" s="116" t="s">
        <v>101</v>
      </c>
      <c r="D38" s="22">
        <v>414</v>
      </c>
      <c r="E38" s="31">
        <f aca="true" t="shared" si="14" ref="E38:G41">+I38+L38+O38+R38</f>
        <v>8</v>
      </c>
      <c r="F38" s="32">
        <f t="shared" si="14"/>
        <v>166</v>
      </c>
      <c r="G38" s="32">
        <f t="shared" si="14"/>
        <v>215</v>
      </c>
      <c r="H38" s="32">
        <f>SUM(F38:G38)</f>
        <v>381</v>
      </c>
      <c r="I38" s="31">
        <v>4</v>
      </c>
      <c r="J38" s="32">
        <v>62</v>
      </c>
      <c r="K38" s="32">
        <v>64</v>
      </c>
      <c r="L38" s="31">
        <v>1</v>
      </c>
      <c r="M38" s="32">
        <v>26</v>
      </c>
      <c r="N38" s="32">
        <v>39</v>
      </c>
      <c r="O38" s="31">
        <v>1</v>
      </c>
      <c r="P38" s="32">
        <v>37</v>
      </c>
      <c r="Q38" s="32">
        <v>53</v>
      </c>
      <c r="R38" s="31">
        <v>2</v>
      </c>
      <c r="S38" s="32">
        <v>41</v>
      </c>
      <c r="T38" s="32">
        <v>59</v>
      </c>
      <c r="U38" s="31"/>
      <c r="W38" s="31"/>
      <c r="Y38" s="31"/>
    </row>
    <row r="39" spans="1:25" ht="14.25" customHeight="1">
      <c r="A39" s="32" t="s">
        <v>92</v>
      </c>
      <c r="D39" s="22">
        <v>12</v>
      </c>
      <c r="E39" s="31">
        <f t="shared" si="14"/>
        <v>3</v>
      </c>
      <c r="F39" s="32">
        <f t="shared" si="14"/>
        <v>5</v>
      </c>
      <c r="G39" s="32">
        <f t="shared" si="14"/>
        <v>6</v>
      </c>
      <c r="H39" s="32">
        <f>SUM(F39:G39)</f>
        <v>11</v>
      </c>
      <c r="I39" s="31">
        <v>1</v>
      </c>
      <c r="J39" s="32">
        <v>1</v>
      </c>
      <c r="K39" s="32">
        <v>1</v>
      </c>
      <c r="L39" s="31">
        <v>1</v>
      </c>
      <c r="M39" s="32">
        <v>1</v>
      </c>
      <c r="N39" s="32">
        <v>4</v>
      </c>
      <c r="O39" s="31">
        <v>1</v>
      </c>
      <c r="P39" s="32">
        <v>3</v>
      </c>
      <c r="Q39" s="32">
        <v>1</v>
      </c>
      <c r="R39" s="31"/>
      <c r="U39" s="31"/>
      <c r="W39" s="31"/>
      <c r="Y39" s="31"/>
    </row>
    <row r="40" spans="1:25" ht="14.25">
      <c r="A40" s="32" t="s">
        <v>102</v>
      </c>
      <c r="D40" s="28">
        <v>24</v>
      </c>
      <c r="E40" s="34">
        <f t="shared" si="14"/>
        <v>0</v>
      </c>
      <c r="F40" s="35">
        <f t="shared" si="14"/>
        <v>21</v>
      </c>
      <c r="G40" s="35">
        <f t="shared" si="14"/>
        <v>1</v>
      </c>
      <c r="H40" s="117">
        <f>SUM(F40:G40)</f>
        <v>22</v>
      </c>
      <c r="I40" s="34"/>
      <c r="J40" s="35">
        <v>21</v>
      </c>
      <c r="K40" s="35">
        <v>1</v>
      </c>
      <c r="L40" s="31"/>
      <c r="O40" s="31"/>
      <c r="R40" s="31"/>
      <c r="U40" s="31"/>
      <c r="W40" s="31"/>
      <c r="Y40" s="31"/>
    </row>
    <row r="41" spans="1:26" ht="14.25">
      <c r="A41" s="118" t="s">
        <v>103</v>
      </c>
      <c r="D41" s="119">
        <v>33</v>
      </c>
      <c r="E41" s="120">
        <f t="shared" si="14"/>
        <v>0</v>
      </c>
      <c r="F41" s="36">
        <f>+J41+M41+P41+S41</f>
        <v>10</v>
      </c>
      <c r="G41" s="36">
        <f>+K41+N41+Q41+T41</f>
        <v>21</v>
      </c>
      <c r="H41" s="134">
        <f>SUM(F41:G41)</f>
        <v>31</v>
      </c>
      <c r="I41" s="36"/>
      <c r="J41" s="37">
        <v>10</v>
      </c>
      <c r="K41" s="37">
        <v>21</v>
      </c>
      <c r="L41" s="29"/>
      <c r="M41" s="30"/>
      <c r="N41" s="30"/>
      <c r="O41" s="29"/>
      <c r="P41" s="30"/>
      <c r="Q41" s="30"/>
      <c r="R41" s="29"/>
      <c r="S41" s="30"/>
      <c r="T41" s="30"/>
      <c r="U41" s="29"/>
      <c r="V41" s="30"/>
      <c r="W41" s="29"/>
      <c r="X41" s="30"/>
      <c r="Y41" s="29"/>
      <c r="Z41" s="30"/>
    </row>
    <row r="42" spans="1:27" ht="14.25">
      <c r="A42" s="121" t="s">
        <v>118</v>
      </c>
      <c r="B42" s="30"/>
      <c r="C42" s="30"/>
      <c r="D42" s="20">
        <f>D43+D46+D48</f>
        <v>3062</v>
      </c>
      <c r="E42" s="59">
        <f>E43+E46+E48</f>
        <v>0</v>
      </c>
      <c r="F42" s="75">
        <f>F43+F46+F48</f>
        <v>1840</v>
      </c>
      <c r="G42" s="75">
        <f>G43+G46+G48</f>
        <v>1185</v>
      </c>
      <c r="H42" s="122">
        <f>+H43+H46+H48</f>
        <v>3025</v>
      </c>
      <c r="I42" s="59">
        <f>I43+I46+I48</f>
        <v>0</v>
      </c>
      <c r="J42" s="59">
        <f>J43+J46+J48</f>
        <v>227</v>
      </c>
      <c r="K42" s="60">
        <f>+K43+K46+K48</f>
        <v>164</v>
      </c>
      <c r="L42" s="59">
        <f>L43+L46+L48</f>
        <v>0</v>
      </c>
      <c r="M42" s="59">
        <f>M43+M46+M48</f>
        <v>361</v>
      </c>
      <c r="N42" s="60">
        <f>+N43+N46+N48</f>
        <v>215</v>
      </c>
      <c r="O42" s="59">
        <f>O43+O46+O48</f>
        <v>0</v>
      </c>
      <c r="P42" s="59">
        <f>P43+P46+P48</f>
        <v>420</v>
      </c>
      <c r="Q42" s="60">
        <f>+Q43+Q46+Q48</f>
        <v>221</v>
      </c>
      <c r="R42" s="59">
        <f>R43+R46+R48</f>
        <v>0</v>
      </c>
      <c r="S42" s="59">
        <f>S43+S46+S48</f>
        <v>1</v>
      </c>
      <c r="T42" s="60">
        <f>+T43+T46+T48</f>
        <v>1</v>
      </c>
      <c r="U42" s="59">
        <f aca="true" t="shared" si="15" ref="U42:Z42">U43+U46+U48</f>
        <v>29</v>
      </c>
      <c r="V42" s="60">
        <f t="shared" si="15"/>
        <v>15</v>
      </c>
      <c r="W42" s="59">
        <f t="shared" si="15"/>
        <v>200</v>
      </c>
      <c r="X42" s="60">
        <f t="shared" si="15"/>
        <v>75</v>
      </c>
      <c r="Y42" s="59">
        <f t="shared" si="15"/>
        <v>6</v>
      </c>
      <c r="Z42" s="59">
        <f t="shared" si="15"/>
        <v>11</v>
      </c>
      <c r="AA42" s="40"/>
    </row>
    <row r="43" spans="1:26" ht="14.25">
      <c r="A43" s="123" t="s">
        <v>119</v>
      </c>
      <c r="B43" s="59"/>
      <c r="C43" s="59"/>
      <c r="D43" s="21">
        <f>D44+D45</f>
        <v>1807</v>
      </c>
      <c r="E43" s="39"/>
      <c r="F43" s="46">
        <f>F44+F45</f>
        <v>1008</v>
      </c>
      <c r="G43" s="46">
        <f>G44+G45</f>
        <v>600</v>
      </c>
      <c r="H43" s="47">
        <f>H44+H45</f>
        <v>1608</v>
      </c>
      <c r="I43" s="39"/>
      <c r="J43" s="39">
        <f>J44+J45</f>
        <v>227</v>
      </c>
      <c r="K43" s="41">
        <f>K44+K45</f>
        <v>164</v>
      </c>
      <c r="L43" s="39"/>
      <c r="M43" s="39">
        <f>M44+M45</f>
        <v>361</v>
      </c>
      <c r="N43" s="41">
        <f>N44+N45</f>
        <v>215</v>
      </c>
      <c r="O43" s="39"/>
      <c r="P43" s="39">
        <f>P44+P45</f>
        <v>420</v>
      </c>
      <c r="Q43" s="41">
        <f>Q44+Q45</f>
        <v>221</v>
      </c>
      <c r="R43" s="39"/>
      <c r="S43" s="39">
        <f>S44+S45</f>
        <v>0</v>
      </c>
      <c r="T43" s="41">
        <f>T44+T45</f>
        <v>0</v>
      </c>
      <c r="U43" s="39">
        <v>20</v>
      </c>
      <c r="V43" s="41">
        <v>7</v>
      </c>
      <c r="W43" s="39">
        <v>94</v>
      </c>
      <c r="X43" s="41">
        <v>41</v>
      </c>
      <c r="Y43" s="39">
        <v>4</v>
      </c>
      <c r="Z43" s="39">
        <v>5</v>
      </c>
    </row>
    <row r="44" spans="1:26" s="2" customFormat="1" ht="14.25">
      <c r="A44" s="116" t="s">
        <v>101</v>
      </c>
      <c r="B44" s="40"/>
      <c r="C44" s="40"/>
      <c r="D44" s="22">
        <v>1757</v>
      </c>
      <c r="E44" s="32"/>
      <c r="F44" s="32">
        <f>+J44+M44+P44+S44</f>
        <v>975</v>
      </c>
      <c r="G44" s="32">
        <f>+K44+N44+Q44+T44</f>
        <v>599</v>
      </c>
      <c r="H44" s="42">
        <f>SUM(F44:G44)</f>
        <v>1574</v>
      </c>
      <c r="I44" s="32"/>
      <c r="J44" s="32">
        <v>219</v>
      </c>
      <c r="K44" s="42">
        <v>164</v>
      </c>
      <c r="L44" s="32"/>
      <c r="M44" s="32">
        <v>351</v>
      </c>
      <c r="N44" s="42">
        <v>214</v>
      </c>
      <c r="O44" s="32"/>
      <c r="P44" s="32">
        <v>405</v>
      </c>
      <c r="Q44" s="42">
        <v>221</v>
      </c>
      <c r="R44" s="32"/>
      <c r="S44" s="32"/>
      <c r="T44" s="42"/>
      <c r="U44" s="32"/>
      <c r="V44" s="42"/>
      <c r="W44" s="32"/>
      <c r="X44" s="42"/>
      <c r="Y44" s="32"/>
      <c r="Z44" s="32"/>
    </row>
    <row r="45" spans="1:26" ht="14.25">
      <c r="A45" s="30" t="s">
        <v>109</v>
      </c>
      <c r="D45" s="23">
        <v>50</v>
      </c>
      <c r="E45" s="30"/>
      <c r="F45" s="30">
        <f>+J45+M45+P45+S45</f>
        <v>33</v>
      </c>
      <c r="G45" s="30">
        <f>+K45+N45+Q45+T45</f>
        <v>1</v>
      </c>
      <c r="H45" s="33">
        <f>SUM(F45:G45)</f>
        <v>34</v>
      </c>
      <c r="I45" s="30"/>
      <c r="J45" s="30">
        <v>8</v>
      </c>
      <c r="K45" s="33">
        <v>0</v>
      </c>
      <c r="L45" s="30"/>
      <c r="M45" s="30">
        <v>10</v>
      </c>
      <c r="N45" s="33">
        <v>1</v>
      </c>
      <c r="O45" s="30"/>
      <c r="P45" s="30">
        <v>15</v>
      </c>
      <c r="Q45" s="33">
        <v>0</v>
      </c>
      <c r="R45" s="30"/>
      <c r="S45" s="30"/>
      <c r="T45" s="33"/>
      <c r="U45" s="30"/>
      <c r="V45" s="33"/>
      <c r="W45" s="30"/>
      <c r="X45" s="33"/>
      <c r="Y45" s="30"/>
      <c r="Z45" s="30"/>
    </row>
    <row r="46" spans="1:26" ht="14.25">
      <c r="A46" s="40" t="s">
        <v>117</v>
      </c>
      <c r="B46" s="30"/>
      <c r="C46" s="30"/>
      <c r="D46" s="21">
        <f>D47</f>
        <v>1250</v>
      </c>
      <c r="E46" s="39"/>
      <c r="F46" s="39">
        <f>F47</f>
        <v>821</v>
      </c>
      <c r="G46" s="39">
        <f>G47</f>
        <v>578</v>
      </c>
      <c r="H46" s="44">
        <f>H47</f>
        <v>1399</v>
      </c>
      <c r="I46" s="40"/>
      <c r="J46" s="40"/>
      <c r="K46" s="42"/>
      <c r="L46" s="40"/>
      <c r="M46" s="40"/>
      <c r="N46" s="42"/>
      <c r="O46" s="40"/>
      <c r="P46" s="40"/>
      <c r="Q46" s="42"/>
      <c r="R46" s="40"/>
      <c r="S46" s="40">
        <f>S47</f>
        <v>0</v>
      </c>
      <c r="T46" s="42">
        <f>T47</f>
        <v>0</v>
      </c>
      <c r="U46" s="39">
        <v>5</v>
      </c>
      <c r="V46" s="41">
        <v>6</v>
      </c>
      <c r="W46" s="39">
        <v>93</v>
      </c>
      <c r="X46" s="41">
        <v>23</v>
      </c>
      <c r="Y46" s="39">
        <v>1</v>
      </c>
      <c r="Z46" s="39">
        <v>4</v>
      </c>
    </row>
    <row r="47" spans="1:26" ht="14.25">
      <c r="A47" s="118" t="s">
        <v>101</v>
      </c>
      <c r="B47" s="40"/>
      <c r="C47" s="40"/>
      <c r="D47" s="23">
        <v>1250</v>
      </c>
      <c r="E47" s="30"/>
      <c r="F47" s="30">
        <f>J47+M47+P47+S47</f>
        <v>821</v>
      </c>
      <c r="G47" s="30">
        <f>K47+N47+Q47+T47</f>
        <v>578</v>
      </c>
      <c r="H47" s="33">
        <f>SUM(F47:G47)</f>
        <v>1399</v>
      </c>
      <c r="I47" s="30"/>
      <c r="J47" s="30">
        <v>163</v>
      </c>
      <c r="K47" s="33">
        <v>90</v>
      </c>
      <c r="L47" s="30"/>
      <c r="M47" s="30">
        <v>275</v>
      </c>
      <c r="N47" s="33">
        <v>187</v>
      </c>
      <c r="O47" s="30"/>
      <c r="P47" s="30">
        <v>383</v>
      </c>
      <c r="Q47" s="33">
        <v>301</v>
      </c>
      <c r="R47" s="30"/>
      <c r="S47" s="30"/>
      <c r="T47" s="33"/>
      <c r="U47" s="30"/>
      <c r="V47" s="33"/>
      <c r="W47" s="30"/>
      <c r="X47" s="33"/>
      <c r="Y47" s="30"/>
      <c r="Z47" s="30"/>
    </row>
    <row r="48" spans="1:26" ht="14.25">
      <c r="A48" s="40" t="s">
        <v>144</v>
      </c>
      <c r="B48" s="30"/>
      <c r="C48" s="30"/>
      <c r="D48" s="21">
        <f>D49</f>
        <v>5</v>
      </c>
      <c r="E48" s="39"/>
      <c r="F48" s="39">
        <f>F49</f>
        <v>11</v>
      </c>
      <c r="G48" s="39">
        <f>G49</f>
        <v>7</v>
      </c>
      <c r="H48" s="44">
        <f>H49</f>
        <v>18</v>
      </c>
      <c r="I48" s="40"/>
      <c r="J48" s="40"/>
      <c r="K48" s="42"/>
      <c r="L48" s="40"/>
      <c r="M48" s="40"/>
      <c r="N48" s="42"/>
      <c r="O48" s="40"/>
      <c r="P48" s="40"/>
      <c r="Q48" s="42"/>
      <c r="R48" s="40"/>
      <c r="S48" s="40">
        <f>S49</f>
        <v>1</v>
      </c>
      <c r="T48" s="42">
        <f>T49</f>
        <v>1</v>
      </c>
      <c r="U48" s="39">
        <v>4</v>
      </c>
      <c r="V48" s="41">
        <v>2</v>
      </c>
      <c r="W48" s="39">
        <v>13</v>
      </c>
      <c r="X48" s="41">
        <v>11</v>
      </c>
      <c r="Y48" s="39">
        <v>1</v>
      </c>
      <c r="Z48" s="39">
        <v>2</v>
      </c>
    </row>
    <row r="49" spans="1:26" ht="14.25">
      <c r="A49" s="118" t="s">
        <v>101</v>
      </c>
      <c r="B49" s="40"/>
      <c r="C49" s="40"/>
      <c r="D49" s="23">
        <v>5</v>
      </c>
      <c r="E49" s="30"/>
      <c r="F49" s="30">
        <f>J49+M49+P49+S49</f>
        <v>11</v>
      </c>
      <c r="G49" s="30">
        <f>K49+N49+Q49+T49</f>
        <v>7</v>
      </c>
      <c r="H49" s="33">
        <f>SUM(F49:G49)</f>
        <v>18</v>
      </c>
      <c r="I49" s="30"/>
      <c r="J49" s="30">
        <v>3</v>
      </c>
      <c r="K49" s="33">
        <v>2</v>
      </c>
      <c r="L49" s="30"/>
      <c r="M49" s="30">
        <v>5</v>
      </c>
      <c r="N49" s="33">
        <v>3</v>
      </c>
      <c r="O49" s="30"/>
      <c r="P49" s="30">
        <v>2</v>
      </c>
      <c r="Q49" s="33">
        <v>1</v>
      </c>
      <c r="R49" s="30"/>
      <c r="S49" s="30">
        <v>1</v>
      </c>
      <c r="T49" s="33">
        <v>1</v>
      </c>
      <c r="U49" s="30"/>
      <c r="V49" s="33"/>
      <c r="W49" s="30"/>
      <c r="X49" s="33"/>
      <c r="Y49" s="30"/>
      <c r="Z49" s="30"/>
    </row>
    <row r="50" spans="1:26" ht="14.25">
      <c r="A50" s="116"/>
      <c r="B50" s="30"/>
      <c r="C50" s="30"/>
      <c r="D50" s="24">
        <f>D40</f>
        <v>24</v>
      </c>
      <c r="E50" s="124"/>
      <c r="F50" s="125">
        <f aca="true" t="shared" si="16" ref="F50:H51">F40</f>
        <v>21</v>
      </c>
      <c r="G50" s="125">
        <f t="shared" si="16"/>
        <v>1</v>
      </c>
      <c r="H50" s="126">
        <f t="shared" si="16"/>
        <v>22</v>
      </c>
      <c r="I50" s="124"/>
      <c r="J50" s="125">
        <f>J40</f>
        <v>21</v>
      </c>
      <c r="K50" s="126">
        <f>K40</f>
        <v>1</v>
      </c>
      <c r="L50" s="40"/>
      <c r="M50" s="40"/>
      <c r="N50" s="42"/>
      <c r="O50" s="40"/>
      <c r="P50" s="40"/>
      <c r="Q50" s="42"/>
      <c r="R50" s="40"/>
      <c r="S50" s="40"/>
      <c r="T50" s="42"/>
      <c r="U50" s="40"/>
      <c r="V50" s="42"/>
      <c r="W50" s="40"/>
      <c r="X50" s="42"/>
      <c r="Y50" s="40"/>
      <c r="Z50" s="40"/>
    </row>
    <row r="51" spans="1:26" ht="14.25">
      <c r="A51" s="127"/>
      <c r="B51" s="40"/>
      <c r="C51" s="40"/>
      <c r="D51" s="25">
        <f>D41</f>
        <v>33</v>
      </c>
      <c r="E51" s="128"/>
      <c r="F51" s="129">
        <f t="shared" si="16"/>
        <v>10</v>
      </c>
      <c r="G51" s="129">
        <f t="shared" si="16"/>
        <v>21</v>
      </c>
      <c r="H51" s="130">
        <f t="shared" si="16"/>
        <v>31</v>
      </c>
      <c r="I51" s="128"/>
      <c r="J51" s="129">
        <f>J41</f>
        <v>10</v>
      </c>
      <c r="K51" s="130">
        <f>K41</f>
        <v>21</v>
      </c>
      <c r="L51" s="40"/>
      <c r="M51" s="40"/>
      <c r="N51" s="42"/>
      <c r="O51" s="40"/>
      <c r="P51" s="40"/>
      <c r="Q51" s="42"/>
      <c r="R51" s="40"/>
      <c r="S51" s="40"/>
      <c r="T51" s="42"/>
      <c r="U51" s="40"/>
      <c r="V51" s="42"/>
      <c r="W51" s="40"/>
      <c r="X51" s="42"/>
      <c r="Y51" s="40"/>
      <c r="Z51" s="40"/>
    </row>
    <row r="52" spans="1:26" ht="15" thickBot="1">
      <c r="A52" s="131" t="s">
        <v>107</v>
      </c>
      <c r="B52" s="40"/>
      <c r="C52" s="40"/>
      <c r="D52" s="26">
        <f>D37+D42</f>
        <v>3488</v>
      </c>
      <c r="E52" s="132"/>
      <c r="F52" s="131">
        <f aca="true" t="shared" si="17" ref="F52:Z52">F37+F42</f>
        <v>2011</v>
      </c>
      <c r="G52" s="131">
        <f t="shared" si="17"/>
        <v>1406</v>
      </c>
      <c r="H52" s="133">
        <f t="shared" si="17"/>
        <v>3417</v>
      </c>
      <c r="I52" s="131"/>
      <c r="J52" s="131">
        <f t="shared" si="17"/>
        <v>290</v>
      </c>
      <c r="K52" s="133">
        <f t="shared" si="17"/>
        <v>229</v>
      </c>
      <c r="L52" s="131"/>
      <c r="M52" s="131">
        <f t="shared" si="17"/>
        <v>388</v>
      </c>
      <c r="N52" s="133">
        <f t="shared" si="17"/>
        <v>258</v>
      </c>
      <c r="O52" s="131"/>
      <c r="P52" s="131">
        <f t="shared" si="17"/>
        <v>460</v>
      </c>
      <c r="Q52" s="133">
        <f t="shared" si="17"/>
        <v>275</v>
      </c>
      <c r="R52" s="131"/>
      <c r="S52" s="131">
        <f t="shared" si="17"/>
        <v>42</v>
      </c>
      <c r="T52" s="133">
        <f t="shared" si="17"/>
        <v>60</v>
      </c>
      <c r="U52" s="131">
        <f t="shared" si="17"/>
        <v>37</v>
      </c>
      <c r="V52" s="133">
        <f t="shared" si="17"/>
        <v>21</v>
      </c>
      <c r="W52" s="131">
        <f t="shared" si="17"/>
        <v>202</v>
      </c>
      <c r="X52" s="133">
        <f t="shared" si="17"/>
        <v>76</v>
      </c>
      <c r="Y52" s="131">
        <f t="shared" si="17"/>
        <v>7</v>
      </c>
      <c r="Z52" s="131">
        <f t="shared" si="17"/>
        <v>12</v>
      </c>
    </row>
    <row r="53" spans="1:3" ht="15" thickBot="1">
      <c r="A53" s="32" t="s">
        <v>133</v>
      </c>
      <c r="B53" s="131"/>
      <c r="C53" s="131"/>
    </row>
    <row r="54" ht="16.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12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教育庁総務課</dc:creator>
  <cp:keywords/>
  <dc:description/>
  <cp:lastModifiedBy>山梨県</cp:lastModifiedBy>
  <cp:lastPrinted>2005-07-06T07:01:04Z</cp:lastPrinted>
  <dcterms:created xsi:type="dcterms:W3CDTF">1999-06-08T07:19:20Z</dcterms:created>
  <dcterms:modified xsi:type="dcterms:W3CDTF">2005-08-23T06:32:41Z</dcterms:modified>
  <cp:category/>
  <cp:version/>
  <cp:contentType/>
  <cp:contentStatus/>
</cp:coreProperties>
</file>