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225" windowWidth="15135" windowHeight="5085" tabRatio="601" activeTab="0"/>
  </bookViews>
  <sheets>
    <sheet name="全日制課程" sheetId="1" r:id="rId1"/>
    <sheet name="定時・通信制課程" sheetId="2" r:id="rId2"/>
  </sheets>
  <definedNames>
    <definedName name="_xlnm.Print_Area" localSheetId="0">'全日制課程'!$A$1:$AB$146</definedName>
    <definedName name="_xlnm.Print_Area" localSheetId="1">'定時・通信制課程'!$A$1:$Z$58</definedName>
    <definedName name="_xlnm.Print_Titles" localSheetId="0">'全日制課程'!$3:$5</definedName>
  </definedNames>
  <calcPr fullCalcOnLoad="1"/>
</workbook>
</file>

<file path=xl/sharedStrings.xml><?xml version="1.0" encoding="utf-8"?>
<sst xmlns="http://schemas.openxmlformats.org/spreadsheetml/2006/main" count="448" uniqueCount="162">
  <si>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</si>
  <si>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</si>
  <si>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</si>
  <si>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</si>
  <si>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</si>
  <si>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</si>
  <si>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</si>
  <si>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</si>
  <si>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</si>
  <si>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</si>
  <si>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</si>
  <si>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</si>
  <si>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</si>
  <si>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</si>
  <si>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</si>
  <si>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</si>
  <si>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総      計</t>
  </si>
  <si>
    <t xml:space="preserve"> 公  立  計</t>
  </si>
  <si>
    <t xml:space="preserve"> 私  立  計</t>
  </si>
  <si>
    <t xml:space="preserve"> 県  立  計</t>
  </si>
  <si>
    <t>県</t>
  </si>
  <si>
    <t xml:space="preserve">    普通</t>
  </si>
  <si>
    <t>普</t>
  </si>
  <si>
    <t>　　理数</t>
  </si>
  <si>
    <t>農</t>
  </si>
  <si>
    <t xml:space="preserve">    農業土木</t>
  </si>
  <si>
    <t xml:space="preserve">    商業</t>
  </si>
  <si>
    <t>商</t>
  </si>
  <si>
    <t xml:space="preserve">    情報処理</t>
  </si>
  <si>
    <t xml:space="preserve">  韮崎</t>
  </si>
  <si>
    <t>　　文理</t>
  </si>
  <si>
    <t xml:space="preserve">  韮崎工業</t>
  </si>
  <si>
    <t xml:space="preserve">    電子機械</t>
  </si>
  <si>
    <t>工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</si>
  <si>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</si>
  <si>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</si>
  <si>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</si>
  <si>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</si>
  <si>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</si>
  <si>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</si>
  <si>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</si>
  <si>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</si>
  <si>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</si>
  <si>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  国際経済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</si>
  <si>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</si>
  <si>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</si>
  <si>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</si>
  <si>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</si>
  <si>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</si>
  <si>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 xml:space="preserve">  甲府昭和</t>
  </si>
  <si>
    <t>　甲府城西</t>
  </si>
  <si>
    <t>　　総合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</si>
  <si>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</si>
  <si>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</si>
  <si>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</si>
  <si>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</si>
  <si>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</si>
  <si>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</si>
  <si>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</si>
  <si>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</si>
  <si>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</si>
  <si>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</si>
  <si>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</si>
  <si>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</si>
  <si>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</si>
  <si>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</si>
  <si>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 xml:space="preserve">  石和</t>
  </si>
  <si>
    <t>　　国際教養</t>
  </si>
  <si>
    <t xml:space="preserve">  山梨園芸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</si>
  <si>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</si>
  <si>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</si>
  <si>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</si>
  <si>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</si>
  <si>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都留</t>
  </si>
  <si>
    <t xml:space="preserve">  上野原</t>
  </si>
  <si>
    <t>　　英語</t>
  </si>
  <si>
    <t xml:space="preserve">  谷村工業</t>
  </si>
  <si>
    <t xml:space="preserve">  桂</t>
  </si>
  <si>
    <t xml:space="preserve">  吉田</t>
  </si>
  <si>
    <t>市・組合立計</t>
  </si>
  <si>
    <t xml:space="preserve">  甲府商業</t>
  </si>
  <si>
    <t>市</t>
  </si>
  <si>
    <t>　</t>
  </si>
  <si>
    <t xml:space="preserve">  大月短大附</t>
  </si>
  <si>
    <t xml:space="preserve">  甲陵</t>
  </si>
  <si>
    <t xml:space="preserve">  山梨英和</t>
  </si>
  <si>
    <t>私</t>
  </si>
  <si>
    <t xml:space="preserve">  身延山</t>
  </si>
  <si>
    <t xml:space="preserve">  甲府湯田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</si>
  <si>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</si>
  <si>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</si>
  <si>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</si>
  <si>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</si>
  <si>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</si>
  <si>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東海大学甲府</t>
  </si>
  <si>
    <t>　　衛生看護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</si>
  <si>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</si>
  <si>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</si>
  <si>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</si>
  <si>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</si>
  <si>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</si>
  <si>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</si>
  <si>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　４　　年</t>
  </si>
  <si>
    <t>　　情報経理</t>
  </si>
  <si>
    <t>　　普　　通</t>
  </si>
  <si>
    <t>　　科目履修</t>
  </si>
  <si>
    <t>　　併　　修</t>
  </si>
  <si>
    <t>　　国際</t>
  </si>
  <si>
    <t>専</t>
  </si>
  <si>
    <t>総</t>
  </si>
  <si>
    <t>工</t>
  </si>
  <si>
    <t>県　立　計</t>
  </si>
  <si>
    <t>（総　　 計）</t>
  </si>
  <si>
    <t>　総　　　計</t>
  </si>
  <si>
    <t xml:space="preserve"> 中央（県立）</t>
  </si>
  <si>
    <t>　　航空工学</t>
  </si>
  <si>
    <t>（ ）は専攻科の学級数・生徒数で外数</t>
  </si>
  <si>
    <t>　北杜</t>
  </si>
  <si>
    <t>　　普通</t>
  </si>
  <si>
    <t>　　理数</t>
  </si>
  <si>
    <t>　　総合</t>
  </si>
  <si>
    <t>県</t>
  </si>
  <si>
    <t>福祉看護</t>
  </si>
  <si>
    <t>駿台甲府</t>
  </si>
  <si>
    <t>私　立　計</t>
  </si>
  <si>
    <t xml:space="preserve"> 日本航空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</si>
  <si>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</si>
  <si>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　　理数</t>
  </si>
  <si>
    <t>　　文理</t>
  </si>
  <si>
    <t>　　情報ﾒﾃﾞｨｱ</t>
  </si>
  <si>
    <t>　　介護福祉</t>
  </si>
  <si>
    <t>　　（学科分けは１年次下期から）</t>
  </si>
  <si>
    <r>
      <t>工業</t>
    </r>
    <r>
      <rPr>
        <sz val="9"/>
        <rFont val="ＭＳ 明朝"/>
        <family val="1"/>
      </rPr>
      <t>（全学科共通）</t>
    </r>
  </si>
  <si>
    <t>普</t>
  </si>
  <si>
    <t>機械ｼｽﾃﾑ</t>
  </si>
  <si>
    <t>電子情報</t>
  </si>
  <si>
    <t>建設</t>
  </si>
  <si>
    <t>化学・ﾃﾞｻﾞｲﾝ</t>
  </si>
  <si>
    <t xml:space="preserve">    食品化学</t>
  </si>
  <si>
    <t xml:space="preserve">    園芸</t>
  </si>
  <si>
    <t>&lt;　&gt;は科目履修生数、{　}は併修生数で外数</t>
  </si>
  <si>
    <t>　　環境化学</t>
  </si>
  <si>
    <t>　　土木</t>
  </si>
  <si>
    <t xml:space="preserve">  富士北稜</t>
  </si>
  <si>
    <t xml:space="preserve">    総合学科</t>
  </si>
  <si>
    <t>　ひばりが丘</t>
  </si>
  <si>
    <t>　中央</t>
  </si>
  <si>
    <t>福</t>
  </si>
  <si>
    <t>イ　定時制課程</t>
  </si>
  <si>
    <t>ウ　通信制（県・私立）</t>
  </si>
  <si>
    <t xml:space="preserve">  富士河口湖</t>
  </si>
  <si>
    <t xml:space="preserve">    普通</t>
  </si>
  <si>
    <t>総</t>
  </si>
  <si>
    <t>普</t>
  </si>
  <si>
    <t>（４）公・私立高等学校</t>
  </si>
  <si>
    <t>　　ア　全日制課程</t>
  </si>
  <si>
    <t>　　ｼｽﾃﾑ工学</t>
  </si>
  <si>
    <t>　自然学園</t>
  </si>
  <si>
    <t>ひばりが丘の４年次生については、普通科、情報経理科を併せて１学級</t>
  </si>
  <si>
    <t>自然学園</t>
  </si>
  <si>
    <t>中央の４年次生普通科のうち１学級は、普通科、情報経理課を併せて１学級</t>
  </si>
  <si>
    <t>　　介護福祉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</si>
</sst>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{#,##0\}"/>
    <numFmt numFmtId="178" formatCode="\&lt;#,##0\&gt;"/>
    <numFmt numFmtId="179" formatCode="\&lt;#,###\&gt;"/>
    <numFmt numFmtId="180" formatCode="\&lt;#,##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0" xfId="16" applyFont="1" applyFill="1" applyAlignment="1" applyProtection="1">
      <alignment horizontal="left"/>
      <protection/>
    </xf>
    <xf numFmtId="38" fontId="4" fillId="0" borderId="1" xfId="16" applyFont="1" applyFill="1" applyBorder="1" applyAlignment="1">
      <alignment horizontal="right"/>
    </xf>
    <xf numFmtId="38" fontId="4" fillId="0" borderId="2" xfId="16" applyFont="1" applyFill="1" applyBorder="1" applyAlignment="1" applyProtection="1">
      <alignment horizontal="right"/>
      <protection/>
    </xf>
    <xf numFmtId="38" fontId="4" fillId="0" borderId="3" xfId="16" applyFont="1" applyFill="1" applyBorder="1" applyAlignment="1">
      <alignment horizontal="right"/>
    </xf>
    <xf numFmtId="38" fontId="4" fillId="0" borderId="4" xfId="16" applyFont="1" applyFill="1" applyBorder="1" applyAlignment="1" applyProtection="1">
      <alignment horizontal="right"/>
      <protection/>
    </xf>
    <xf numFmtId="38" fontId="4" fillId="0" borderId="0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38" fontId="5" fillId="0" borderId="5" xfId="16" applyFont="1" applyFill="1" applyBorder="1" applyAlignment="1">
      <alignment horizontal="right"/>
    </xf>
    <xf numFmtId="38" fontId="5" fillId="0" borderId="6" xfId="16" applyFont="1" applyFill="1" applyBorder="1" applyAlignment="1">
      <alignment horizontal="right"/>
    </xf>
    <xf numFmtId="38" fontId="4" fillId="0" borderId="6" xfId="16" applyFont="1" applyFill="1" applyBorder="1" applyAlignment="1">
      <alignment horizontal="right"/>
    </xf>
    <xf numFmtId="38" fontId="4" fillId="0" borderId="7" xfId="16" applyFont="1" applyFill="1" applyBorder="1" applyAlignment="1">
      <alignment horizontal="right"/>
    </xf>
    <xf numFmtId="178" fontId="5" fillId="0" borderId="6" xfId="16" applyNumberFormat="1" applyFont="1" applyFill="1" applyBorder="1" applyAlignment="1">
      <alignment horizontal="right"/>
    </xf>
    <xf numFmtId="177" fontId="5" fillId="0" borderId="6" xfId="16" applyNumberFormat="1" applyFont="1" applyFill="1" applyBorder="1" applyAlignment="1">
      <alignment horizontal="right"/>
    </xf>
    <xf numFmtId="38" fontId="5" fillId="0" borderId="8" xfId="16" applyFont="1" applyFill="1" applyBorder="1" applyAlignment="1">
      <alignment horizontal="right"/>
    </xf>
    <xf numFmtId="38" fontId="5" fillId="0" borderId="9" xfId="16" applyFont="1" applyFill="1" applyBorder="1" applyAlignment="1">
      <alignment horizontal="right"/>
    </xf>
    <xf numFmtId="178" fontId="4" fillId="0" borderId="6" xfId="16" applyNumberFormat="1" applyFont="1" applyFill="1" applyBorder="1" applyAlignment="1">
      <alignment horizontal="right"/>
    </xf>
    <xf numFmtId="38" fontId="4" fillId="0" borderId="4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10" xfId="16" applyFont="1" applyFill="1" applyBorder="1" applyAlignment="1">
      <alignment/>
    </xf>
    <xf numFmtId="178" fontId="4" fillId="0" borderId="0" xfId="16" applyNumberFormat="1" applyFont="1" applyFill="1" applyAlignment="1">
      <alignment/>
    </xf>
    <xf numFmtId="177" fontId="4" fillId="0" borderId="1" xfId="16" applyNumberFormat="1" applyFont="1" applyFill="1" applyBorder="1" applyAlignment="1">
      <alignment/>
    </xf>
    <xf numFmtId="177" fontId="4" fillId="0" borderId="1" xfId="16" applyNumberFormat="1" applyFont="1" applyFill="1" applyBorder="1" applyAlignment="1">
      <alignment horizontal="right"/>
    </xf>
    <xf numFmtId="38" fontId="5" fillId="0" borderId="3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5" fillId="0" borderId="11" xfId="16" applyFont="1" applyFill="1" applyBorder="1" applyAlignment="1">
      <alignment/>
    </xf>
    <xf numFmtId="38" fontId="4" fillId="0" borderId="11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11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4" fillId="0" borderId="13" xfId="16" applyFont="1" applyFill="1" applyBorder="1" applyAlignment="1">
      <alignment/>
    </xf>
    <xf numFmtId="38" fontId="4" fillId="0" borderId="2" xfId="16" applyFont="1" applyFill="1" applyBorder="1" applyAlignment="1" applyProtection="1">
      <alignment horizontal="left"/>
      <protection/>
    </xf>
    <xf numFmtId="38" fontId="4" fillId="0" borderId="14" xfId="16" applyFont="1" applyFill="1" applyBorder="1" applyAlignment="1" applyProtection="1">
      <alignment horizontal="left"/>
      <protection/>
    </xf>
    <xf numFmtId="38" fontId="4" fillId="0" borderId="15" xfId="16" applyFont="1" applyFill="1" applyBorder="1" applyAlignment="1">
      <alignment/>
    </xf>
    <xf numFmtId="38" fontId="4" fillId="0" borderId="0" xfId="16" applyFont="1" applyFill="1" applyAlignment="1" applyProtection="1">
      <alignment horizontal="left"/>
      <protection/>
    </xf>
    <xf numFmtId="38" fontId="4" fillId="0" borderId="4" xfId="16" applyFont="1" applyFill="1" applyBorder="1" applyAlignment="1" applyProtection="1">
      <alignment horizontal="left"/>
      <protection/>
    </xf>
    <xf numFmtId="38" fontId="4" fillId="0" borderId="16" xfId="16" applyFont="1" applyFill="1" applyBorder="1" applyAlignment="1" applyProtection="1">
      <alignment horizontal="left"/>
      <protection/>
    </xf>
    <xf numFmtId="38" fontId="5" fillId="0" borderId="1" xfId="16" applyFont="1" applyFill="1" applyBorder="1" applyAlignment="1" applyProtection="1">
      <alignment horizontal="left"/>
      <protection/>
    </xf>
    <xf numFmtId="38" fontId="5" fillId="0" borderId="5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7" xfId="16" applyFont="1" applyFill="1" applyBorder="1" applyAlignment="1">
      <alignment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6" xfId="16" applyFont="1" applyFill="1" applyBorder="1" applyAlignment="1">
      <alignment/>
    </xf>
    <xf numFmtId="38" fontId="4" fillId="0" borderId="7" xfId="16" applyFont="1" applyFill="1" applyBorder="1" applyAlignment="1">
      <alignment/>
    </xf>
    <xf numFmtId="38" fontId="5" fillId="0" borderId="6" xfId="16" applyFont="1" applyFill="1" applyBorder="1" applyAlignment="1">
      <alignment/>
    </xf>
    <xf numFmtId="38" fontId="8" fillId="0" borderId="3" xfId="16" applyFont="1" applyFill="1" applyBorder="1" applyAlignment="1">
      <alignment/>
    </xf>
    <xf numFmtId="38" fontId="4" fillId="0" borderId="0" xfId="16" applyFont="1" applyFill="1" applyAlignment="1" applyProtection="1" quotePrefix="1">
      <alignment horizontal="left"/>
      <protection/>
    </xf>
    <xf numFmtId="38" fontId="4" fillId="0" borderId="0" xfId="16" applyFont="1" applyFill="1" applyAlignment="1" quotePrefix="1">
      <alignment/>
    </xf>
    <xf numFmtId="38" fontId="4" fillId="0" borderId="0" xfId="16" applyFont="1" applyFill="1" applyBorder="1" applyAlignment="1" quotePrefix="1">
      <alignment/>
    </xf>
    <xf numFmtId="38" fontId="4" fillId="0" borderId="1" xfId="16" applyFont="1" applyFill="1" applyBorder="1" applyAlignment="1" applyProtection="1" quotePrefix="1">
      <alignment horizontal="left"/>
      <protection/>
    </xf>
    <xf numFmtId="38" fontId="1" fillId="0" borderId="6" xfId="16" applyFont="1" applyFill="1" applyBorder="1" applyAlignment="1">
      <alignment/>
    </xf>
    <xf numFmtId="38" fontId="5" fillId="0" borderId="9" xfId="16" applyFont="1" applyFill="1" applyBorder="1" applyAlignment="1">
      <alignment/>
    </xf>
    <xf numFmtId="38" fontId="4" fillId="0" borderId="1" xfId="16" applyFont="1" applyFill="1" applyBorder="1" applyAlignment="1" quotePrefix="1">
      <alignment/>
    </xf>
    <xf numFmtId="38" fontId="5" fillId="0" borderId="1" xfId="16" applyFont="1" applyFill="1" applyBorder="1" applyAlignment="1">
      <alignment/>
    </xf>
    <xf numFmtId="38" fontId="5" fillId="0" borderId="1" xfId="16" applyFont="1" applyFill="1" applyBorder="1" applyAlignment="1" applyProtection="1">
      <alignment horizontal="left"/>
      <protection/>
    </xf>
    <xf numFmtId="38" fontId="5" fillId="0" borderId="7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6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 applyProtection="1" quotePrefix="1">
      <alignment horizontal="left"/>
      <protection/>
    </xf>
    <xf numFmtId="38" fontId="4" fillId="0" borderId="0" xfId="16" applyFont="1" applyFill="1" applyBorder="1" applyAlignment="1">
      <alignment/>
    </xf>
    <xf numFmtId="38" fontId="4" fillId="0" borderId="1" xfId="16" applyFont="1" applyFill="1" applyBorder="1" applyAlignment="1" applyProtection="1">
      <alignment horizontal="center"/>
      <protection/>
    </xf>
    <xf numFmtId="38" fontId="4" fillId="0" borderId="3" xfId="16" applyFont="1" applyFill="1" applyBorder="1" applyAlignment="1" applyProtection="1">
      <alignment horizontal="left"/>
      <protection/>
    </xf>
    <xf numFmtId="38" fontId="5" fillId="0" borderId="0" xfId="16" applyFont="1" applyFill="1" applyBorder="1" applyAlignment="1">
      <alignment horizontal="left"/>
    </xf>
    <xf numFmtId="177" fontId="5" fillId="0" borderId="3" xfId="16" applyNumberFormat="1" applyFont="1" applyFill="1" applyBorder="1" applyAlignment="1" applyProtection="1">
      <alignment horizontal="right"/>
      <protection/>
    </xf>
    <xf numFmtId="177" fontId="5" fillId="0" borderId="19" xfId="16" applyNumberFormat="1" applyFont="1" applyFill="1" applyBorder="1" applyAlignment="1" applyProtection="1">
      <alignment horizontal="right"/>
      <protection/>
    </xf>
    <xf numFmtId="177" fontId="5" fillId="0" borderId="20" xfId="16" applyNumberFormat="1" applyFont="1" applyFill="1" applyBorder="1" applyAlignment="1" applyProtection="1">
      <alignment horizontal="right"/>
      <protection/>
    </xf>
    <xf numFmtId="177" fontId="5" fillId="0" borderId="12" xfId="16" applyNumberFormat="1" applyFont="1" applyFill="1" applyBorder="1" applyAlignment="1" applyProtection="1">
      <alignment horizontal="right"/>
      <protection/>
    </xf>
    <xf numFmtId="177" fontId="5" fillId="0" borderId="0" xfId="16" applyNumberFormat="1" applyFont="1" applyFill="1" applyBorder="1" applyAlignment="1" applyProtection="1">
      <alignment horizontal="right"/>
      <protection/>
    </xf>
    <xf numFmtId="38" fontId="5" fillId="0" borderId="19" xfId="16" applyFont="1" applyFill="1" applyBorder="1" applyAlignment="1" applyProtection="1">
      <alignment horizontal="right"/>
      <protection/>
    </xf>
    <xf numFmtId="38" fontId="5" fillId="0" borderId="12" xfId="16" applyFont="1" applyFill="1" applyBorder="1" applyAlignment="1" applyProtection="1">
      <alignment horizontal="right"/>
      <protection/>
    </xf>
    <xf numFmtId="38" fontId="5" fillId="0" borderId="0" xfId="16" applyFont="1" applyFill="1" applyBorder="1" applyAlignment="1" applyProtection="1">
      <alignment horizontal="right"/>
      <protection/>
    </xf>
    <xf numFmtId="38" fontId="5" fillId="0" borderId="0" xfId="16" applyFont="1" applyFill="1" applyBorder="1" applyAlignment="1" quotePrefix="1">
      <alignment horizontal="left"/>
    </xf>
    <xf numFmtId="38" fontId="4" fillId="0" borderId="0" xfId="16" applyFont="1" applyFill="1" applyAlignment="1" applyProtection="1" quotePrefix="1">
      <alignment horizontal="left"/>
      <protection/>
    </xf>
    <xf numFmtId="38" fontId="4" fillId="0" borderId="3" xfId="16" applyFont="1" applyFill="1" applyBorder="1" applyAlignment="1" quotePrefix="1">
      <alignment/>
    </xf>
    <xf numFmtId="176" fontId="4" fillId="0" borderId="4" xfId="16" applyNumberFormat="1" applyFont="1" applyFill="1" applyBorder="1" applyAlignment="1">
      <alignment/>
    </xf>
    <xf numFmtId="176" fontId="4" fillId="0" borderId="1" xfId="16" applyNumberFormat="1" applyFont="1" applyFill="1" applyBorder="1" applyAlignment="1">
      <alignment/>
    </xf>
    <xf numFmtId="38" fontId="4" fillId="0" borderId="21" xfId="16" applyFont="1" applyFill="1" applyBorder="1" applyAlignment="1" applyProtection="1">
      <alignment horizontal="left"/>
      <protection/>
    </xf>
    <xf numFmtId="38" fontId="4" fillId="0" borderId="22" xfId="16" applyFont="1" applyFill="1" applyBorder="1" applyAlignment="1">
      <alignment/>
    </xf>
    <xf numFmtId="38" fontId="4" fillId="0" borderId="21" xfId="16" applyFont="1" applyFill="1" applyBorder="1" applyAlignment="1">
      <alignment/>
    </xf>
    <xf numFmtId="38" fontId="4" fillId="0" borderId="21" xfId="16" applyFont="1" applyFill="1" applyBorder="1" applyAlignment="1" quotePrefix="1">
      <alignment/>
    </xf>
    <xf numFmtId="38" fontId="4" fillId="0" borderId="0" xfId="16" applyFont="1" applyFill="1" applyAlignment="1">
      <alignment horizontal="left"/>
    </xf>
    <xf numFmtId="38" fontId="4" fillId="0" borderId="0" xfId="16" applyFont="1" applyFill="1" applyAlignment="1" quotePrefix="1">
      <alignment horizontal="left"/>
    </xf>
    <xf numFmtId="38" fontId="4" fillId="0" borderId="1" xfId="16" applyFont="1" applyFill="1" applyBorder="1" applyAlignment="1" quotePrefix="1">
      <alignment horizontal="left"/>
    </xf>
    <xf numFmtId="177" fontId="4" fillId="0" borderId="7" xfId="16" applyNumberFormat="1" applyFont="1" applyFill="1" applyBorder="1" applyAlignment="1">
      <alignment horizontal="right"/>
    </xf>
    <xf numFmtId="38" fontId="5" fillId="0" borderId="17" xfId="16" applyFont="1" applyFill="1" applyBorder="1" applyAlignment="1">
      <alignment horizontal="left"/>
    </xf>
    <xf numFmtId="38" fontId="5" fillId="0" borderId="10" xfId="16" applyFont="1" applyFill="1" applyBorder="1" applyAlignment="1">
      <alignment/>
    </xf>
    <xf numFmtId="38" fontId="4" fillId="0" borderId="0" xfId="16" applyFont="1" applyFill="1" applyBorder="1" applyAlignment="1">
      <alignment horizontal="left"/>
    </xf>
    <xf numFmtId="176" fontId="5" fillId="0" borderId="0" xfId="16" applyNumberFormat="1" applyFont="1" applyFill="1" applyBorder="1" applyAlignment="1">
      <alignment/>
    </xf>
    <xf numFmtId="178" fontId="5" fillId="0" borderId="0" xfId="16" applyNumberFormat="1" applyFont="1" applyFill="1" applyBorder="1" applyAlignment="1">
      <alignment/>
    </xf>
    <xf numFmtId="178" fontId="5" fillId="0" borderId="12" xfId="16" applyNumberFormat="1" applyFont="1" applyFill="1" applyBorder="1" applyAlignment="1">
      <alignment/>
    </xf>
    <xf numFmtId="38" fontId="4" fillId="0" borderId="0" xfId="16" applyFont="1" applyFill="1" applyBorder="1" applyAlignment="1" quotePrefix="1">
      <alignment horizontal="left"/>
    </xf>
    <xf numFmtId="177" fontId="5" fillId="0" borderId="0" xfId="16" applyNumberFormat="1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77" fontId="5" fillId="0" borderId="11" xfId="16" applyNumberFormat="1" applyFont="1" applyFill="1" applyBorder="1" applyAlignment="1">
      <alignment horizontal="right"/>
    </xf>
    <xf numFmtId="38" fontId="5" fillId="0" borderId="21" xfId="16" applyFont="1" applyFill="1" applyBorder="1" applyAlignment="1">
      <alignment/>
    </xf>
    <xf numFmtId="38" fontId="5" fillId="0" borderId="22" xfId="16" applyFont="1" applyFill="1" applyBorder="1" applyAlignment="1">
      <alignment/>
    </xf>
    <xf numFmtId="38" fontId="5" fillId="0" borderId="23" xfId="16" applyFont="1" applyFill="1" applyBorder="1" applyAlignment="1">
      <alignment/>
    </xf>
    <xf numFmtId="176" fontId="4" fillId="0" borderId="0" xfId="16" applyNumberFormat="1" applyFont="1" applyFill="1" applyBorder="1" applyAlignment="1">
      <alignment/>
    </xf>
    <xf numFmtId="38" fontId="4" fillId="0" borderId="5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>
      <alignment horizontal="left" shrinkToFit="1"/>
    </xf>
    <xf numFmtId="38" fontId="5" fillId="0" borderId="4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176" fontId="5" fillId="0" borderId="3" xfId="16" applyNumberFormat="1" applyFont="1" applyFill="1" applyBorder="1" applyAlignment="1" applyProtection="1">
      <alignment horizontal="right"/>
      <protection/>
    </xf>
    <xf numFmtId="176" fontId="5" fillId="0" borderId="0" xfId="16" applyNumberFormat="1" applyFont="1" applyFill="1" applyBorder="1" applyAlignment="1" applyProtection="1">
      <alignment horizontal="right"/>
      <protection/>
    </xf>
    <xf numFmtId="176" fontId="5" fillId="0" borderId="11" xfId="16" applyNumberFormat="1" applyFont="1" applyFill="1" applyBorder="1" applyAlignment="1" applyProtection="1">
      <alignment horizontal="right"/>
      <protection/>
    </xf>
    <xf numFmtId="38" fontId="5" fillId="0" borderId="11" xfId="16" applyFont="1" applyFill="1" applyBorder="1" applyAlignment="1" applyProtection="1">
      <alignment horizontal="right"/>
      <protection/>
    </xf>
    <xf numFmtId="38" fontId="5" fillId="0" borderId="3" xfId="16" applyFont="1" applyFill="1" applyBorder="1" applyAlignment="1" applyProtection="1">
      <alignment horizontal="right"/>
      <protection/>
    </xf>
    <xf numFmtId="38" fontId="5" fillId="0" borderId="4" xfId="16" applyFont="1" applyFill="1" applyBorder="1" applyAlignment="1" applyProtection="1">
      <alignment horizontal="right"/>
      <protection/>
    </xf>
    <xf numFmtId="38" fontId="5" fillId="0" borderId="1" xfId="16" applyFont="1" applyFill="1" applyBorder="1" applyAlignment="1" applyProtection="1">
      <alignment horizontal="right"/>
      <protection/>
    </xf>
    <xf numFmtId="38" fontId="5" fillId="0" borderId="10" xfId="16" applyFont="1" applyFill="1" applyBorder="1" applyAlignment="1" applyProtection="1">
      <alignment horizontal="right"/>
      <protection/>
    </xf>
    <xf numFmtId="38" fontId="5" fillId="0" borderId="3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right"/>
    </xf>
    <xf numFmtId="176" fontId="4" fillId="0" borderId="4" xfId="16" applyNumberFormat="1" applyFont="1" applyFill="1" applyBorder="1" applyAlignment="1">
      <alignment horizontal="right"/>
    </xf>
    <xf numFmtId="38" fontId="4" fillId="0" borderId="4" xfId="16" applyFont="1" applyFill="1" applyBorder="1" applyAlignment="1">
      <alignment horizontal="right"/>
    </xf>
    <xf numFmtId="38" fontId="4" fillId="0" borderId="22" xfId="16" applyFont="1" applyFill="1" applyBorder="1" applyAlignment="1">
      <alignment horizontal="right"/>
    </xf>
    <xf numFmtId="178" fontId="4" fillId="0" borderId="3" xfId="16" applyNumberFormat="1" applyFont="1" applyFill="1" applyBorder="1" applyAlignment="1">
      <alignment/>
    </xf>
    <xf numFmtId="178" fontId="4" fillId="0" borderId="11" xfId="16" applyNumberFormat="1" applyFont="1" applyFill="1" applyBorder="1" applyAlignment="1">
      <alignment/>
    </xf>
    <xf numFmtId="177" fontId="4" fillId="0" borderId="3" xfId="16" applyNumberFormat="1" applyFont="1" applyFill="1" applyBorder="1" applyAlignment="1">
      <alignment/>
    </xf>
    <xf numFmtId="177" fontId="4" fillId="0" borderId="10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showZeros="0"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51" sqref="E151"/>
    </sheetView>
  </sheetViews>
  <sheetFormatPr defaultColWidth="8.796875" defaultRowHeight="14.25"/>
  <cols>
    <col min="1" max="1" width="6.09765625" style="24" customWidth="1"/>
    <col min="2" max="2" width="16.19921875" style="24" customWidth="1"/>
    <col min="3" max="3" width="5.09765625" style="24" hidden="1" customWidth="1"/>
    <col min="4" max="4" width="10.8984375" style="24" hidden="1" customWidth="1"/>
    <col min="5" max="5" width="10.5" style="24" customWidth="1"/>
    <col min="6" max="18" width="9.8984375" style="24" customWidth="1"/>
    <col min="19" max="20" width="9.8984375" style="24" hidden="1" customWidth="1"/>
    <col min="21" max="21" width="0.1015625" style="24" customWidth="1"/>
    <col min="22" max="27" width="9.8984375" style="24" customWidth="1"/>
    <col min="28" max="16384" width="9" style="24" customWidth="1"/>
  </cols>
  <sheetData>
    <row r="1" ht="16.5" customHeight="1">
      <c r="B1" s="24" t="s">
        <v>154</v>
      </c>
    </row>
    <row r="2" spans="2:27" ht="18" customHeight="1" thickBot="1">
      <c r="B2" s="24" t="s">
        <v>155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8" customHeight="1">
      <c r="B3" s="39"/>
      <c r="C3" s="39"/>
      <c r="D3" s="39"/>
      <c r="E3" s="40" t="s">
        <v>0</v>
      </c>
      <c r="F3" s="41" t="s">
        <v>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1" t="s">
        <v>2</v>
      </c>
      <c r="W3" s="42"/>
      <c r="X3" s="42"/>
      <c r="Y3" s="42"/>
      <c r="Z3" s="41" t="s">
        <v>3</v>
      </c>
      <c r="AA3" s="42"/>
    </row>
    <row r="4" spans="2:27" ht="18" customHeight="1">
      <c r="B4" s="43" t="s">
        <v>4</v>
      </c>
      <c r="C4" s="43"/>
      <c r="D4" s="43"/>
      <c r="E4" s="23"/>
      <c r="F4" s="44" t="s">
        <v>5</v>
      </c>
      <c r="G4" s="22"/>
      <c r="H4" s="22"/>
      <c r="I4" s="22"/>
      <c r="J4" s="44" t="s">
        <v>6</v>
      </c>
      <c r="K4" s="22"/>
      <c r="L4" s="22"/>
      <c r="M4" s="44" t="s">
        <v>7</v>
      </c>
      <c r="N4" s="22"/>
      <c r="O4" s="22"/>
      <c r="P4" s="44" t="s">
        <v>8</v>
      </c>
      <c r="Q4" s="22"/>
      <c r="R4" s="22"/>
      <c r="S4" s="22"/>
      <c r="T4" s="22"/>
      <c r="U4" s="22"/>
      <c r="V4" s="44" t="s">
        <v>9</v>
      </c>
      <c r="W4" s="22"/>
      <c r="X4" s="44" t="s">
        <v>10</v>
      </c>
      <c r="Y4" s="22"/>
      <c r="Z4" s="44" t="s">
        <v>9</v>
      </c>
      <c r="AA4" s="22"/>
    </row>
    <row r="5" spans="2:27" ht="18" customHeight="1">
      <c r="B5" s="22"/>
      <c r="C5" s="22"/>
      <c r="D5" s="22"/>
      <c r="E5" s="44" t="s">
        <v>11</v>
      </c>
      <c r="F5" s="44" t="s">
        <v>12</v>
      </c>
      <c r="G5" s="44" t="s">
        <v>13</v>
      </c>
      <c r="H5" s="44" t="s">
        <v>14</v>
      </c>
      <c r="I5" s="44" t="s">
        <v>15</v>
      </c>
      <c r="J5" s="44" t="s">
        <v>12</v>
      </c>
      <c r="K5" s="44" t="s">
        <v>13</v>
      </c>
      <c r="L5" s="44" t="s">
        <v>14</v>
      </c>
      <c r="M5" s="44" t="s">
        <v>12</v>
      </c>
      <c r="N5" s="44" t="s">
        <v>13</v>
      </c>
      <c r="O5" s="44" t="s">
        <v>14</v>
      </c>
      <c r="P5" s="44" t="s">
        <v>12</v>
      </c>
      <c r="Q5" s="44" t="s">
        <v>13</v>
      </c>
      <c r="R5" s="111" t="s">
        <v>14</v>
      </c>
      <c r="S5" s="3"/>
      <c r="T5" s="3"/>
      <c r="U5" s="44"/>
      <c r="V5" s="45" t="s">
        <v>13</v>
      </c>
      <c r="W5" s="44" t="s">
        <v>14</v>
      </c>
      <c r="X5" s="44" t="s">
        <v>13</v>
      </c>
      <c r="Y5" s="44" t="s">
        <v>14</v>
      </c>
      <c r="Z5" s="44" t="s">
        <v>13</v>
      </c>
      <c r="AA5" s="44" t="s">
        <v>14</v>
      </c>
    </row>
    <row r="6" spans="2:34" s="1" customFormat="1" ht="18" customHeight="1">
      <c r="B6" s="46" t="s">
        <v>17</v>
      </c>
      <c r="C6" s="46"/>
      <c r="D6" s="46"/>
      <c r="E6" s="47">
        <v>21112</v>
      </c>
      <c r="F6" s="48">
        <f aca="true" t="shared" si="0" ref="F6:R6">F7+F103</f>
        <v>571</v>
      </c>
      <c r="G6" s="49">
        <f t="shared" si="0"/>
        <v>10864</v>
      </c>
      <c r="H6" s="49">
        <f t="shared" si="0"/>
        <v>9974</v>
      </c>
      <c r="I6" s="50">
        <f t="shared" si="0"/>
        <v>20838</v>
      </c>
      <c r="J6" s="48">
        <f t="shared" si="0"/>
        <v>191</v>
      </c>
      <c r="K6" s="49">
        <f t="shared" si="0"/>
        <v>3749</v>
      </c>
      <c r="L6" s="50">
        <f t="shared" si="0"/>
        <v>3390</v>
      </c>
      <c r="M6" s="48">
        <f t="shared" si="0"/>
        <v>190</v>
      </c>
      <c r="N6" s="49">
        <f t="shared" si="0"/>
        <v>3598</v>
      </c>
      <c r="O6" s="49">
        <f t="shared" si="0"/>
        <v>3324</v>
      </c>
      <c r="P6" s="48">
        <f t="shared" si="0"/>
        <v>190</v>
      </c>
      <c r="Q6" s="49">
        <f t="shared" si="0"/>
        <v>3517</v>
      </c>
      <c r="R6" s="50">
        <f t="shared" si="0"/>
        <v>3260</v>
      </c>
      <c r="S6" s="64" t="e">
        <f>#REF!+S104</f>
        <v>#REF!</v>
      </c>
      <c r="T6" s="113" t="e">
        <f>#REF!+T104</f>
        <v>#REF!</v>
      </c>
      <c r="U6" s="113" t="e">
        <f>#REF!+U104</f>
        <v>#REF!</v>
      </c>
      <c r="V6" s="48">
        <f aca="true" t="shared" si="1" ref="V6:AA6">V7+V103</f>
        <v>1058</v>
      </c>
      <c r="W6" s="49">
        <f t="shared" si="1"/>
        <v>526</v>
      </c>
      <c r="X6" s="48">
        <f t="shared" si="1"/>
        <v>137</v>
      </c>
      <c r="Y6" s="49">
        <f t="shared" si="1"/>
        <v>192</v>
      </c>
      <c r="Z6" s="48">
        <f t="shared" si="1"/>
        <v>172</v>
      </c>
      <c r="AA6" s="49">
        <f t="shared" si="1"/>
        <v>194</v>
      </c>
      <c r="AB6" s="30"/>
      <c r="AC6" s="30"/>
      <c r="AD6" s="30"/>
      <c r="AE6" s="30"/>
      <c r="AF6" s="30"/>
      <c r="AG6" s="30"/>
      <c r="AH6" s="30"/>
    </row>
    <row r="7" spans="2:34" s="1" customFormat="1" ht="18" customHeight="1">
      <c r="B7" s="46" t="s">
        <v>19</v>
      </c>
      <c r="C7" s="46"/>
      <c r="D7" s="46"/>
      <c r="E7" s="51">
        <v>19371</v>
      </c>
      <c r="F7" s="48">
        <f aca="true" t="shared" si="2" ref="F7:K7">F8+F12+F15+F23+F26+F28+F31+F33+F39+F41+F43+F49+F51+F53+F56+F59+F64+F67+F70+F74+F76+F78+F83+F85+F88+F93+F96+F99+F101</f>
        <v>523</v>
      </c>
      <c r="G7" s="49">
        <f>G8+G12+G15+G23+G26+G28+G31+G33+G39+G41+G43+G49+G51+G53+G56+G59+G64+G67+G70+G74+G76+G78+G83+G85+G88+G93+G96+G99+G101</f>
        <v>10205</v>
      </c>
      <c r="H7" s="49">
        <f t="shared" si="2"/>
        <v>8992</v>
      </c>
      <c r="I7" s="49">
        <f>I8+I12+I15+I23+I26+I28+I31+I33+I39+I41+I43+I49+I51+I53+I56+I59+I64+I67+I70+I74+I76+I78+I83+I85+I88+I93+I96+I99+I101</f>
        <v>19197</v>
      </c>
      <c r="J7" s="48">
        <f t="shared" si="2"/>
        <v>175</v>
      </c>
      <c r="K7" s="49">
        <f t="shared" si="2"/>
        <v>3534</v>
      </c>
      <c r="L7" s="50">
        <f aca="true" t="shared" si="3" ref="L7:AA7">L8+L12+L15+L23+L26+L28+L31+L33+L39+L41+L43+L49+L51+L53+L56+L59+L64+L67+L70+L74+L76+L78+L83+L85+L88+L93+L96+L99+L101</f>
        <v>3054</v>
      </c>
      <c r="M7" s="49">
        <f t="shared" si="3"/>
        <v>174</v>
      </c>
      <c r="N7" s="49">
        <f>N8+N12+N15+N23+N26+N28+N31+N33+N39+N41+N43+N49+N51+N53+N56+N59+N64+N67+N70+N74+N76+N78+N83+N85+N88+N93+N96+N99+N101</f>
        <v>3345</v>
      </c>
      <c r="O7" s="50">
        <f t="shared" si="3"/>
        <v>3023</v>
      </c>
      <c r="P7" s="49">
        <f t="shared" si="3"/>
        <v>174</v>
      </c>
      <c r="Q7" s="49">
        <f t="shared" si="3"/>
        <v>3326</v>
      </c>
      <c r="R7" s="50">
        <f t="shared" si="3"/>
        <v>2915</v>
      </c>
      <c r="S7" s="49">
        <f t="shared" si="3"/>
        <v>0</v>
      </c>
      <c r="T7" s="49">
        <f t="shared" si="3"/>
        <v>0</v>
      </c>
      <c r="U7" s="49">
        <f t="shared" si="3"/>
        <v>0</v>
      </c>
      <c r="V7" s="48">
        <f t="shared" si="3"/>
        <v>971</v>
      </c>
      <c r="W7" s="49">
        <f t="shared" si="3"/>
        <v>482</v>
      </c>
      <c r="X7" s="48">
        <f t="shared" si="3"/>
        <v>129</v>
      </c>
      <c r="Y7" s="50">
        <f t="shared" si="3"/>
        <v>172</v>
      </c>
      <c r="Z7" s="49">
        <f t="shared" si="3"/>
        <v>159</v>
      </c>
      <c r="AA7" s="49">
        <f t="shared" si="3"/>
        <v>181</v>
      </c>
      <c r="AB7" s="30"/>
      <c r="AC7" s="30"/>
      <c r="AD7" s="30"/>
      <c r="AE7" s="30"/>
      <c r="AF7" s="30"/>
      <c r="AG7" s="30"/>
      <c r="AH7" s="30"/>
    </row>
    <row r="8" spans="2:27" ht="18" customHeight="1">
      <c r="B8" s="52" t="s">
        <v>117</v>
      </c>
      <c r="C8" s="52"/>
      <c r="D8" s="52" t="s">
        <v>121</v>
      </c>
      <c r="E8" s="53">
        <v>851</v>
      </c>
      <c r="F8" s="29">
        <f aca="true" t="shared" si="4" ref="F8:H11">+J8+M8+P8</f>
        <v>24</v>
      </c>
      <c r="G8" s="1">
        <f t="shared" si="4"/>
        <v>391</v>
      </c>
      <c r="H8" s="1">
        <f t="shared" si="4"/>
        <v>457</v>
      </c>
      <c r="I8" s="1">
        <f>SUM(G8:H8)</f>
        <v>848</v>
      </c>
      <c r="J8" s="29">
        <f>SUM(J9:J11)</f>
        <v>8</v>
      </c>
      <c r="K8" s="1">
        <f aca="true" t="shared" si="5" ref="K8:R8">SUM(K9:K11)</f>
        <v>135</v>
      </c>
      <c r="L8" s="1">
        <f t="shared" si="5"/>
        <v>154</v>
      </c>
      <c r="M8" s="29">
        <f>SUM(M9:M11)</f>
        <v>8</v>
      </c>
      <c r="N8" s="1">
        <f>SUM(N9:N11)</f>
        <v>131</v>
      </c>
      <c r="O8" s="1">
        <f t="shared" si="5"/>
        <v>151</v>
      </c>
      <c r="P8" s="29">
        <f>SUM(P9:P11)</f>
        <v>8</v>
      </c>
      <c r="Q8" s="1">
        <f t="shared" si="5"/>
        <v>125</v>
      </c>
      <c r="R8" s="1">
        <f t="shared" si="5"/>
        <v>152</v>
      </c>
      <c r="S8" s="31"/>
      <c r="T8" s="31"/>
      <c r="U8" s="31"/>
      <c r="V8" s="29">
        <v>43</v>
      </c>
      <c r="W8" s="30">
        <v>25</v>
      </c>
      <c r="X8" s="29">
        <v>9</v>
      </c>
      <c r="Y8" s="30">
        <v>10</v>
      </c>
      <c r="Z8" s="29">
        <v>8</v>
      </c>
      <c r="AA8" s="30">
        <v>7</v>
      </c>
    </row>
    <row r="9" spans="2:30" ht="18" customHeight="1">
      <c r="B9" s="52" t="s">
        <v>118</v>
      </c>
      <c r="C9" s="52"/>
      <c r="D9" s="52"/>
      <c r="E9" s="53">
        <v>354</v>
      </c>
      <c r="F9" s="23">
        <f t="shared" si="4"/>
        <v>9</v>
      </c>
      <c r="G9" s="31">
        <f t="shared" si="4"/>
        <v>181</v>
      </c>
      <c r="H9" s="24">
        <f t="shared" si="4"/>
        <v>176</v>
      </c>
      <c r="I9" s="24">
        <f>SUM(G9:H9)</f>
        <v>357</v>
      </c>
      <c r="J9" s="23">
        <v>3</v>
      </c>
      <c r="K9" s="31">
        <v>65</v>
      </c>
      <c r="L9" s="31">
        <v>59</v>
      </c>
      <c r="M9" s="23">
        <v>3</v>
      </c>
      <c r="N9" s="31">
        <v>61</v>
      </c>
      <c r="O9" s="31">
        <v>55</v>
      </c>
      <c r="P9" s="23">
        <v>3</v>
      </c>
      <c r="Q9" s="31">
        <v>55</v>
      </c>
      <c r="R9" s="31">
        <v>62</v>
      </c>
      <c r="S9" s="31"/>
      <c r="T9" s="31"/>
      <c r="U9" s="31"/>
      <c r="V9" s="23"/>
      <c r="W9" s="31"/>
      <c r="X9" s="23"/>
      <c r="Y9" s="31"/>
      <c r="Z9" s="23"/>
      <c r="AA9" s="31"/>
      <c r="AC9" s="24" t="s">
        <v>133</v>
      </c>
      <c r="AD9" s="24">
        <v>1</v>
      </c>
    </row>
    <row r="10" spans="2:30" ht="18" customHeight="1">
      <c r="B10" s="52" t="s">
        <v>119</v>
      </c>
      <c r="C10" s="52"/>
      <c r="D10" s="52"/>
      <c r="E10" s="53">
        <v>83</v>
      </c>
      <c r="F10" s="23">
        <f t="shared" si="4"/>
        <v>3</v>
      </c>
      <c r="G10" s="24">
        <f t="shared" si="4"/>
        <v>55</v>
      </c>
      <c r="H10" s="24">
        <f t="shared" si="4"/>
        <v>21</v>
      </c>
      <c r="I10" s="24">
        <f>SUM(G10:H10)</f>
        <v>76</v>
      </c>
      <c r="J10" s="23">
        <v>1</v>
      </c>
      <c r="K10" s="31">
        <v>18</v>
      </c>
      <c r="L10" s="31">
        <v>6</v>
      </c>
      <c r="M10" s="23">
        <v>1</v>
      </c>
      <c r="N10" s="31">
        <v>18</v>
      </c>
      <c r="O10" s="31">
        <v>9</v>
      </c>
      <c r="P10" s="23">
        <v>1</v>
      </c>
      <c r="Q10" s="31">
        <v>19</v>
      </c>
      <c r="R10" s="31">
        <v>6</v>
      </c>
      <c r="S10" s="31"/>
      <c r="T10" s="31"/>
      <c r="U10" s="31"/>
      <c r="V10" s="23"/>
      <c r="W10" s="31"/>
      <c r="X10" s="23"/>
      <c r="Y10" s="31"/>
      <c r="Z10" s="23"/>
      <c r="AA10" s="31"/>
      <c r="AC10" s="24" t="s">
        <v>108</v>
      </c>
      <c r="AD10" s="24">
        <v>1</v>
      </c>
    </row>
    <row r="11" spans="2:30" ht="18" customHeight="1">
      <c r="B11" s="3" t="s">
        <v>120</v>
      </c>
      <c r="C11" s="3"/>
      <c r="D11" s="3"/>
      <c r="E11" s="54">
        <v>414</v>
      </c>
      <c r="F11" s="21">
        <f t="shared" si="4"/>
        <v>12</v>
      </c>
      <c r="G11" s="22">
        <f t="shared" si="4"/>
        <v>155</v>
      </c>
      <c r="H11" s="22">
        <f t="shared" si="4"/>
        <v>260</v>
      </c>
      <c r="I11" s="22">
        <f>SUM(G11:H11)</f>
        <v>415</v>
      </c>
      <c r="J11" s="21">
        <v>4</v>
      </c>
      <c r="K11" s="22">
        <v>52</v>
      </c>
      <c r="L11" s="22">
        <v>89</v>
      </c>
      <c r="M11" s="21">
        <v>4</v>
      </c>
      <c r="N11" s="22">
        <v>52</v>
      </c>
      <c r="O11" s="22">
        <v>87</v>
      </c>
      <c r="P11" s="21">
        <v>4</v>
      </c>
      <c r="Q11" s="22">
        <v>51</v>
      </c>
      <c r="R11" s="22">
        <v>84</v>
      </c>
      <c r="S11" s="22"/>
      <c r="T11" s="22"/>
      <c r="U11" s="22"/>
      <c r="V11" s="21"/>
      <c r="W11" s="22"/>
      <c r="X11" s="21"/>
      <c r="Y11" s="22"/>
      <c r="Z11" s="21"/>
      <c r="AA11" s="22"/>
      <c r="AC11" s="24" t="s">
        <v>109</v>
      </c>
      <c r="AD11" s="24">
        <v>1</v>
      </c>
    </row>
    <row r="12" spans="2:27" s="1" customFormat="1" ht="18" customHeight="1">
      <c r="B12" s="43" t="s">
        <v>29</v>
      </c>
      <c r="C12" s="43"/>
      <c r="D12" s="43" t="s">
        <v>20</v>
      </c>
      <c r="E12" s="55">
        <v>834</v>
      </c>
      <c r="F12" s="29">
        <f aca="true" t="shared" si="6" ref="F12:F32">+J12+M12+P12</f>
        <v>21</v>
      </c>
      <c r="G12" s="1">
        <f aca="true" t="shared" si="7" ref="G12:G23">+K12+N12+Q12</f>
        <v>406</v>
      </c>
      <c r="H12" s="1">
        <f aca="true" t="shared" si="8" ref="H12:H23">+L12+O12+R12</f>
        <v>429</v>
      </c>
      <c r="I12" s="1">
        <f aca="true" t="shared" si="9" ref="I12:I57">SUM(G12:H12)</f>
        <v>835</v>
      </c>
      <c r="J12" s="29">
        <f>SUM(J13:J14)</f>
        <v>7</v>
      </c>
      <c r="K12" s="1">
        <f aca="true" t="shared" si="10" ref="K12:R12">SUM(K13:K14)</f>
        <v>135</v>
      </c>
      <c r="L12" s="1">
        <f t="shared" si="10"/>
        <v>149</v>
      </c>
      <c r="M12" s="29">
        <f>SUM(M13:M14)</f>
        <v>7</v>
      </c>
      <c r="N12" s="1">
        <f t="shared" si="10"/>
        <v>135</v>
      </c>
      <c r="O12" s="1">
        <f t="shared" si="10"/>
        <v>145</v>
      </c>
      <c r="P12" s="29">
        <f>SUM(P13:P14)</f>
        <v>7</v>
      </c>
      <c r="Q12" s="1">
        <f t="shared" si="10"/>
        <v>136</v>
      </c>
      <c r="R12" s="1">
        <f t="shared" si="10"/>
        <v>135</v>
      </c>
      <c r="S12" s="30"/>
      <c r="T12" s="30"/>
      <c r="V12" s="29">
        <v>32</v>
      </c>
      <c r="W12" s="1">
        <v>23</v>
      </c>
      <c r="X12" s="29">
        <v>1</v>
      </c>
      <c r="Y12" s="1">
        <v>6</v>
      </c>
      <c r="Z12" s="29">
        <v>4</v>
      </c>
      <c r="AA12" s="1">
        <v>6</v>
      </c>
    </row>
    <row r="13" spans="2:30" s="31" customFormat="1" ht="18" customHeight="1">
      <c r="B13" s="52" t="s">
        <v>21</v>
      </c>
      <c r="C13" s="52"/>
      <c r="D13" s="52"/>
      <c r="E13" s="53">
        <v>715</v>
      </c>
      <c r="F13" s="23">
        <f t="shared" si="6"/>
        <v>18</v>
      </c>
      <c r="G13" s="31">
        <f t="shared" si="7"/>
        <v>341</v>
      </c>
      <c r="H13" s="31">
        <f t="shared" si="8"/>
        <v>376</v>
      </c>
      <c r="I13" s="31">
        <f t="shared" si="9"/>
        <v>717</v>
      </c>
      <c r="J13" s="23">
        <v>6</v>
      </c>
      <c r="K13" s="31">
        <v>109</v>
      </c>
      <c r="L13" s="31">
        <v>135</v>
      </c>
      <c r="M13" s="23">
        <v>6</v>
      </c>
      <c r="N13" s="31">
        <v>113</v>
      </c>
      <c r="O13" s="31">
        <v>128</v>
      </c>
      <c r="P13" s="23">
        <v>6</v>
      </c>
      <c r="Q13" s="31">
        <v>119</v>
      </c>
      <c r="R13" s="31">
        <v>113</v>
      </c>
      <c r="V13" s="23"/>
      <c r="X13" s="23"/>
      <c r="Z13" s="23"/>
      <c r="AC13" s="31" t="s">
        <v>22</v>
      </c>
      <c r="AD13" s="31">
        <v>2</v>
      </c>
    </row>
    <row r="14" spans="1:34" s="22" customFormat="1" ht="18" customHeight="1">
      <c r="A14" s="31"/>
      <c r="B14" s="3" t="s">
        <v>30</v>
      </c>
      <c r="C14" s="3"/>
      <c r="D14" s="3"/>
      <c r="E14" s="54">
        <v>119</v>
      </c>
      <c r="F14" s="21">
        <f t="shared" si="6"/>
        <v>3</v>
      </c>
      <c r="G14" s="22">
        <f t="shared" si="7"/>
        <v>65</v>
      </c>
      <c r="H14" s="22">
        <f t="shared" si="8"/>
        <v>53</v>
      </c>
      <c r="I14" s="22">
        <f t="shared" si="9"/>
        <v>118</v>
      </c>
      <c r="J14" s="21">
        <v>1</v>
      </c>
      <c r="K14" s="22">
        <v>26</v>
      </c>
      <c r="L14" s="22">
        <v>14</v>
      </c>
      <c r="M14" s="21">
        <v>1</v>
      </c>
      <c r="N14" s="22">
        <v>22</v>
      </c>
      <c r="O14" s="22">
        <v>17</v>
      </c>
      <c r="P14" s="21">
        <v>1</v>
      </c>
      <c r="Q14" s="22">
        <v>17</v>
      </c>
      <c r="R14" s="22">
        <v>22</v>
      </c>
      <c r="V14" s="21"/>
      <c r="X14" s="21"/>
      <c r="Z14" s="21"/>
      <c r="AB14" s="31"/>
      <c r="AC14" s="31" t="s">
        <v>108</v>
      </c>
      <c r="AD14" s="31">
        <v>2</v>
      </c>
      <c r="AE14" s="31"/>
      <c r="AF14" s="31"/>
      <c r="AG14" s="31"/>
      <c r="AH14" s="31"/>
    </row>
    <row r="15" spans="2:27" s="1" customFormat="1" ht="18" customHeight="1">
      <c r="B15" s="43" t="s">
        <v>31</v>
      </c>
      <c r="C15" s="43"/>
      <c r="D15" s="43" t="s">
        <v>20</v>
      </c>
      <c r="E15" s="55">
        <v>526</v>
      </c>
      <c r="F15" s="29">
        <f t="shared" si="6"/>
        <v>18</v>
      </c>
      <c r="G15" s="1">
        <f>+K15+N15+Q15</f>
        <v>498</v>
      </c>
      <c r="H15" s="1">
        <f t="shared" si="8"/>
        <v>20</v>
      </c>
      <c r="I15" s="1">
        <f t="shared" si="9"/>
        <v>518</v>
      </c>
      <c r="J15" s="29">
        <f>J16</f>
        <v>6</v>
      </c>
      <c r="K15" s="1">
        <f>K16</f>
        <v>177</v>
      </c>
      <c r="L15" s="1">
        <f>L16</f>
        <v>4</v>
      </c>
      <c r="M15" s="29">
        <f aca="true" t="shared" si="11" ref="M15:R15">SUM(M17:M22)</f>
        <v>6</v>
      </c>
      <c r="N15" s="1">
        <f>SUM(N17:N22)</f>
        <v>160</v>
      </c>
      <c r="O15" s="1">
        <f t="shared" si="11"/>
        <v>12</v>
      </c>
      <c r="P15" s="29">
        <f t="shared" si="11"/>
        <v>6</v>
      </c>
      <c r="Q15" s="1">
        <f t="shared" si="11"/>
        <v>161</v>
      </c>
      <c r="R15" s="1">
        <f t="shared" si="11"/>
        <v>4</v>
      </c>
      <c r="S15" s="30"/>
      <c r="T15" s="30"/>
      <c r="V15" s="29">
        <v>40</v>
      </c>
      <c r="W15" s="1">
        <v>11</v>
      </c>
      <c r="X15" s="29">
        <v>11</v>
      </c>
      <c r="Y15" s="1">
        <v>4</v>
      </c>
      <c r="Z15" s="29">
        <v>14</v>
      </c>
      <c r="AA15" s="1">
        <v>5</v>
      </c>
    </row>
    <row r="16" spans="2:30" s="1" customFormat="1" ht="18" customHeight="1">
      <c r="B16" s="43" t="s">
        <v>132</v>
      </c>
      <c r="C16" s="43"/>
      <c r="D16" s="43"/>
      <c r="E16" s="53">
        <v>180</v>
      </c>
      <c r="F16" s="23">
        <f>J16</f>
        <v>6</v>
      </c>
      <c r="G16" s="24">
        <f>K16</f>
        <v>177</v>
      </c>
      <c r="H16" s="24">
        <f>L16</f>
        <v>4</v>
      </c>
      <c r="I16" s="24">
        <f t="shared" si="9"/>
        <v>181</v>
      </c>
      <c r="J16" s="23">
        <v>6</v>
      </c>
      <c r="K16" s="24">
        <v>177</v>
      </c>
      <c r="L16" s="24">
        <v>4</v>
      </c>
      <c r="M16" s="29"/>
      <c r="P16" s="29"/>
      <c r="S16" s="30"/>
      <c r="T16" s="30"/>
      <c r="V16" s="29"/>
      <c r="X16" s="29"/>
      <c r="Z16" s="29"/>
      <c r="AC16" s="24" t="s">
        <v>33</v>
      </c>
      <c r="AD16" s="24">
        <v>0</v>
      </c>
    </row>
    <row r="17" spans="2:30" ht="18" customHeight="1">
      <c r="B17" s="43" t="s">
        <v>32</v>
      </c>
      <c r="C17" s="43"/>
      <c r="D17" s="43"/>
      <c r="E17" s="53">
        <v>135</v>
      </c>
      <c r="F17" s="23">
        <f>M17+P17</f>
        <v>3</v>
      </c>
      <c r="G17" s="24">
        <f t="shared" si="7"/>
        <v>110</v>
      </c>
      <c r="H17" s="24">
        <f t="shared" si="8"/>
        <v>0</v>
      </c>
      <c r="I17" s="24">
        <f t="shared" si="9"/>
        <v>110</v>
      </c>
      <c r="J17" s="56" t="s">
        <v>131</v>
      </c>
      <c r="M17" s="23">
        <v>1</v>
      </c>
      <c r="N17" s="24">
        <v>36</v>
      </c>
      <c r="O17" s="24">
        <v>0</v>
      </c>
      <c r="P17" s="23">
        <v>2</v>
      </c>
      <c r="Q17" s="24">
        <v>74</v>
      </c>
      <c r="S17" s="31"/>
      <c r="T17" s="31"/>
      <c r="V17" s="23"/>
      <c r="X17" s="23"/>
      <c r="Z17" s="23"/>
      <c r="AC17" s="24" t="s">
        <v>33</v>
      </c>
      <c r="AD17" s="24">
        <v>1</v>
      </c>
    </row>
    <row r="18" spans="2:30" ht="18" customHeight="1">
      <c r="B18" s="43" t="s">
        <v>34</v>
      </c>
      <c r="C18" s="43"/>
      <c r="D18" s="43"/>
      <c r="E18" s="53">
        <v>63</v>
      </c>
      <c r="F18" s="23">
        <f t="shared" si="6"/>
        <v>2</v>
      </c>
      <c r="G18" s="24">
        <f t="shared" si="7"/>
        <v>59</v>
      </c>
      <c r="H18" s="24">
        <f t="shared" si="8"/>
        <v>0</v>
      </c>
      <c r="I18" s="24">
        <f t="shared" si="9"/>
        <v>59</v>
      </c>
      <c r="J18" s="23"/>
      <c r="M18" s="23">
        <v>1</v>
      </c>
      <c r="N18" s="24">
        <v>29</v>
      </c>
      <c r="O18" s="24">
        <v>0</v>
      </c>
      <c r="P18" s="23">
        <v>1</v>
      </c>
      <c r="Q18" s="24">
        <v>30</v>
      </c>
      <c r="S18" s="31"/>
      <c r="T18" s="31"/>
      <c r="V18" s="23"/>
      <c r="X18" s="23"/>
      <c r="Z18" s="23"/>
      <c r="AC18" s="24" t="s">
        <v>33</v>
      </c>
      <c r="AD18" s="24">
        <v>2</v>
      </c>
    </row>
    <row r="19" spans="2:30" s="31" customFormat="1" ht="18" customHeight="1">
      <c r="B19" s="52" t="s">
        <v>35</v>
      </c>
      <c r="C19" s="52"/>
      <c r="D19" s="52"/>
      <c r="E19" s="53">
        <v>50</v>
      </c>
      <c r="F19" s="23">
        <f t="shared" si="6"/>
        <v>2</v>
      </c>
      <c r="G19" s="31">
        <f t="shared" si="7"/>
        <v>37</v>
      </c>
      <c r="H19" s="31">
        <f t="shared" si="8"/>
        <v>8</v>
      </c>
      <c r="I19" s="31">
        <f t="shared" si="9"/>
        <v>45</v>
      </c>
      <c r="J19" s="23"/>
      <c r="M19" s="23">
        <v>1</v>
      </c>
      <c r="N19" s="31">
        <v>20</v>
      </c>
      <c r="O19" s="31">
        <v>8</v>
      </c>
      <c r="P19" s="23">
        <v>1</v>
      </c>
      <c r="Q19" s="31">
        <v>17</v>
      </c>
      <c r="R19" s="31">
        <v>0</v>
      </c>
      <c r="V19" s="23"/>
      <c r="X19" s="23"/>
      <c r="Z19" s="23"/>
      <c r="AC19" s="31" t="s">
        <v>33</v>
      </c>
      <c r="AD19" s="31">
        <v>3</v>
      </c>
    </row>
    <row r="20" spans="2:34" ht="18" customHeight="1">
      <c r="B20" s="52" t="s">
        <v>141</v>
      </c>
      <c r="C20" s="52"/>
      <c r="D20" s="52"/>
      <c r="E20" s="53">
        <v>50</v>
      </c>
      <c r="F20" s="23">
        <f t="shared" si="6"/>
        <v>2</v>
      </c>
      <c r="G20" s="31">
        <f t="shared" si="7"/>
        <v>40</v>
      </c>
      <c r="H20" s="31">
        <f t="shared" si="8"/>
        <v>8</v>
      </c>
      <c r="I20" s="31">
        <f t="shared" si="9"/>
        <v>48</v>
      </c>
      <c r="J20" s="23"/>
      <c r="K20" s="31"/>
      <c r="L20" s="31"/>
      <c r="M20" s="23">
        <v>1</v>
      </c>
      <c r="N20" s="31">
        <v>24</v>
      </c>
      <c r="O20" s="31">
        <v>4</v>
      </c>
      <c r="P20" s="23">
        <v>1</v>
      </c>
      <c r="Q20" s="31">
        <v>16</v>
      </c>
      <c r="R20" s="31">
        <v>4</v>
      </c>
      <c r="S20" s="31"/>
      <c r="T20" s="31"/>
      <c r="U20" s="31"/>
      <c r="V20" s="23"/>
      <c r="W20" s="31"/>
      <c r="X20" s="23"/>
      <c r="Y20" s="31"/>
      <c r="Z20" s="23"/>
      <c r="AA20" s="31"/>
      <c r="AC20" s="31" t="s">
        <v>33</v>
      </c>
      <c r="AD20" s="31">
        <v>4</v>
      </c>
      <c r="AE20" s="31"/>
      <c r="AF20" s="31"/>
      <c r="AG20" s="31"/>
      <c r="AH20" s="31"/>
    </row>
    <row r="21" spans="2:34" ht="18" customHeight="1">
      <c r="B21" s="52" t="s">
        <v>36</v>
      </c>
      <c r="C21" s="52"/>
      <c r="D21" s="52"/>
      <c r="E21" s="53">
        <v>48</v>
      </c>
      <c r="F21" s="23">
        <f>+J21+M21+P21</f>
        <v>2</v>
      </c>
      <c r="G21" s="31">
        <f>+K21+N21+Q21</f>
        <v>39</v>
      </c>
      <c r="H21" s="31">
        <f>+L21+O21+R21</f>
        <v>0</v>
      </c>
      <c r="I21" s="31">
        <f>SUM(G21:H21)</f>
        <v>39</v>
      </c>
      <c r="J21" s="23"/>
      <c r="K21" s="31"/>
      <c r="L21" s="31"/>
      <c r="M21" s="23">
        <v>1</v>
      </c>
      <c r="N21" s="31">
        <v>15</v>
      </c>
      <c r="O21" s="31"/>
      <c r="P21" s="23">
        <v>1</v>
      </c>
      <c r="Q21" s="31">
        <v>24</v>
      </c>
      <c r="R21" s="31">
        <v>0</v>
      </c>
      <c r="S21" s="31"/>
      <c r="T21" s="31"/>
      <c r="U21" s="31"/>
      <c r="V21" s="23"/>
      <c r="W21" s="31"/>
      <c r="X21" s="23"/>
      <c r="Y21" s="31"/>
      <c r="Z21" s="23"/>
      <c r="AA21" s="31"/>
      <c r="AC21" s="31"/>
      <c r="AD21" s="31"/>
      <c r="AE21" s="31"/>
      <c r="AF21" s="31"/>
      <c r="AG21" s="31"/>
      <c r="AH21" s="31"/>
    </row>
    <row r="22" spans="1:34" s="22" customFormat="1" ht="18" customHeight="1">
      <c r="A22" s="31"/>
      <c r="B22" s="3" t="s">
        <v>156</v>
      </c>
      <c r="C22" s="3"/>
      <c r="D22" s="3"/>
      <c r="E22" s="54">
        <v>0</v>
      </c>
      <c r="F22" s="21">
        <f t="shared" si="6"/>
        <v>1</v>
      </c>
      <c r="G22" s="22">
        <f t="shared" si="7"/>
        <v>36</v>
      </c>
      <c r="H22" s="22">
        <f t="shared" si="8"/>
        <v>0</v>
      </c>
      <c r="I22" s="22">
        <f t="shared" si="9"/>
        <v>36</v>
      </c>
      <c r="J22" s="21"/>
      <c r="M22" s="21">
        <v>1</v>
      </c>
      <c r="N22" s="22">
        <v>36</v>
      </c>
      <c r="P22" s="21"/>
      <c r="R22" s="22">
        <v>0</v>
      </c>
      <c r="V22" s="21"/>
      <c r="X22" s="21"/>
      <c r="Z22" s="21"/>
      <c r="AB22" s="31"/>
      <c r="AC22" s="31" t="s">
        <v>33</v>
      </c>
      <c r="AD22" s="31">
        <v>5</v>
      </c>
      <c r="AE22" s="31"/>
      <c r="AF22" s="31"/>
      <c r="AG22" s="31"/>
      <c r="AH22" s="31"/>
    </row>
    <row r="23" spans="2:27" s="1" customFormat="1" ht="18" customHeight="1">
      <c r="B23" s="43" t="s">
        <v>37</v>
      </c>
      <c r="C23" s="43"/>
      <c r="D23" s="43" t="s">
        <v>20</v>
      </c>
      <c r="E23" s="55">
        <v>834</v>
      </c>
      <c r="F23" s="29">
        <f t="shared" si="6"/>
        <v>21</v>
      </c>
      <c r="G23" s="1">
        <f t="shared" si="7"/>
        <v>424</v>
      </c>
      <c r="H23" s="1">
        <f t="shared" si="8"/>
        <v>406</v>
      </c>
      <c r="I23" s="1">
        <f>SUM(G23:H23)</f>
        <v>830</v>
      </c>
      <c r="J23" s="29">
        <f>SUM(J24:J25)</f>
        <v>7</v>
      </c>
      <c r="K23" s="1">
        <f aca="true" t="shared" si="12" ref="K23:R23">SUM(K24:K25)</f>
        <v>151</v>
      </c>
      <c r="L23" s="1">
        <f t="shared" si="12"/>
        <v>130</v>
      </c>
      <c r="M23" s="29">
        <f>SUM(M24:M25)</f>
        <v>7</v>
      </c>
      <c r="N23" s="1">
        <f t="shared" si="12"/>
        <v>140</v>
      </c>
      <c r="O23" s="1">
        <f t="shared" si="12"/>
        <v>140</v>
      </c>
      <c r="P23" s="29">
        <f>SUM(P24:P25)</f>
        <v>7</v>
      </c>
      <c r="Q23" s="1">
        <f t="shared" si="12"/>
        <v>133</v>
      </c>
      <c r="R23" s="1">
        <f t="shared" si="12"/>
        <v>136</v>
      </c>
      <c r="S23" s="30"/>
      <c r="T23" s="30"/>
      <c r="V23" s="29">
        <v>38</v>
      </c>
      <c r="W23" s="1">
        <v>17</v>
      </c>
      <c r="X23" s="29">
        <v>3</v>
      </c>
      <c r="Y23" s="1">
        <v>9</v>
      </c>
      <c r="Z23" s="29">
        <v>2</v>
      </c>
      <c r="AA23" s="1">
        <v>8</v>
      </c>
    </row>
    <row r="24" spans="2:30" ht="18" customHeight="1">
      <c r="B24" s="43" t="s">
        <v>21</v>
      </c>
      <c r="C24" s="43"/>
      <c r="D24" s="43"/>
      <c r="E24" s="53">
        <v>715</v>
      </c>
      <c r="F24" s="23">
        <f t="shared" si="6"/>
        <v>18</v>
      </c>
      <c r="G24" s="24">
        <f>+K24+N24+Q24</f>
        <v>373</v>
      </c>
      <c r="H24" s="24">
        <f>+L24+O24+R24</f>
        <v>337</v>
      </c>
      <c r="I24" s="24">
        <f t="shared" si="9"/>
        <v>710</v>
      </c>
      <c r="J24" s="23">
        <v>6</v>
      </c>
      <c r="K24" s="24">
        <v>135</v>
      </c>
      <c r="L24" s="24">
        <v>106</v>
      </c>
      <c r="M24" s="23">
        <v>6</v>
      </c>
      <c r="N24" s="24">
        <v>126</v>
      </c>
      <c r="O24" s="24">
        <v>114</v>
      </c>
      <c r="P24" s="23">
        <v>6</v>
      </c>
      <c r="Q24" s="24">
        <v>112</v>
      </c>
      <c r="R24" s="24">
        <v>117</v>
      </c>
      <c r="S24" s="31"/>
      <c r="T24" s="31"/>
      <c r="V24" s="23"/>
      <c r="X24" s="23"/>
      <c r="Z24" s="23"/>
      <c r="AC24" s="24" t="s">
        <v>22</v>
      </c>
      <c r="AD24" s="24">
        <v>3</v>
      </c>
    </row>
    <row r="25" spans="2:30" ht="18" customHeight="1">
      <c r="B25" s="3" t="s">
        <v>38</v>
      </c>
      <c r="C25" s="3"/>
      <c r="D25" s="3"/>
      <c r="E25" s="54">
        <v>119</v>
      </c>
      <c r="F25" s="21">
        <f t="shared" si="6"/>
        <v>3</v>
      </c>
      <c r="G25" s="22">
        <f aca="true" t="shared" si="13" ref="G25:G32">+K25+N25+Q25</f>
        <v>51</v>
      </c>
      <c r="H25" s="22">
        <f aca="true" t="shared" si="14" ref="H25:H32">+L25+O25+R25</f>
        <v>69</v>
      </c>
      <c r="I25" s="22">
        <f t="shared" si="9"/>
        <v>120</v>
      </c>
      <c r="J25" s="21">
        <v>1</v>
      </c>
      <c r="K25" s="22">
        <v>16</v>
      </c>
      <c r="L25" s="22">
        <v>24</v>
      </c>
      <c r="M25" s="21">
        <v>1</v>
      </c>
      <c r="N25" s="22">
        <v>14</v>
      </c>
      <c r="O25" s="22">
        <v>26</v>
      </c>
      <c r="P25" s="21">
        <v>1</v>
      </c>
      <c r="Q25" s="22">
        <v>21</v>
      </c>
      <c r="R25" s="22">
        <v>19</v>
      </c>
      <c r="S25" s="22"/>
      <c r="T25" s="22"/>
      <c r="U25" s="22"/>
      <c r="V25" s="21"/>
      <c r="W25" s="22"/>
      <c r="X25" s="21"/>
      <c r="Y25" s="22"/>
      <c r="Z25" s="21"/>
      <c r="AA25" s="22"/>
      <c r="AC25" s="24" t="s">
        <v>108</v>
      </c>
      <c r="AD25" s="24">
        <v>3</v>
      </c>
    </row>
    <row r="26" spans="2:27" s="1" customFormat="1" ht="18" customHeight="1">
      <c r="B26" s="43" t="s">
        <v>39</v>
      </c>
      <c r="C26" s="43"/>
      <c r="D26" s="43" t="s">
        <v>20</v>
      </c>
      <c r="E26" s="55">
        <v>836</v>
      </c>
      <c r="F26" s="29">
        <f t="shared" si="6"/>
        <v>21</v>
      </c>
      <c r="G26" s="1">
        <f t="shared" si="13"/>
        <v>410</v>
      </c>
      <c r="H26" s="1">
        <f t="shared" si="14"/>
        <v>425</v>
      </c>
      <c r="I26" s="1">
        <f t="shared" si="9"/>
        <v>835</v>
      </c>
      <c r="J26" s="29">
        <f>SUM(J27)</f>
        <v>7</v>
      </c>
      <c r="K26" s="1">
        <f aca="true" t="shared" si="15" ref="K26:R26">SUM(K27)</f>
        <v>137</v>
      </c>
      <c r="L26" s="1">
        <f t="shared" si="15"/>
        <v>140</v>
      </c>
      <c r="M26" s="29">
        <f>SUM(M27)</f>
        <v>7</v>
      </c>
      <c r="N26" s="1">
        <f t="shared" si="15"/>
        <v>133</v>
      </c>
      <c r="O26" s="1">
        <f t="shared" si="15"/>
        <v>147</v>
      </c>
      <c r="P26" s="29">
        <f t="shared" si="15"/>
        <v>7</v>
      </c>
      <c r="Q26" s="1">
        <f t="shared" si="15"/>
        <v>140</v>
      </c>
      <c r="R26" s="1">
        <f t="shared" si="15"/>
        <v>138</v>
      </c>
      <c r="S26" s="30"/>
      <c r="T26" s="30"/>
      <c r="V26" s="29">
        <v>40</v>
      </c>
      <c r="W26" s="1">
        <v>19</v>
      </c>
      <c r="X26" s="29">
        <v>4</v>
      </c>
      <c r="Y26" s="1">
        <v>9</v>
      </c>
      <c r="Z26" s="29">
        <v>1</v>
      </c>
      <c r="AA26" s="1">
        <v>6</v>
      </c>
    </row>
    <row r="27" spans="2:30" ht="18" customHeight="1">
      <c r="B27" s="3" t="s">
        <v>21</v>
      </c>
      <c r="C27" s="3"/>
      <c r="D27" s="3"/>
      <c r="E27" s="54">
        <v>836</v>
      </c>
      <c r="F27" s="21">
        <f t="shared" si="6"/>
        <v>21</v>
      </c>
      <c r="G27" s="22">
        <f t="shared" si="13"/>
        <v>410</v>
      </c>
      <c r="H27" s="22">
        <f t="shared" si="14"/>
        <v>425</v>
      </c>
      <c r="I27" s="22">
        <f t="shared" si="9"/>
        <v>835</v>
      </c>
      <c r="J27" s="21">
        <v>7</v>
      </c>
      <c r="K27" s="22">
        <v>137</v>
      </c>
      <c r="L27" s="22">
        <v>140</v>
      </c>
      <c r="M27" s="21">
        <v>7</v>
      </c>
      <c r="N27" s="22">
        <v>133</v>
      </c>
      <c r="O27" s="22">
        <v>147</v>
      </c>
      <c r="P27" s="21">
        <v>7</v>
      </c>
      <c r="Q27" s="22">
        <v>140</v>
      </c>
      <c r="R27" s="22">
        <v>138</v>
      </c>
      <c r="S27" s="22"/>
      <c r="T27" s="22"/>
      <c r="U27" s="22"/>
      <c r="V27" s="21"/>
      <c r="W27" s="22"/>
      <c r="X27" s="21"/>
      <c r="Y27" s="22"/>
      <c r="Z27" s="21"/>
      <c r="AA27" s="22"/>
      <c r="AC27" s="24" t="s">
        <v>22</v>
      </c>
      <c r="AD27" s="24">
        <v>4</v>
      </c>
    </row>
    <row r="28" spans="2:27" s="1" customFormat="1" ht="18" customHeight="1">
      <c r="B28" s="43" t="s">
        <v>40</v>
      </c>
      <c r="C28" s="43"/>
      <c r="D28" s="43" t="s">
        <v>20</v>
      </c>
      <c r="E28" s="55">
        <v>880</v>
      </c>
      <c r="F28" s="29">
        <f t="shared" si="6"/>
        <v>21</v>
      </c>
      <c r="G28" s="1">
        <f t="shared" si="13"/>
        <v>433</v>
      </c>
      <c r="H28" s="1">
        <f t="shared" si="14"/>
        <v>405</v>
      </c>
      <c r="I28" s="1">
        <f t="shared" si="9"/>
        <v>838</v>
      </c>
      <c r="J28" s="29">
        <f>SUM(J29:J30)</f>
        <v>7</v>
      </c>
      <c r="K28" s="1">
        <f aca="true" t="shared" si="16" ref="K28:R28">SUM(K29:K30)</f>
        <v>144</v>
      </c>
      <c r="L28" s="1">
        <f t="shared" si="16"/>
        <v>136</v>
      </c>
      <c r="M28" s="29">
        <f>SUM(M29:M30)</f>
        <v>7</v>
      </c>
      <c r="N28" s="1">
        <f t="shared" si="16"/>
        <v>150</v>
      </c>
      <c r="O28" s="1">
        <f t="shared" si="16"/>
        <v>131</v>
      </c>
      <c r="P28" s="29">
        <f>SUM(P29:P30)</f>
        <v>7</v>
      </c>
      <c r="Q28" s="1">
        <f t="shared" si="16"/>
        <v>139</v>
      </c>
      <c r="R28" s="1">
        <f t="shared" si="16"/>
        <v>138</v>
      </c>
      <c r="S28" s="30"/>
      <c r="T28" s="30"/>
      <c r="V28" s="29">
        <v>41</v>
      </c>
      <c r="W28" s="1">
        <v>16</v>
      </c>
      <c r="X28" s="29">
        <v>0</v>
      </c>
      <c r="Y28" s="1">
        <v>6</v>
      </c>
      <c r="Z28" s="29">
        <v>5</v>
      </c>
      <c r="AA28" s="1">
        <v>9</v>
      </c>
    </row>
    <row r="29" spans="2:30" ht="18" customHeight="1">
      <c r="B29" s="43" t="s">
        <v>21</v>
      </c>
      <c r="C29" s="43"/>
      <c r="D29" s="43"/>
      <c r="E29" s="53">
        <v>760</v>
      </c>
      <c r="F29" s="23">
        <f t="shared" si="6"/>
        <v>18</v>
      </c>
      <c r="G29" s="24">
        <f t="shared" si="13"/>
        <v>352</v>
      </c>
      <c r="H29" s="24">
        <f t="shared" si="14"/>
        <v>367</v>
      </c>
      <c r="I29" s="24">
        <f t="shared" si="9"/>
        <v>719</v>
      </c>
      <c r="J29" s="23">
        <v>6</v>
      </c>
      <c r="K29" s="24">
        <v>115</v>
      </c>
      <c r="L29" s="24">
        <v>125</v>
      </c>
      <c r="M29" s="23">
        <v>6</v>
      </c>
      <c r="N29" s="24">
        <v>122</v>
      </c>
      <c r="O29" s="24">
        <v>120</v>
      </c>
      <c r="P29" s="23">
        <v>6</v>
      </c>
      <c r="Q29" s="24">
        <v>115</v>
      </c>
      <c r="R29" s="24">
        <v>122</v>
      </c>
      <c r="S29" s="31"/>
      <c r="T29" s="31"/>
      <c r="V29" s="23"/>
      <c r="X29" s="23"/>
      <c r="Z29" s="23"/>
      <c r="AC29" s="24" t="s">
        <v>22</v>
      </c>
      <c r="AD29" s="24">
        <v>5</v>
      </c>
    </row>
    <row r="30" spans="2:30" ht="18" customHeight="1">
      <c r="B30" s="3" t="s">
        <v>41</v>
      </c>
      <c r="C30" s="3"/>
      <c r="D30" s="3"/>
      <c r="E30" s="54">
        <v>120</v>
      </c>
      <c r="F30" s="21">
        <f t="shared" si="6"/>
        <v>3</v>
      </c>
      <c r="G30" s="22">
        <f t="shared" si="13"/>
        <v>81</v>
      </c>
      <c r="H30" s="22">
        <f t="shared" si="14"/>
        <v>38</v>
      </c>
      <c r="I30" s="22">
        <f t="shared" si="9"/>
        <v>119</v>
      </c>
      <c r="J30" s="21">
        <v>1</v>
      </c>
      <c r="K30" s="22">
        <v>29</v>
      </c>
      <c r="L30" s="22">
        <v>11</v>
      </c>
      <c r="M30" s="21">
        <v>1</v>
      </c>
      <c r="N30" s="22">
        <v>28</v>
      </c>
      <c r="O30" s="22">
        <v>11</v>
      </c>
      <c r="P30" s="21">
        <v>1</v>
      </c>
      <c r="Q30" s="22">
        <v>24</v>
      </c>
      <c r="R30" s="22">
        <v>16</v>
      </c>
      <c r="S30" s="22"/>
      <c r="T30" s="22"/>
      <c r="U30" s="22"/>
      <c r="V30" s="21"/>
      <c r="W30" s="22"/>
      <c r="X30" s="21"/>
      <c r="Y30" s="22"/>
      <c r="Z30" s="21"/>
      <c r="AA30" s="22"/>
      <c r="AC30" s="24" t="s">
        <v>108</v>
      </c>
      <c r="AD30" s="24">
        <v>4</v>
      </c>
    </row>
    <row r="31" spans="2:27" s="1" customFormat="1" ht="18" customHeight="1">
      <c r="B31" s="43" t="s">
        <v>42</v>
      </c>
      <c r="C31" s="43"/>
      <c r="D31" s="43" t="s">
        <v>20</v>
      </c>
      <c r="E31" s="55">
        <v>832</v>
      </c>
      <c r="F31" s="29">
        <f t="shared" si="6"/>
        <v>21</v>
      </c>
      <c r="G31" s="1">
        <f t="shared" si="13"/>
        <v>448</v>
      </c>
      <c r="H31" s="1">
        <f t="shared" si="14"/>
        <v>386</v>
      </c>
      <c r="I31" s="1">
        <f t="shared" si="9"/>
        <v>834</v>
      </c>
      <c r="J31" s="29">
        <f>SUM(J32)</f>
        <v>7</v>
      </c>
      <c r="K31" s="1">
        <f aca="true" t="shared" si="17" ref="K31:R31">SUM(K32)</f>
        <v>154</v>
      </c>
      <c r="L31" s="1">
        <f t="shared" si="17"/>
        <v>127</v>
      </c>
      <c r="M31" s="29">
        <f>SUM(M32)</f>
        <v>7</v>
      </c>
      <c r="N31" s="1">
        <f t="shared" si="17"/>
        <v>144</v>
      </c>
      <c r="O31" s="1">
        <f t="shared" si="17"/>
        <v>134</v>
      </c>
      <c r="P31" s="29">
        <f t="shared" si="17"/>
        <v>7</v>
      </c>
      <c r="Q31" s="1">
        <f t="shared" si="17"/>
        <v>150</v>
      </c>
      <c r="R31" s="1">
        <f t="shared" si="17"/>
        <v>125</v>
      </c>
      <c r="S31" s="30"/>
      <c r="T31" s="30"/>
      <c r="V31" s="29">
        <v>36</v>
      </c>
      <c r="W31" s="1">
        <v>19</v>
      </c>
      <c r="X31" s="29">
        <v>3</v>
      </c>
      <c r="Y31" s="1">
        <v>4</v>
      </c>
      <c r="Z31" s="29">
        <v>2</v>
      </c>
      <c r="AA31" s="1">
        <v>9</v>
      </c>
    </row>
    <row r="32" spans="2:30" ht="18" customHeight="1">
      <c r="B32" s="3" t="s">
        <v>21</v>
      </c>
      <c r="C32" s="3"/>
      <c r="D32" s="3"/>
      <c r="E32" s="54">
        <v>832</v>
      </c>
      <c r="F32" s="21">
        <f t="shared" si="6"/>
        <v>21</v>
      </c>
      <c r="G32" s="22">
        <f t="shared" si="13"/>
        <v>448</v>
      </c>
      <c r="H32" s="22">
        <f t="shared" si="14"/>
        <v>386</v>
      </c>
      <c r="I32" s="22">
        <f t="shared" si="9"/>
        <v>834</v>
      </c>
      <c r="J32" s="21">
        <v>7</v>
      </c>
      <c r="K32" s="22">
        <v>154</v>
      </c>
      <c r="L32" s="22">
        <v>127</v>
      </c>
      <c r="M32" s="21">
        <v>7</v>
      </c>
      <c r="N32" s="22">
        <v>144</v>
      </c>
      <c r="O32" s="22">
        <v>134</v>
      </c>
      <c r="P32" s="21">
        <v>7</v>
      </c>
      <c r="Q32" s="22">
        <v>150</v>
      </c>
      <c r="R32" s="22">
        <v>125</v>
      </c>
      <c r="S32" s="22"/>
      <c r="T32" s="22"/>
      <c r="U32" s="22"/>
      <c r="V32" s="21"/>
      <c r="W32" s="22"/>
      <c r="X32" s="21"/>
      <c r="Y32" s="22"/>
      <c r="Z32" s="21"/>
      <c r="AA32" s="22"/>
      <c r="AC32" s="24" t="s">
        <v>22</v>
      </c>
      <c r="AD32" s="24">
        <v>6</v>
      </c>
    </row>
    <row r="33" spans="2:27" s="1" customFormat="1" ht="18" customHeight="1">
      <c r="B33" s="43" t="s">
        <v>44</v>
      </c>
      <c r="C33" s="43"/>
      <c r="D33" s="43" t="s">
        <v>20</v>
      </c>
      <c r="E33" s="55">
        <v>794</v>
      </c>
      <c r="F33" s="29">
        <f>+J33+M33+P33</f>
        <v>21</v>
      </c>
      <c r="G33" s="1">
        <f>+K33+N33+Q33</f>
        <v>732</v>
      </c>
      <c r="H33" s="1">
        <f>+L33+O33+R33</f>
        <v>67</v>
      </c>
      <c r="I33" s="1">
        <f t="shared" si="9"/>
        <v>799</v>
      </c>
      <c r="J33" s="29">
        <f>SUM(J34:J38)</f>
        <v>7</v>
      </c>
      <c r="K33" s="1">
        <f aca="true" t="shared" si="18" ref="K33:R33">SUM(K34:K38)</f>
        <v>257</v>
      </c>
      <c r="L33" s="1">
        <f t="shared" si="18"/>
        <v>26</v>
      </c>
      <c r="M33" s="29">
        <f>SUM(M34:M38)</f>
        <v>7</v>
      </c>
      <c r="N33" s="1">
        <f>SUM(N34:N38)</f>
        <v>237</v>
      </c>
      <c r="O33" s="1">
        <f t="shared" si="18"/>
        <v>21</v>
      </c>
      <c r="P33" s="29">
        <f>SUM(P34:P38)</f>
        <v>7</v>
      </c>
      <c r="Q33" s="1">
        <f t="shared" si="18"/>
        <v>238</v>
      </c>
      <c r="R33" s="1">
        <f t="shared" si="18"/>
        <v>20</v>
      </c>
      <c r="S33" s="30"/>
      <c r="T33" s="30"/>
      <c r="V33" s="29">
        <v>46</v>
      </c>
      <c r="W33" s="1">
        <v>15</v>
      </c>
      <c r="X33" s="29">
        <v>15</v>
      </c>
      <c r="Y33" s="1">
        <v>4</v>
      </c>
      <c r="Z33" s="29">
        <v>15</v>
      </c>
      <c r="AA33" s="1">
        <v>6</v>
      </c>
    </row>
    <row r="34" spans="2:30" ht="18" customHeight="1">
      <c r="B34" s="43" t="s">
        <v>45</v>
      </c>
      <c r="C34" s="43"/>
      <c r="D34" s="43"/>
      <c r="E34" s="53">
        <v>235</v>
      </c>
      <c r="F34" s="23">
        <f aca="true" t="shared" si="19" ref="F34:F95">+J34+M34+P34</f>
        <v>6</v>
      </c>
      <c r="G34" s="24">
        <f aca="true" t="shared" si="20" ref="G34:G95">+K34+N34+Q34</f>
        <v>225</v>
      </c>
      <c r="H34" s="24">
        <f aca="true" t="shared" si="21" ref="H34:H95">+L34+O34+R34</f>
        <v>8</v>
      </c>
      <c r="I34" s="24">
        <f t="shared" si="9"/>
        <v>233</v>
      </c>
      <c r="J34" s="23">
        <v>2</v>
      </c>
      <c r="K34" s="24">
        <v>77</v>
      </c>
      <c r="L34" s="24">
        <v>4</v>
      </c>
      <c r="M34" s="23">
        <v>2</v>
      </c>
      <c r="N34" s="24">
        <v>72</v>
      </c>
      <c r="O34" s="24">
        <v>1</v>
      </c>
      <c r="P34" s="23">
        <v>2</v>
      </c>
      <c r="Q34" s="24">
        <v>76</v>
      </c>
      <c r="R34" s="24">
        <v>3</v>
      </c>
      <c r="S34" s="31"/>
      <c r="T34" s="31"/>
      <c r="V34" s="23"/>
      <c r="X34" s="23"/>
      <c r="Z34" s="23"/>
      <c r="AC34" s="24" t="s">
        <v>33</v>
      </c>
      <c r="AD34" s="24">
        <v>6</v>
      </c>
    </row>
    <row r="35" spans="2:30" ht="18" customHeight="1">
      <c r="B35" s="43" t="s">
        <v>34</v>
      </c>
      <c r="C35" s="43"/>
      <c r="D35" s="43"/>
      <c r="E35" s="53">
        <v>216</v>
      </c>
      <c r="F35" s="23">
        <f t="shared" si="19"/>
        <v>6</v>
      </c>
      <c r="G35" s="24">
        <f t="shared" si="20"/>
        <v>218</v>
      </c>
      <c r="H35" s="24">
        <f t="shared" si="21"/>
        <v>5</v>
      </c>
      <c r="I35" s="24">
        <f t="shared" si="9"/>
        <v>223</v>
      </c>
      <c r="J35" s="23">
        <v>2</v>
      </c>
      <c r="K35" s="24">
        <v>80</v>
      </c>
      <c r="L35" s="24">
        <v>1</v>
      </c>
      <c r="M35" s="23">
        <v>2</v>
      </c>
      <c r="N35" s="24">
        <v>75</v>
      </c>
      <c r="O35" s="24">
        <v>2</v>
      </c>
      <c r="P35" s="23">
        <v>2</v>
      </c>
      <c r="Q35" s="24">
        <v>63</v>
      </c>
      <c r="R35" s="24">
        <v>2</v>
      </c>
      <c r="S35" s="31"/>
      <c r="T35" s="31"/>
      <c r="V35" s="23"/>
      <c r="X35" s="23"/>
      <c r="Z35" s="23"/>
      <c r="AC35" s="24" t="s">
        <v>33</v>
      </c>
      <c r="AD35" s="24">
        <v>7</v>
      </c>
    </row>
    <row r="36" spans="2:30" ht="18" customHeight="1">
      <c r="B36" s="43" t="s">
        <v>46</v>
      </c>
      <c r="C36" s="43"/>
      <c r="D36" s="43"/>
      <c r="E36" s="53">
        <v>116</v>
      </c>
      <c r="F36" s="23">
        <f t="shared" si="19"/>
        <v>3</v>
      </c>
      <c r="G36" s="24">
        <f t="shared" si="20"/>
        <v>101</v>
      </c>
      <c r="H36" s="24">
        <f t="shared" si="21"/>
        <v>13</v>
      </c>
      <c r="I36" s="24">
        <f t="shared" si="9"/>
        <v>114</v>
      </c>
      <c r="J36" s="23">
        <v>1</v>
      </c>
      <c r="K36" s="24">
        <v>34</v>
      </c>
      <c r="L36" s="24">
        <v>6</v>
      </c>
      <c r="M36" s="23">
        <v>1</v>
      </c>
      <c r="N36" s="24">
        <v>30</v>
      </c>
      <c r="O36" s="24">
        <v>5</v>
      </c>
      <c r="P36" s="23">
        <v>1</v>
      </c>
      <c r="Q36" s="24">
        <v>37</v>
      </c>
      <c r="R36" s="24">
        <v>2</v>
      </c>
      <c r="S36" s="31"/>
      <c r="T36" s="31"/>
      <c r="V36" s="23"/>
      <c r="X36" s="23"/>
      <c r="Z36" s="23"/>
      <c r="AC36" s="24" t="s">
        <v>33</v>
      </c>
      <c r="AD36" s="24">
        <v>8</v>
      </c>
    </row>
    <row r="37" spans="2:30" ht="18" customHeight="1">
      <c r="B37" s="57" t="s">
        <v>47</v>
      </c>
      <c r="C37" s="43"/>
      <c r="D37" s="43"/>
      <c r="E37" s="53">
        <v>112</v>
      </c>
      <c r="F37" s="23">
        <f t="shared" si="19"/>
        <v>3</v>
      </c>
      <c r="G37" s="24">
        <f t="shared" si="20"/>
        <v>75</v>
      </c>
      <c r="H37" s="24">
        <f t="shared" si="21"/>
        <v>37</v>
      </c>
      <c r="I37" s="24">
        <f t="shared" si="9"/>
        <v>112</v>
      </c>
      <c r="J37" s="23">
        <v>1</v>
      </c>
      <c r="K37" s="24">
        <v>27</v>
      </c>
      <c r="L37" s="24">
        <v>13</v>
      </c>
      <c r="M37" s="23">
        <v>1</v>
      </c>
      <c r="N37" s="24">
        <v>25</v>
      </c>
      <c r="O37" s="24">
        <v>12</v>
      </c>
      <c r="P37" s="23">
        <v>1</v>
      </c>
      <c r="Q37" s="24">
        <v>23</v>
      </c>
      <c r="R37" s="58">
        <v>12</v>
      </c>
      <c r="S37" s="59"/>
      <c r="T37" s="59"/>
      <c r="U37" s="58"/>
      <c r="V37" s="23"/>
      <c r="X37" s="23"/>
      <c r="Z37" s="23"/>
      <c r="AC37" s="24" t="s">
        <v>33</v>
      </c>
      <c r="AD37" s="24">
        <v>9</v>
      </c>
    </row>
    <row r="38" spans="2:30" ht="18" customHeight="1">
      <c r="B38" s="60" t="s">
        <v>48</v>
      </c>
      <c r="C38" s="3"/>
      <c r="D38" s="3"/>
      <c r="E38" s="54">
        <v>115</v>
      </c>
      <c r="F38" s="21">
        <f t="shared" si="19"/>
        <v>3</v>
      </c>
      <c r="G38" s="22">
        <f t="shared" si="20"/>
        <v>113</v>
      </c>
      <c r="H38" s="22">
        <f t="shared" si="21"/>
        <v>4</v>
      </c>
      <c r="I38" s="22">
        <f t="shared" si="9"/>
        <v>117</v>
      </c>
      <c r="J38" s="21">
        <v>1</v>
      </c>
      <c r="K38" s="22">
        <v>39</v>
      </c>
      <c r="L38" s="22">
        <v>2</v>
      </c>
      <c r="M38" s="21">
        <v>1</v>
      </c>
      <c r="N38" s="22">
        <v>35</v>
      </c>
      <c r="O38" s="22">
        <v>1</v>
      </c>
      <c r="P38" s="21">
        <v>1</v>
      </c>
      <c r="Q38" s="22">
        <v>39</v>
      </c>
      <c r="R38" s="22">
        <v>1</v>
      </c>
      <c r="S38" s="22"/>
      <c r="T38" s="22"/>
      <c r="U38" s="22"/>
      <c r="V38" s="21"/>
      <c r="W38" s="22"/>
      <c r="X38" s="21"/>
      <c r="Y38" s="22"/>
      <c r="Z38" s="21"/>
      <c r="AA38" s="22"/>
      <c r="AC38" s="24" t="s">
        <v>33</v>
      </c>
      <c r="AD38" s="24">
        <v>10</v>
      </c>
    </row>
    <row r="39" spans="2:27" s="1" customFormat="1" ht="18" customHeight="1">
      <c r="B39" s="43" t="s">
        <v>50</v>
      </c>
      <c r="C39" s="43"/>
      <c r="D39" s="43" t="s">
        <v>20</v>
      </c>
      <c r="E39" s="55">
        <v>829</v>
      </c>
      <c r="F39" s="29">
        <f aca="true" t="shared" si="22" ref="F39:H40">+J39+M39+P39</f>
        <v>21</v>
      </c>
      <c r="G39" s="1">
        <f t="shared" si="22"/>
        <v>310</v>
      </c>
      <c r="H39" s="1">
        <f t="shared" si="22"/>
        <v>510</v>
      </c>
      <c r="I39" s="1">
        <f>SUM(G39:H39)</f>
        <v>820</v>
      </c>
      <c r="J39" s="29">
        <f>SUM(J40)</f>
        <v>7</v>
      </c>
      <c r="K39" s="1">
        <f aca="true" t="shared" si="23" ref="K39:R41">SUM(K40)</f>
        <v>113</v>
      </c>
      <c r="L39" s="1">
        <f t="shared" si="23"/>
        <v>170</v>
      </c>
      <c r="M39" s="29">
        <f>SUM(M40)</f>
        <v>7</v>
      </c>
      <c r="N39" s="1">
        <f t="shared" si="23"/>
        <v>105</v>
      </c>
      <c r="O39" s="1">
        <f t="shared" si="23"/>
        <v>171</v>
      </c>
      <c r="P39" s="29">
        <f t="shared" si="23"/>
        <v>7</v>
      </c>
      <c r="Q39" s="1">
        <f t="shared" si="23"/>
        <v>92</v>
      </c>
      <c r="R39" s="1">
        <f t="shared" si="23"/>
        <v>169</v>
      </c>
      <c r="S39" s="30"/>
      <c r="T39" s="30"/>
      <c r="V39" s="29">
        <v>37</v>
      </c>
      <c r="W39" s="1">
        <v>24</v>
      </c>
      <c r="X39" s="29">
        <v>4</v>
      </c>
      <c r="Y39" s="1">
        <v>12</v>
      </c>
      <c r="Z39" s="29">
        <v>4</v>
      </c>
      <c r="AA39" s="1">
        <v>9</v>
      </c>
    </row>
    <row r="40" spans="2:30" ht="18" customHeight="1">
      <c r="B40" s="3" t="s">
        <v>51</v>
      </c>
      <c r="C40" s="3"/>
      <c r="D40" s="3"/>
      <c r="E40" s="54">
        <v>829</v>
      </c>
      <c r="F40" s="21">
        <f t="shared" si="22"/>
        <v>21</v>
      </c>
      <c r="G40" s="22">
        <f t="shared" si="22"/>
        <v>310</v>
      </c>
      <c r="H40" s="22">
        <f t="shared" si="22"/>
        <v>510</v>
      </c>
      <c r="I40" s="22">
        <f>SUM(G40:H40)</f>
        <v>820</v>
      </c>
      <c r="J40" s="21">
        <v>7</v>
      </c>
      <c r="K40" s="22">
        <v>113</v>
      </c>
      <c r="L40" s="22">
        <v>170</v>
      </c>
      <c r="M40" s="21">
        <v>7</v>
      </c>
      <c r="N40" s="22">
        <v>105</v>
      </c>
      <c r="O40" s="22">
        <v>171</v>
      </c>
      <c r="P40" s="21">
        <v>7</v>
      </c>
      <c r="Q40" s="22">
        <v>92</v>
      </c>
      <c r="R40" s="22">
        <v>169</v>
      </c>
      <c r="S40" s="22"/>
      <c r="T40" s="22"/>
      <c r="U40" s="22"/>
      <c r="V40" s="21"/>
      <c r="W40" s="22"/>
      <c r="X40" s="21"/>
      <c r="Y40" s="22"/>
      <c r="Z40" s="21"/>
      <c r="AA40" s="22"/>
      <c r="AC40" s="24" t="s">
        <v>109</v>
      </c>
      <c r="AD40" s="24">
        <v>2</v>
      </c>
    </row>
    <row r="41" spans="2:27" s="1" customFormat="1" ht="18" customHeight="1">
      <c r="B41" s="43" t="s">
        <v>49</v>
      </c>
      <c r="C41" s="43"/>
      <c r="D41" s="43" t="s">
        <v>20</v>
      </c>
      <c r="E41" s="55">
        <v>788</v>
      </c>
      <c r="F41" s="29">
        <f t="shared" si="19"/>
        <v>20</v>
      </c>
      <c r="G41" s="1">
        <f t="shared" si="20"/>
        <v>398</v>
      </c>
      <c r="H41" s="1">
        <f t="shared" si="21"/>
        <v>394</v>
      </c>
      <c r="I41" s="1">
        <f t="shared" si="9"/>
        <v>792</v>
      </c>
      <c r="J41" s="29">
        <f>SUM(J42)</f>
        <v>7</v>
      </c>
      <c r="K41" s="1">
        <f t="shared" si="23"/>
        <v>140</v>
      </c>
      <c r="L41" s="1">
        <f t="shared" si="23"/>
        <v>144</v>
      </c>
      <c r="M41" s="29">
        <f>SUM(M42)</f>
        <v>6</v>
      </c>
      <c r="N41" s="1">
        <f t="shared" si="23"/>
        <v>123</v>
      </c>
      <c r="O41" s="1">
        <f t="shared" si="23"/>
        <v>113</v>
      </c>
      <c r="P41" s="29">
        <f t="shared" si="23"/>
        <v>7</v>
      </c>
      <c r="Q41" s="1">
        <f t="shared" si="23"/>
        <v>135</v>
      </c>
      <c r="R41" s="1">
        <f t="shared" si="23"/>
        <v>137</v>
      </c>
      <c r="S41" s="30"/>
      <c r="T41" s="30"/>
      <c r="V41" s="29">
        <v>35</v>
      </c>
      <c r="W41" s="1">
        <v>18</v>
      </c>
      <c r="X41" s="29">
        <v>2</v>
      </c>
      <c r="Y41" s="1">
        <v>5</v>
      </c>
      <c r="Z41" s="29">
        <v>3</v>
      </c>
      <c r="AA41" s="1">
        <v>6</v>
      </c>
    </row>
    <row r="42" spans="2:30" ht="18" customHeight="1">
      <c r="B42" s="3" t="s">
        <v>21</v>
      </c>
      <c r="C42" s="3"/>
      <c r="D42" s="3"/>
      <c r="E42" s="54">
        <v>788</v>
      </c>
      <c r="F42" s="21">
        <f t="shared" si="19"/>
        <v>20</v>
      </c>
      <c r="G42" s="22">
        <f t="shared" si="20"/>
        <v>398</v>
      </c>
      <c r="H42" s="22">
        <f t="shared" si="21"/>
        <v>394</v>
      </c>
      <c r="I42" s="22">
        <f t="shared" si="9"/>
        <v>792</v>
      </c>
      <c r="J42" s="21">
        <v>7</v>
      </c>
      <c r="K42" s="22">
        <v>140</v>
      </c>
      <c r="L42" s="22">
        <v>144</v>
      </c>
      <c r="M42" s="21">
        <v>6</v>
      </c>
      <c r="N42" s="22">
        <v>123</v>
      </c>
      <c r="O42" s="22">
        <v>113</v>
      </c>
      <c r="P42" s="21">
        <v>7</v>
      </c>
      <c r="Q42" s="22">
        <v>135</v>
      </c>
      <c r="R42" s="22">
        <v>137</v>
      </c>
      <c r="S42" s="22"/>
      <c r="T42" s="22"/>
      <c r="U42" s="22"/>
      <c r="V42" s="21"/>
      <c r="W42" s="22"/>
      <c r="X42" s="21"/>
      <c r="Y42" s="22"/>
      <c r="Z42" s="21"/>
      <c r="AA42" s="22"/>
      <c r="AC42" s="24" t="s">
        <v>22</v>
      </c>
      <c r="AD42" s="24">
        <v>7</v>
      </c>
    </row>
    <row r="43" spans="2:27" s="1" customFormat="1" ht="18" customHeight="1">
      <c r="B43" s="43" t="s">
        <v>52</v>
      </c>
      <c r="C43" s="43"/>
      <c r="D43" s="43" t="s">
        <v>20</v>
      </c>
      <c r="E43" s="61">
        <v>425</v>
      </c>
      <c r="F43" s="29">
        <f t="shared" si="19"/>
        <v>15</v>
      </c>
      <c r="G43" s="1">
        <f t="shared" si="20"/>
        <v>281</v>
      </c>
      <c r="H43" s="1">
        <f t="shared" si="21"/>
        <v>139</v>
      </c>
      <c r="I43" s="1">
        <f t="shared" si="9"/>
        <v>420</v>
      </c>
      <c r="J43" s="29">
        <f>SUM(J44:J48)</f>
        <v>5</v>
      </c>
      <c r="K43" s="1">
        <f aca="true" t="shared" si="24" ref="K43:R43">SUM(K44:K48)</f>
        <v>99</v>
      </c>
      <c r="L43" s="1">
        <f t="shared" si="24"/>
        <v>50</v>
      </c>
      <c r="M43" s="29">
        <f>SUM(M44:M48)</f>
        <v>5</v>
      </c>
      <c r="N43" s="1">
        <f t="shared" si="24"/>
        <v>91</v>
      </c>
      <c r="O43" s="1">
        <f t="shared" si="24"/>
        <v>54</v>
      </c>
      <c r="P43" s="29">
        <f>SUM(P44:P48)</f>
        <v>5</v>
      </c>
      <c r="Q43" s="1">
        <f t="shared" si="24"/>
        <v>91</v>
      </c>
      <c r="R43" s="1">
        <f t="shared" si="24"/>
        <v>35</v>
      </c>
      <c r="S43" s="30"/>
      <c r="T43" s="30"/>
      <c r="V43" s="29">
        <v>32</v>
      </c>
      <c r="W43" s="1">
        <v>8</v>
      </c>
      <c r="X43" s="29">
        <v>7</v>
      </c>
      <c r="Y43" s="1">
        <v>7</v>
      </c>
      <c r="Z43" s="29">
        <v>16</v>
      </c>
      <c r="AA43" s="1">
        <v>5</v>
      </c>
    </row>
    <row r="44" spans="2:30" ht="18" customHeight="1">
      <c r="B44" s="43" t="s">
        <v>53</v>
      </c>
      <c r="C44" s="43"/>
      <c r="D44" s="43"/>
      <c r="E44" s="53">
        <v>90</v>
      </c>
      <c r="F44" s="23">
        <f t="shared" si="19"/>
        <v>3</v>
      </c>
      <c r="G44" s="24">
        <f t="shared" si="20"/>
        <v>39</v>
      </c>
      <c r="H44" s="24">
        <f t="shared" si="21"/>
        <v>49</v>
      </c>
      <c r="I44" s="24">
        <f t="shared" si="9"/>
        <v>88</v>
      </c>
      <c r="J44" s="23">
        <v>1</v>
      </c>
      <c r="K44" s="24">
        <v>12</v>
      </c>
      <c r="L44" s="24">
        <v>18</v>
      </c>
      <c r="M44" s="23">
        <v>1</v>
      </c>
      <c r="N44" s="24">
        <v>13</v>
      </c>
      <c r="O44" s="24">
        <v>18</v>
      </c>
      <c r="P44" s="23">
        <v>1</v>
      </c>
      <c r="Q44" s="24">
        <v>14</v>
      </c>
      <c r="R44" s="24">
        <v>13</v>
      </c>
      <c r="S44" s="31"/>
      <c r="T44" s="31"/>
      <c r="V44" s="23"/>
      <c r="X44" s="23"/>
      <c r="Z44" s="23"/>
      <c r="AC44" s="24" t="s">
        <v>24</v>
      </c>
      <c r="AD44" s="24">
        <v>1</v>
      </c>
    </row>
    <row r="45" spans="2:30" ht="18" customHeight="1">
      <c r="B45" s="43" t="s">
        <v>54</v>
      </c>
      <c r="C45" s="43"/>
      <c r="D45" s="43"/>
      <c r="E45" s="53">
        <v>82</v>
      </c>
      <c r="F45" s="23">
        <f t="shared" si="19"/>
        <v>3</v>
      </c>
      <c r="G45" s="24">
        <f t="shared" si="20"/>
        <v>73</v>
      </c>
      <c r="H45" s="24">
        <f t="shared" si="21"/>
        <v>10</v>
      </c>
      <c r="I45" s="24">
        <f t="shared" si="9"/>
        <v>83</v>
      </c>
      <c r="J45" s="23">
        <v>1</v>
      </c>
      <c r="K45" s="24">
        <v>26</v>
      </c>
      <c r="L45" s="24">
        <v>3</v>
      </c>
      <c r="M45" s="23">
        <v>1</v>
      </c>
      <c r="N45" s="24">
        <v>24</v>
      </c>
      <c r="O45" s="24">
        <v>5</v>
      </c>
      <c r="P45" s="23">
        <v>1</v>
      </c>
      <c r="Q45" s="24">
        <v>23</v>
      </c>
      <c r="R45" s="24">
        <v>2</v>
      </c>
      <c r="S45" s="31"/>
      <c r="T45" s="31"/>
      <c r="V45" s="23"/>
      <c r="X45" s="23"/>
      <c r="Z45" s="23"/>
      <c r="AC45" s="24" t="s">
        <v>24</v>
      </c>
      <c r="AD45" s="24">
        <v>2</v>
      </c>
    </row>
    <row r="46" spans="2:30" ht="18" customHeight="1">
      <c r="B46" s="43" t="s">
        <v>55</v>
      </c>
      <c r="C46" s="43"/>
      <c r="D46" s="43"/>
      <c r="E46" s="53">
        <v>83</v>
      </c>
      <c r="F46" s="23">
        <f t="shared" si="19"/>
        <v>3</v>
      </c>
      <c r="G46" s="24">
        <f t="shared" si="20"/>
        <v>78</v>
      </c>
      <c r="H46" s="24">
        <f t="shared" si="21"/>
        <v>1</v>
      </c>
      <c r="I46" s="24">
        <f t="shared" si="9"/>
        <v>79</v>
      </c>
      <c r="J46" s="23">
        <v>1</v>
      </c>
      <c r="K46" s="24">
        <v>30</v>
      </c>
      <c r="L46" s="24">
        <v>0</v>
      </c>
      <c r="M46" s="23">
        <v>1</v>
      </c>
      <c r="N46" s="24">
        <v>27</v>
      </c>
      <c r="O46" s="24">
        <v>0</v>
      </c>
      <c r="P46" s="23">
        <v>1</v>
      </c>
      <c r="Q46" s="24">
        <v>21</v>
      </c>
      <c r="R46" s="24">
        <v>1</v>
      </c>
      <c r="S46" s="31"/>
      <c r="T46" s="31"/>
      <c r="V46" s="23"/>
      <c r="X46" s="23"/>
      <c r="Z46" s="23"/>
      <c r="AC46" s="24" t="s">
        <v>24</v>
      </c>
      <c r="AD46" s="24">
        <v>3</v>
      </c>
    </row>
    <row r="47" spans="2:30" ht="18" customHeight="1">
      <c r="B47" s="43" t="s">
        <v>56</v>
      </c>
      <c r="C47" s="43"/>
      <c r="D47" s="43"/>
      <c r="E47" s="53">
        <v>82</v>
      </c>
      <c r="F47" s="23">
        <f t="shared" si="19"/>
        <v>3</v>
      </c>
      <c r="G47" s="24">
        <f t="shared" si="20"/>
        <v>56</v>
      </c>
      <c r="H47" s="24">
        <f t="shared" si="21"/>
        <v>28</v>
      </c>
      <c r="I47" s="24">
        <f t="shared" si="9"/>
        <v>84</v>
      </c>
      <c r="J47" s="23">
        <v>1</v>
      </c>
      <c r="K47" s="24">
        <v>20</v>
      </c>
      <c r="L47" s="24">
        <v>10</v>
      </c>
      <c r="M47" s="23">
        <v>1</v>
      </c>
      <c r="N47" s="24">
        <v>18</v>
      </c>
      <c r="O47" s="24">
        <v>10</v>
      </c>
      <c r="P47" s="23">
        <v>1</v>
      </c>
      <c r="Q47" s="24">
        <v>18</v>
      </c>
      <c r="R47" s="24">
        <v>8</v>
      </c>
      <c r="S47" s="31"/>
      <c r="T47" s="31"/>
      <c r="V47" s="23"/>
      <c r="X47" s="23"/>
      <c r="Z47" s="23"/>
      <c r="AC47" s="24" t="s">
        <v>24</v>
      </c>
      <c r="AD47" s="24">
        <v>4</v>
      </c>
    </row>
    <row r="48" spans="2:30" ht="18" customHeight="1">
      <c r="B48" s="3" t="s">
        <v>57</v>
      </c>
      <c r="C48" s="3"/>
      <c r="D48" s="3"/>
      <c r="E48" s="54">
        <v>88</v>
      </c>
      <c r="F48" s="21">
        <f t="shared" si="19"/>
        <v>3</v>
      </c>
      <c r="G48" s="22">
        <f t="shared" si="20"/>
        <v>35</v>
      </c>
      <c r="H48" s="22">
        <f t="shared" si="21"/>
        <v>51</v>
      </c>
      <c r="I48" s="22">
        <f t="shared" si="9"/>
        <v>86</v>
      </c>
      <c r="J48" s="21">
        <v>1</v>
      </c>
      <c r="K48" s="22">
        <v>11</v>
      </c>
      <c r="L48" s="22">
        <v>19</v>
      </c>
      <c r="M48" s="21">
        <v>1</v>
      </c>
      <c r="N48" s="22">
        <v>9</v>
      </c>
      <c r="O48" s="22">
        <v>21</v>
      </c>
      <c r="P48" s="21">
        <v>1</v>
      </c>
      <c r="Q48" s="22">
        <v>15</v>
      </c>
      <c r="R48" s="22">
        <v>11</v>
      </c>
      <c r="S48" s="22"/>
      <c r="T48" s="22"/>
      <c r="U48" s="22"/>
      <c r="V48" s="21"/>
      <c r="W48" s="22"/>
      <c r="X48" s="21"/>
      <c r="Y48" s="22"/>
      <c r="Z48" s="21"/>
      <c r="AA48" s="22"/>
      <c r="AC48" s="24" t="s">
        <v>24</v>
      </c>
      <c r="AD48" s="24">
        <v>5</v>
      </c>
    </row>
    <row r="49" spans="2:27" s="1" customFormat="1" ht="18" customHeight="1">
      <c r="B49" s="43" t="s">
        <v>58</v>
      </c>
      <c r="C49" s="43"/>
      <c r="D49" s="43" t="s">
        <v>20</v>
      </c>
      <c r="E49" s="55">
        <v>710</v>
      </c>
      <c r="F49" s="29">
        <f t="shared" si="19"/>
        <v>18</v>
      </c>
      <c r="G49" s="1">
        <f t="shared" si="20"/>
        <v>344</v>
      </c>
      <c r="H49" s="1">
        <f t="shared" si="21"/>
        <v>365</v>
      </c>
      <c r="I49" s="1">
        <f t="shared" si="9"/>
        <v>709</v>
      </c>
      <c r="J49" s="29">
        <f>SUM(J50)</f>
        <v>6</v>
      </c>
      <c r="K49" s="1">
        <f aca="true" t="shared" si="25" ref="K49:R49">SUM(K50)</f>
        <v>113</v>
      </c>
      <c r="L49" s="1">
        <f t="shared" si="25"/>
        <v>129</v>
      </c>
      <c r="M49" s="29">
        <f>SUM(M50)</f>
        <v>6</v>
      </c>
      <c r="N49" s="1">
        <f t="shared" si="25"/>
        <v>116</v>
      </c>
      <c r="O49" s="1">
        <f t="shared" si="25"/>
        <v>120</v>
      </c>
      <c r="P49" s="29">
        <f t="shared" si="25"/>
        <v>6</v>
      </c>
      <c r="Q49" s="1">
        <f t="shared" si="25"/>
        <v>115</v>
      </c>
      <c r="R49" s="1">
        <f t="shared" si="25"/>
        <v>116</v>
      </c>
      <c r="S49" s="30"/>
      <c r="T49" s="30"/>
      <c r="V49" s="29">
        <v>29</v>
      </c>
      <c r="W49" s="1">
        <v>19</v>
      </c>
      <c r="X49" s="29">
        <v>3</v>
      </c>
      <c r="Y49" s="1">
        <v>7</v>
      </c>
      <c r="Z49" s="29">
        <v>4</v>
      </c>
      <c r="AA49" s="1">
        <v>5</v>
      </c>
    </row>
    <row r="50" spans="2:30" ht="18" customHeight="1">
      <c r="B50" s="3" t="s">
        <v>21</v>
      </c>
      <c r="C50" s="3"/>
      <c r="D50" s="3"/>
      <c r="E50" s="54">
        <v>710</v>
      </c>
      <c r="F50" s="21">
        <f t="shared" si="19"/>
        <v>18</v>
      </c>
      <c r="G50" s="22">
        <f t="shared" si="20"/>
        <v>344</v>
      </c>
      <c r="H50" s="22">
        <f t="shared" si="21"/>
        <v>365</v>
      </c>
      <c r="I50" s="22">
        <f t="shared" si="9"/>
        <v>709</v>
      </c>
      <c r="J50" s="21">
        <v>6</v>
      </c>
      <c r="K50" s="22">
        <v>113</v>
      </c>
      <c r="L50" s="22">
        <v>129</v>
      </c>
      <c r="M50" s="21">
        <v>6</v>
      </c>
      <c r="N50" s="22">
        <v>116</v>
      </c>
      <c r="O50" s="22">
        <v>120</v>
      </c>
      <c r="P50" s="21">
        <v>6</v>
      </c>
      <c r="Q50" s="22">
        <v>115</v>
      </c>
      <c r="R50" s="22">
        <v>116</v>
      </c>
      <c r="S50" s="22"/>
      <c r="T50" s="22"/>
      <c r="U50" s="22"/>
      <c r="V50" s="21"/>
      <c r="W50" s="22"/>
      <c r="X50" s="21"/>
      <c r="Y50" s="22"/>
      <c r="Z50" s="21"/>
      <c r="AA50" s="22"/>
      <c r="AC50" s="24" t="s">
        <v>22</v>
      </c>
      <c r="AD50" s="24">
        <v>8</v>
      </c>
    </row>
    <row r="51" spans="2:27" s="1" customFormat="1" ht="18" customHeight="1">
      <c r="B51" s="43" t="s">
        <v>59</v>
      </c>
      <c r="C51" s="43"/>
      <c r="D51" s="43" t="s">
        <v>20</v>
      </c>
      <c r="E51" s="55">
        <v>670</v>
      </c>
      <c r="F51" s="29">
        <f t="shared" si="19"/>
        <v>17</v>
      </c>
      <c r="G51" s="1">
        <f t="shared" si="20"/>
        <v>305</v>
      </c>
      <c r="H51" s="1">
        <f t="shared" si="21"/>
        <v>359</v>
      </c>
      <c r="I51" s="1">
        <f t="shared" si="9"/>
        <v>664</v>
      </c>
      <c r="J51" s="29">
        <f>SUM(J52)</f>
        <v>6</v>
      </c>
      <c r="K51" s="1">
        <f aca="true" t="shared" si="26" ref="K51:R51">SUM(K52)</f>
        <v>109</v>
      </c>
      <c r="L51" s="1">
        <f t="shared" si="26"/>
        <v>132</v>
      </c>
      <c r="M51" s="29">
        <f>SUM(M52)</f>
        <v>6</v>
      </c>
      <c r="N51" s="1">
        <f t="shared" si="26"/>
        <v>112</v>
      </c>
      <c r="O51" s="1">
        <f t="shared" si="26"/>
        <v>116</v>
      </c>
      <c r="P51" s="29">
        <f t="shared" si="26"/>
        <v>5</v>
      </c>
      <c r="Q51" s="1">
        <f t="shared" si="26"/>
        <v>84</v>
      </c>
      <c r="R51" s="1">
        <f t="shared" si="26"/>
        <v>111</v>
      </c>
      <c r="S51" s="30"/>
      <c r="T51" s="30"/>
      <c r="V51" s="29">
        <v>29</v>
      </c>
      <c r="W51" s="1">
        <v>15</v>
      </c>
      <c r="X51" s="29">
        <v>2</v>
      </c>
      <c r="Y51" s="1">
        <v>5</v>
      </c>
      <c r="Z51" s="29">
        <v>3</v>
      </c>
      <c r="AA51" s="1">
        <v>6</v>
      </c>
    </row>
    <row r="52" spans="2:30" ht="18" customHeight="1">
      <c r="B52" s="3" t="s">
        <v>21</v>
      </c>
      <c r="C52" s="3"/>
      <c r="D52" s="3"/>
      <c r="E52" s="54">
        <v>670</v>
      </c>
      <c r="F52" s="21">
        <f t="shared" si="19"/>
        <v>17</v>
      </c>
      <c r="G52" s="22">
        <f t="shared" si="20"/>
        <v>305</v>
      </c>
      <c r="H52" s="22">
        <f t="shared" si="21"/>
        <v>359</v>
      </c>
      <c r="I52" s="22">
        <f t="shared" si="9"/>
        <v>664</v>
      </c>
      <c r="J52" s="21">
        <v>6</v>
      </c>
      <c r="K52" s="22">
        <v>109</v>
      </c>
      <c r="L52" s="22">
        <v>132</v>
      </c>
      <c r="M52" s="21">
        <v>6</v>
      </c>
      <c r="N52" s="22">
        <v>112</v>
      </c>
      <c r="O52" s="22">
        <v>116</v>
      </c>
      <c r="P52" s="21">
        <v>5</v>
      </c>
      <c r="Q52" s="22">
        <v>84</v>
      </c>
      <c r="R52" s="22">
        <v>111</v>
      </c>
      <c r="S52" s="22"/>
      <c r="T52" s="22"/>
      <c r="U52" s="22"/>
      <c r="V52" s="21"/>
      <c r="W52" s="22"/>
      <c r="X52" s="21"/>
      <c r="Y52" s="22"/>
      <c r="Z52" s="21"/>
      <c r="AA52" s="22"/>
      <c r="AC52" s="24" t="s">
        <v>22</v>
      </c>
      <c r="AD52" s="24">
        <v>9</v>
      </c>
    </row>
    <row r="53" spans="2:27" s="1" customFormat="1" ht="18" customHeight="1">
      <c r="B53" s="43" t="s">
        <v>60</v>
      </c>
      <c r="C53" s="43"/>
      <c r="D53" s="43" t="s">
        <v>20</v>
      </c>
      <c r="E53" s="55">
        <v>375</v>
      </c>
      <c r="F53" s="29">
        <f t="shared" si="19"/>
        <v>12</v>
      </c>
      <c r="G53" s="1">
        <f t="shared" si="20"/>
        <v>84</v>
      </c>
      <c r="H53" s="1">
        <f t="shared" si="21"/>
        <v>290</v>
      </c>
      <c r="I53" s="1">
        <f t="shared" si="9"/>
        <v>374</v>
      </c>
      <c r="J53" s="29">
        <f>SUM(J54:J55)</f>
        <v>4</v>
      </c>
      <c r="K53" s="1">
        <f aca="true" t="shared" si="27" ref="K53:R53">SUM(K54:K55)</f>
        <v>32</v>
      </c>
      <c r="L53" s="1">
        <f t="shared" si="27"/>
        <v>101</v>
      </c>
      <c r="M53" s="29">
        <f>SUM(M54:M55)</f>
        <v>4</v>
      </c>
      <c r="N53" s="1">
        <f>SUM(N54:N55)</f>
        <v>25</v>
      </c>
      <c r="O53" s="1">
        <f t="shared" si="27"/>
        <v>96</v>
      </c>
      <c r="P53" s="29">
        <f>SUM(P54:P55)</f>
        <v>4</v>
      </c>
      <c r="Q53" s="1">
        <f t="shared" si="27"/>
        <v>27</v>
      </c>
      <c r="R53" s="1">
        <f t="shared" si="27"/>
        <v>93</v>
      </c>
      <c r="S53" s="30"/>
      <c r="T53" s="30"/>
      <c r="V53" s="29">
        <v>21</v>
      </c>
      <c r="W53" s="1">
        <v>14</v>
      </c>
      <c r="X53" s="29">
        <v>4</v>
      </c>
      <c r="Y53" s="1">
        <v>5</v>
      </c>
      <c r="Z53" s="29">
        <v>4</v>
      </c>
      <c r="AA53" s="1">
        <v>5</v>
      </c>
    </row>
    <row r="54" spans="2:30" ht="18" customHeight="1">
      <c r="B54" s="43" t="s">
        <v>26</v>
      </c>
      <c r="C54" s="43"/>
      <c r="D54" s="43"/>
      <c r="E54" s="53">
        <v>167</v>
      </c>
      <c r="F54" s="23">
        <f t="shared" si="19"/>
        <v>6</v>
      </c>
      <c r="G54" s="24">
        <f t="shared" si="20"/>
        <v>35</v>
      </c>
      <c r="H54" s="24">
        <f t="shared" si="21"/>
        <v>133</v>
      </c>
      <c r="I54" s="24">
        <f t="shared" si="9"/>
        <v>168</v>
      </c>
      <c r="J54" s="23">
        <v>2</v>
      </c>
      <c r="K54" s="24">
        <v>10</v>
      </c>
      <c r="L54" s="24">
        <v>53</v>
      </c>
      <c r="M54" s="23">
        <v>2</v>
      </c>
      <c r="N54" s="24">
        <v>12</v>
      </c>
      <c r="O54" s="24">
        <v>42</v>
      </c>
      <c r="P54" s="23">
        <v>2</v>
      </c>
      <c r="Q54" s="24">
        <v>13</v>
      </c>
      <c r="R54" s="24">
        <v>38</v>
      </c>
      <c r="S54" s="31"/>
      <c r="T54" s="31"/>
      <c r="V54" s="23"/>
      <c r="X54" s="23"/>
      <c r="Z54" s="23"/>
      <c r="AC54" s="24" t="s">
        <v>27</v>
      </c>
      <c r="AD54" s="24">
        <v>1</v>
      </c>
    </row>
    <row r="55" spans="2:30" ht="18" customHeight="1">
      <c r="B55" s="3" t="s">
        <v>28</v>
      </c>
      <c r="C55" s="3"/>
      <c r="D55" s="3"/>
      <c r="E55" s="54">
        <v>208</v>
      </c>
      <c r="F55" s="21">
        <f t="shared" si="19"/>
        <v>6</v>
      </c>
      <c r="G55" s="22">
        <f t="shared" si="20"/>
        <v>49</v>
      </c>
      <c r="H55" s="22">
        <f t="shared" si="21"/>
        <v>157</v>
      </c>
      <c r="I55" s="22">
        <f t="shared" si="9"/>
        <v>206</v>
      </c>
      <c r="J55" s="21">
        <v>2</v>
      </c>
      <c r="K55" s="22">
        <v>22</v>
      </c>
      <c r="L55" s="22">
        <v>48</v>
      </c>
      <c r="M55" s="21">
        <v>2</v>
      </c>
      <c r="N55" s="22">
        <v>13</v>
      </c>
      <c r="O55" s="22">
        <v>54</v>
      </c>
      <c r="P55" s="21">
        <v>2</v>
      </c>
      <c r="Q55" s="22">
        <v>14</v>
      </c>
      <c r="R55" s="22">
        <v>55</v>
      </c>
      <c r="S55" s="22"/>
      <c r="T55" s="22"/>
      <c r="U55" s="22"/>
      <c r="V55" s="21"/>
      <c r="W55" s="22"/>
      <c r="X55" s="21"/>
      <c r="Y55" s="22"/>
      <c r="Z55" s="21"/>
      <c r="AA55" s="22"/>
      <c r="AC55" s="24" t="s">
        <v>27</v>
      </c>
      <c r="AD55" s="24">
        <v>2</v>
      </c>
    </row>
    <row r="56" spans="2:27" s="1" customFormat="1" ht="18" customHeight="1">
      <c r="B56" s="43" t="s">
        <v>61</v>
      </c>
      <c r="C56" s="43"/>
      <c r="D56" s="43" t="s">
        <v>20</v>
      </c>
      <c r="E56" s="55">
        <v>456</v>
      </c>
      <c r="F56" s="29">
        <f t="shared" si="19"/>
        <v>12</v>
      </c>
      <c r="G56" s="1">
        <f t="shared" si="20"/>
        <v>215</v>
      </c>
      <c r="H56" s="1">
        <f t="shared" si="21"/>
        <v>237</v>
      </c>
      <c r="I56" s="1">
        <f t="shared" si="9"/>
        <v>452</v>
      </c>
      <c r="J56" s="29">
        <f>SUM(J57:J58)</f>
        <v>4</v>
      </c>
      <c r="K56" s="1">
        <f aca="true" t="shared" si="28" ref="K56:R56">SUM(K57:K58)</f>
        <v>78</v>
      </c>
      <c r="L56" s="1">
        <f t="shared" si="28"/>
        <v>80</v>
      </c>
      <c r="M56" s="29">
        <f>SUM(M57:M58)</f>
        <v>4</v>
      </c>
      <c r="N56" s="1">
        <f t="shared" si="28"/>
        <v>63</v>
      </c>
      <c r="O56" s="1">
        <f t="shared" si="28"/>
        <v>77</v>
      </c>
      <c r="P56" s="29">
        <f>SUM(P57:P58)</f>
        <v>4</v>
      </c>
      <c r="Q56" s="1">
        <f t="shared" si="28"/>
        <v>74</v>
      </c>
      <c r="R56" s="1">
        <f t="shared" si="28"/>
        <v>80</v>
      </c>
      <c r="S56" s="30"/>
      <c r="T56" s="30"/>
      <c r="V56" s="29">
        <v>20</v>
      </c>
      <c r="W56" s="1">
        <v>17</v>
      </c>
      <c r="X56" s="29">
        <v>4</v>
      </c>
      <c r="Y56" s="1">
        <v>5</v>
      </c>
      <c r="Z56" s="29">
        <v>4</v>
      </c>
      <c r="AA56" s="1">
        <v>6</v>
      </c>
    </row>
    <row r="57" spans="2:30" ht="18" customHeight="1">
      <c r="B57" s="43" t="s">
        <v>21</v>
      </c>
      <c r="C57" s="43"/>
      <c r="D57" s="43"/>
      <c r="E57" s="53">
        <v>346</v>
      </c>
      <c r="F57" s="23">
        <f t="shared" si="19"/>
        <v>9</v>
      </c>
      <c r="G57" s="24">
        <f t="shared" si="20"/>
        <v>162</v>
      </c>
      <c r="H57" s="24">
        <f t="shared" si="21"/>
        <v>183</v>
      </c>
      <c r="I57" s="24">
        <f t="shared" si="9"/>
        <v>345</v>
      </c>
      <c r="J57" s="23">
        <v>3</v>
      </c>
      <c r="K57" s="24">
        <v>58</v>
      </c>
      <c r="L57" s="24">
        <v>61</v>
      </c>
      <c r="M57" s="23">
        <v>3</v>
      </c>
      <c r="N57" s="24">
        <v>48</v>
      </c>
      <c r="O57" s="24">
        <v>62</v>
      </c>
      <c r="P57" s="23">
        <v>3</v>
      </c>
      <c r="Q57" s="24">
        <v>56</v>
      </c>
      <c r="R57" s="24">
        <v>60</v>
      </c>
      <c r="S57" s="31"/>
      <c r="T57" s="31"/>
      <c r="V57" s="23"/>
      <c r="X57" s="23"/>
      <c r="Z57" s="23"/>
      <c r="AC57" s="24" t="s">
        <v>22</v>
      </c>
      <c r="AD57" s="24">
        <v>10</v>
      </c>
    </row>
    <row r="58" spans="2:30" ht="18" customHeight="1">
      <c r="B58" s="3" t="s">
        <v>38</v>
      </c>
      <c r="C58" s="3"/>
      <c r="D58" s="3"/>
      <c r="E58" s="54">
        <v>110</v>
      </c>
      <c r="F58" s="21">
        <f t="shared" si="19"/>
        <v>3</v>
      </c>
      <c r="G58" s="22">
        <f t="shared" si="20"/>
        <v>53</v>
      </c>
      <c r="H58" s="22">
        <f t="shared" si="21"/>
        <v>54</v>
      </c>
      <c r="I58" s="22">
        <f>SUM(G58:H58)</f>
        <v>107</v>
      </c>
      <c r="J58" s="21">
        <v>1</v>
      </c>
      <c r="K58" s="22">
        <v>20</v>
      </c>
      <c r="L58" s="22">
        <v>19</v>
      </c>
      <c r="M58" s="21">
        <v>1</v>
      </c>
      <c r="N58" s="22">
        <v>15</v>
      </c>
      <c r="O58" s="22">
        <v>15</v>
      </c>
      <c r="P58" s="21">
        <v>1</v>
      </c>
      <c r="Q58" s="22">
        <v>18</v>
      </c>
      <c r="R58" s="22">
        <v>20</v>
      </c>
      <c r="S58" s="22"/>
      <c r="T58" s="22"/>
      <c r="U58" s="22"/>
      <c r="V58" s="21"/>
      <c r="W58" s="22"/>
      <c r="X58" s="21"/>
      <c r="Y58" s="22"/>
      <c r="Z58" s="21"/>
      <c r="AA58" s="22"/>
      <c r="AC58" s="24" t="s">
        <v>108</v>
      </c>
      <c r="AD58" s="24">
        <v>5</v>
      </c>
    </row>
    <row r="59" spans="2:27" s="1" customFormat="1" ht="18" customHeight="1">
      <c r="B59" s="43" t="s">
        <v>62</v>
      </c>
      <c r="C59" s="43"/>
      <c r="D59" s="43" t="s">
        <v>20</v>
      </c>
      <c r="E59" s="55">
        <v>303</v>
      </c>
      <c r="F59" s="29">
        <f t="shared" si="19"/>
        <v>12</v>
      </c>
      <c r="G59" s="1">
        <f t="shared" si="20"/>
        <v>218</v>
      </c>
      <c r="H59" s="1">
        <f t="shared" si="21"/>
        <v>81</v>
      </c>
      <c r="I59" s="1">
        <f>SUM(G59:H59)</f>
        <v>299</v>
      </c>
      <c r="J59" s="29">
        <f>SUM(J60:J63)</f>
        <v>4</v>
      </c>
      <c r="K59" s="1">
        <f aca="true" t="shared" si="29" ref="K59:R59">SUM(K60:K63)</f>
        <v>93</v>
      </c>
      <c r="L59" s="1">
        <f t="shared" si="29"/>
        <v>27</v>
      </c>
      <c r="M59" s="29">
        <f>SUM(M60:M63)</f>
        <v>4</v>
      </c>
      <c r="N59" s="1">
        <f t="shared" si="29"/>
        <v>70</v>
      </c>
      <c r="O59" s="1">
        <f t="shared" si="29"/>
        <v>29</v>
      </c>
      <c r="P59" s="29">
        <f>SUM(P60:P63)</f>
        <v>4</v>
      </c>
      <c r="Q59" s="1">
        <f t="shared" si="29"/>
        <v>55</v>
      </c>
      <c r="R59" s="1">
        <f t="shared" si="29"/>
        <v>25</v>
      </c>
      <c r="S59" s="30"/>
      <c r="T59" s="30"/>
      <c r="V59" s="29">
        <v>32</v>
      </c>
      <c r="W59" s="1">
        <v>7</v>
      </c>
      <c r="X59" s="29">
        <v>5</v>
      </c>
      <c r="Y59" s="1">
        <v>8</v>
      </c>
      <c r="Z59" s="29">
        <v>6</v>
      </c>
      <c r="AA59" s="1">
        <v>8</v>
      </c>
    </row>
    <row r="60" spans="2:30" ht="18" customHeight="1">
      <c r="B60" s="43" t="s">
        <v>32</v>
      </c>
      <c r="C60" s="43"/>
      <c r="D60" s="43"/>
      <c r="E60" s="53">
        <v>72</v>
      </c>
      <c r="F60" s="23">
        <f t="shared" si="19"/>
        <v>3</v>
      </c>
      <c r="G60" s="24">
        <f t="shared" si="20"/>
        <v>78</v>
      </c>
      <c r="H60" s="24">
        <f t="shared" si="21"/>
        <v>1</v>
      </c>
      <c r="I60" s="24">
        <f>SUM(G60:H60)</f>
        <v>79</v>
      </c>
      <c r="J60" s="23">
        <v>1</v>
      </c>
      <c r="K60" s="24">
        <v>30</v>
      </c>
      <c r="L60" s="24">
        <v>0</v>
      </c>
      <c r="M60" s="23">
        <v>1</v>
      </c>
      <c r="N60" s="24">
        <v>27</v>
      </c>
      <c r="O60" s="24">
        <v>1</v>
      </c>
      <c r="P60" s="23">
        <v>1</v>
      </c>
      <c r="Q60" s="24">
        <v>21</v>
      </c>
      <c r="R60" s="24">
        <v>0</v>
      </c>
      <c r="S60" s="31"/>
      <c r="T60" s="31"/>
      <c r="V60" s="23"/>
      <c r="X60" s="23"/>
      <c r="Z60" s="23"/>
      <c r="AC60" s="24" t="s">
        <v>33</v>
      </c>
      <c r="AD60" s="24">
        <v>11</v>
      </c>
    </row>
    <row r="61" spans="2:30" ht="18" customHeight="1">
      <c r="B61" s="57" t="s">
        <v>63</v>
      </c>
      <c r="C61" s="43"/>
      <c r="D61" s="43"/>
      <c r="E61" s="53">
        <v>74</v>
      </c>
      <c r="F61" s="23">
        <f t="shared" si="19"/>
        <v>3</v>
      </c>
      <c r="G61" s="24">
        <f t="shared" si="20"/>
        <v>41</v>
      </c>
      <c r="H61" s="24">
        <f t="shared" si="21"/>
        <v>33</v>
      </c>
      <c r="I61" s="24">
        <f aca="true" t="shared" si="30" ref="I61:I85">SUM(G61:H61)</f>
        <v>74</v>
      </c>
      <c r="J61" s="23">
        <v>1</v>
      </c>
      <c r="K61" s="24">
        <v>19</v>
      </c>
      <c r="L61" s="24">
        <v>11</v>
      </c>
      <c r="M61" s="23">
        <v>1</v>
      </c>
      <c r="N61" s="24">
        <v>9</v>
      </c>
      <c r="O61" s="24">
        <v>14</v>
      </c>
      <c r="P61" s="23">
        <v>1</v>
      </c>
      <c r="Q61" s="24">
        <v>13</v>
      </c>
      <c r="R61" s="24">
        <v>8</v>
      </c>
      <c r="S61" s="31"/>
      <c r="T61" s="31"/>
      <c r="V61" s="23"/>
      <c r="X61" s="23"/>
      <c r="Z61" s="23"/>
      <c r="AC61" s="24" t="s">
        <v>33</v>
      </c>
      <c r="AD61" s="24">
        <v>12</v>
      </c>
    </row>
    <row r="62" spans="2:30" ht="18" customHeight="1">
      <c r="B62" s="43" t="s">
        <v>142</v>
      </c>
      <c r="C62" s="43"/>
      <c r="D62" s="43"/>
      <c r="E62" s="53">
        <v>74</v>
      </c>
      <c r="F62" s="23">
        <f t="shared" si="19"/>
        <v>3</v>
      </c>
      <c r="G62" s="24">
        <f t="shared" si="20"/>
        <v>62</v>
      </c>
      <c r="H62" s="24">
        <f t="shared" si="21"/>
        <v>2</v>
      </c>
      <c r="I62" s="24">
        <f t="shared" si="30"/>
        <v>64</v>
      </c>
      <c r="J62" s="23">
        <v>1</v>
      </c>
      <c r="K62" s="24">
        <v>30</v>
      </c>
      <c r="L62" s="24">
        <v>0</v>
      </c>
      <c r="M62" s="23">
        <v>1</v>
      </c>
      <c r="N62" s="24">
        <v>17</v>
      </c>
      <c r="O62" s="24">
        <v>2</v>
      </c>
      <c r="P62" s="23">
        <v>1</v>
      </c>
      <c r="Q62" s="24">
        <v>15</v>
      </c>
      <c r="R62" s="24">
        <v>0</v>
      </c>
      <c r="S62" s="31"/>
      <c r="T62" s="31"/>
      <c r="V62" s="23"/>
      <c r="X62" s="23"/>
      <c r="Z62" s="23"/>
      <c r="AC62" s="24" t="s">
        <v>33</v>
      </c>
      <c r="AD62" s="24">
        <v>13</v>
      </c>
    </row>
    <row r="63" spans="1:30" s="22" customFormat="1" ht="18" customHeight="1">
      <c r="A63" s="31"/>
      <c r="B63" s="60" t="s">
        <v>64</v>
      </c>
      <c r="C63" s="3"/>
      <c r="D63" s="3"/>
      <c r="E63" s="54">
        <v>83</v>
      </c>
      <c r="F63" s="21">
        <f t="shared" si="19"/>
        <v>3</v>
      </c>
      <c r="G63" s="22">
        <f t="shared" si="20"/>
        <v>37</v>
      </c>
      <c r="H63" s="22">
        <f t="shared" si="21"/>
        <v>45</v>
      </c>
      <c r="I63" s="22">
        <f t="shared" si="30"/>
        <v>82</v>
      </c>
      <c r="J63" s="21">
        <v>1</v>
      </c>
      <c r="K63" s="22">
        <v>14</v>
      </c>
      <c r="L63" s="22">
        <v>16</v>
      </c>
      <c r="M63" s="21">
        <v>1</v>
      </c>
      <c r="N63" s="22">
        <v>17</v>
      </c>
      <c r="O63" s="22">
        <v>12</v>
      </c>
      <c r="P63" s="21">
        <v>1</v>
      </c>
      <c r="Q63" s="22">
        <v>6</v>
      </c>
      <c r="R63" s="22">
        <v>17</v>
      </c>
      <c r="V63" s="21"/>
      <c r="X63" s="21"/>
      <c r="Z63" s="21"/>
      <c r="AB63" s="31"/>
      <c r="AC63" s="22" t="s">
        <v>27</v>
      </c>
      <c r="AD63" s="22">
        <v>3</v>
      </c>
    </row>
    <row r="64" spans="2:27" s="1" customFormat="1" ht="18" customHeight="1">
      <c r="B64" s="43" t="s">
        <v>65</v>
      </c>
      <c r="C64" s="43"/>
      <c r="D64" s="43" t="s">
        <v>20</v>
      </c>
      <c r="E64" s="55">
        <v>406</v>
      </c>
      <c r="F64" s="29">
        <f t="shared" si="19"/>
        <v>12</v>
      </c>
      <c r="G64" s="1">
        <f t="shared" si="20"/>
        <v>232</v>
      </c>
      <c r="H64" s="1">
        <f t="shared" si="21"/>
        <v>196</v>
      </c>
      <c r="I64" s="1">
        <f t="shared" si="30"/>
        <v>428</v>
      </c>
      <c r="J64" s="29">
        <f>SUM(J65:J66)</f>
        <v>4</v>
      </c>
      <c r="K64" s="1">
        <f aca="true" t="shared" si="31" ref="K64:R64">SUM(K65:K66)</f>
        <v>82</v>
      </c>
      <c r="L64" s="1">
        <f t="shared" si="31"/>
        <v>67</v>
      </c>
      <c r="M64" s="29">
        <f>SUM(M65:M66)</f>
        <v>4</v>
      </c>
      <c r="N64" s="1">
        <f t="shared" si="31"/>
        <v>71</v>
      </c>
      <c r="O64" s="1">
        <f t="shared" si="31"/>
        <v>63</v>
      </c>
      <c r="P64" s="29">
        <f>SUM(P65:P66)</f>
        <v>4</v>
      </c>
      <c r="Q64" s="1">
        <f t="shared" si="31"/>
        <v>79</v>
      </c>
      <c r="R64" s="1">
        <f t="shared" si="31"/>
        <v>66</v>
      </c>
      <c r="S64" s="30"/>
      <c r="T64" s="30"/>
      <c r="V64" s="29">
        <v>24</v>
      </c>
      <c r="W64" s="1">
        <v>11</v>
      </c>
      <c r="X64" s="29">
        <v>3</v>
      </c>
      <c r="Y64" s="1">
        <v>4</v>
      </c>
      <c r="Z64" s="29">
        <v>3</v>
      </c>
      <c r="AA64" s="1">
        <v>7</v>
      </c>
    </row>
    <row r="65" spans="2:30" ht="18" customHeight="1">
      <c r="B65" s="43" t="s">
        <v>21</v>
      </c>
      <c r="C65" s="43"/>
      <c r="D65" s="43"/>
      <c r="E65" s="53">
        <v>320</v>
      </c>
      <c r="F65" s="23">
        <f t="shared" si="19"/>
        <v>9</v>
      </c>
      <c r="G65" s="24">
        <f t="shared" si="20"/>
        <v>180</v>
      </c>
      <c r="H65" s="24">
        <f t="shared" si="21"/>
        <v>161</v>
      </c>
      <c r="I65" s="24">
        <f t="shared" si="30"/>
        <v>341</v>
      </c>
      <c r="J65" s="23">
        <v>3</v>
      </c>
      <c r="K65" s="24">
        <v>66</v>
      </c>
      <c r="L65" s="24">
        <v>53</v>
      </c>
      <c r="M65" s="23">
        <v>3</v>
      </c>
      <c r="N65" s="24">
        <v>53</v>
      </c>
      <c r="O65" s="24">
        <v>53</v>
      </c>
      <c r="P65" s="23">
        <v>3</v>
      </c>
      <c r="Q65" s="24">
        <v>61</v>
      </c>
      <c r="R65" s="24">
        <v>55</v>
      </c>
      <c r="S65" s="31"/>
      <c r="T65" s="31"/>
      <c r="V65" s="23"/>
      <c r="X65" s="23"/>
      <c r="Z65" s="23"/>
      <c r="AC65" s="24" t="s">
        <v>22</v>
      </c>
      <c r="AD65" s="24">
        <v>11</v>
      </c>
    </row>
    <row r="66" spans="2:30" ht="18" customHeight="1">
      <c r="B66" s="3" t="s">
        <v>23</v>
      </c>
      <c r="C66" s="3"/>
      <c r="D66" s="3"/>
      <c r="E66" s="54">
        <v>86</v>
      </c>
      <c r="F66" s="21">
        <f t="shared" si="19"/>
        <v>3</v>
      </c>
      <c r="G66" s="22">
        <f t="shared" si="20"/>
        <v>52</v>
      </c>
      <c r="H66" s="22">
        <f t="shared" si="21"/>
        <v>35</v>
      </c>
      <c r="I66" s="22">
        <f t="shared" si="30"/>
        <v>87</v>
      </c>
      <c r="J66" s="21">
        <v>1</v>
      </c>
      <c r="K66" s="22">
        <v>16</v>
      </c>
      <c r="L66" s="22">
        <v>14</v>
      </c>
      <c r="M66" s="21">
        <v>1</v>
      </c>
      <c r="N66" s="22">
        <v>18</v>
      </c>
      <c r="O66" s="22">
        <v>10</v>
      </c>
      <c r="P66" s="21">
        <v>1</v>
      </c>
      <c r="Q66" s="22">
        <v>18</v>
      </c>
      <c r="R66" s="22">
        <v>11</v>
      </c>
      <c r="S66" s="22"/>
      <c r="T66" s="22"/>
      <c r="U66" s="22"/>
      <c r="V66" s="21"/>
      <c r="W66" s="22"/>
      <c r="X66" s="21"/>
      <c r="Y66" s="22"/>
      <c r="Z66" s="21"/>
      <c r="AA66" s="22"/>
      <c r="AC66" s="24" t="s">
        <v>108</v>
      </c>
      <c r="AD66" s="24">
        <v>6</v>
      </c>
    </row>
    <row r="67" spans="2:27" s="1" customFormat="1" ht="18" customHeight="1">
      <c r="B67" s="43" t="s">
        <v>66</v>
      </c>
      <c r="C67" s="43"/>
      <c r="D67" s="43" t="s">
        <v>20</v>
      </c>
      <c r="E67" s="55">
        <v>490</v>
      </c>
      <c r="F67" s="29">
        <f t="shared" si="19"/>
        <v>12</v>
      </c>
      <c r="G67" s="1">
        <f t="shared" si="20"/>
        <v>237</v>
      </c>
      <c r="H67" s="1">
        <f t="shared" si="21"/>
        <v>214</v>
      </c>
      <c r="I67" s="1">
        <f t="shared" si="30"/>
        <v>451</v>
      </c>
      <c r="J67" s="29">
        <f>SUM(J68:J69)</f>
        <v>4</v>
      </c>
      <c r="K67" s="1">
        <f aca="true" t="shared" si="32" ref="K67:U67">SUM(K68:K69)</f>
        <v>78</v>
      </c>
      <c r="L67" s="1">
        <f t="shared" si="32"/>
        <v>72</v>
      </c>
      <c r="M67" s="29">
        <f>SUM(M68:M69)</f>
        <v>4</v>
      </c>
      <c r="N67" s="1">
        <f t="shared" si="32"/>
        <v>85</v>
      </c>
      <c r="O67" s="1">
        <f t="shared" si="32"/>
        <v>71</v>
      </c>
      <c r="P67" s="29">
        <f>SUM(P68:P69)</f>
        <v>4</v>
      </c>
      <c r="Q67" s="1">
        <f t="shared" si="32"/>
        <v>74</v>
      </c>
      <c r="R67" s="34">
        <f t="shared" si="32"/>
        <v>71</v>
      </c>
      <c r="S67" s="30">
        <f t="shared" si="32"/>
        <v>0</v>
      </c>
      <c r="T67" s="30">
        <f t="shared" si="32"/>
        <v>0</v>
      </c>
      <c r="U67" s="1">
        <f t="shared" si="32"/>
        <v>0</v>
      </c>
      <c r="V67" s="29">
        <v>25</v>
      </c>
      <c r="W67" s="1">
        <v>13</v>
      </c>
      <c r="X67" s="29">
        <v>3</v>
      </c>
      <c r="Y67" s="1">
        <v>5</v>
      </c>
      <c r="Z67" s="29">
        <v>2</v>
      </c>
      <c r="AA67" s="1">
        <v>5</v>
      </c>
    </row>
    <row r="68" spans="2:30" s="31" customFormat="1" ht="18" customHeight="1">
      <c r="B68" s="52" t="s">
        <v>21</v>
      </c>
      <c r="C68" s="52"/>
      <c r="D68" s="52"/>
      <c r="E68" s="53">
        <v>390</v>
      </c>
      <c r="F68" s="23">
        <f t="shared" si="19"/>
        <v>9</v>
      </c>
      <c r="G68" s="31">
        <f t="shared" si="20"/>
        <v>199</v>
      </c>
      <c r="H68" s="31">
        <f t="shared" si="21"/>
        <v>157</v>
      </c>
      <c r="I68" s="31">
        <f t="shared" si="30"/>
        <v>356</v>
      </c>
      <c r="J68" s="23">
        <v>3</v>
      </c>
      <c r="K68" s="31">
        <v>69</v>
      </c>
      <c r="L68" s="31">
        <v>52</v>
      </c>
      <c r="M68" s="23">
        <v>3</v>
      </c>
      <c r="N68" s="31">
        <v>67</v>
      </c>
      <c r="O68" s="31">
        <v>54</v>
      </c>
      <c r="P68" s="23">
        <v>3</v>
      </c>
      <c r="Q68" s="31">
        <v>63</v>
      </c>
      <c r="R68" s="31">
        <v>51</v>
      </c>
      <c r="V68" s="23"/>
      <c r="X68" s="23"/>
      <c r="Z68" s="23"/>
      <c r="AC68" s="31" t="s">
        <v>22</v>
      </c>
      <c r="AD68" s="31">
        <v>12</v>
      </c>
    </row>
    <row r="69" spans="1:30" s="22" customFormat="1" ht="18" customHeight="1">
      <c r="A69" s="31"/>
      <c r="B69" s="3" t="s">
        <v>67</v>
      </c>
      <c r="C69" s="3"/>
      <c r="D69" s="3"/>
      <c r="E69" s="54">
        <v>100</v>
      </c>
      <c r="F69" s="21">
        <f t="shared" si="19"/>
        <v>3</v>
      </c>
      <c r="G69" s="22">
        <f t="shared" si="20"/>
        <v>38</v>
      </c>
      <c r="H69" s="22">
        <f t="shared" si="21"/>
        <v>57</v>
      </c>
      <c r="I69" s="22">
        <f t="shared" si="30"/>
        <v>95</v>
      </c>
      <c r="J69" s="21">
        <v>1</v>
      </c>
      <c r="K69" s="22">
        <v>9</v>
      </c>
      <c r="L69" s="22">
        <v>20</v>
      </c>
      <c r="M69" s="21">
        <v>1</v>
      </c>
      <c r="N69" s="22">
        <v>18</v>
      </c>
      <c r="O69" s="22">
        <v>17</v>
      </c>
      <c r="P69" s="21">
        <v>1</v>
      </c>
      <c r="Q69" s="22">
        <v>11</v>
      </c>
      <c r="R69" s="22">
        <v>20</v>
      </c>
      <c r="V69" s="21"/>
      <c r="X69" s="21"/>
      <c r="Z69" s="21"/>
      <c r="AB69" s="31"/>
      <c r="AC69" s="22" t="s">
        <v>108</v>
      </c>
      <c r="AD69" s="22">
        <v>7</v>
      </c>
    </row>
    <row r="70" spans="2:27" s="1" customFormat="1" ht="18" customHeight="1">
      <c r="B70" s="43" t="s">
        <v>68</v>
      </c>
      <c r="C70" s="43"/>
      <c r="D70" s="43" t="s">
        <v>20</v>
      </c>
      <c r="E70" s="55">
        <v>336</v>
      </c>
      <c r="F70" s="29">
        <f t="shared" si="19"/>
        <v>12</v>
      </c>
      <c r="G70" s="1">
        <f t="shared" si="20"/>
        <v>218</v>
      </c>
      <c r="H70" s="1">
        <f t="shared" si="21"/>
        <v>124</v>
      </c>
      <c r="I70" s="1">
        <f t="shared" si="30"/>
        <v>342</v>
      </c>
      <c r="J70" s="29">
        <f>SUM(J71:J73)</f>
        <v>4</v>
      </c>
      <c r="K70" s="1">
        <f aca="true" t="shared" si="33" ref="K70:R70">SUM(K71:K73)</f>
        <v>76</v>
      </c>
      <c r="L70" s="1">
        <f t="shared" si="33"/>
        <v>44</v>
      </c>
      <c r="M70" s="29">
        <f>SUM(M71:M73)</f>
        <v>4</v>
      </c>
      <c r="N70" s="1">
        <f t="shared" si="33"/>
        <v>71</v>
      </c>
      <c r="O70" s="1">
        <f t="shared" si="33"/>
        <v>38</v>
      </c>
      <c r="P70" s="29">
        <f>SUM(P71:P73)</f>
        <v>4</v>
      </c>
      <c r="Q70" s="1">
        <f t="shared" si="33"/>
        <v>71</v>
      </c>
      <c r="R70" s="1">
        <f t="shared" si="33"/>
        <v>42</v>
      </c>
      <c r="S70" s="30"/>
      <c r="T70" s="30"/>
      <c r="V70" s="29">
        <v>21</v>
      </c>
      <c r="W70" s="1">
        <v>13</v>
      </c>
      <c r="X70" s="29">
        <v>8</v>
      </c>
      <c r="Y70" s="1">
        <v>3</v>
      </c>
      <c r="Z70" s="29">
        <v>11</v>
      </c>
      <c r="AA70" s="1">
        <v>3</v>
      </c>
    </row>
    <row r="71" spans="2:30" ht="18" customHeight="1">
      <c r="B71" s="57" t="s">
        <v>139</v>
      </c>
      <c r="C71" s="43"/>
      <c r="D71" s="43"/>
      <c r="E71" s="53">
        <v>168</v>
      </c>
      <c r="F71" s="23">
        <f t="shared" si="19"/>
        <v>6</v>
      </c>
      <c r="G71" s="24">
        <f t="shared" si="20"/>
        <v>105</v>
      </c>
      <c r="H71" s="24">
        <f t="shared" si="21"/>
        <v>66</v>
      </c>
      <c r="I71" s="24">
        <f t="shared" si="30"/>
        <v>171</v>
      </c>
      <c r="J71" s="23">
        <v>2</v>
      </c>
      <c r="K71" s="24">
        <v>38</v>
      </c>
      <c r="L71" s="24">
        <v>22</v>
      </c>
      <c r="M71" s="23">
        <v>2</v>
      </c>
      <c r="N71" s="24">
        <v>34</v>
      </c>
      <c r="O71" s="24">
        <v>20</v>
      </c>
      <c r="P71" s="23">
        <v>2</v>
      </c>
      <c r="Q71" s="24">
        <v>33</v>
      </c>
      <c r="R71" s="24">
        <v>24</v>
      </c>
      <c r="S71" s="31"/>
      <c r="T71" s="31"/>
      <c r="V71" s="23"/>
      <c r="X71" s="23"/>
      <c r="Z71" s="23"/>
      <c r="AC71" s="24" t="s">
        <v>24</v>
      </c>
      <c r="AD71" s="24">
        <v>6</v>
      </c>
    </row>
    <row r="72" spans="2:30" ht="18" customHeight="1">
      <c r="B72" s="57" t="s">
        <v>25</v>
      </c>
      <c r="C72" s="43"/>
      <c r="D72" s="43"/>
      <c r="E72" s="53">
        <v>85</v>
      </c>
      <c r="F72" s="23">
        <f t="shared" si="19"/>
        <v>3</v>
      </c>
      <c r="G72" s="24">
        <f t="shared" si="20"/>
        <v>85</v>
      </c>
      <c r="H72" s="24">
        <f t="shared" si="21"/>
        <v>0</v>
      </c>
      <c r="I72" s="24">
        <f t="shared" si="30"/>
        <v>85</v>
      </c>
      <c r="J72" s="23">
        <v>1</v>
      </c>
      <c r="K72" s="24">
        <v>30</v>
      </c>
      <c r="L72" s="24">
        <v>0</v>
      </c>
      <c r="M72" s="23">
        <v>1</v>
      </c>
      <c r="N72" s="24">
        <v>25</v>
      </c>
      <c r="O72" s="24">
        <v>0</v>
      </c>
      <c r="P72" s="23">
        <v>1</v>
      </c>
      <c r="Q72" s="24">
        <v>30</v>
      </c>
      <c r="R72" s="24">
        <v>0</v>
      </c>
      <c r="S72" s="31"/>
      <c r="T72" s="31"/>
      <c r="V72" s="23"/>
      <c r="X72" s="23"/>
      <c r="Z72" s="23"/>
      <c r="AC72" s="24" t="s">
        <v>24</v>
      </c>
      <c r="AD72" s="24">
        <v>7</v>
      </c>
    </row>
    <row r="73" spans="2:30" ht="18" customHeight="1">
      <c r="B73" s="60" t="s">
        <v>138</v>
      </c>
      <c r="C73" s="3"/>
      <c r="D73" s="3"/>
      <c r="E73" s="54">
        <v>83</v>
      </c>
      <c r="F73" s="21">
        <f t="shared" si="19"/>
        <v>3</v>
      </c>
      <c r="G73" s="22">
        <f t="shared" si="20"/>
        <v>28</v>
      </c>
      <c r="H73" s="22">
        <f t="shared" si="21"/>
        <v>58</v>
      </c>
      <c r="I73" s="22">
        <f t="shared" si="30"/>
        <v>86</v>
      </c>
      <c r="J73" s="21">
        <v>1</v>
      </c>
      <c r="K73" s="22">
        <v>8</v>
      </c>
      <c r="L73" s="22">
        <v>22</v>
      </c>
      <c r="M73" s="21">
        <v>1</v>
      </c>
      <c r="N73" s="22">
        <v>12</v>
      </c>
      <c r="O73" s="22">
        <v>18</v>
      </c>
      <c r="P73" s="21">
        <v>1</v>
      </c>
      <c r="Q73" s="22">
        <v>8</v>
      </c>
      <c r="R73" s="22">
        <v>18</v>
      </c>
      <c r="S73" s="22"/>
      <c r="T73" s="22"/>
      <c r="U73" s="22"/>
      <c r="V73" s="21"/>
      <c r="W73" s="22"/>
      <c r="X73" s="21"/>
      <c r="Y73" s="22"/>
      <c r="Z73" s="21"/>
      <c r="AA73" s="22"/>
      <c r="AC73" s="24" t="s">
        <v>24</v>
      </c>
      <c r="AD73" s="24">
        <v>8</v>
      </c>
    </row>
    <row r="74" spans="2:27" s="1" customFormat="1" ht="18" customHeight="1">
      <c r="B74" s="43" t="s">
        <v>69</v>
      </c>
      <c r="C74" s="43"/>
      <c r="D74" s="43" t="s">
        <v>20</v>
      </c>
      <c r="E74" s="55">
        <v>838</v>
      </c>
      <c r="F74" s="29">
        <f t="shared" si="19"/>
        <v>21</v>
      </c>
      <c r="G74" s="1">
        <f t="shared" si="20"/>
        <v>458</v>
      </c>
      <c r="H74" s="1">
        <f t="shared" si="21"/>
        <v>378</v>
      </c>
      <c r="I74" s="1">
        <f t="shared" si="30"/>
        <v>836</v>
      </c>
      <c r="J74" s="29">
        <f aca="true" t="shared" si="34" ref="J74:R74">SUM(J75:J75)</f>
        <v>7</v>
      </c>
      <c r="K74" s="1">
        <f t="shared" si="34"/>
        <v>162</v>
      </c>
      <c r="L74" s="1">
        <f t="shared" si="34"/>
        <v>118</v>
      </c>
      <c r="M74" s="29">
        <f t="shared" si="34"/>
        <v>7</v>
      </c>
      <c r="N74" s="1">
        <f t="shared" si="34"/>
        <v>133</v>
      </c>
      <c r="O74" s="1">
        <f t="shared" si="34"/>
        <v>147</v>
      </c>
      <c r="P74" s="29">
        <f t="shared" si="34"/>
        <v>7</v>
      </c>
      <c r="Q74" s="1">
        <f t="shared" si="34"/>
        <v>163</v>
      </c>
      <c r="R74" s="1">
        <f t="shared" si="34"/>
        <v>113</v>
      </c>
      <c r="S74" s="30"/>
      <c r="T74" s="30"/>
      <c r="V74" s="29">
        <v>36</v>
      </c>
      <c r="W74" s="1">
        <v>27</v>
      </c>
      <c r="X74" s="29">
        <v>2</v>
      </c>
      <c r="Y74" s="1">
        <v>7</v>
      </c>
      <c r="Z74" s="29">
        <v>4</v>
      </c>
      <c r="AA74" s="1">
        <v>6</v>
      </c>
    </row>
    <row r="75" spans="2:30" ht="18" customHeight="1">
      <c r="B75" s="3" t="s">
        <v>21</v>
      </c>
      <c r="C75" s="3"/>
      <c r="D75" s="3"/>
      <c r="E75" s="54">
        <v>838</v>
      </c>
      <c r="F75" s="21">
        <f t="shared" si="19"/>
        <v>21</v>
      </c>
      <c r="G75" s="22">
        <f t="shared" si="20"/>
        <v>458</v>
      </c>
      <c r="H75" s="22">
        <f t="shared" si="21"/>
        <v>378</v>
      </c>
      <c r="I75" s="22">
        <f t="shared" si="30"/>
        <v>836</v>
      </c>
      <c r="J75" s="21">
        <v>7</v>
      </c>
      <c r="K75" s="22">
        <v>162</v>
      </c>
      <c r="L75" s="22">
        <v>118</v>
      </c>
      <c r="M75" s="21">
        <v>7</v>
      </c>
      <c r="N75" s="22">
        <v>133</v>
      </c>
      <c r="O75" s="22">
        <v>147</v>
      </c>
      <c r="P75" s="21">
        <v>7</v>
      </c>
      <c r="Q75" s="22">
        <v>163</v>
      </c>
      <c r="R75" s="22">
        <v>113</v>
      </c>
      <c r="S75" s="22"/>
      <c r="T75" s="22"/>
      <c r="U75" s="22"/>
      <c r="V75" s="21"/>
      <c r="W75" s="22"/>
      <c r="X75" s="21"/>
      <c r="Y75" s="22"/>
      <c r="Z75" s="21"/>
      <c r="AA75" s="22"/>
      <c r="AC75" s="24" t="s">
        <v>22</v>
      </c>
      <c r="AD75" s="24">
        <v>13</v>
      </c>
    </row>
    <row r="76" spans="2:27" s="1" customFormat="1" ht="18" customHeight="1">
      <c r="B76" s="43" t="s">
        <v>70</v>
      </c>
      <c r="C76" s="43"/>
      <c r="D76" s="43" t="s">
        <v>20</v>
      </c>
      <c r="E76" s="55">
        <v>606</v>
      </c>
      <c r="F76" s="29">
        <f t="shared" si="19"/>
        <v>16</v>
      </c>
      <c r="G76" s="1">
        <f t="shared" si="20"/>
        <v>209</v>
      </c>
      <c r="H76" s="1">
        <f t="shared" si="21"/>
        <v>378</v>
      </c>
      <c r="I76" s="1">
        <f t="shared" si="30"/>
        <v>587</v>
      </c>
      <c r="J76" s="29">
        <f>SUM(J77)</f>
        <v>5</v>
      </c>
      <c r="K76" s="1">
        <f aca="true" t="shared" si="35" ref="K76:R76">SUM(K77)</f>
        <v>60</v>
      </c>
      <c r="L76" s="1">
        <f t="shared" si="35"/>
        <v>131</v>
      </c>
      <c r="M76" s="29">
        <f>SUM(M77)</f>
        <v>5</v>
      </c>
      <c r="N76" s="1">
        <f t="shared" si="35"/>
        <v>68</v>
      </c>
      <c r="O76" s="1">
        <f t="shared" si="35"/>
        <v>114</v>
      </c>
      <c r="P76" s="29">
        <f t="shared" si="35"/>
        <v>6</v>
      </c>
      <c r="Q76" s="1">
        <f t="shared" si="35"/>
        <v>81</v>
      </c>
      <c r="R76" s="1">
        <f t="shared" si="35"/>
        <v>133</v>
      </c>
      <c r="S76" s="30"/>
      <c r="T76" s="30"/>
      <c r="V76" s="29">
        <v>27</v>
      </c>
      <c r="W76" s="1">
        <v>14</v>
      </c>
      <c r="X76" s="29">
        <v>1</v>
      </c>
      <c r="Y76" s="1">
        <v>8</v>
      </c>
      <c r="Z76" s="29">
        <v>3</v>
      </c>
      <c r="AA76" s="1">
        <v>6</v>
      </c>
    </row>
    <row r="77" spans="2:30" ht="18" customHeight="1">
      <c r="B77" s="3" t="s">
        <v>21</v>
      </c>
      <c r="C77" s="3"/>
      <c r="D77" s="3"/>
      <c r="E77" s="54">
        <v>606</v>
      </c>
      <c r="F77" s="21">
        <f t="shared" si="19"/>
        <v>16</v>
      </c>
      <c r="G77" s="22">
        <f t="shared" si="20"/>
        <v>209</v>
      </c>
      <c r="H77" s="22">
        <f t="shared" si="21"/>
        <v>378</v>
      </c>
      <c r="I77" s="22">
        <f t="shared" si="30"/>
        <v>587</v>
      </c>
      <c r="J77" s="21">
        <v>5</v>
      </c>
      <c r="K77" s="22">
        <v>60</v>
      </c>
      <c r="L77" s="22">
        <v>131</v>
      </c>
      <c r="M77" s="21">
        <v>5</v>
      </c>
      <c r="N77" s="22">
        <v>68</v>
      </c>
      <c r="O77" s="22">
        <v>114</v>
      </c>
      <c r="P77" s="21">
        <v>6</v>
      </c>
      <c r="Q77" s="22">
        <v>81</v>
      </c>
      <c r="R77" s="22">
        <v>133</v>
      </c>
      <c r="S77" s="22"/>
      <c r="T77" s="22"/>
      <c r="U77" s="22"/>
      <c r="V77" s="21"/>
      <c r="W77" s="22"/>
      <c r="X77" s="21"/>
      <c r="Y77" s="22"/>
      <c r="Z77" s="21"/>
      <c r="AA77" s="22"/>
      <c r="AC77" s="24" t="s">
        <v>22</v>
      </c>
      <c r="AD77" s="24">
        <v>14</v>
      </c>
    </row>
    <row r="78" spans="2:27" s="1" customFormat="1" ht="18" customHeight="1">
      <c r="B78" s="43" t="s">
        <v>71</v>
      </c>
      <c r="C78" s="43"/>
      <c r="D78" s="43" t="s">
        <v>20</v>
      </c>
      <c r="E78" s="55">
        <v>840</v>
      </c>
      <c r="F78" s="29">
        <f t="shared" si="19"/>
        <v>24</v>
      </c>
      <c r="G78" s="1">
        <f t="shared" si="20"/>
        <v>415</v>
      </c>
      <c r="H78" s="1">
        <f t="shared" si="21"/>
        <v>388</v>
      </c>
      <c r="I78" s="1">
        <f t="shared" si="30"/>
        <v>803</v>
      </c>
      <c r="J78" s="29">
        <f>SUM(J79:J82)</f>
        <v>8</v>
      </c>
      <c r="K78" s="1">
        <f aca="true" t="shared" si="36" ref="K78:R78">SUM(K79:K82)</f>
        <v>145</v>
      </c>
      <c r="L78" s="1">
        <f t="shared" si="36"/>
        <v>135</v>
      </c>
      <c r="M78" s="29">
        <f>SUM(M79:M82)</f>
        <v>8</v>
      </c>
      <c r="N78" s="1">
        <f t="shared" si="36"/>
        <v>138</v>
      </c>
      <c r="O78" s="1">
        <f t="shared" si="36"/>
        <v>122</v>
      </c>
      <c r="P78" s="29">
        <f>SUM(P79:P82)</f>
        <v>8</v>
      </c>
      <c r="Q78" s="1">
        <f t="shared" si="36"/>
        <v>132</v>
      </c>
      <c r="R78" s="1">
        <f t="shared" si="36"/>
        <v>131</v>
      </c>
      <c r="S78" s="30"/>
      <c r="T78" s="30"/>
      <c r="V78" s="29">
        <v>36</v>
      </c>
      <c r="W78" s="1">
        <v>23</v>
      </c>
      <c r="X78" s="29">
        <v>5</v>
      </c>
      <c r="Y78" s="1">
        <v>5</v>
      </c>
      <c r="Z78" s="29">
        <v>4</v>
      </c>
      <c r="AA78" s="1">
        <v>6</v>
      </c>
    </row>
    <row r="79" spans="2:30" ht="18" customHeight="1">
      <c r="B79" s="43" t="s">
        <v>21</v>
      </c>
      <c r="C79" s="43"/>
      <c r="D79" s="43"/>
      <c r="E79" s="53">
        <v>592</v>
      </c>
      <c r="F79" s="23">
        <f t="shared" si="19"/>
        <v>15</v>
      </c>
      <c r="G79" s="24">
        <f t="shared" si="20"/>
        <v>291</v>
      </c>
      <c r="H79" s="24">
        <f t="shared" si="21"/>
        <v>266</v>
      </c>
      <c r="I79" s="24">
        <f t="shared" si="30"/>
        <v>557</v>
      </c>
      <c r="J79" s="23">
        <v>5</v>
      </c>
      <c r="K79" s="24">
        <v>103</v>
      </c>
      <c r="L79" s="24">
        <v>87</v>
      </c>
      <c r="M79" s="23">
        <v>5</v>
      </c>
      <c r="N79" s="24">
        <v>93</v>
      </c>
      <c r="O79" s="24">
        <v>87</v>
      </c>
      <c r="P79" s="23">
        <v>5</v>
      </c>
      <c r="Q79" s="24">
        <v>95</v>
      </c>
      <c r="R79" s="24">
        <v>92</v>
      </c>
      <c r="S79" s="31"/>
      <c r="T79" s="31"/>
      <c r="V79" s="23"/>
      <c r="X79" s="23"/>
      <c r="Z79" s="23"/>
      <c r="AC79" s="24" t="s">
        <v>22</v>
      </c>
      <c r="AD79" s="24">
        <v>15</v>
      </c>
    </row>
    <row r="80" spans="2:30" ht="18" customHeight="1">
      <c r="B80" s="43" t="s">
        <v>26</v>
      </c>
      <c r="C80" s="43"/>
      <c r="D80" s="43"/>
      <c r="E80" s="53">
        <v>84</v>
      </c>
      <c r="F80" s="23">
        <f t="shared" si="19"/>
        <v>3</v>
      </c>
      <c r="G80" s="24">
        <f t="shared" si="20"/>
        <v>40</v>
      </c>
      <c r="H80" s="24">
        <f t="shared" si="21"/>
        <v>43</v>
      </c>
      <c r="I80" s="24">
        <f t="shared" si="30"/>
        <v>83</v>
      </c>
      <c r="J80" s="23">
        <v>1</v>
      </c>
      <c r="K80" s="24">
        <v>16</v>
      </c>
      <c r="L80" s="24">
        <v>14</v>
      </c>
      <c r="M80" s="23">
        <v>1</v>
      </c>
      <c r="N80" s="24">
        <v>12</v>
      </c>
      <c r="O80" s="24">
        <v>15</v>
      </c>
      <c r="P80" s="23">
        <v>1</v>
      </c>
      <c r="Q80" s="24">
        <v>12</v>
      </c>
      <c r="R80" s="24">
        <v>14</v>
      </c>
      <c r="S80" s="31"/>
      <c r="T80" s="31"/>
      <c r="V80" s="23"/>
      <c r="X80" s="23"/>
      <c r="Z80" s="23"/>
      <c r="AC80" s="24" t="s">
        <v>27</v>
      </c>
      <c r="AD80" s="24">
        <v>4</v>
      </c>
    </row>
    <row r="81" spans="2:30" ht="18" customHeight="1">
      <c r="B81" s="43" t="s">
        <v>72</v>
      </c>
      <c r="C81" s="43"/>
      <c r="D81" s="43"/>
      <c r="E81" s="53">
        <v>84</v>
      </c>
      <c r="F81" s="23">
        <f t="shared" si="19"/>
        <v>3</v>
      </c>
      <c r="G81" s="24">
        <f t="shared" si="20"/>
        <v>36</v>
      </c>
      <c r="H81" s="24">
        <f t="shared" si="21"/>
        <v>45</v>
      </c>
      <c r="I81" s="24">
        <f t="shared" si="30"/>
        <v>81</v>
      </c>
      <c r="J81" s="23">
        <v>1</v>
      </c>
      <c r="K81" s="24">
        <v>11</v>
      </c>
      <c r="L81" s="24">
        <v>19</v>
      </c>
      <c r="M81" s="23">
        <v>1</v>
      </c>
      <c r="N81" s="24">
        <v>13</v>
      </c>
      <c r="O81" s="24">
        <v>14</v>
      </c>
      <c r="P81" s="23">
        <v>1</v>
      </c>
      <c r="Q81" s="24">
        <v>12</v>
      </c>
      <c r="R81" s="24">
        <v>12</v>
      </c>
      <c r="S81" s="31"/>
      <c r="T81" s="31"/>
      <c r="U81" s="24">
        <v>1</v>
      </c>
      <c r="V81" s="23"/>
      <c r="X81" s="23"/>
      <c r="Z81" s="23"/>
      <c r="AC81" s="24" t="s">
        <v>27</v>
      </c>
      <c r="AD81" s="24">
        <v>5</v>
      </c>
    </row>
    <row r="82" spans="2:30" ht="18" customHeight="1">
      <c r="B82" s="3" t="s">
        <v>43</v>
      </c>
      <c r="C82" s="3"/>
      <c r="D82" s="3"/>
      <c r="E82" s="54">
        <v>80</v>
      </c>
      <c r="F82" s="21">
        <f t="shared" si="19"/>
        <v>3</v>
      </c>
      <c r="G82" s="22">
        <f t="shared" si="20"/>
        <v>48</v>
      </c>
      <c r="H82" s="22">
        <f t="shared" si="21"/>
        <v>34</v>
      </c>
      <c r="I82" s="22">
        <f t="shared" si="30"/>
        <v>82</v>
      </c>
      <c r="J82" s="21">
        <v>1</v>
      </c>
      <c r="K82" s="22">
        <v>15</v>
      </c>
      <c r="L82" s="22">
        <v>15</v>
      </c>
      <c r="M82" s="21">
        <v>1</v>
      </c>
      <c r="N82" s="22">
        <v>20</v>
      </c>
      <c r="O82" s="22">
        <v>6</v>
      </c>
      <c r="P82" s="21">
        <v>1</v>
      </c>
      <c r="Q82" s="22">
        <v>13</v>
      </c>
      <c r="R82" s="22">
        <v>13</v>
      </c>
      <c r="S82" s="22"/>
      <c r="T82" s="22"/>
      <c r="U82" s="22"/>
      <c r="V82" s="21"/>
      <c r="W82" s="22"/>
      <c r="X82" s="21"/>
      <c r="Y82" s="22"/>
      <c r="Z82" s="21"/>
      <c r="AA82" s="22"/>
      <c r="AC82" s="24" t="s">
        <v>27</v>
      </c>
      <c r="AD82" s="24">
        <v>6</v>
      </c>
    </row>
    <row r="83" spans="2:27" s="1" customFormat="1" ht="18" customHeight="1">
      <c r="B83" s="43" t="s">
        <v>73</v>
      </c>
      <c r="C83" s="43"/>
      <c r="D83" s="43" t="s">
        <v>20</v>
      </c>
      <c r="E83" s="55">
        <v>837</v>
      </c>
      <c r="F83" s="29">
        <f t="shared" si="19"/>
        <v>21</v>
      </c>
      <c r="G83" s="1">
        <f t="shared" si="20"/>
        <v>451</v>
      </c>
      <c r="H83" s="1">
        <f t="shared" si="21"/>
        <v>386</v>
      </c>
      <c r="I83" s="1">
        <f t="shared" si="30"/>
        <v>837</v>
      </c>
      <c r="J83" s="29">
        <f aca="true" t="shared" si="37" ref="J83:R83">SUM(J84:J84)</f>
        <v>7</v>
      </c>
      <c r="K83" s="1">
        <f t="shared" si="37"/>
        <v>163</v>
      </c>
      <c r="L83" s="1">
        <f t="shared" si="37"/>
        <v>118</v>
      </c>
      <c r="M83" s="29">
        <f t="shared" si="37"/>
        <v>7</v>
      </c>
      <c r="N83" s="1">
        <f t="shared" si="37"/>
        <v>151</v>
      </c>
      <c r="O83" s="1">
        <f t="shared" si="37"/>
        <v>128</v>
      </c>
      <c r="P83" s="29">
        <f t="shared" si="37"/>
        <v>7</v>
      </c>
      <c r="Q83" s="1">
        <f t="shared" si="37"/>
        <v>137</v>
      </c>
      <c r="R83" s="1">
        <f t="shared" si="37"/>
        <v>140</v>
      </c>
      <c r="S83" s="30"/>
      <c r="T83" s="30"/>
      <c r="V83" s="29">
        <v>38</v>
      </c>
      <c r="W83" s="1">
        <v>22</v>
      </c>
      <c r="X83" s="29">
        <v>5</v>
      </c>
      <c r="Y83" s="1">
        <v>4</v>
      </c>
      <c r="Z83" s="29">
        <v>4</v>
      </c>
      <c r="AA83" s="1">
        <v>7</v>
      </c>
    </row>
    <row r="84" spans="2:30" ht="18" customHeight="1">
      <c r="B84" s="3" t="s">
        <v>21</v>
      </c>
      <c r="C84" s="3"/>
      <c r="D84" s="3"/>
      <c r="E84" s="54">
        <v>837</v>
      </c>
      <c r="F84" s="21">
        <f t="shared" si="19"/>
        <v>21</v>
      </c>
      <c r="G84" s="22">
        <f t="shared" si="20"/>
        <v>451</v>
      </c>
      <c r="H84" s="22">
        <f t="shared" si="21"/>
        <v>386</v>
      </c>
      <c r="I84" s="22">
        <f t="shared" si="30"/>
        <v>837</v>
      </c>
      <c r="J84" s="21">
        <v>7</v>
      </c>
      <c r="K84" s="22">
        <v>163</v>
      </c>
      <c r="L84" s="22">
        <v>118</v>
      </c>
      <c r="M84" s="21">
        <v>7</v>
      </c>
      <c r="N84" s="22">
        <v>151</v>
      </c>
      <c r="O84" s="22">
        <v>128</v>
      </c>
      <c r="P84" s="21">
        <v>7</v>
      </c>
      <c r="Q84" s="22">
        <v>137</v>
      </c>
      <c r="R84" s="22">
        <v>140</v>
      </c>
      <c r="S84" s="22"/>
      <c r="T84" s="22"/>
      <c r="U84" s="22"/>
      <c r="V84" s="21"/>
      <c r="W84" s="22"/>
      <c r="X84" s="21"/>
      <c r="Y84" s="22"/>
      <c r="Z84" s="21"/>
      <c r="AA84" s="22"/>
      <c r="AC84" s="24" t="s">
        <v>22</v>
      </c>
      <c r="AD84" s="24">
        <v>16</v>
      </c>
    </row>
    <row r="85" spans="2:27" s="1" customFormat="1" ht="18" customHeight="1">
      <c r="B85" s="43" t="s">
        <v>74</v>
      </c>
      <c r="C85" s="43"/>
      <c r="D85" s="43" t="s">
        <v>20</v>
      </c>
      <c r="E85" s="55">
        <v>530</v>
      </c>
      <c r="F85" s="30">
        <f t="shared" si="19"/>
        <v>15</v>
      </c>
      <c r="G85" s="1">
        <f t="shared" si="20"/>
        <v>262</v>
      </c>
      <c r="H85" s="1">
        <f t="shared" si="21"/>
        <v>275</v>
      </c>
      <c r="I85" s="1">
        <f t="shared" si="30"/>
        <v>537</v>
      </c>
      <c r="J85" s="29">
        <f aca="true" t="shared" si="38" ref="J85:R85">SUM(J86:J87)</f>
        <v>5</v>
      </c>
      <c r="K85" s="30">
        <f t="shared" si="38"/>
        <v>75</v>
      </c>
      <c r="L85" s="32">
        <f t="shared" si="38"/>
        <v>105</v>
      </c>
      <c r="M85" s="30">
        <f t="shared" si="38"/>
        <v>5</v>
      </c>
      <c r="N85" s="1">
        <f t="shared" si="38"/>
        <v>91</v>
      </c>
      <c r="O85" s="1">
        <f t="shared" si="38"/>
        <v>86</v>
      </c>
      <c r="P85" s="29">
        <f t="shared" si="38"/>
        <v>5</v>
      </c>
      <c r="Q85" s="30">
        <f t="shared" si="38"/>
        <v>96</v>
      </c>
      <c r="R85" s="32">
        <f t="shared" si="38"/>
        <v>84</v>
      </c>
      <c r="S85" s="30">
        <f>SUM(S86:S86)</f>
        <v>0</v>
      </c>
      <c r="T85" s="30">
        <f>SUM(T86:T86)</f>
        <v>0</v>
      </c>
      <c r="U85" s="1">
        <f>SUM(U86:U86)</f>
        <v>0</v>
      </c>
      <c r="V85" s="29">
        <v>25</v>
      </c>
      <c r="W85" s="1">
        <v>16</v>
      </c>
      <c r="X85" s="29">
        <v>1</v>
      </c>
      <c r="Y85" s="32">
        <v>4</v>
      </c>
      <c r="Z85" s="30">
        <v>5</v>
      </c>
      <c r="AA85" s="1">
        <v>5</v>
      </c>
    </row>
    <row r="86" spans="2:30" s="31" customFormat="1" ht="18" customHeight="1">
      <c r="B86" s="52" t="s">
        <v>21</v>
      </c>
      <c r="C86" s="52"/>
      <c r="D86" s="52"/>
      <c r="E86" s="53">
        <v>468</v>
      </c>
      <c r="F86" s="31">
        <f t="shared" si="19"/>
        <v>12</v>
      </c>
      <c r="G86" s="31">
        <f t="shared" si="20"/>
        <v>220</v>
      </c>
      <c r="H86" s="31">
        <f t="shared" si="21"/>
        <v>248</v>
      </c>
      <c r="I86" s="31">
        <f>SUM(G86:H86)</f>
        <v>468</v>
      </c>
      <c r="J86" s="23">
        <v>4</v>
      </c>
      <c r="K86" s="31">
        <v>62</v>
      </c>
      <c r="L86" s="33">
        <v>95</v>
      </c>
      <c r="M86" s="31">
        <v>4</v>
      </c>
      <c r="N86" s="31">
        <v>78</v>
      </c>
      <c r="O86" s="31">
        <v>76</v>
      </c>
      <c r="P86" s="23">
        <v>4</v>
      </c>
      <c r="Q86" s="31">
        <v>80</v>
      </c>
      <c r="R86" s="33">
        <v>77</v>
      </c>
      <c r="V86" s="23"/>
      <c r="X86" s="23"/>
      <c r="Y86" s="33"/>
      <c r="AC86" s="31" t="s">
        <v>22</v>
      </c>
      <c r="AD86" s="31">
        <v>17</v>
      </c>
    </row>
    <row r="87" spans="1:30" s="22" customFormat="1" ht="18" customHeight="1">
      <c r="A87" s="31"/>
      <c r="B87" s="3" t="s">
        <v>127</v>
      </c>
      <c r="C87" s="3"/>
      <c r="D87" s="3"/>
      <c r="E87" s="54">
        <v>62</v>
      </c>
      <c r="F87" s="21">
        <f t="shared" si="19"/>
        <v>3</v>
      </c>
      <c r="G87" s="22">
        <f t="shared" si="20"/>
        <v>42</v>
      </c>
      <c r="H87" s="22">
        <f t="shared" si="21"/>
        <v>27</v>
      </c>
      <c r="I87" s="25">
        <f>SUM(G87:H87)</f>
        <v>69</v>
      </c>
      <c r="J87" s="21">
        <v>1</v>
      </c>
      <c r="K87" s="22">
        <v>13</v>
      </c>
      <c r="L87" s="25">
        <v>10</v>
      </c>
      <c r="M87" s="22">
        <v>1</v>
      </c>
      <c r="N87" s="22">
        <v>13</v>
      </c>
      <c r="O87" s="22">
        <v>10</v>
      </c>
      <c r="P87" s="21">
        <v>1</v>
      </c>
      <c r="Q87" s="22">
        <v>16</v>
      </c>
      <c r="R87" s="25">
        <v>7</v>
      </c>
      <c r="V87" s="21"/>
      <c r="X87" s="21"/>
      <c r="Y87" s="25"/>
      <c r="AB87" s="31"/>
      <c r="AC87" s="31" t="s">
        <v>108</v>
      </c>
      <c r="AD87" s="22">
        <v>8</v>
      </c>
    </row>
    <row r="88" spans="2:27" s="1" customFormat="1" ht="18" customHeight="1">
      <c r="B88" s="43" t="s">
        <v>76</v>
      </c>
      <c r="C88" s="43"/>
      <c r="D88" s="43" t="s">
        <v>20</v>
      </c>
      <c r="E88" s="55">
        <v>317</v>
      </c>
      <c r="F88" s="29">
        <f t="shared" si="19"/>
        <v>12</v>
      </c>
      <c r="G88" s="1">
        <f t="shared" si="20"/>
        <v>236</v>
      </c>
      <c r="H88" s="1">
        <f t="shared" si="21"/>
        <v>79</v>
      </c>
      <c r="I88" s="1">
        <f>SUM(G88:H88)</f>
        <v>315</v>
      </c>
      <c r="J88" s="29">
        <f>SUM(J89:J92)</f>
        <v>4</v>
      </c>
      <c r="K88" s="1">
        <f aca="true" t="shared" si="39" ref="K88:R88">SUM(K89:K92)</f>
        <v>93</v>
      </c>
      <c r="L88" s="1">
        <f t="shared" si="39"/>
        <v>32</v>
      </c>
      <c r="M88" s="29">
        <f>SUM(M89:M92)</f>
        <v>4</v>
      </c>
      <c r="N88" s="1">
        <f t="shared" si="39"/>
        <v>78</v>
      </c>
      <c r="O88" s="1">
        <f t="shared" si="39"/>
        <v>26</v>
      </c>
      <c r="P88" s="29">
        <f>SUM(P89:P92)</f>
        <v>4</v>
      </c>
      <c r="Q88" s="1">
        <f t="shared" si="39"/>
        <v>65</v>
      </c>
      <c r="R88" s="1">
        <f t="shared" si="39"/>
        <v>21</v>
      </c>
      <c r="S88" s="30"/>
      <c r="T88" s="30"/>
      <c r="V88" s="29">
        <v>30</v>
      </c>
      <c r="W88" s="1">
        <v>9</v>
      </c>
      <c r="X88" s="29">
        <v>7</v>
      </c>
      <c r="Y88" s="1">
        <v>4</v>
      </c>
      <c r="Z88" s="29">
        <v>10</v>
      </c>
      <c r="AA88" s="1">
        <v>6</v>
      </c>
    </row>
    <row r="89" spans="2:30" ht="18" customHeight="1">
      <c r="B89" s="52" t="s">
        <v>137</v>
      </c>
      <c r="C89" s="43"/>
      <c r="D89" s="43"/>
      <c r="E89" s="53">
        <v>70</v>
      </c>
      <c r="F89" s="23">
        <f t="shared" si="19"/>
        <v>3</v>
      </c>
      <c r="G89" s="24">
        <f t="shared" si="20"/>
        <v>17</v>
      </c>
      <c r="H89" s="24">
        <f t="shared" si="21"/>
        <v>59</v>
      </c>
      <c r="I89" s="24">
        <f>SUM(G89:H89)</f>
        <v>76</v>
      </c>
      <c r="J89" s="23">
        <v>1</v>
      </c>
      <c r="K89" s="24">
        <v>12</v>
      </c>
      <c r="L89" s="24">
        <v>23</v>
      </c>
      <c r="M89" s="23">
        <v>1</v>
      </c>
      <c r="N89" s="24">
        <v>1</v>
      </c>
      <c r="O89" s="24">
        <v>20</v>
      </c>
      <c r="P89" s="23">
        <v>1</v>
      </c>
      <c r="Q89" s="24">
        <v>4</v>
      </c>
      <c r="R89" s="24">
        <v>16</v>
      </c>
      <c r="S89" s="31"/>
      <c r="T89" s="31"/>
      <c r="V89" s="23"/>
      <c r="X89" s="23"/>
      <c r="Z89" s="23"/>
      <c r="AC89" s="24" t="s">
        <v>33</v>
      </c>
      <c r="AD89" s="24">
        <v>14</v>
      </c>
    </row>
    <row r="90" spans="2:30" ht="18" customHeight="1">
      <c r="B90" s="43" t="s">
        <v>134</v>
      </c>
      <c r="C90" s="43"/>
      <c r="D90" s="43"/>
      <c r="E90" s="53">
        <v>91</v>
      </c>
      <c r="F90" s="23">
        <f t="shared" si="19"/>
        <v>3</v>
      </c>
      <c r="G90" s="24">
        <f t="shared" si="20"/>
        <v>86</v>
      </c>
      <c r="H90" s="24">
        <f t="shared" si="21"/>
        <v>0</v>
      </c>
      <c r="I90" s="24">
        <f aca="true" t="shared" si="40" ref="I90:I100">SUM(G90:H90)</f>
        <v>86</v>
      </c>
      <c r="J90" s="23">
        <v>1</v>
      </c>
      <c r="K90" s="24">
        <v>30</v>
      </c>
      <c r="L90" s="24">
        <v>0</v>
      </c>
      <c r="M90" s="23">
        <v>1</v>
      </c>
      <c r="N90" s="24">
        <v>30</v>
      </c>
      <c r="O90" s="24">
        <v>0</v>
      </c>
      <c r="P90" s="23">
        <v>1</v>
      </c>
      <c r="Q90" s="24">
        <v>26</v>
      </c>
      <c r="R90" s="24">
        <v>0</v>
      </c>
      <c r="S90" s="31"/>
      <c r="T90" s="31"/>
      <c r="V90" s="23"/>
      <c r="X90" s="23"/>
      <c r="Z90" s="23"/>
      <c r="AC90" s="24" t="s">
        <v>33</v>
      </c>
      <c r="AD90" s="24">
        <v>15</v>
      </c>
    </row>
    <row r="91" spans="2:30" ht="18" customHeight="1">
      <c r="B91" s="43" t="s">
        <v>136</v>
      </c>
      <c r="C91" s="43"/>
      <c r="D91" s="43"/>
      <c r="E91" s="53">
        <v>76</v>
      </c>
      <c r="F91" s="23">
        <f t="shared" si="19"/>
        <v>3</v>
      </c>
      <c r="G91" s="24">
        <f t="shared" si="20"/>
        <v>75</v>
      </c>
      <c r="H91" s="24">
        <f t="shared" si="21"/>
        <v>5</v>
      </c>
      <c r="I91" s="24">
        <f t="shared" si="40"/>
        <v>80</v>
      </c>
      <c r="J91" s="23">
        <v>1</v>
      </c>
      <c r="K91" s="24">
        <v>28</v>
      </c>
      <c r="L91" s="24">
        <v>2</v>
      </c>
      <c r="M91" s="23">
        <v>1</v>
      </c>
      <c r="N91" s="24">
        <v>27</v>
      </c>
      <c r="O91" s="24">
        <v>1</v>
      </c>
      <c r="P91" s="23">
        <v>1</v>
      </c>
      <c r="Q91" s="24">
        <v>20</v>
      </c>
      <c r="R91" s="24">
        <v>2</v>
      </c>
      <c r="S91" s="31"/>
      <c r="T91" s="31"/>
      <c r="V91" s="23"/>
      <c r="X91" s="23"/>
      <c r="Z91" s="23"/>
      <c r="AC91" s="24" t="s">
        <v>33</v>
      </c>
      <c r="AD91" s="24">
        <v>16</v>
      </c>
    </row>
    <row r="92" spans="1:30" s="22" customFormat="1" ht="18" customHeight="1">
      <c r="A92" s="31"/>
      <c r="B92" s="3" t="s">
        <v>135</v>
      </c>
      <c r="C92" s="3"/>
      <c r="D92" s="3"/>
      <c r="E92" s="54">
        <v>80</v>
      </c>
      <c r="F92" s="21">
        <f t="shared" si="19"/>
        <v>3</v>
      </c>
      <c r="G92" s="22">
        <f t="shared" si="20"/>
        <v>58</v>
      </c>
      <c r="H92" s="22">
        <f t="shared" si="21"/>
        <v>15</v>
      </c>
      <c r="I92" s="22">
        <f t="shared" si="40"/>
        <v>73</v>
      </c>
      <c r="J92" s="23">
        <v>1</v>
      </c>
      <c r="K92" s="31">
        <v>23</v>
      </c>
      <c r="L92" s="31">
        <v>7</v>
      </c>
      <c r="M92" s="21">
        <v>1</v>
      </c>
      <c r="N92" s="22">
        <v>20</v>
      </c>
      <c r="O92" s="22">
        <v>5</v>
      </c>
      <c r="P92" s="21">
        <v>1</v>
      </c>
      <c r="Q92" s="22">
        <v>15</v>
      </c>
      <c r="R92" s="22">
        <v>3</v>
      </c>
      <c r="V92" s="21"/>
      <c r="X92" s="21"/>
      <c r="Z92" s="21"/>
      <c r="AB92" s="31"/>
      <c r="AC92" s="22" t="s">
        <v>33</v>
      </c>
      <c r="AD92" s="22">
        <v>17</v>
      </c>
    </row>
    <row r="93" spans="2:27" s="1" customFormat="1" ht="18" customHeight="1">
      <c r="B93" s="43" t="s">
        <v>77</v>
      </c>
      <c r="C93" s="43"/>
      <c r="D93" s="43" t="s">
        <v>20</v>
      </c>
      <c r="E93" s="62">
        <v>666</v>
      </c>
      <c r="F93" s="30">
        <f t="shared" si="19"/>
        <v>18</v>
      </c>
      <c r="G93" s="1">
        <f t="shared" si="20"/>
        <v>317</v>
      </c>
      <c r="H93" s="1">
        <f t="shared" si="21"/>
        <v>330</v>
      </c>
      <c r="I93" s="1">
        <f t="shared" si="40"/>
        <v>647</v>
      </c>
      <c r="J93" s="114">
        <f aca="true" t="shared" si="41" ref="J93:R93">SUM(J94:J95)</f>
        <v>6</v>
      </c>
      <c r="K93" s="115">
        <f t="shared" si="41"/>
        <v>98</v>
      </c>
      <c r="L93" s="34">
        <f t="shared" si="41"/>
        <v>102</v>
      </c>
      <c r="M93" s="30">
        <f t="shared" si="41"/>
        <v>6</v>
      </c>
      <c r="N93" s="30">
        <f t="shared" si="41"/>
        <v>102</v>
      </c>
      <c r="O93" s="30">
        <f t="shared" si="41"/>
        <v>127</v>
      </c>
      <c r="P93" s="114">
        <f t="shared" si="41"/>
        <v>6</v>
      </c>
      <c r="Q93" s="30">
        <f t="shared" si="41"/>
        <v>117</v>
      </c>
      <c r="R93" s="30">
        <f t="shared" si="41"/>
        <v>101</v>
      </c>
      <c r="S93" s="30"/>
      <c r="T93" s="30"/>
      <c r="V93" s="29">
        <v>33</v>
      </c>
      <c r="W93" s="1">
        <v>14</v>
      </c>
      <c r="X93" s="114">
        <v>3</v>
      </c>
      <c r="Y93" s="34">
        <v>3</v>
      </c>
      <c r="Z93" s="30">
        <v>3</v>
      </c>
      <c r="AA93" s="1">
        <v>7</v>
      </c>
    </row>
    <row r="94" spans="2:30" ht="18" customHeight="1">
      <c r="B94" s="43" t="s">
        <v>21</v>
      </c>
      <c r="C94" s="43"/>
      <c r="D94" s="43"/>
      <c r="E94" s="53">
        <v>589</v>
      </c>
      <c r="F94" s="31">
        <f t="shared" si="19"/>
        <v>15</v>
      </c>
      <c r="G94" s="24">
        <f t="shared" si="20"/>
        <v>285</v>
      </c>
      <c r="H94" s="24">
        <f t="shared" si="21"/>
        <v>289</v>
      </c>
      <c r="I94" s="24">
        <f t="shared" si="40"/>
        <v>574</v>
      </c>
      <c r="J94" s="23">
        <v>5</v>
      </c>
      <c r="K94" s="31">
        <v>92</v>
      </c>
      <c r="L94" s="33">
        <v>89</v>
      </c>
      <c r="M94" s="31">
        <v>5</v>
      </c>
      <c r="N94" s="24">
        <v>85</v>
      </c>
      <c r="O94" s="24">
        <v>115</v>
      </c>
      <c r="P94" s="23">
        <v>5</v>
      </c>
      <c r="Q94" s="31">
        <v>108</v>
      </c>
      <c r="R94" s="33">
        <v>85</v>
      </c>
      <c r="S94" s="31"/>
      <c r="T94" s="31"/>
      <c r="V94" s="23"/>
      <c r="X94" s="23"/>
      <c r="Y94" s="33"/>
      <c r="Z94" s="31"/>
      <c r="AC94" s="24" t="s">
        <v>22</v>
      </c>
      <c r="AD94" s="24">
        <v>18</v>
      </c>
    </row>
    <row r="95" spans="1:30" s="22" customFormat="1" ht="18" customHeight="1">
      <c r="A95" s="31"/>
      <c r="B95" s="3" t="s">
        <v>128</v>
      </c>
      <c r="C95" s="3"/>
      <c r="D95" s="3"/>
      <c r="E95" s="54">
        <v>77</v>
      </c>
      <c r="F95" s="21">
        <f t="shared" si="19"/>
        <v>3</v>
      </c>
      <c r="G95" s="22">
        <f t="shared" si="20"/>
        <v>32</v>
      </c>
      <c r="H95" s="22">
        <f t="shared" si="21"/>
        <v>41</v>
      </c>
      <c r="I95" s="25">
        <f t="shared" si="40"/>
        <v>73</v>
      </c>
      <c r="J95" s="21">
        <v>1</v>
      </c>
      <c r="K95" s="22">
        <v>6</v>
      </c>
      <c r="L95" s="25">
        <v>13</v>
      </c>
      <c r="M95" s="22">
        <v>1</v>
      </c>
      <c r="N95" s="22">
        <v>17</v>
      </c>
      <c r="O95" s="22">
        <v>12</v>
      </c>
      <c r="P95" s="21">
        <v>1</v>
      </c>
      <c r="Q95" s="22">
        <v>9</v>
      </c>
      <c r="R95" s="25">
        <v>16</v>
      </c>
      <c r="V95" s="21"/>
      <c r="X95" s="21"/>
      <c r="Y95" s="25"/>
      <c r="AB95" s="31"/>
      <c r="AC95" s="31" t="s">
        <v>108</v>
      </c>
      <c r="AD95" s="22">
        <v>9</v>
      </c>
    </row>
    <row r="96" spans="2:27" s="1" customFormat="1" ht="18" customHeight="1">
      <c r="B96" s="43" t="s">
        <v>78</v>
      </c>
      <c r="C96" s="43"/>
      <c r="D96" s="43" t="s">
        <v>20</v>
      </c>
      <c r="E96" s="55">
        <v>955</v>
      </c>
      <c r="F96" s="29">
        <f aca="true" t="shared" si="42" ref="F96:H100">+J96+M96+P96</f>
        <v>24</v>
      </c>
      <c r="G96" s="1">
        <f t="shared" si="42"/>
        <v>487</v>
      </c>
      <c r="H96" s="1">
        <f t="shared" si="42"/>
        <v>471</v>
      </c>
      <c r="I96" s="1">
        <f t="shared" si="40"/>
        <v>958</v>
      </c>
      <c r="J96" s="29">
        <f>SUM(J97:J98)</f>
        <v>8</v>
      </c>
      <c r="K96" s="1">
        <f aca="true" t="shared" si="43" ref="K96:R96">SUM(K97:K98)</f>
        <v>166</v>
      </c>
      <c r="L96" s="1">
        <f t="shared" si="43"/>
        <v>153</v>
      </c>
      <c r="M96" s="29">
        <f>SUM(M97:M98)</f>
        <v>8</v>
      </c>
      <c r="N96" s="1">
        <f t="shared" si="43"/>
        <v>153</v>
      </c>
      <c r="O96" s="1">
        <f t="shared" si="43"/>
        <v>166</v>
      </c>
      <c r="P96" s="29">
        <f>SUM(P97:P98)</f>
        <v>8</v>
      </c>
      <c r="Q96" s="1">
        <f t="shared" si="43"/>
        <v>168</v>
      </c>
      <c r="R96" s="1">
        <f t="shared" si="43"/>
        <v>152</v>
      </c>
      <c r="S96" s="30"/>
      <c r="T96" s="30"/>
      <c r="V96" s="29">
        <v>46</v>
      </c>
      <c r="W96" s="1">
        <v>14</v>
      </c>
      <c r="X96" s="29">
        <v>3</v>
      </c>
      <c r="Y96" s="1">
        <v>6</v>
      </c>
      <c r="Z96" s="29">
        <v>4</v>
      </c>
      <c r="AA96" s="1">
        <v>7</v>
      </c>
    </row>
    <row r="97" spans="2:30" ht="18" customHeight="1">
      <c r="B97" s="43" t="s">
        <v>21</v>
      </c>
      <c r="C97" s="43"/>
      <c r="D97" s="43"/>
      <c r="E97" s="53">
        <v>837</v>
      </c>
      <c r="F97" s="23">
        <f t="shared" si="42"/>
        <v>21</v>
      </c>
      <c r="G97" s="24">
        <f t="shared" si="42"/>
        <v>417</v>
      </c>
      <c r="H97" s="24">
        <f t="shared" si="42"/>
        <v>424</v>
      </c>
      <c r="I97" s="24">
        <f t="shared" si="40"/>
        <v>841</v>
      </c>
      <c r="J97" s="23">
        <v>7</v>
      </c>
      <c r="K97" s="24">
        <v>146</v>
      </c>
      <c r="L97" s="24">
        <v>136</v>
      </c>
      <c r="M97" s="23">
        <v>7</v>
      </c>
      <c r="N97" s="24">
        <v>132</v>
      </c>
      <c r="O97" s="24">
        <v>148</v>
      </c>
      <c r="P97" s="23">
        <v>7</v>
      </c>
      <c r="Q97" s="24">
        <v>139</v>
      </c>
      <c r="R97" s="24">
        <v>140</v>
      </c>
      <c r="S97" s="31"/>
      <c r="T97" s="31"/>
      <c r="V97" s="23"/>
      <c r="X97" s="23"/>
      <c r="Z97" s="23"/>
      <c r="AC97" s="24" t="s">
        <v>22</v>
      </c>
      <c r="AD97" s="24">
        <v>19</v>
      </c>
    </row>
    <row r="98" spans="2:30" ht="18" customHeight="1">
      <c r="B98" s="3" t="s">
        <v>41</v>
      </c>
      <c r="C98" s="3"/>
      <c r="D98" s="3"/>
      <c r="E98" s="54">
        <v>118</v>
      </c>
      <c r="F98" s="21">
        <f t="shared" si="42"/>
        <v>3</v>
      </c>
      <c r="G98" s="22">
        <f t="shared" si="42"/>
        <v>70</v>
      </c>
      <c r="H98" s="22">
        <f t="shared" si="42"/>
        <v>47</v>
      </c>
      <c r="I98" s="22">
        <f t="shared" si="40"/>
        <v>117</v>
      </c>
      <c r="J98" s="21">
        <v>1</v>
      </c>
      <c r="K98" s="63">
        <v>20</v>
      </c>
      <c r="L98" s="22">
        <v>17</v>
      </c>
      <c r="M98" s="21">
        <v>1</v>
      </c>
      <c r="N98" s="22">
        <v>21</v>
      </c>
      <c r="O98" s="22">
        <v>18</v>
      </c>
      <c r="P98" s="21">
        <v>1</v>
      </c>
      <c r="Q98" s="22">
        <v>29</v>
      </c>
      <c r="R98" s="22">
        <v>12</v>
      </c>
      <c r="S98" s="22"/>
      <c r="T98" s="22"/>
      <c r="U98" s="22"/>
      <c r="V98" s="21"/>
      <c r="W98" s="22"/>
      <c r="X98" s="21"/>
      <c r="Y98" s="22"/>
      <c r="Z98" s="21"/>
      <c r="AA98" s="22"/>
      <c r="AC98" s="24" t="s">
        <v>108</v>
      </c>
      <c r="AD98" s="24">
        <v>10</v>
      </c>
    </row>
    <row r="99" spans="2:27" s="1" customFormat="1" ht="18" customHeight="1">
      <c r="B99" s="43" t="s">
        <v>143</v>
      </c>
      <c r="C99" s="43"/>
      <c r="D99" s="43" t="s">
        <v>20</v>
      </c>
      <c r="E99" s="55">
        <v>815</v>
      </c>
      <c r="F99" s="29">
        <f t="shared" si="42"/>
        <v>21</v>
      </c>
      <c r="G99" s="1">
        <f t="shared" si="42"/>
        <v>374</v>
      </c>
      <c r="H99" s="1">
        <f t="shared" si="42"/>
        <v>437</v>
      </c>
      <c r="I99" s="1">
        <f t="shared" si="40"/>
        <v>811</v>
      </c>
      <c r="J99" s="29">
        <f>J100</f>
        <v>7</v>
      </c>
      <c r="K99" s="1">
        <f aca="true" t="shared" si="44" ref="K99:R101">SUM(K100)</f>
        <v>132</v>
      </c>
      <c r="L99" s="1">
        <f t="shared" si="44"/>
        <v>148</v>
      </c>
      <c r="M99" s="29">
        <f>M100</f>
        <v>7</v>
      </c>
      <c r="N99" s="1">
        <f t="shared" si="44"/>
        <v>119</v>
      </c>
      <c r="O99" s="1">
        <f t="shared" si="44"/>
        <v>151</v>
      </c>
      <c r="P99" s="29">
        <f t="shared" si="44"/>
        <v>7</v>
      </c>
      <c r="Q99" s="1">
        <f t="shared" si="44"/>
        <v>123</v>
      </c>
      <c r="R99" s="1">
        <f t="shared" si="44"/>
        <v>138</v>
      </c>
      <c r="S99" s="30"/>
      <c r="T99" s="30"/>
      <c r="V99" s="29">
        <v>43</v>
      </c>
      <c r="W99" s="1">
        <v>23</v>
      </c>
      <c r="X99" s="29">
        <v>9</v>
      </c>
      <c r="Y99" s="1">
        <v>7</v>
      </c>
      <c r="Z99" s="29">
        <v>7</v>
      </c>
      <c r="AA99" s="1">
        <v>4</v>
      </c>
    </row>
    <row r="100" spans="2:30" ht="18" customHeight="1">
      <c r="B100" s="3" t="s">
        <v>144</v>
      </c>
      <c r="C100" s="3"/>
      <c r="D100" s="3"/>
      <c r="E100" s="54">
        <v>815</v>
      </c>
      <c r="F100" s="21">
        <f t="shared" si="42"/>
        <v>21</v>
      </c>
      <c r="G100" s="22">
        <f t="shared" si="42"/>
        <v>374</v>
      </c>
      <c r="H100" s="22">
        <f t="shared" si="42"/>
        <v>437</v>
      </c>
      <c r="I100" s="22">
        <f t="shared" si="40"/>
        <v>811</v>
      </c>
      <c r="J100" s="21">
        <v>7</v>
      </c>
      <c r="K100" s="22">
        <v>132</v>
      </c>
      <c r="L100" s="22">
        <v>148</v>
      </c>
      <c r="M100" s="21">
        <v>7</v>
      </c>
      <c r="N100" s="22">
        <v>119</v>
      </c>
      <c r="O100" s="22">
        <v>151</v>
      </c>
      <c r="P100" s="21">
        <v>7</v>
      </c>
      <c r="Q100" s="22">
        <v>123</v>
      </c>
      <c r="R100" s="22">
        <v>138</v>
      </c>
      <c r="S100" s="22"/>
      <c r="T100" s="22"/>
      <c r="U100" s="22"/>
      <c r="V100" s="21"/>
      <c r="W100" s="22"/>
      <c r="X100" s="21"/>
      <c r="Y100" s="22"/>
      <c r="Z100" s="21"/>
      <c r="AA100" s="22"/>
      <c r="AC100" s="24" t="s">
        <v>152</v>
      </c>
      <c r="AD100" s="24">
        <v>3</v>
      </c>
    </row>
    <row r="101" spans="2:27" ht="18" customHeight="1">
      <c r="B101" s="43" t="s">
        <v>150</v>
      </c>
      <c r="C101" s="52"/>
      <c r="D101" s="52"/>
      <c r="E101" s="55">
        <v>792</v>
      </c>
      <c r="F101" s="29">
        <f aca="true" t="shared" si="45" ref="F101:H102">+J101+M101+P101</f>
        <v>20</v>
      </c>
      <c r="G101" s="1">
        <f>+K101+N101+Q101</f>
        <v>412</v>
      </c>
      <c r="H101" s="1">
        <f t="shared" si="45"/>
        <v>366</v>
      </c>
      <c r="I101" s="1">
        <f>SUM(G101:H101)</f>
        <v>778</v>
      </c>
      <c r="J101" s="29">
        <f>J102</f>
        <v>7</v>
      </c>
      <c r="K101" s="1">
        <f t="shared" si="44"/>
        <v>137</v>
      </c>
      <c r="L101" s="1">
        <f t="shared" si="44"/>
        <v>130</v>
      </c>
      <c r="M101" s="29">
        <f>M102</f>
        <v>7</v>
      </c>
      <c r="N101" s="1">
        <f t="shared" si="44"/>
        <v>150</v>
      </c>
      <c r="O101" s="1">
        <f t="shared" si="44"/>
        <v>127</v>
      </c>
      <c r="P101" s="29">
        <f t="shared" si="44"/>
        <v>6</v>
      </c>
      <c r="Q101" s="1">
        <f t="shared" si="44"/>
        <v>125</v>
      </c>
      <c r="R101" s="1">
        <f t="shared" si="44"/>
        <v>109</v>
      </c>
      <c r="S101" s="31"/>
      <c r="T101" s="31"/>
      <c r="U101" s="31"/>
      <c r="V101" s="29">
        <v>36</v>
      </c>
      <c r="W101" s="1">
        <v>16</v>
      </c>
      <c r="X101" s="29">
        <v>2</v>
      </c>
      <c r="Y101" s="1">
        <v>6</v>
      </c>
      <c r="Z101" s="29">
        <v>4</v>
      </c>
      <c r="AA101" s="1">
        <v>6</v>
      </c>
    </row>
    <row r="102" spans="2:30" ht="18" customHeight="1">
      <c r="B102" s="3" t="s">
        <v>151</v>
      </c>
      <c r="C102" s="3"/>
      <c r="D102" s="3"/>
      <c r="E102" s="54">
        <v>792</v>
      </c>
      <c r="F102" s="21">
        <f t="shared" si="45"/>
        <v>20</v>
      </c>
      <c r="G102" s="22">
        <f t="shared" si="45"/>
        <v>412</v>
      </c>
      <c r="H102" s="22">
        <f t="shared" si="45"/>
        <v>366</v>
      </c>
      <c r="I102" s="22">
        <f>SUM(G102:H102)</f>
        <v>778</v>
      </c>
      <c r="J102" s="21">
        <v>7</v>
      </c>
      <c r="K102" s="22">
        <v>137</v>
      </c>
      <c r="L102" s="22">
        <v>130</v>
      </c>
      <c r="M102" s="21">
        <v>7</v>
      </c>
      <c r="N102" s="22">
        <v>150</v>
      </c>
      <c r="O102" s="22">
        <v>127</v>
      </c>
      <c r="P102" s="21">
        <v>6</v>
      </c>
      <c r="Q102" s="22">
        <v>125</v>
      </c>
      <c r="R102" s="22">
        <v>109</v>
      </c>
      <c r="S102" s="22"/>
      <c r="T102" s="22"/>
      <c r="U102" s="22"/>
      <c r="V102" s="21"/>
      <c r="W102" s="25"/>
      <c r="X102" s="21"/>
      <c r="Y102" s="25"/>
      <c r="Z102" s="22"/>
      <c r="AA102" s="22"/>
      <c r="AC102" s="24" t="s">
        <v>153</v>
      </c>
      <c r="AD102" s="24">
        <v>20</v>
      </c>
    </row>
    <row r="103" spans="2:27" s="1" customFormat="1" ht="18" customHeight="1">
      <c r="B103" s="46" t="s">
        <v>79</v>
      </c>
      <c r="C103" s="46"/>
      <c r="D103" s="46"/>
      <c r="E103" s="51">
        <v>1741</v>
      </c>
      <c r="F103" s="113">
        <f aca="true" t="shared" si="46" ref="F103:U103">F104+F108+F111</f>
        <v>48</v>
      </c>
      <c r="G103" s="49">
        <f t="shared" si="46"/>
        <v>659</v>
      </c>
      <c r="H103" s="49">
        <f t="shared" si="46"/>
        <v>982</v>
      </c>
      <c r="I103" s="64">
        <f t="shared" si="46"/>
        <v>1641</v>
      </c>
      <c r="J103" s="113">
        <f t="shared" si="46"/>
        <v>16</v>
      </c>
      <c r="K103" s="49">
        <f t="shared" si="46"/>
        <v>215</v>
      </c>
      <c r="L103" s="64">
        <f t="shared" si="46"/>
        <v>336</v>
      </c>
      <c r="M103" s="113">
        <f>M104+M108+M111</f>
        <v>16</v>
      </c>
      <c r="N103" s="49">
        <f t="shared" si="46"/>
        <v>253</v>
      </c>
      <c r="O103" s="64">
        <f t="shared" si="46"/>
        <v>301</v>
      </c>
      <c r="P103" s="113">
        <f t="shared" si="46"/>
        <v>16</v>
      </c>
      <c r="Q103" s="49">
        <f t="shared" si="46"/>
        <v>191</v>
      </c>
      <c r="R103" s="64">
        <f t="shared" si="46"/>
        <v>345</v>
      </c>
      <c r="S103" s="113">
        <f t="shared" si="46"/>
        <v>0</v>
      </c>
      <c r="T103" s="113">
        <f t="shared" si="46"/>
        <v>0</v>
      </c>
      <c r="U103" s="113">
        <f t="shared" si="46"/>
        <v>0</v>
      </c>
      <c r="V103" s="113">
        <f aca="true" t="shared" si="47" ref="V103:AA103">SUM(V104,V108,V111)</f>
        <v>87</v>
      </c>
      <c r="W103" s="49">
        <f t="shared" si="47"/>
        <v>44</v>
      </c>
      <c r="X103" s="48">
        <f t="shared" si="47"/>
        <v>8</v>
      </c>
      <c r="Y103" s="64">
        <f t="shared" si="47"/>
        <v>20</v>
      </c>
      <c r="Z103" s="48">
        <f t="shared" si="47"/>
        <v>13</v>
      </c>
      <c r="AA103" s="64">
        <f t="shared" si="47"/>
        <v>13</v>
      </c>
    </row>
    <row r="104" spans="2:29" s="1" customFormat="1" ht="18" customHeight="1">
      <c r="B104" s="43" t="s">
        <v>80</v>
      </c>
      <c r="C104" s="43"/>
      <c r="D104" s="43" t="s">
        <v>81</v>
      </c>
      <c r="E104" s="55">
        <v>854</v>
      </c>
      <c r="F104" s="29">
        <f aca="true" t="shared" si="48" ref="F104:H105">+J104+M104+P104</f>
        <v>24</v>
      </c>
      <c r="G104" s="1">
        <f t="shared" si="48"/>
        <v>276</v>
      </c>
      <c r="H104" s="1">
        <f t="shared" si="48"/>
        <v>558</v>
      </c>
      <c r="I104" s="1">
        <f>SUM(G104:H104)</f>
        <v>834</v>
      </c>
      <c r="J104" s="29">
        <f aca="true" t="shared" si="49" ref="J104:R104">SUM(J105:J107)</f>
        <v>8</v>
      </c>
      <c r="K104" s="1">
        <f t="shared" si="49"/>
        <v>103</v>
      </c>
      <c r="L104" s="1">
        <f t="shared" si="49"/>
        <v>180</v>
      </c>
      <c r="M104" s="29">
        <f>SUM(M105:M107)</f>
        <v>8</v>
      </c>
      <c r="N104" s="1">
        <f t="shared" si="49"/>
        <v>97</v>
      </c>
      <c r="O104" s="1">
        <f t="shared" si="49"/>
        <v>178</v>
      </c>
      <c r="P104" s="29">
        <f t="shared" si="49"/>
        <v>8</v>
      </c>
      <c r="Q104" s="1">
        <f t="shared" si="49"/>
        <v>76</v>
      </c>
      <c r="R104" s="1">
        <f t="shared" si="49"/>
        <v>200</v>
      </c>
      <c r="S104" s="30"/>
      <c r="T104" s="30"/>
      <c r="V104" s="29">
        <v>38</v>
      </c>
      <c r="W104" s="1">
        <v>24</v>
      </c>
      <c r="X104" s="29">
        <v>2</v>
      </c>
      <c r="Y104" s="1">
        <v>7</v>
      </c>
      <c r="Z104" s="29">
        <v>5</v>
      </c>
      <c r="AA104" s="1">
        <v>7</v>
      </c>
      <c r="AC104" s="1" t="s">
        <v>82</v>
      </c>
    </row>
    <row r="105" spans="2:30" ht="18" customHeight="1">
      <c r="B105" s="43" t="s">
        <v>26</v>
      </c>
      <c r="C105" s="43"/>
      <c r="D105" s="43"/>
      <c r="E105" s="53">
        <v>437</v>
      </c>
      <c r="F105" s="23">
        <f t="shared" si="48"/>
        <v>12</v>
      </c>
      <c r="G105" s="24">
        <f t="shared" si="48"/>
        <v>131</v>
      </c>
      <c r="H105" s="24">
        <f t="shared" si="48"/>
        <v>284</v>
      </c>
      <c r="I105" s="24">
        <f>SUM(G105:H105)</f>
        <v>415</v>
      </c>
      <c r="J105" s="23">
        <v>4</v>
      </c>
      <c r="K105" s="24">
        <v>48</v>
      </c>
      <c r="L105" s="24">
        <v>92</v>
      </c>
      <c r="M105" s="23">
        <v>4</v>
      </c>
      <c r="N105" s="24">
        <v>53</v>
      </c>
      <c r="O105" s="24">
        <v>83</v>
      </c>
      <c r="P105" s="23">
        <v>4</v>
      </c>
      <c r="Q105" s="24">
        <v>30</v>
      </c>
      <c r="R105" s="24">
        <v>109</v>
      </c>
      <c r="S105" s="31"/>
      <c r="T105" s="31"/>
      <c r="V105" s="23"/>
      <c r="X105" s="23"/>
      <c r="Z105" s="23"/>
      <c r="AC105" s="24" t="s">
        <v>27</v>
      </c>
      <c r="AD105" s="24">
        <v>9</v>
      </c>
    </row>
    <row r="106" spans="2:30" ht="18" customHeight="1">
      <c r="B106" s="43" t="s">
        <v>107</v>
      </c>
      <c r="C106" s="43"/>
      <c r="D106" s="43"/>
      <c r="E106" s="53">
        <v>104</v>
      </c>
      <c r="F106" s="23">
        <f>J106+M106+P106</f>
        <v>3</v>
      </c>
      <c r="G106" s="24">
        <f>K106+N106+Q106</f>
        <v>21</v>
      </c>
      <c r="H106" s="24">
        <f>L106+O106+R106</f>
        <v>85</v>
      </c>
      <c r="I106" s="24">
        <f>SUM(G106:H106)</f>
        <v>106</v>
      </c>
      <c r="J106" s="23">
        <v>1</v>
      </c>
      <c r="K106" s="24">
        <v>11</v>
      </c>
      <c r="L106" s="24">
        <v>25</v>
      </c>
      <c r="M106" s="23">
        <v>1</v>
      </c>
      <c r="N106" s="24">
        <v>5</v>
      </c>
      <c r="O106" s="24">
        <v>31</v>
      </c>
      <c r="P106" s="23">
        <v>1</v>
      </c>
      <c r="Q106" s="24">
        <v>5</v>
      </c>
      <c r="R106" s="24">
        <v>29</v>
      </c>
      <c r="S106" s="31"/>
      <c r="T106" s="31"/>
      <c r="V106" s="23"/>
      <c r="X106" s="23"/>
      <c r="Z106" s="23"/>
      <c r="AC106" s="24" t="s">
        <v>27</v>
      </c>
      <c r="AD106" s="24">
        <v>10</v>
      </c>
    </row>
    <row r="107" spans="2:30" ht="18" customHeight="1">
      <c r="B107" s="3" t="s">
        <v>28</v>
      </c>
      <c r="C107" s="3"/>
      <c r="D107" s="3"/>
      <c r="E107" s="54">
        <v>313</v>
      </c>
      <c r="F107" s="21">
        <f aca="true" t="shared" si="50" ref="F107:F112">+J107+M107+P107</f>
        <v>9</v>
      </c>
      <c r="G107" s="22">
        <f aca="true" t="shared" si="51" ref="G107:G112">+K107+N107+Q107</f>
        <v>124</v>
      </c>
      <c r="H107" s="22">
        <f aca="true" t="shared" si="52" ref="H107:H112">+L107+O107+R107</f>
        <v>189</v>
      </c>
      <c r="I107" s="22">
        <f aca="true" t="shared" si="53" ref="I107:I112">SUM(G107:H107)</f>
        <v>313</v>
      </c>
      <c r="J107" s="21">
        <v>3</v>
      </c>
      <c r="K107" s="22">
        <v>44</v>
      </c>
      <c r="L107" s="22">
        <v>63</v>
      </c>
      <c r="M107" s="21">
        <v>3</v>
      </c>
      <c r="N107" s="22">
        <v>39</v>
      </c>
      <c r="O107" s="22">
        <v>64</v>
      </c>
      <c r="P107" s="21">
        <v>3</v>
      </c>
      <c r="Q107" s="22">
        <v>41</v>
      </c>
      <c r="R107" s="22">
        <v>62</v>
      </c>
      <c r="S107" s="22"/>
      <c r="T107" s="22"/>
      <c r="U107" s="22"/>
      <c r="V107" s="21"/>
      <c r="W107" s="22"/>
      <c r="X107" s="21"/>
      <c r="Y107" s="22"/>
      <c r="Z107" s="21"/>
      <c r="AA107" s="22"/>
      <c r="AC107" s="24" t="s">
        <v>27</v>
      </c>
      <c r="AD107" s="24">
        <v>11</v>
      </c>
    </row>
    <row r="108" spans="2:27" s="1" customFormat="1" ht="18" customHeight="1">
      <c r="B108" s="43" t="s">
        <v>83</v>
      </c>
      <c r="C108" s="43"/>
      <c r="D108" s="43" t="s">
        <v>81</v>
      </c>
      <c r="E108" s="55">
        <v>461</v>
      </c>
      <c r="F108" s="29">
        <f t="shared" si="50"/>
        <v>12</v>
      </c>
      <c r="G108" s="1">
        <f t="shared" si="51"/>
        <v>166</v>
      </c>
      <c r="H108" s="1">
        <f t="shared" si="52"/>
        <v>244</v>
      </c>
      <c r="I108" s="1">
        <f t="shared" si="53"/>
        <v>410</v>
      </c>
      <c r="J108" s="29">
        <f>SUM(J109:J110)</f>
        <v>4</v>
      </c>
      <c r="K108" s="1">
        <f aca="true" t="shared" si="54" ref="K108:R108">SUM(K109:K110)</f>
        <v>47</v>
      </c>
      <c r="L108" s="1">
        <f t="shared" si="54"/>
        <v>101</v>
      </c>
      <c r="M108" s="29">
        <f>SUM(M109:M110)</f>
        <v>4</v>
      </c>
      <c r="N108" s="1">
        <f t="shared" si="54"/>
        <v>69</v>
      </c>
      <c r="O108" s="1">
        <f t="shared" si="54"/>
        <v>62</v>
      </c>
      <c r="P108" s="29">
        <f t="shared" si="54"/>
        <v>4</v>
      </c>
      <c r="Q108" s="1">
        <f t="shared" si="54"/>
        <v>50</v>
      </c>
      <c r="R108" s="1">
        <f t="shared" si="54"/>
        <v>81</v>
      </c>
      <c r="S108" s="30"/>
      <c r="T108" s="30"/>
      <c r="V108" s="29">
        <v>28</v>
      </c>
      <c r="W108" s="1">
        <v>8</v>
      </c>
      <c r="X108" s="29">
        <v>2</v>
      </c>
      <c r="Y108" s="1">
        <v>3</v>
      </c>
      <c r="Z108" s="29">
        <v>7</v>
      </c>
      <c r="AA108" s="1">
        <v>3</v>
      </c>
    </row>
    <row r="109" spans="2:30" ht="18" customHeight="1">
      <c r="B109" s="52" t="s">
        <v>21</v>
      </c>
      <c r="C109" s="52"/>
      <c r="D109" s="52"/>
      <c r="E109" s="53">
        <v>260</v>
      </c>
      <c r="F109" s="23">
        <f t="shared" si="50"/>
        <v>6</v>
      </c>
      <c r="G109" s="31">
        <f t="shared" si="51"/>
        <v>108</v>
      </c>
      <c r="H109" s="31">
        <f t="shared" si="52"/>
        <v>107</v>
      </c>
      <c r="I109" s="31">
        <f t="shared" si="53"/>
        <v>215</v>
      </c>
      <c r="J109" s="23">
        <v>2</v>
      </c>
      <c r="K109" s="31">
        <v>32</v>
      </c>
      <c r="L109" s="31">
        <v>45</v>
      </c>
      <c r="M109" s="23">
        <v>2</v>
      </c>
      <c r="N109" s="31">
        <v>50</v>
      </c>
      <c r="O109" s="31">
        <v>21</v>
      </c>
      <c r="P109" s="23">
        <v>2</v>
      </c>
      <c r="Q109" s="31">
        <v>26</v>
      </c>
      <c r="R109" s="31">
        <v>41</v>
      </c>
      <c r="S109" s="31"/>
      <c r="T109" s="31"/>
      <c r="U109" s="31"/>
      <c r="V109" s="23"/>
      <c r="W109" s="31"/>
      <c r="X109" s="23"/>
      <c r="Y109" s="31"/>
      <c r="Z109" s="23"/>
      <c r="AA109" s="31"/>
      <c r="AC109" s="24" t="s">
        <v>22</v>
      </c>
      <c r="AD109" s="24">
        <v>21</v>
      </c>
    </row>
    <row r="110" spans="2:30" ht="18" customHeight="1">
      <c r="B110" s="3" t="s">
        <v>26</v>
      </c>
      <c r="C110" s="3"/>
      <c r="D110" s="3"/>
      <c r="E110" s="54">
        <v>201</v>
      </c>
      <c r="F110" s="21">
        <f t="shared" si="50"/>
        <v>6</v>
      </c>
      <c r="G110" s="22">
        <f t="shared" si="51"/>
        <v>58</v>
      </c>
      <c r="H110" s="22">
        <f t="shared" si="52"/>
        <v>137</v>
      </c>
      <c r="I110" s="22">
        <f t="shared" si="53"/>
        <v>195</v>
      </c>
      <c r="J110" s="21">
        <v>2</v>
      </c>
      <c r="K110" s="22">
        <v>15</v>
      </c>
      <c r="L110" s="22">
        <v>56</v>
      </c>
      <c r="M110" s="21">
        <v>2</v>
      </c>
      <c r="N110" s="22">
        <v>19</v>
      </c>
      <c r="O110" s="22">
        <v>41</v>
      </c>
      <c r="P110" s="21">
        <v>2</v>
      </c>
      <c r="Q110" s="22">
        <v>24</v>
      </c>
      <c r="R110" s="22">
        <v>40</v>
      </c>
      <c r="S110" s="22"/>
      <c r="T110" s="22"/>
      <c r="U110" s="22"/>
      <c r="V110" s="21"/>
      <c r="W110" s="22"/>
      <c r="X110" s="21"/>
      <c r="Y110" s="22"/>
      <c r="Z110" s="21"/>
      <c r="AA110" s="22"/>
      <c r="AC110" s="24" t="s">
        <v>27</v>
      </c>
      <c r="AD110" s="24">
        <v>12</v>
      </c>
    </row>
    <row r="111" spans="2:27" s="1" customFormat="1" ht="18" customHeight="1">
      <c r="B111" s="43" t="s">
        <v>84</v>
      </c>
      <c r="C111" s="43"/>
      <c r="D111" s="43" t="s">
        <v>81</v>
      </c>
      <c r="E111" s="55">
        <v>426</v>
      </c>
      <c r="F111" s="29">
        <f t="shared" si="50"/>
        <v>12</v>
      </c>
      <c r="G111" s="1">
        <f t="shared" si="51"/>
        <v>217</v>
      </c>
      <c r="H111" s="1">
        <f t="shared" si="52"/>
        <v>180</v>
      </c>
      <c r="I111" s="1">
        <f t="shared" si="53"/>
        <v>397</v>
      </c>
      <c r="J111" s="29">
        <f>SUM(J112)</f>
        <v>4</v>
      </c>
      <c r="K111" s="1">
        <f aca="true" t="shared" si="55" ref="K111:R111">SUM(K112)</f>
        <v>65</v>
      </c>
      <c r="L111" s="1">
        <f t="shared" si="55"/>
        <v>55</v>
      </c>
      <c r="M111" s="29">
        <f>SUM(M112)</f>
        <v>4</v>
      </c>
      <c r="N111" s="1">
        <f t="shared" si="55"/>
        <v>87</v>
      </c>
      <c r="O111" s="1">
        <f t="shared" si="55"/>
        <v>61</v>
      </c>
      <c r="P111" s="29">
        <f t="shared" si="55"/>
        <v>4</v>
      </c>
      <c r="Q111" s="1">
        <f t="shared" si="55"/>
        <v>65</v>
      </c>
      <c r="R111" s="1">
        <f t="shared" si="55"/>
        <v>64</v>
      </c>
      <c r="S111" s="30"/>
      <c r="T111" s="30"/>
      <c r="V111" s="29">
        <v>21</v>
      </c>
      <c r="W111" s="1">
        <v>12</v>
      </c>
      <c r="X111" s="29">
        <v>4</v>
      </c>
      <c r="Y111" s="1">
        <v>10</v>
      </c>
      <c r="Z111" s="29">
        <v>1</v>
      </c>
      <c r="AA111" s="1">
        <v>3</v>
      </c>
    </row>
    <row r="112" spans="2:30" ht="18" customHeight="1">
      <c r="B112" s="3" t="s">
        <v>21</v>
      </c>
      <c r="C112" s="3"/>
      <c r="D112" s="3"/>
      <c r="E112" s="54">
        <v>426</v>
      </c>
      <c r="F112" s="21">
        <f t="shared" si="50"/>
        <v>12</v>
      </c>
      <c r="G112" s="22">
        <f t="shared" si="51"/>
        <v>217</v>
      </c>
      <c r="H112" s="22">
        <f t="shared" si="52"/>
        <v>180</v>
      </c>
      <c r="I112" s="22">
        <f t="shared" si="53"/>
        <v>397</v>
      </c>
      <c r="J112" s="21">
        <v>4</v>
      </c>
      <c r="K112" s="22">
        <v>65</v>
      </c>
      <c r="L112" s="22">
        <v>55</v>
      </c>
      <c r="M112" s="21">
        <v>4</v>
      </c>
      <c r="N112" s="22">
        <v>87</v>
      </c>
      <c r="O112" s="22">
        <v>61</v>
      </c>
      <c r="P112" s="21">
        <v>4</v>
      </c>
      <c r="Q112" s="22">
        <v>65</v>
      </c>
      <c r="R112" s="22">
        <v>64</v>
      </c>
      <c r="S112" s="22"/>
      <c r="T112" s="22"/>
      <c r="U112" s="22"/>
      <c r="V112" s="21"/>
      <c r="W112" s="22"/>
      <c r="X112" s="21"/>
      <c r="Y112" s="22"/>
      <c r="Z112" s="21"/>
      <c r="AA112" s="22"/>
      <c r="AC112" s="24" t="s">
        <v>22</v>
      </c>
      <c r="AD112" s="24">
        <v>22</v>
      </c>
    </row>
    <row r="113" spans="2:27" s="36" customFormat="1" ht="18" customHeight="1">
      <c r="B113" s="65" t="s">
        <v>18</v>
      </c>
      <c r="C113" s="65"/>
      <c r="D113" s="65"/>
      <c r="E113" s="66">
        <v>5858</v>
      </c>
      <c r="F113" s="116">
        <f aca="true" t="shared" si="56" ref="F113:R113">SUMIF($D$114:$D$144,"私",F114:F143)</f>
        <v>179</v>
      </c>
      <c r="G113" s="117">
        <f t="shared" si="56"/>
        <v>3180</v>
      </c>
      <c r="H113" s="117">
        <f t="shared" si="56"/>
        <v>2708</v>
      </c>
      <c r="I113" s="118">
        <f t="shared" si="56"/>
        <v>5888</v>
      </c>
      <c r="J113" s="116">
        <f t="shared" si="56"/>
        <v>62</v>
      </c>
      <c r="K113" s="117">
        <f t="shared" si="56"/>
        <v>1148</v>
      </c>
      <c r="L113" s="117">
        <f t="shared" si="56"/>
        <v>959</v>
      </c>
      <c r="M113" s="116">
        <f t="shared" si="56"/>
        <v>57</v>
      </c>
      <c r="N113" s="117">
        <f t="shared" si="56"/>
        <v>1021</v>
      </c>
      <c r="O113" s="117">
        <f t="shared" si="56"/>
        <v>875</v>
      </c>
      <c r="P113" s="116">
        <f t="shared" si="56"/>
        <v>60</v>
      </c>
      <c r="Q113" s="117">
        <f t="shared" si="56"/>
        <v>1011</v>
      </c>
      <c r="R113" s="117">
        <f t="shared" si="56"/>
        <v>874</v>
      </c>
      <c r="S113" s="67"/>
      <c r="T113" s="67"/>
      <c r="U113" s="67"/>
      <c r="V113" s="116">
        <f aca="true" t="shared" si="57" ref="V113:AA113">SUM(V114,V116,V118,V123,V126,V129,V132,V135,V137,V140,V142)</f>
        <v>241</v>
      </c>
      <c r="W113" s="117">
        <f t="shared" si="57"/>
        <v>99</v>
      </c>
      <c r="X113" s="116">
        <f t="shared" si="57"/>
        <v>82</v>
      </c>
      <c r="Y113" s="117">
        <f t="shared" si="57"/>
        <v>89</v>
      </c>
      <c r="Z113" s="116">
        <f t="shared" si="57"/>
        <v>55</v>
      </c>
      <c r="AA113" s="117">
        <f t="shared" si="57"/>
        <v>42</v>
      </c>
    </row>
    <row r="114" spans="2:27" s="36" customFormat="1" ht="18" customHeight="1">
      <c r="B114" s="5" t="s">
        <v>85</v>
      </c>
      <c r="C114" s="5"/>
      <c r="D114" s="5" t="s">
        <v>86</v>
      </c>
      <c r="E114" s="68">
        <v>385</v>
      </c>
      <c r="F114" s="35">
        <f aca="true" t="shared" si="58" ref="F114:R114">SUM(F115)</f>
        <v>12</v>
      </c>
      <c r="G114" s="36">
        <f>SUM(G115)</f>
        <v>0</v>
      </c>
      <c r="H114" s="36">
        <f t="shared" si="58"/>
        <v>398</v>
      </c>
      <c r="I114" s="36">
        <f t="shared" si="58"/>
        <v>398</v>
      </c>
      <c r="J114" s="35">
        <f t="shared" si="58"/>
        <v>4</v>
      </c>
      <c r="K114" s="36">
        <f t="shared" si="58"/>
        <v>0</v>
      </c>
      <c r="L114" s="36">
        <f t="shared" si="58"/>
        <v>131</v>
      </c>
      <c r="M114" s="35">
        <f t="shared" si="58"/>
        <v>4</v>
      </c>
      <c r="N114" s="36">
        <f t="shared" si="58"/>
        <v>0</v>
      </c>
      <c r="O114" s="36">
        <f t="shared" si="58"/>
        <v>130</v>
      </c>
      <c r="P114" s="35">
        <f t="shared" si="58"/>
        <v>4</v>
      </c>
      <c r="Q114" s="36">
        <f t="shared" si="58"/>
        <v>0</v>
      </c>
      <c r="R114" s="36">
        <f t="shared" si="58"/>
        <v>137</v>
      </c>
      <c r="S114" s="38"/>
      <c r="T114" s="38"/>
      <c r="V114" s="35">
        <v>9</v>
      </c>
      <c r="W114" s="36">
        <v>18</v>
      </c>
      <c r="X114" s="35">
        <v>4</v>
      </c>
      <c r="Y114" s="36">
        <v>15</v>
      </c>
      <c r="Z114" s="35">
        <v>1</v>
      </c>
      <c r="AA114" s="36">
        <v>9</v>
      </c>
    </row>
    <row r="115" spans="2:29" ht="18" customHeight="1">
      <c r="B115" s="4" t="s">
        <v>21</v>
      </c>
      <c r="C115" s="4"/>
      <c r="D115" s="4"/>
      <c r="E115" s="54">
        <v>385</v>
      </c>
      <c r="F115" s="21">
        <f>+J115+M115+P115</f>
        <v>12</v>
      </c>
      <c r="G115" s="22">
        <f>+K115+N115+Q115</f>
        <v>0</v>
      </c>
      <c r="H115" s="22">
        <f>+L115+O115+R115</f>
        <v>398</v>
      </c>
      <c r="I115" s="22">
        <f>SUM(G115:H115)</f>
        <v>398</v>
      </c>
      <c r="J115" s="21">
        <v>4</v>
      </c>
      <c r="K115" s="22">
        <v>0</v>
      </c>
      <c r="L115" s="22">
        <v>131</v>
      </c>
      <c r="M115" s="21">
        <v>4</v>
      </c>
      <c r="N115" s="22">
        <v>0</v>
      </c>
      <c r="O115" s="22">
        <v>130</v>
      </c>
      <c r="P115" s="21">
        <v>4</v>
      </c>
      <c r="Q115" s="22">
        <v>0</v>
      </c>
      <c r="R115" s="22">
        <v>137</v>
      </c>
      <c r="S115" s="22"/>
      <c r="T115" s="22"/>
      <c r="U115" s="22"/>
      <c r="V115" s="21"/>
      <c r="W115" s="22"/>
      <c r="X115" s="21"/>
      <c r="Y115" s="22"/>
      <c r="Z115" s="21"/>
      <c r="AA115" s="22"/>
      <c r="AC115" s="24" t="s">
        <v>22</v>
      </c>
    </row>
    <row r="116" spans="2:27" s="36" customFormat="1" ht="18" customHeight="1">
      <c r="B116" s="5" t="s">
        <v>87</v>
      </c>
      <c r="C116" s="5"/>
      <c r="D116" s="5" t="s">
        <v>86</v>
      </c>
      <c r="E116" s="68">
        <v>66</v>
      </c>
      <c r="F116" s="35">
        <f aca="true" t="shared" si="59" ref="F116:R116">SUM(F117)</f>
        <v>3</v>
      </c>
      <c r="G116" s="36">
        <f t="shared" si="59"/>
        <v>58</v>
      </c>
      <c r="H116" s="36">
        <f t="shared" si="59"/>
        <v>11</v>
      </c>
      <c r="I116" s="36">
        <f t="shared" si="59"/>
        <v>69</v>
      </c>
      <c r="J116" s="35">
        <f t="shared" si="59"/>
        <v>1</v>
      </c>
      <c r="K116" s="36">
        <f t="shared" si="59"/>
        <v>27</v>
      </c>
      <c r="L116" s="36">
        <f t="shared" si="59"/>
        <v>3</v>
      </c>
      <c r="M116" s="35">
        <f t="shared" si="59"/>
        <v>1</v>
      </c>
      <c r="N116" s="36">
        <f t="shared" si="59"/>
        <v>17</v>
      </c>
      <c r="O116" s="36">
        <f t="shared" si="59"/>
        <v>4</v>
      </c>
      <c r="P116" s="35">
        <f t="shared" si="59"/>
        <v>1</v>
      </c>
      <c r="Q116" s="36">
        <f t="shared" si="59"/>
        <v>14</v>
      </c>
      <c r="R116" s="36">
        <f t="shared" si="59"/>
        <v>4</v>
      </c>
      <c r="S116" s="38"/>
      <c r="T116" s="38"/>
      <c r="V116" s="35">
        <v>10</v>
      </c>
      <c r="W116" s="36">
        <v>2</v>
      </c>
      <c r="X116" s="35">
        <v>1</v>
      </c>
      <c r="Y116" s="36">
        <v>6</v>
      </c>
      <c r="Z116" s="35">
        <v>0</v>
      </c>
      <c r="AA116" s="36">
        <v>1</v>
      </c>
    </row>
    <row r="117" spans="2:29" ht="18" customHeight="1">
      <c r="B117" s="4" t="s">
        <v>21</v>
      </c>
      <c r="C117" s="4"/>
      <c r="D117" s="4"/>
      <c r="E117" s="54">
        <v>66</v>
      </c>
      <c r="F117" s="21">
        <f>+J117+M117+P117</f>
        <v>3</v>
      </c>
      <c r="G117" s="22">
        <f>+K117+N117+Q117</f>
        <v>58</v>
      </c>
      <c r="H117" s="22">
        <f>+L117+O117+R117</f>
        <v>11</v>
      </c>
      <c r="I117" s="22">
        <f>SUM(G117:H117)</f>
        <v>69</v>
      </c>
      <c r="J117" s="21">
        <v>1</v>
      </c>
      <c r="K117" s="22">
        <v>27</v>
      </c>
      <c r="L117" s="22">
        <v>3</v>
      </c>
      <c r="M117" s="21">
        <v>1</v>
      </c>
      <c r="N117" s="22">
        <v>17</v>
      </c>
      <c r="O117" s="22">
        <v>4</v>
      </c>
      <c r="P117" s="21">
        <v>1</v>
      </c>
      <c r="Q117" s="22">
        <v>14</v>
      </c>
      <c r="R117" s="22">
        <v>4</v>
      </c>
      <c r="S117" s="22"/>
      <c r="T117" s="22"/>
      <c r="U117" s="22"/>
      <c r="V117" s="21"/>
      <c r="W117" s="22"/>
      <c r="X117" s="21"/>
      <c r="Y117" s="22"/>
      <c r="Z117" s="21"/>
      <c r="AA117" s="22"/>
      <c r="AC117" s="24" t="s">
        <v>22</v>
      </c>
    </row>
    <row r="118" spans="2:27" s="36" customFormat="1" ht="18" customHeight="1">
      <c r="B118" s="5" t="s">
        <v>88</v>
      </c>
      <c r="C118" s="5"/>
      <c r="D118" s="5" t="s">
        <v>86</v>
      </c>
      <c r="E118" s="68">
        <v>441</v>
      </c>
      <c r="F118" s="69">
        <f>SUM(F119:F122)</f>
        <v>22</v>
      </c>
      <c r="G118" s="119">
        <f aca="true" t="shared" si="60" ref="G118:R118">SUM(G119:G122)</f>
        <v>25</v>
      </c>
      <c r="H118" s="119">
        <f t="shared" si="60"/>
        <v>439</v>
      </c>
      <c r="I118" s="119">
        <f t="shared" si="60"/>
        <v>464</v>
      </c>
      <c r="J118" s="69">
        <f t="shared" si="60"/>
        <v>8</v>
      </c>
      <c r="K118" s="119">
        <f t="shared" si="60"/>
        <v>17</v>
      </c>
      <c r="L118" s="120">
        <f t="shared" si="60"/>
        <v>179</v>
      </c>
      <c r="M118" s="69">
        <f t="shared" si="60"/>
        <v>7</v>
      </c>
      <c r="N118" s="119">
        <f t="shared" si="60"/>
        <v>3</v>
      </c>
      <c r="O118" s="120">
        <f t="shared" si="60"/>
        <v>145</v>
      </c>
      <c r="P118" s="69">
        <f t="shared" si="60"/>
        <v>7</v>
      </c>
      <c r="Q118" s="119">
        <f t="shared" si="60"/>
        <v>5</v>
      </c>
      <c r="R118" s="120">
        <f t="shared" si="60"/>
        <v>115</v>
      </c>
      <c r="S118" s="38"/>
      <c r="T118" s="38"/>
      <c r="V118" s="35">
        <v>17</v>
      </c>
      <c r="W118" s="36">
        <v>18</v>
      </c>
      <c r="X118" s="35">
        <v>17</v>
      </c>
      <c r="Y118" s="36">
        <v>17</v>
      </c>
      <c r="Z118" s="35">
        <v>3</v>
      </c>
      <c r="AA118" s="36">
        <v>7</v>
      </c>
    </row>
    <row r="119" spans="2:29" ht="18" customHeight="1">
      <c r="B119" s="5" t="s">
        <v>21</v>
      </c>
      <c r="C119" s="5"/>
      <c r="D119" s="5"/>
      <c r="E119" s="53">
        <v>276</v>
      </c>
      <c r="F119" s="23">
        <f aca="true" t="shared" si="61" ref="F119:H122">+J119+M119+P119</f>
        <v>13</v>
      </c>
      <c r="G119" s="31">
        <f t="shared" si="61"/>
        <v>9</v>
      </c>
      <c r="H119" s="31">
        <f t="shared" si="61"/>
        <v>298</v>
      </c>
      <c r="I119" s="31">
        <f>SUM(G119:H119)</f>
        <v>307</v>
      </c>
      <c r="J119" s="23">
        <v>5</v>
      </c>
      <c r="K119" s="31">
        <v>9</v>
      </c>
      <c r="L119" s="33">
        <v>132</v>
      </c>
      <c r="M119" s="23">
        <v>4</v>
      </c>
      <c r="N119" s="31">
        <v>0</v>
      </c>
      <c r="O119" s="33">
        <v>88</v>
      </c>
      <c r="P119" s="23">
        <v>4</v>
      </c>
      <c r="Q119" s="31">
        <v>0</v>
      </c>
      <c r="R119" s="33">
        <v>78</v>
      </c>
      <c r="S119" s="31"/>
      <c r="T119" s="31"/>
      <c r="V119" s="23"/>
      <c r="W119" s="33"/>
      <c r="X119" s="23"/>
      <c r="Y119" s="33"/>
      <c r="Z119" s="31"/>
      <c r="AC119" s="24" t="s">
        <v>22</v>
      </c>
    </row>
    <row r="120" spans="2:29" ht="18" customHeight="1">
      <c r="B120" s="5" t="s">
        <v>129</v>
      </c>
      <c r="C120" s="5"/>
      <c r="D120" s="5"/>
      <c r="E120" s="53">
        <v>86</v>
      </c>
      <c r="F120" s="23">
        <f t="shared" si="61"/>
        <v>3</v>
      </c>
      <c r="G120" s="31">
        <f t="shared" si="61"/>
        <v>0</v>
      </c>
      <c r="H120" s="31">
        <f t="shared" si="61"/>
        <v>71</v>
      </c>
      <c r="I120" s="31">
        <f>SUM(G120:H120)</f>
        <v>71</v>
      </c>
      <c r="J120" s="23">
        <v>1</v>
      </c>
      <c r="K120" s="31">
        <v>0</v>
      </c>
      <c r="L120" s="33">
        <v>21</v>
      </c>
      <c r="M120" s="23">
        <v>1</v>
      </c>
      <c r="N120" s="31">
        <v>0</v>
      </c>
      <c r="O120" s="33">
        <v>26</v>
      </c>
      <c r="P120" s="23">
        <v>1</v>
      </c>
      <c r="Q120" s="31">
        <v>0</v>
      </c>
      <c r="R120" s="33">
        <v>24</v>
      </c>
      <c r="S120" s="31"/>
      <c r="T120" s="31"/>
      <c r="V120" s="23"/>
      <c r="W120" s="33"/>
      <c r="X120" s="23"/>
      <c r="Y120" s="33"/>
      <c r="Z120" s="31"/>
      <c r="AC120" s="24" t="s">
        <v>27</v>
      </c>
    </row>
    <row r="121" spans="2:29" ht="18" customHeight="1">
      <c r="B121" s="70" t="s">
        <v>89</v>
      </c>
      <c r="C121" s="70"/>
      <c r="D121" s="70"/>
      <c r="E121" s="53">
        <v>32</v>
      </c>
      <c r="F121" s="23">
        <f t="shared" si="61"/>
        <v>3</v>
      </c>
      <c r="G121" s="31">
        <f t="shared" si="61"/>
        <v>4</v>
      </c>
      <c r="H121" s="31">
        <f t="shared" si="61"/>
        <v>32</v>
      </c>
      <c r="I121" s="31">
        <f>SUM(G121:H121)</f>
        <v>36</v>
      </c>
      <c r="J121" s="23">
        <v>1</v>
      </c>
      <c r="K121" s="31">
        <v>2</v>
      </c>
      <c r="L121" s="33">
        <v>11</v>
      </c>
      <c r="M121" s="23">
        <v>1</v>
      </c>
      <c r="N121" s="31">
        <v>1</v>
      </c>
      <c r="O121" s="33">
        <v>16</v>
      </c>
      <c r="P121" s="23">
        <v>1</v>
      </c>
      <c r="Q121" s="31">
        <v>1</v>
      </c>
      <c r="R121" s="33">
        <v>5</v>
      </c>
      <c r="S121" s="31"/>
      <c r="T121" s="31"/>
      <c r="U121" s="31"/>
      <c r="V121" s="23"/>
      <c r="W121" s="33"/>
      <c r="X121" s="23"/>
      <c r="Y121" s="33"/>
      <c r="Z121" s="31"/>
      <c r="AA121" s="31"/>
      <c r="AC121" s="24" t="s">
        <v>108</v>
      </c>
    </row>
    <row r="122" spans="2:29" ht="18" customHeight="1">
      <c r="B122" s="4" t="s">
        <v>130</v>
      </c>
      <c r="C122" s="4"/>
      <c r="D122" s="4"/>
      <c r="E122" s="54">
        <v>47</v>
      </c>
      <c r="F122" s="21">
        <f t="shared" si="61"/>
        <v>3</v>
      </c>
      <c r="G122" s="22">
        <f t="shared" si="61"/>
        <v>12</v>
      </c>
      <c r="H122" s="22">
        <f t="shared" si="61"/>
        <v>38</v>
      </c>
      <c r="I122" s="22">
        <f>SUM(G122:H122)</f>
        <v>50</v>
      </c>
      <c r="J122" s="21">
        <v>1</v>
      </c>
      <c r="K122" s="22">
        <v>6</v>
      </c>
      <c r="L122" s="25">
        <v>15</v>
      </c>
      <c r="M122" s="21">
        <v>1</v>
      </c>
      <c r="N122" s="22">
        <v>2</v>
      </c>
      <c r="O122" s="25">
        <v>15</v>
      </c>
      <c r="P122" s="21">
        <v>1</v>
      </c>
      <c r="Q122" s="22">
        <v>4</v>
      </c>
      <c r="R122" s="25">
        <v>8</v>
      </c>
      <c r="S122" s="22"/>
      <c r="T122" s="22"/>
      <c r="U122" s="22"/>
      <c r="V122" s="21"/>
      <c r="W122" s="25"/>
      <c r="X122" s="21"/>
      <c r="Y122" s="25"/>
      <c r="Z122" s="22"/>
      <c r="AA122" s="22"/>
      <c r="AC122" s="24" t="s">
        <v>147</v>
      </c>
    </row>
    <row r="123" spans="2:27" s="36" customFormat="1" ht="18" customHeight="1">
      <c r="B123" s="5" t="s">
        <v>90</v>
      </c>
      <c r="C123" s="5"/>
      <c r="D123" s="5" t="s">
        <v>86</v>
      </c>
      <c r="E123" s="68">
        <v>934</v>
      </c>
      <c r="F123" s="35">
        <f aca="true" t="shared" si="62" ref="F123:R123">SUM(F124:F125)</f>
        <v>26</v>
      </c>
      <c r="G123" s="38">
        <f t="shared" si="62"/>
        <v>540</v>
      </c>
      <c r="H123" s="38">
        <f t="shared" si="62"/>
        <v>401</v>
      </c>
      <c r="I123" s="37">
        <f t="shared" si="62"/>
        <v>941</v>
      </c>
      <c r="J123" s="38">
        <f t="shared" si="62"/>
        <v>8</v>
      </c>
      <c r="K123" s="36">
        <f t="shared" si="62"/>
        <v>165</v>
      </c>
      <c r="L123" s="36">
        <f>SUM(L124:L125)</f>
        <v>142</v>
      </c>
      <c r="M123" s="35">
        <f t="shared" si="62"/>
        <v>9</v>
      </c>
      <c r="N123" s="38">
        <f t="shared" si="62"/>
        <v>185</v>
      </c>
      <c r="O123" s="37">
        <f t="shared" si="62"/>
        <v>134</v>
      </c>
      <c r="P123" s="38">
        <f>SUM(P124:P125)</f>
        <v>9</v>
      </c>
      <c r="Q123" s="36">
        <f t="shared" si="62"/>
        <v>190</v>
      </c>
      <c r="R123" s="36">
        <f t="shared" si="62"/>
        <v>125</v>
      </c>
      <c r="S123" s="38"/>
      <c r="T123" s="38"/>
      <c r="V123" s="35">
        <v>42</v>
      </c>
      <c r="W123" s="37">
        <v>7</v>
      </c>
      <c r="X123" s="35">
        <v>11</v>
      </c>
      <c r="Y123" s="37">
        <v>9</v>
      </c>
      <c r="Z123" s="38">
        <v>5</v>
      </c>
      <c r="AA123" s="36">
        <v>4</v>
      </c>
    </row>
    <row r="124" spans="2:29" ht="18" customHeight="1">
      <c r="B124" s="5" t="s">
        <v>21</v>
      </c>
      <c r="C124" s="5"/>
      <c r="D124" s="5"/>
      <c r="E124" s="53">
        <v>846</v>
      </c>
      <c r="F124" s="23">
        <f aca="true" t="shared" si="63" ref="F124:H125">+J124+M124+P124</f>
        <v>23</v>
      </c>
      <c r="G124" s="31">
        <f t="shared" si="63"/>
        <v>522</v>
      </c>
      <c r="H124" s="31">
        <f t="shared" si="63"/>
        <v>339</v>
      </c>
      <c r="I124" s="33">
        <f>SUM(G124:H124)</f>
        <v>861</v>
      </c>
      <c r="J124" s="31">
        <v>7</v>
      </c>
      <c r="K124" s="24">
        <v>160</v>
      </c>
      <c r="L124" s="24">
        <v>116</v>
      </c>
      <c r="M124" s="23">
        <v>8</v>
      </c>
      <c r="N124" s="31">
        <v>180</v>
      </c>
      <c r="O124" s="33">
        <v>118</v>
      </c>
      <c r="P124" s="31">
        <v>8</v>
      </c>
      <c r="Q124" s="24">
        <v>182</v>
      </c>
      <c r="R124" s="24">
        <v>105</v>
      </c>
      <c r="S124" s="31"/>
      <c r="T124" s="31"/>
      <c r="V124" s="23"/>
      <c r="W124" s="33"/>
      <c r="X124" s="23"/>
      <c r="Y124" s="33"/>
      <c r="Z124" s="31"/>
      <c r="AC124" s="24" t="s">
        <v>22</v>
      </c>
    </row>
    <row r="125" spans="2:29" ht="18" customHeight="1">
      <c r="B125" s="71" t="s">
        <v>91</v>
      </c>
      <c r="C125" s="4"/>
      <c r="D125" s="4"/>
      <c r="E125" s="54">
        <v>88</v>
      </c>
      <c r="F125" s="21">
        <f t="shared" si="63"/>
        <v>3</v>
      </c>
      <c r="G125" s="22">
        <f t="shared" si="63"/>
        <v>18</v>
      </c>
      <c r="H125" s="22">
        <f t="shared" si="63"/>
        <v>62</v>
      </c>
      <c r="I125" s="25">
        <f>SUM(G125:H125)</f>
        <v>80</v>
      </c>
      <c r="J125" s="22">
        <v>1</v>
      </c>
      <c r="K125" s="22">
        <v>5</v>
      </c>
      <c r="L125" s="22">
        <v>26</v>
      </c>
      <c r="M125" s="21">
        <v>1</v>
      </c>
      <c r="N125" s="22">
        <v>5</v>
      </c>
      <c r="O125" s="25">
        <v>16</v>
      </c>
      <c r="P125" s="22">
        <v>1</v>
      </c>
      <c r="Q125" s="22">
        <v>8</v>
      </c>
      <c r="R125" s="22">
        <v>20</v>
      </c>
      <c r="S125" s="22"/>
      <c r="T125" s="22"/>
      <c r="U125" s="22"/>
      <c r="V125" s="21"/>
      <c r="W125" s="25"/>
      <c r="X125" s="21"/>
      <c r="Y125" s="25"/>
      <c r="Z125" s="22"/>
      <c r="AA125" s="22"/>
      <c r="AC125" s="24" t="s">
        <v>108</v>
      </c>
    </row>
    <row r="126" spans="2:27" s="36" customFormat="1" ht="18" customHeight="1">
      <c r="B126" s="5" t="s">
        <v>92</v>
      </c>
      <c r="C126" s="5"/>
      <c r="D126" s="5" t="s">
        <v>86</v>
      </c>
      <c r="E126" s="68">
        <v>931</v>
      </c>
      <c r="F126" s="35">
        <f>SUM(F127:F128)</f>
        <v>25</v>
      </c>
      <c r="G126" s="36">
        <f aca="true" t="shared" si="64" ref="G126:R126">SUM(G127:G128)</f>
        <v>484</v>
      </c>
      <c r="H126" s="36">
        <f t="shared" si="64"/>
        <v>433</v>
      </c>
      <c r="I126" s="36">
        <f t="shared" si="64"/>
        <v>917</v>
      </c>
      <c r="J126" s="35">
        <f t="shared" si="64"/>
        <v>8</v>
      </c>
      <c r="K126" s="36">
        <f t="shared" si="64"/>
        <v>182</v>
      </c>
      <c r="L126" s="36">
        <f t="shared" si="64"/>
        <v>122</v>
      </c>
      <c r="M126" s="35">
        <f t="shared" si="64"/>
        <v>9</v>
      </c>
      <c r="N126" s="36">
        <f t="shared" si="64"/>
        <v>177</v>
      </c>
      <c r="O126" s="36">
        <f t="shared" si="64"/>
        <v>146</v>
      </c>
      <c r="P126" s="35">
        <f>SUM(P127:P128)</f>
        <v>8</v>
      </c>
      <c r="Q126" s="36">
        <f t="shared" si="64"/>
        <v>125</v>
      </c>
      <c r="R126" s="36">
        <f t="shared" si="64"/>
        <v>165</v>
      </c>
      <c r="S126" s="38"/>
      <c r="T126" s="38"/>
      <c r="V126" s="35">
        <v>40</v>
      </c>
      <c r="W126" s="36">
        <v>12</v>
      </c>
      <c r="X126" s="35">
        <v>15</v>
      </c>
      <c r="Y126" s="36">
        <v>18</v>
      </c>
      <c r="Z126" s="35">
        <v>3</v>
      </c>
      <c r="AA126" s="36">
        <v>3</v>
      </c>
    </row>
    <row r="127" spans="2:29" ht="18" customHeight="1">
      <c r="B127" s="72" t="s">
        <v>93</v>
      </c>
      <c r="C127" s="72"/>
      <c r="D127" s="72"/>
      <c r="E127" s="53">
        <v>821</v>
      </c>
      <c r="F127" s="23">
        <f aca="true" t="shared" si="65" ref="F127:H128">+J127+M127+P127</f>
        <v>22</v>
      </c>
      <c r="G127" s="31">
        <f t="shared" si="65"/>
        <v>444</v>
      </c>
      <c r="H127" s="31">
        <f t="shared" si="65"/>
        <v>370</v>
      </c>
      <c r="I127" s="31">
        <f>SUM(G127:H127)</f>
        <v>814</v>
      </c>
      <c r="J127" s="23">
        <v>7</v>
      </c>
      <c r="K127" s="31">
        <v>164</v>
      </c>
      <c r="L127" s="31">
        <v>103</v>
      </c>
      <c r="M127" s="23">
        <v>8</v>
      </c>
      <c r="N127" s="31">
        <v>162</v>
      </c>
      <c r="O127" s="31">
        <v>123</v>
      </c>
      <c r="P127" s="23">
        <v>7</v>
      </c>
      <c r="Q127" s="31">
        <v>118</v>
      </c>
      <c r="R127" s="31">
        <v>144</v>
      </c>
      <c r="S127" s="31"/>
      <c r="T127" s="31"/>
      <c r="U127" s="31"/>
      <c r="V127" s="23"/>
      <c r="W127" s="31"/>
      <c r="X127" s="23"/>
      <c r="Y127" s="31"/>
      <c r="Z127" s="23"/>
      <c r="AA127" s="31"/>
      <c r="AC127" s="24" t="s">
        <v>22</v>
      </c>
    </row>
    <row r="128" spans="2:29" ht="18" customHeight="1">
      <c r="B128" s="71" t="s">
        <v>75</v>
      </c>
      <c r="C128" s="4"/>
      <c r="D128" s="4"/>
      <c r="E128" s="54">
        <v>110</v>
      </c>
      <c r="F128" s="21">
        <f t="shared" si="65"/>
        <v>3</v>
      </c>
      <c r="G128" s="22">
        <f t="shared" si="65"/>
        <v>40</v>
      </c>
      <c r="H128" s="22">
        <f t="shared" si="65"/>
        <v>63</v>
      </c>
      <c r="I128" s="22">
        <f>SUM(G128:H128)</f>
        <v>103</v>
      </c>
      <c r="J128" s="21">
        <v>1</v>
      </c>
      <c r="K128" s="22">
        <v>18</v>
      </c>
      <c r="L128" s="22">
        <v>19</v>
      </c>
      <c r="M128" s="21">
        <v>1</v>
      </c>
      <c r="N128" s="22">
        <v>15</v>
      </c>
      <c r="O128" s="22">
        <v>23</v>
      </c>
      <c r="P128" s="21">
        <v>1</v>
      </c>
      <c r="Q128" s="22">
        <v>7</v>
      </c>
      <c r="R128" s="22">
        <v>21</v>
      </c>
      <c r="S128" s="22"/>
      <c r="T128" s="22"/>
      <c r="U128" s="22"/>
      <c r="V128" s="21"/>
      <c r="W128" s="22"/>
      <c r="X128" s="21"/>
      <c r="Y128" s="22"/>
      <c r="Z128" s="21"/>
      <c r="AA128" s="22"/>
      <c r="AB128" s="31"/>
      <c r="AC128" s="24" t="s">
        <v>108</v>
      </c>
    </row>
    <row r="129" spans="2:27" s="36" customFormat="1" ht="18" customHeight="1">
      <c r="B129" s="2" t="s">
        <v>94</v>
      </c>
      <c r="C129" s="2"/>
      <c r="D129" s="2" t="s">
        <v>86</v>
      </c>
      <c r="E129" s="68">
        <v>696</v>
      </c>
      <c r="F129" s="35">
        <f aca="true" t="shared" si="66" ref="F129:R129">SUM(F130:F131)</f>
        <v>19</v>
      </c>
      <c r="G129" s="36">
        <f t="shared" si="66"/>
        <v>465</v>
      </c>
      <c r="H129" s="36">
        <f t="shared" si="66"/>
        <v>254</v>
      </c>
      <c r="I129" s="36">
        <f t="shared" si="66"/>
        <v>719</v>
      </c>
      <c r="J129" s="35">
        <f t="shared" si="66"/>
        <v>7</v>
      </c>
      <c r="K129" s="36">
        <f t="shared" si="66"/>
        <v>178</v>
      </c>
      <c r="L129" s="36">
        <f t="shared" si="66"/>
        <v>102</v>
      </c>
      <c r="M129" s="35">
        <f t="shared" si="66"/>
        <v>5</v>
      </c>
      <c r="N129" s="36">
        <f t="shared" si="66"/>
        <v>137</v>
      </c>
      <c r="O129" s="36">
        <f t="shared" si="66"/>
        <v>57</v>
      </c>
      <c r="P129" s="35">
        <f t="shared" si="66"/>
        <v>7</v>
      </c>
      <c r="Q129" s="36">
        <f t="shared" si="66"/>
        <v>150</v>
      </c>
      <c r="R129" s="36">
        <f t="shared" si="66"/>
        <v>95</v>
      </c>
      <c r="V129" s="35">
        <v>38</v>
      </c>
      <c r="W129" s="36">
        <v>6</v>
      </c>
      <c r="X129" s="35">
        <v>3</v>
      </c>
      <c r="Y129" s="36">
        <v>7</v>
      </c>
      <c r="Z129" s="35">
        <v>4</v>
      </c>
      <c r="AA129" s="36">
        <v>3</v>
      </c>
    </row>
    <row r="130" spans="2:29" ht="18" customHeight="1">
      <c r="B130" s="5" t="s">
        <v>93</v>
      </c>
      <c r="C130" s="5"/>
      <c r="D130" s="5"/>
      <c r="E130" s="53">
        <v>692</v>
      </c>
      <c r="F130" s="23">
        <f aca="true" t="shared" si="67" ref="F130:H131">+J130+M130+P130</f>
        <v>19</v>
      </c>
      <c r="G130" s="24">
        <f t="shared" si="67"/>
        <v>465</v>
      </c>
      <c r="H130" s="24">
        <f t="shared" si="67"/>
        <v>254</v>
      </c>
      <c r="I130" s="24">
        <f>SUM(G130:H130)</f>
        <v>719</v>
      </c>
      <c r="J130" s="23">
        <v>7</v>
      </c>
      <c r="K130" s="24">
        <v>178</v>
      </c>
      <c r="L130" s="24">
        <v>102</v>
      </c>
      <c r="M130" s="23">
        <v>5</v>
      </c>
      <c r="N130" s="24">
        <v>137</v>
      </c>
      <c r="O130" s="24">
        <v>57</v>
      </c>
      <c r="P130" s="23">
        <v>7</v>
      </c>
      <c r="Q130" s="24">
        <v>150</v>
      </c>
      <c r="R130" s="24">
        <v>95</v>
      </c>
      <c r="V130" s="23"/>
      <c r="X130" s="23"/>
      <c r="Z130" s="23"/>
      <c r="AC130" s="24" t="s">
        <v>22</v>
      </c>
    </row>
    <row r="131" spans="2:29" ht="18" customHeight="1">
      <c r="B131" s="73" t="s">
        <v>122</v>
      </c>
      <c r="C131" s="4"/>
      <c r="D131" s="4"/>
      <c r="E131" s="54">
        <v>4</v>
      </c>
      <c r="F131" s="21">
        <f t="shared" si="67"/>
        <v>0</v>
      </c>
      <c r="G131" s="22">
        <f t="shared" si="67"/>
        <v>0</v>
      </c>
      <c r="H131" s="22">
        <f t="shared" si="67"/>
        <v>0</v>
      </c>
      <c r="I131" s="22">
        <f>SUM(G131:H131)</f>
        <v>0</v>
      </c>
      <c r="J131" s="21"/>
      <c r="K131" s="22"/>
      <c r="L131" s="22"/>
      <c r="M131" s="21"/>
      <c r="N131" s="22"/>
      <c r="O131" s="22"/>
      <c r="P131" s="21"/>
      <c r="Q131" s="22"/>
      <c r="R131" s="22"/>
      <c r="S131" s="22"/>
      <c r="T131" s="22"/>
      <c r="U131" s="22"/>
      <c r="V131" s="21"/>
      <c r="W131" s="22"/>
      <c r="X131" s="21"/>
      <c r="Y131" s="22"/>
      <c r="Z131" s="21"/>
      <c r="AA131" s="22"/>
      <c r="AC131" s="24" t="s">
        <v>147</v>
      </c>
    </row>
    <row r="132" spans="2:27" s="36" customFormat="1" ht="18" customHeight="1">
      <c r="B132" s="2" t="s">
        <v>96</v>
      </c>
      <c r="C132" s="2"/>
      <c r="D132" s="2" t="s">
        <v>86</v>
      </c>
      <c r="E132" s="68">
        <v>574</v>
      </c>
      <c r="F132" s="35">
        <f>SUM(F133:F134)</f>
        <v>19</v>
      </c>
      <c r="G132" s="36">
        <f aca="true" t="shared" si="68" ref="G132:R132">SUM(G133:G134)</f>
        <v>454</v>
      </c>
      <c r="H132" s="36">
        <f t="shared" si="68"/>
        <v>156</v>
      </c>
      <c r="I132" s="36">
        <f t="shared" si="68"/>
        <v>610</v>
      </c>
      <c r="J132" s="35">
        <f t="shared" si="68"/>
        <v>7</v>
      </c>
      <c r="K132" s="36">
        <f t="shared" si="68"/>
        <v>187</v>
      </c>
      <c r="L132" s="36">
        <f t="shared" si="68"/>
        <v>72</v>
      </c>
      <c r="M132" s="35">
        <f t="shared" si="68"/>
        <v>6</v>
      </c>
      <c r="N132" s="36">
        <f t="shared" si="68"/>
        <v>129</v>
      </c>
      <c r="O132" s="36">
        <f t="shared" si="68"/>
        <v>47</v>
      </c>
      <c r="P132" s="35">
        <f>SUM(P133:P134)</f>
        <v>6</v>
      </c>
      <c r="Q132" s="36">
        <f>SUM(Q133:Q134)</f>
        <v>138</v>
      </c>
      <c r="R132" s="36">
        <f t="shared" si="68"/>
        <v>37</v>
      </c>
      <c r="V132" s="35">
        <v>13</v>
      </c>
      <c r="W132" s="36">
        <v>14</v>
      </c>
      <c r="X132" s="35">
        <v>6</v>
      </c>
      <c r="Y132" s="36">
        <v>3</v>
      </c>
      <c r="Z132" s="35">
        <v>26</v>
      </c>
      <c r="AA132" s="36">
        <v>4</v>
      </c>
    </row>
    <row r="133" spans="2:29" ht="18" customHeight="1">
      <c r="B133" s="5" t="s">
        <v>93</v>
      </c>
      <c r="C133" s="5"/>
      <c r="D133" s="5"/>
      <c r="E133" s="53">
        <v>491</v>
      </c>
      <c r="F133" s="23">
        <f aca="true" t="shared" si="69" ref="F133:H134">+J133+M133+P133</f>
        <v>16</v>
      </c>
      <c r="G133" s="24">
        <f t="shared" si="69"/>
        <v>383</v>
      </c>
      <c r="H133" s="24">
        <f t="shared" si="69"/>
        <v>154</v>
      </c>
      <c r="I133" s="24">
        <f>SUM(G133:H133)</f>
        <v>537</v>
      </c>
      <c r="J133" s="23">
        <v>6</v>
      </c>
      <c r="K133" s="24">
        <v>153</v>
      </c>
      <c r="L133" s="24">
        <v>72</v>
      </c>
      <c r="M133" s="23">
        <v>5</v>
      </c>
      <c r="N133" s="24">
        <v>105</v>
      </c>
      <c r="O133" s="24">
        <v>45</v>
      </c>
      <c r="P133" s="23">
        <v>5</v>
      </c>
      <c r="Q133" s="24">
        <v>125</v>
      </c>
      <c r="R133" s="24">
        <v>37</v>
      </c>
      <c r="V133" s="23"/>
      <c r="X133" s="23"/>
      <c r="Z133" s="23"/>
      <c r="AC133" s="24" t="s">
        <v>22</v>
      </c>
    </row>
    <row r="134" spans="2:29" ht="18" customHeight="1">
      <c r="B134" s="4" t="s">
        <v>97</v>
      </c>
      <c r="C134" s="4"/>
      <c r="D134" s="4"/>
      <c r="E134" s="54">
        <v>83</v>
      </c>
      <c r="F134" s="21">
        <f t="shared" si="69"/>
        <v>3</v>
      </c>
      <c r="G134" s="22">
        <f t="shared" si="69"/>
        <v>71</v>
      </c>
      <c r="H134" s="22">
        <f t="shared" si="69"/>
        <v>2</v>
      </c>
      <c r="I134" s="22">
        <f>SUM(G134:H134)</f>
        <v>73</v>
      </c>
      <c r="J134" s="21">
        <v>1</v>
      </c>
      <c r="K134" s="22">
        <v>34</v>
      </c>
      <c r="L134" s="22">
        <v>0</v>
      </c>
      <c r="M134" s="21">
        <v>1</v>
      </c>
      <c r="N134" s="22">
        <v>24</v>
      </c>
      <c r="O134" s="22">
        <v>2</v>
      </c>
      <c r="P134" s="21">
        <v>1</v>
      </c>
      <c r="Q134" s="22">
        <v>13</v>
      </c>
      <c r="R134" s="22">
        <v>0</v>
      </c>
      <c r="S134" s="22"/>
      <c r="T134" s="22"/>
      <c r="U134" s="22"/>
      <c r="V134" s="21"/>
      <c r="W134" s="22"/>
      <c r="X134" s="21"/>
      <c r="Y134" s="22"/>
      <c r="Z134" s="21"/>
      <c r="AA134" s="22"/>
      <c r="AC134" s="24" t="s">
        <v>33</v>
      </c>
    </row>
    <row r="135" spans="2:27" s="36" customFormat="1" ht="18" customHeight="1">
      <c r="B135" s="5" t="s">
        <v>98</v>
      </c>
      <c r="C135" s="5"/>
      <c r="D135" s="5" t="s">
        <v>86</v>
      </c>
      <c r="E135" s="68">
        <v>893</v>
      </c>
      <c r="F135" s="35">
        <f aca="true" t="shared" si="70" ref="F135:R135">SUM(F136)</f>
        <v>22</v>
      </c>
      <c r="G135" s="36">
        <f t="shared" si="70"/>
        <v>611</v>
      </c>
      <c r="H135" s="36">
        <f t="shared" si="70"/>
        <v>195</v>
      </c>
      <c r="I135" s="36">
        <f t="shared" si="70"/>
        <v>806</v>
      </c>
      <c r="J135" s="35">
        <f t="shared" si="70"/>
        <v>7</v>
      </c>
      <c r="K135" s="36">
        <f t="shared" si="70"/>
        <v>187</v>
      </c>
      <c r="L135" s="36">
        <f t="shared" si="70"/>
        <v>64</v>
      </c>
      <c r="M135" s="35">
        <f t="shared" si="70"/>
        <v>7</v>
      </c>
      <c r="N135" s="36">
        <f t="shared" si="70"/>
        <v>200</v>
      </c>
      <c r="O135" s="36">
        <f t="shared" si="70"/>
        <v>64</v>
      </c>
      <c r="P135" s="35">
        <f t="shared" si="70"/>
        <v>8</v>
      </c>
      <c r="Q135" s="36">
        <f t="shared" si="70"/>
        <v>224</v>
      </c>
      <c r="R135" s="36">
        <f t="shared" si="70"/>
        <v>67</v>
      </c>
      <c r="V135" s="35">
        <v>31</v>
      </c>
      <c r="W135" s="36">
        <v>6</v>
      </c>
      <c r="X135" s="35">
        <v>15</v>
      </c>
      <c r="Y135" s="36">
        <v>8</v>
      </c>
      <c r="Z135" s="35">
        <v>7</v>
      </c>
      <c r="AA135" s="36">
        <v>4</v>
      </c>
    </row>
    <row r="136" spans="2:29" ht="18" customHeight="1">
      <c r="B136" s="4" t="s">
        <v>93</v>
      </c>
      <c r="C136" s="4"/>
      <c r="D136" s="4"/>
      <c r="E136" s="54">
        <v>893</v>
      </c>
      <c r="F136" s="21">
        <f>+J136+M136+P136</f>
        <v>22</v>
      </c>
      <c r="G136" s="22">
        <f>+K136+N136+Q136</f>
        <v>611</v>
      </c>
      <c r="H136" s="22">
        <f>+L136+O136+R136</f>
        <v>195</v>
      </c>
      <c r="I136" s="22">
        <f>SUM(G136:H136)</f>
        <v>806</v>
      </c>
      <c r="J136" s="21">
        <v>7</v>
      </c>
      <c r="K136" s="22">
        <v>187</v>
      </c>
      <c r="L136" s="22">
        <v>64</v>
      </c>
      <c r="M136" s="21">
        <v>7</v>
      </c>
      <c r="N136" s="22">
        <v>200</v>
      </c>
      <c r="O136" s="22">
        <v>64</v>
      </c>
      <c r="P136" s="21">
        <v>8</v>
      </c>
      <c r="Q136" s="22">
        <v>224</v>
      </c>
      <c r="R136" s="22">
        <v>67</v>
      </c>
      <c r="S136" s="22"/>
      <c r="T136" s="22"/>
      <c r="U136" s="22"/>
      <c r="V136" s="21"/>
      <c r="W136" s="22"/>
      <c r="X136" s="21"/>
      <c r="Y136" s="22"/>
      <c r="Z136" s="21"/>
      <c r="AA136" s="22"/>
      <c r="AC136" s="24" t="s">
        <v>22</v>
      </c>
    </row>
    <row r="137" spans="2:27" s="36" customFormat="1" ht="18" customHeight="1">
      <c r="B137" s="5" t="s">
        <v>99</v>
      </c>
      <c r="C137" s="5"/>
      <c r="D137" s="5" t="s">
        <v>86</v>
      </c>
      <c r="E137" s="68">
        <v>442</v>
      </c>
      <c r="F137" s="35">
        <f aca="true" t="shared" si="71" ref="F137:R137">SUM(F138:F139)</f>
        <v>14</v>
      </c>
      <c r="G137" s="36">
        <f t="shared" si="71"/>
        <v>265</v>
      </c>
      <c r="H137" s="36">
        <f t="shared" si="71"/>
        <v>169</v>
      </c>
      <c r="I137" s="36">
        <f t="shared" si="71"/>
        <v>434</v>
      </c>
      <c r="J137" s="35">
        <f t="shared" si="71"/>
        <v>5</v>
      </c>
      <c r="K137" s="36">
        <f t="shared" si="71"/>
        <v>99</v>
      </c>
      <c r="L137" s="36">
        <f t="shared" si="71"/>
        <v>62</v>
      </c>
      <c r="M137" s="35">
        <f t="shared" si="71"/>
        <v>4</v>
      </c>
      <c r="N137" s="36">
        <f t="shared" si="71"/>
        <v>87</v>
      </c>
      <c r="O137" s="36">
        <f t="shared" si="71"/>
        <v>56</v>
      </c>
      <c r="P137" s="35">
        <f t="shared" si="71"/>
        <v>5</v>
      </c>
      <c r="Q137" s="36">
        <f t="shared" si="71"/>
        <v>79</v>
      </c>
      <c r="R137" s="36">
        <f t="shared" si="71"/>
        <v>51</v>
      </c>
      <c r="V137" s="35">
        <v>17</v>
      </c>
      <c r="W137" s="36">
        <v>5</v>
      </c>
      <c r="X137" s="35">
        <v>7</v>
      </c>
      <c r="Y137" s="36">
        <v>3</v>
      </c>
      <c r="Z137" s="35">
        <v>4</v>
      </c>
      <c r="AA137" s="36">
        <v>3</v>
      </c>
    </row>
    <row r="138" spans="2:29" ht="18" customHeight="1">
      <c r="B138" s="5" t="s">
        <v>93</v>
      </c>
      <c r="C138" s="5"/>
      <c r="D138" s="5"/>
      <c r="E138" s="53">
        <v>413</v>
      </c>
      <c r="F138" s="23">
        <f aca="true" t="shared" si="72" ref="F138:H139">+J138+M138+P138</f>
        <v>13</v>
      </c>
      <c r="G138" s="24">
        <f t="shared" si="72"/>
        <v>257</v>
      </c>
      <c r="H138" s="24">
        <f t="shared" si="72"/>
        <v>169</v>
      </c>
      <c r="I138" s="24">
        <f>SUM(G138:H138)</f>
        <v>426</v>
      </c>
      <c r="J138" s="23">
        <v>5</v>
      </c>
      <c r="K138" s="24">
        <v>99</v>
      </c>
      <c r="L138" s="24">
        <v>62</v>
      </c>
      <c r="M138" s="23">
        <v>4</v>
      </c>
      <c r="N138" s="24">
        <v>87</v>
      </c>
      <c r="O138" s="24">
        <v>56</v>
      </c>
      <c r="P138" s="23">
        <v>4</v>
      </c>
      <c r="Q138" s="24">
        <v>71</v>
      </c>
      <c r="R138" s="24">
        <v>51</v>
      </c>
      <c r="V138" s="23"/>
      <c r="X138" s="23"/>
      <c r="Z138" s="23"/>
      <c r="AC138" s="24" t="s">
        <v>22</v>
      </c>
    </row>
    <row r="139" spans="2:29" ht="18" customHeight="1">
      <c r="B139" s="4" t="s">
        <v>100</v>
      </c>
      <c r="C139" s="4"/>
      <c r="D139" s="4"/>
      <c r="E139" s="54">
        <v>29</v>
      </c>
      <c r="F139" s="21">
        <f t="shared" si="72"/>
        <v>1</v>
      </c>
      <c r="G139" s="22">
        <f t="shared" si="72"/>
        <v>8</v>
      </c>
      <c r="H139" s="22">
        <f t="shared" si="72"/>
        <v>0</v>
      </c>
      <c r="I139" s="22">
        <f>SUM(G139:H139)</f>
        <v>8</v>
      </c>
      <c r="J139" s="21"/>
      <c r="K139" s="22"/>
      <c r="L139" s="22"/>
      <c r="M139" s="21"/>
      <c r="N139" s="22"/>
      <c r="O139" s="22"/>
      <c r="P139" s="21">
        <v>1</v>
      </c>
      <c r="Q139" s="22">
        <v>8</v>
      </c>
      <c r="R139" s="22">
        <v>0</v>
      </c>
      <c r="S139" s="22"/>
      <c r="T139" s="22"/>
      <c r="U139" s="22"/>
      <c r="V139" s="21"/>
      <c r="W139" s="22"/>
      <c r="X139" s="21"/>
      <c r="Y139" s="22"/>
      <c r="Z139" s="21"/>
      <c r="AA139" s="22"/>
      <c r="AC139" s="24" t="s">
        <v>110</v>
      </c>
    </row>
    <row r="140" spans="2:27" s="36" customFormat="1" ht="18" customHeight="1">
      <c r="B140" s="5" t="s">
        <v>101</v>
      </c>
      <c r="C140" s="5"/>
      <c r="D140" s="5" t="s">
        <v>86</v>
      </c>
      <c r="E140" s="68">
        <v>495</v>
      </c>
      <c r="F140" s="35">
        <f aca="true" t="shared" si="73" ref="F140:R140">SUM(F141)</f>
        <v>15</v>
      </c>
      <c r="G140" s="36">
        <f t="shared" si="73"/>
        <v>270</v>
      </c>
      <c r="H140" s="36">
        <f t="shared" si="73"/>
        <v>252</v>
      </c>
      <c r="I140" s="36">
        <f t="shared" si="73"/>
        <v>522</v>
      </c>
      <c r="J140" s="35">
        <f t="shared" si="73"/>
        <v>5</v>
      </c>
      <c r="K140" s="36">
        <f t="shared" si="73"/>
        <v>98</v>
      </c>
      <c r="L140" s="36">
        <f t="shared" si="73"/>
        <v>82</v>
      </c>
      <c r="M140" s="35">
        <f t="shared" si="73"/>
        <v>5</v>
      </c>
      <c r="N140" s="36">
        <f t="shared" si="73"/>
        <v>86</v>
      </c>
      <c r="O140" s="36">
        <f t="shared" si="73"/>
        <v>92</v>
      </c>
      <c r="P140" s="35">
        <f t="shared" si="73"/>
        <v>5</v>
      </c>
      <c r="Q140" s="36">
        <f t="shared" si="73"/>
        <v>86</v>
      </c>
      <c r="R140" s="36">
        <f t="shared" si="73"/>
        <v>78</v>
      </c>
      <c r="V140" s="35">
        <v>21</v>
      </c>
      <c r="W140" s="36">
        <v>10</v>
      </c>
      <c r="X140" s="35">
        <v>1</v>
      </c>
      <c r="Y140" s="36">
        <v>1</v>
      </c>
      <c r="Z140" s="35">
        <v>2</v>
      </c>
      <c r="AA140" s="36">
        <v>3</v>
      </c>
    </row>
    <row r="141" spans="2:29" ht="18" customHeight="1">
      <c r="B141" s="4" t="s">
        <v>93</v>
      </c>
      <c r="C141" s="4"/>
      <c r="D141" s="4"/>
      <c r="E141" s="54">
        <v>495</v>
      </c>
      <c r="F141" s="21">
        <f>+J141+M141+P141</f>
        <v>15</v>
      </c>
      <c r="G141" s="22">
        <f>+K141+N141+Q141</f>
        <v>270</v>
      </c>
      <c r="H141" s="22">
        <f>+L141+O141+R141</f>
        <v>252</v>
      </c>
      <c r="I141" s="22">
        <f>SUM(G141:H141)</f>
        <v>522</v>
      </c>
      <c r="J141" s="21">
        <v>5</v>
      </c>
      <c r="K141" s="22">
        <v>98</v>
      </c>
      <c r="L141" s="22">
        <v>82</v>
      </c>
      <c r="M141" s="21">
        <v>5</v>
      </c>
      <c r="N141" s="22">
        <v>86</v>
      </c>
      <c r="O141" s="22">
        <v>92</v>
      </c>
      <c r="P141" s="21">
        <v>5</v>
      </c>
      <c r="Q141" s="22">
        <v>86</v>
      </c>
      <c r="R141" s="22">
        <v>78</v>
      </c>
      <c r="S141" s="22"/>
      <c r="T141" s="22"/>
      <c r="U141" s="22">
        <v>20</v>
      </c>
      <c r="V141" s="21"/>
      <c r="W141" s="22"/>
      <c r="X141" s="21"/>
      <c r="Y141" s="22"/>
      <c r="Z141" s="21"/>
      <c r="AA141" s="22"/>
      <c r="AC141" s="24" t="s">
        <v>22</v>
      </c>
    </row>
    <row r="142" spans="2:27" s="36" customFormat="1" ht="18" customHeight="1">
      <c r="B142" s="5" t="s">
        <v>157</v>
      </c>
      <c r="C142" s="5"/>
      <c r="D142" s="5" t="s">
        <v>86</v>
      </c>
      <c r="E142" s="68">
        <v>1</v>
      </c>
      <c r="F142" s="35">
        <f aca="true" t="shared" si="74" ref="F142:R142">SUM(F143)</f>
        <v>2</v>
      </c>
      <c r="G142" s="36">
        <f t="shared" si="74"/>
        <v>8</v>
      </c>
      <c r="H142" s="36">
        <f t="shared" si="74"/>
        <v>0</v>
      </c>
      <c r="I142" s="36">
        <f t="shared" si="74"/>
        <v>8</v>
      </c>
      <c r="J142" s="35">
        <f t="shared" si="74"/>
        <v>2</v>
      </c>
      <c r="K142" s="36">
        <f t="shared" si="74"/>
        <v>8</v>
      </c>
      <c r="L142" s="36">
        <f t="shared" si="74"/>
        <v>0</v>
      </c>
      <c r="M142" s="35">
        <f t="shared" si="74"/>
        <v>0</v>
      </c>
      <c r="N142" s="36">
        <f t="shared" si="74"/>
        <v>0</v>
      </c>
      <c r="O142" s="36">
        <f t="shared" si="74"/>
        <v>0</v>
      </c>
      <c r="P142" s="35">
        <f t="shared" si="74"/>
        <v>0</v>
      </c>
      <c r="Q142" s="36">
        <f t="shared" si="74"/>
        <v>0</v>
      </c>
      <c r="R142" s="36">
        <f t="shared" si="74"/>
        <v>0</v>
      </c>
      <c r="V142" s="35">
        <v>3</v>
      </c>
      <c r="W142" s="36">
        <v>1</v>
      </c>
      <c r="X142" s="35">
        <v>2</v>
      </c>
      <c r="Y142" s="36">
        <v>2</v>
      </c>
      <c r="Z142" s="35">
        <v>0</v>
      </c>
      <c r="AA142" s="36">
        <v>1</v>
      </c>
    </row>
    <row r="143" spans="2:29" ht="18" customHeight="1">
      <c r="B143" s="22" t="s">
        <v>93</v>
      </c>
      <c r="C143" s="22"/>
      <c r="D143" s="22"/>
      <c r="E143" s="54">
        <v>1</v>
      </c>
      <c r="F143" s="21">
        <f>+J143+M143+P143</f>
        <v>2</v>
      </c>
      <c r="G143" s="22">
        <f>+K143+N143+Q143</f>
        <v>8</v>
      </c>
      <c r="H143" s="22">
        <f>+L143+O143+R143</f>
        <v>0</v>
      </c>
      <c r="I143" s="22">
        <f>SUM(G143:H143)</f>
        <v>8</v>
      </c>
      <c r="J143" s="21">
        <v>2</v>
      </c>
      <c r="K143" s="22">
        <v>8</v>
      </c>
      <c r="L143" s="22">
        <v>0</v>
      </c>
      <c r="M143" s="21">
        <v>0</v>
      </c>
      <c r="N143" s="22"/>
      <c r="O143" s="22"/>
      <c r="P143" s="21">
        <v>0</v>
      </c>
      <c r="Q143" s="22"/>
      <c r="R143" s="22"/>
      <c r="S143" s="22"/>
      <c r="T143" s="22"/>
      <c r="U143" s="22"/>
      <c r="V143" s="21"/>
      <c r="W143" s="22"/>
      <c r="X143" s="21"/>
      <c r="Y143" s="22"/>
      <c r="Z143" s="21"/>
      <c r="AA143" s="22"/>
      <c r="AC143" s="24" t="s">
        <v>22</v>
      </c>
    </row>
    <row r="144" spans="2:27" s="1" customFormat="1" ht="18" customHeight="1">
      <c r="B144" s="46" t="s">
        <v>16</v>
      </c>
      <c r="C144" s="46"/>
      <c r="D144" s="46"/>
      <c r="E144" s="47">
        <v>26970</v>
      </c>
      <c r="F144" s="48">
        <f aca="true" t="shared" si="75" ref="F144:R144">F6+F113</f>
        <v>750</v>
      </c>
      <c r="G144" s="49">
        <f t="shared" si="75"/>
        <v>14044</v>
      </c>
      <c r="H144" s="49">
        <f t="shared" si="75"/>
        <v>12682</v>
      </c>
      <c r="I144" s="50">
        <f t="shared" si="75"/>
        <v>26726</v>
      </c>
      <c r="J144" s="48">
        <f t="shared" si="75"/>
        <v>253</v>
      </c>
      <c r="K144" s="49">
        <f t="shared" si="75"/>
        <v>4897</v>
      </c>
      <c r="L144" s="49">
        <f t="shared" si="75"/>
        <v>4349</v>
      </c>
      <c r="M144" s="48">
        <f t="shared" si="75"/>
        <v>247</v>
      </c>
      <c r="N144" s="49">
        <f t="shared" si="75"/>
        <v>4619</v>
      </c>
      <c r="O144" s="49">
        <f t="shared" si="75"/>
        <v>4199</v>
      </c>
      <c r="P144" s="48">
        <f t="shared" si="75"/>
        <v>250</v>
      </c>
      <c r="Q144" s="49">
        <f t="shared" si="75"/>
        <v>4528</v>
      </c>
      <c r="R144" s="49">
        <f t="shared" si="75"/>
        <v>4134</v>
      </c>
      <c r="S144" s="113" t="e">
        <f>S6+S7</f>
        <v>#REF!</v>
      </c>
      <c r="T144" s="113" t="e">
        <f>T6+T7</f>
        <v>#REF!</v>
      </c>
      <c r="U144" s="113" t="e">
        <f>U6+U7</f>
        <v>#REF!</v>
      </c>
      <c r="V144" s="48">
        <f aca="true" t="shared" si="76" ref="V144:AA144">V6+V113</f>
        <v>1299</v>
      </c>
      <c r="W144" s="49">
        <f t="shared" si="76"/>
        <v>625</v>
      </c>
      <c r="X144" s="48">
        <f t="shared" si="76"/>
        <v>219</v>
      </c>
      <c r="Y144" s="49">
        <f t="shared" si="76"/>
        <v>281</v>
      </c>
      <c r="Z144" s="48">
        <f t="shared" si="76"/>
        <v>227</v>
      </c>
      <c r="AA144" s="49">
        <f t="shared" si="76"/>
        <v>236</v>
      </c>
    </row>
    <row r="146" spans="2:4" s="31" customFormat="1" ht="18" customHeight="1">
      <c r="B146" s="52"/>
      <c r="C146" s="52"/>
      <c r="D146" s="52"/>
    </row>
    <row r="147" s="31" customFormat="1" ht="18" customHeight="1"/>
  </sheetData>
  <printOptions/>
  <pageMargins left="0.7874015748031497" right="0.7874015748031497" top="0.984251968503937" bottom="0.984251968503937" header="0.5118110236220472" footer="0.5118110236220472"/>
  <pageSetup fitToHeight="10" horizontalDpi="600" verticalDpi="600" orientation="landscape" paperSize="12" scale="66" r:id="rId1"/>
  <rowBreaks count="2" manualBreakCount="2">
    <brk id="52" max="27" man="1"/>
    <brk id="10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Zeros="0" zoomScale="75" zoomScaleNormal="75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IV65"/>
    </sheetView>
  </sheetViews>
  <sheetFormatPr defaultColWidth="8.796875" defaultRowHeight="14.25"/>
  <cols>
    <col min="1" max="1" width="18.09765625" style="24" customWidth="1"/>
    <col min="2" max="2" width="0.203125" style="24" hidden="1" customWidth="1"/>
    <col min="3" max="3" width="9" style="24" hidden="1" customWidth="1"/>
    <col min="4" max="4" width="9.5" style="11" customWidth="1"/>
    <col min="5" max="26" width="9.8984375" style="24" customWidth="1"/>
    <col min="27" max="16384" width="9" style="24" customWidth="1"/>
  </cols>
  <sheetData>
    <row r="1" spans="1:26" ht="15" thickBot="1">
      <c r="A1" s="22" t="s">
        <v>148</v>
      </c>
      <c r="B1" s="22"/>
      <c r="C1" s="22"/>
      <c r="D1" s="6"/>
      <c r="E1" s="22"/>
      <c r="F1" s="22"/>
      <c r="G1" s="22"/>
      <c r="H1" s="22"/>
      <c r="I1" s="22"/>
      <c r="J1" s="22"/>
      <c r="K1" s="22"/>
      <c r="L1" s="22"/>
      <c r="M1" s="3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>
      <c r="A2" s="39"/>
      <c r="B2" s="39"/>
      <c r="C2" s="39"/>
      <c r="D2" s="7" t="s">
        <v>0</v>
      </c>
      <c r="E2" s="41" t="s">
        <v>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 t="s">
        <v>2</v>
      </c>
      <c r="V2" s="42"/>
      <c r="W2" s="42"/>
      <c r="X2" s="42"/>
      <c r="Y2" s="41" t="s">
        <v>3</v>
      </c>
      <c r="Z2" s="42"/>
    </row>
    <row r="3" spans="1:26" ht="14.25">
      <c r="A3" s="43" t="s">
        <v>4</v>
      </c>
      <c r="B3" s="43"/>
      <c r="C3" s="43"/>
      <c r="D3" s="8"/>
      <c r="E3" s="44" t="s">
        <v>5</v>
      </c>
      <c r="F3" s="22"/>
      <c r="G3" s="22"/>
      <c r="H3" s="22"/>
      <c r="I3" s="44" t="s">
        <v>6</v>
      </c>
      <c r="J3" s="22"/>
      <c r="K3" s="22"/>
      <c r="L3" s="44" t="s">
        <v>7</v>
      </c>
      <c r="M3" s="22"/>
      <c r="N3" s="22"/>
      <c r="O3" s="44" t="s">
        <v>8</v>
      </c>
      <c r="P3" s="22"/>
      <c r="Q3" s="22"/>
      <c r="R3" s="21" t="s">
        <v>102</v>
      </c>
      <c r="S3" s="22"/>
      <c r="T3" s="22"/>
      <c r="U3" s="44" t="s">
        <v>9</v>
      </c>
      <c r="V3" s="22"/>
      <c r="W3" s="44" t="s">
        <v>10</v>
      </c>
      <c r="X3" s="22"/>
      <c r="Y3" s="44" t="s">
        <v>9</v>
      </c>
      <c r="Z3" s="22"/>
    </row>
    <row r="4" spans="1:26" ht="14.25">
      <c r="A4" s="22"/>
      <c r="B4" s="22"/>
      <c r="C4" s="22"/>
      <c r="D4" s="9" t="s">
        <v>11</v>
      </c>
      <c r="E4" s="44" t="s">
        <v>12</v>
      </c>
      <c r="F4" s="44" t="s">
        <v>13</v>
      </c>
      <c r="G4" s="44" t="s">
        <v>14</v>
      </c>
      <c r="H4" s="44" t="s">
        <v>15</v>
      </c>
      <c r="I4" s="44" t="s">
        <v>12</v>
      </c>
      <c r="J4" s="44" t="s">
        <v>13</v>
      </c>
      <c r="K4" s="44" t="s">
        <v>14</v>
      </c>
      <c r="L4" s="74" t="s">
        <v>12</v>
      </c>
      <c r="M4" s="74" t="s">
        <v>13</v>
      </c>
      <c r="N4" s="74" t="s">
        <v>14</v>
      </c>
      <c r="O4" s="74" t="s">
        <v>12</v>
      </c>
      <c r="P4" s="74" t="s">
        <v>13</v>
      </c>
      <c r="Q4" s="74" t="s">
        <v>14</v>
      </c>
      <c r="R4" s="74" t="s">
        <v>12</v>
      </c>
      <c r="S4" s="74" t="s">
        <v>13</v>
      </c>
      <c r="T4" s="74" t="s">
        <v>14</v>
      </c>
      <c r="U4" s="44" t="s">
        <v>13</v>
      </c>
      <c r="V4" s="44" t="s">
        <v>14</v>
      </c>
      <c r="W4" s="44" t="s">
        <v>13</v>
      </c>
      <c r="X4" s="44" t="s">
        <v>14</v>
      </c>
      <c r="Y4" s="44" t="s">
        <v>13</v>
      </c>
      <c r="Z4" s="44" t="s">
        <v>14</v>
      </c>
    </row>
    <row r="5" spans="1:26" s="36" customFormat="1" ht="14.25">
      <c r="A5" s="75" t="s">
        <v>111</v>
      </c>
      <c r="B5" s="38"/>
      <c r="C5" s="38"/>
      <c r="D5" s="76"/>
      <c r="E5" s="77"/>
      <c r="F5" s="78"/>
      <c r="G5" s="78"/>
      <c r="H5" s="79"/>
      <c r="I5" s="80"/>
      <c r="J5" s="80"/>
      <c r="K5" s="80"/>
      <c r="L5" s="77"/>
      <c r="M5" s="78"/>
      <c r="N5" s="79"/>
      <c r="O5" s="77"/>
      <c r="P5" s="78"/>
      <c r="Q5" s="79"/>
      <c r="R5" s="77"/>
      <c r="S5" s="78"/>
      <c r="T5" s="79"/>
      <c r="U5" s="81"/>
      <c r="V5" s="82"/>
      <c r="W5" s="81"/>
      <c r="X5" s="82"/>
      <c r="Y5" s="83"/>
      <c r="Z5" s="83"/>
    </row>
    <row r="6" spans="1:25" s="36" customFormat="1" ht="14.25">
      <c r="A6" s="84" t="s">
        <v>112</v>
      </c>
      <c r="B6" s="38"/>
      <c r="C6" s="38"/>
      <c r="D6" s="121">
        <v>25</v>
      </c>
      <c r="E6" s="121">
        <f aca="true" t="shared" si="0" ref="E6:N6">E14</f>
        <v>2</v>
      </c>
      <c r="F6" s="122">
        <f t="shared" si="0"/>
        <v>13</v>
      </c>
      <c r="G6" s="122">
        <f t="shared" si="0"/>
        <v>1</v>
      </c>
      <c r="H6" s="123">
        <f t="shared" si="0"/>
        <v>14</v>
      </c>
      <c r="I6" s="122">
        <f t="shared" si="0"/>
        <v>1</v>
      </c>
      <c r="J6" s="122">
        <f t="shared" si="0"/>
        <v>7</v>
      </c>
      <c r="K6" s="122">
        <f t="shared" si="0"/>
        <v>0</v>
      </c>
      <c r="L6" s="121">
        <f t="shared" si="0"/>
        <v>1</v>
      </c>
      <c r="M6" s="122">
        <f t="shared" si="0"/>
        <v>6</v>
      </c>
      <c r="N6" s="122">
        <f t="shared" si="0"/>
        <v>1</v>
      </c>
      <c r="O6" s="121"/>
      <c r="P6" s="122"/>
      <c r="Q6" s="123"/>
      <c r="R6" s="121"/>
      <c r="S6" s="122"/>
      <c r="T6" s="124"/>
      <c r="U6" s="125"/>
      <c r="V6" s="124"/>
      <c r="W6" s="125"/>
      <c r="X6" s="124"/>
      <c r="Y6" s="83"/>
    </row>
    <row r="7" spans="1:27" s="36" customFormat="1" ht="14.25">
      <c r="A7" s="67"/>
      <c r="B7" s="67"/>
      <c r="C7" s="67"/>
      <c r="D7" s="126">
        <v>872</v>
      </c>
      <c r="E7" s="126">
        <f>SUMIF($C$8:$C$30,"県",E8:E28)</f>
        <v>69</v>
      </c>
      <c r="F7" s="127">
        <f aca="true" t="shared" si="1" ref="F7:Z7">SUMIF($C$8:$C$30,"県",F8:F28)</f>
        <v>480</v>
      </c>
      <c r="G7" s="127">
        <f t="shared" si="1"/>
        <v>400</v>
      </c>
      <c r="H7" s="128">
        <f t="shared" si="1"/>
        <v>880</v>
      </c>
      <c r="I7" s="126">
        <f t="shared" si="1"/>
        <v>19</v>
      </c>
      <c r="J7" s="127">
        <f t="shared" si="1"/>
        <v>154</v>
      </c>
      <c r="K7" s="128">
        <f t="shared" si="1"/>
        <v>143</v>
      </c>
      <c r="L7" s="126">
        <f t="shared" si="1"/>
        <v>19</v>
      </c>
      <c r="M7" s="127">
        <f t="shared" si="1"/>
        <v>126</v>
      </c>
      <c r="N7" s="128">
        <f t="shared" si="1"/>
        <v>105</v>
      </c>
      <c r="O7" s="126">
        <f t="shared" si="1"/>
        <v>18</v>
      </c>
      <c r="P7" s="127">
        <f t="shared" si="1"/>
        <v>119</v>
      </c>
      <c r="Q7" s="128">
        <f t="shared" si="1"/>
        <v>105</v>
      </c>
      <c r="R7" s="126">
        <f t="shared" si="1"/>
        <v>13</v>
      </c>
      <c r="S7" s="127">
        <f t="shared" si="1"/>
        <v>81</v>
      </c>
      <c r="T7" s="128">
        <f t="shared" si="1"/>
        <v>47</v>
      </c>
      <c r="U7" s="126">
        <f t="shared" si="1"/>
        <v>97</v>
      </c>
      <c r="V7" s="128">
        <f t="shared" si="1"/>
        <v>30</v>
      </c>
      <c r="W7" s="126">
        <f t="shared" si="1"/>
        <v>22</v>
      </c>
      <c r="X7" s="128">
        <f t="shared" si="1"/>
        <v>27</v>
      </c>
      <c r="Y7" s="126">
        <f t="shared" si="1"/>
        <v>11</v>
      </c>
      <c r="Z7" s="127">
        <f t="shared" si="1"/>
        <v>5</v>
      </c>
      <c r="AA7" s="38"/>
    </row>
    <row r="8" spans="1:26" s="36" customFormat="1" ht="14.25">
      <c r="A8" s="5" t="s">
        <v>29</v>
      </c>
      <c r="B8" s="5"/>
      <c r="C8" s="5" t="s">
        <v>20</v>
      </c>
      <c r="D8" s="129">
        <v>111</v>
      </c>
      <c r="E8" s="29">
        <f aca="true" t="shared" si="2" ref="E8:T8">SUM(E9)</f>
        <v>8</v>
      </c>
      <c r="F8" s="1">
        <f t="shared" si="2"/>
        <v>57</v>
      </c>
      <c r="G8" s="1">
        <f t="shared" si="2"/>
        <v>59</v>
      </c>
      <c r="H8" s="1">
        <f t="shared" si="2"/>
        <v>116</v>
      </c>
      <c r="I8" s="29">
        <f t="shared" si="2"/>
        <v>2</v>
      </c>
      <c r="J8" s="1">
        <f t="shared" si="2"/>
        <v>21</v>
      </c>
      <c r="K8" s="1">
        <f t="shared" si="2"/>
        <v>20</v>
      </c>
      <c r="L8" s="29">
        <f t="shared" si="2"/>
        <v>2</v>
      </c>
      <c r="M8" s="1">
        <f t="shared" si="2"/>
        <v>16</v>
      </c>
      <c r="N8" s="1">
        <f t="shared" si="2"/>
        <v>9</v>
      </c>
      <c r="O8" s="29">
        <f t="shared" si="2"/>
        <v>2</v>
      </c>
      <c r="P8" s="1">
        <f t="shared" si="2"/>
        <v>11</v>
      </c>
      <c r="Q8" s="1">
        <f t="shared" si="2"/>
        <v>19</v>
      </c>
      <c r="R8" s="29">
        <f t="shared" si="2"/>
        <v>2</v>
      </c>
      <c r="S8" s="30">
        <f t="shared" si="2"/>
        <v>9</v>
      </c>
      <c r="T8" s="1">
        <f t="shared" si="2"/>
        <v>11</v>
      </c>
      <c r="U8" s="29">
        <v>7</v>
      </c>
      <c r="V8" s="1">
        <v>4</v>
      </c>
      <c r="W8" s="29">
        <v>3</v>
      </c>
      <c r="X8" s="1">
        <v>5</v>
      </c>
      <c r="Y8" s="29">
        <v>0</v>
      </c>
      <c r="Z8" s="1">
        <v>0</v>
      </c>
    </row>
    <row r="9" spans="1:28" ht="14.25">
      <c r="A9" s="4" t="s">
        <v>21</v>
      </c>
      <c r="B9" s="4"/>
      <c r="C9" s="4"/>
      <c r="D9" s="130">
        <v>111</v>
      </c>
      <c r="E9" s="21">
        <f>+I9+L9+O9+R9</f>
        <v>8</v>
      </c>
      <c r="F9" s="22">
        <f>+J9+M9+P9+S9</f>
        <v>57</v>
      </c>
      <c r="G9" s="22">
        <f>+K9+N9+Q9+T9</f>
        <v>59</v>
      </c>
      <c r="H9" s="22">
        <f>SUM(F9:G9)</f>
        <v>116</v>
      </c>
      <c r="I9" s="21">
        <v>2</v>
      </c>
      <c r="J9" s="22">
        <v>21</v>
      </c>
      <c r="K9" s="22">
        <v>20</v>
      </c>
      <c r="L9" s="21">
        <v>2</v>
      </c>
      <c r="M9" s="22">
        <v>16</v>
      </c>
      <c r="N9" s="22">
        <v>9</v>
      </c>
      <c r="O9" s="21">
        <v>2</v>
      </c>
      <c r="P9" s="22">
        <v>11</v>
      </c>
      <c r="Q9" s="22">
        <v>19</v>
      </c>
      <c r="R9" s="21">
        <v>2</v>
      </c>
      <c r="S9" s="22">
        <v>9</v>
      </c>
      <c r="T9" s="22">
        <v>11</v>
      </c>
      <c r="U9" s="21"/>
      <c r="V9" s="22"/>
      <c r="W9" s="21"/>
      <c r="X9" s="22"/>
      <c r="Y9" s="21"/>
      <c r="Z9" s="22"/>
      <c r="AB9" s="24" t="s">
        <v>22</v>
      </c>
    </row>
    <row r="10" spans="1:26" s="36" customFormat="1" ht="14.25">
      <c r="A10" s="5" t="s">
        <v>44</v>
      </c>
      <c r="B10" s="5"/>
      <c r="C10" s="5" t="s">
        <v>20</v>
      </c>
      <c r="D10" s="129">
        <v>108</v>
      </c>
      <c r="E10" s="29">
        <f aca="true" t="shared" si="3" ref="E10:T10">SUM(E11:E13)</f>
        <v>12</v>
      </c>
      <c r="F10" s="1">
        <f aca="true" t="shared" si="4" ref="F10:K10">SUM(F11:F13)</f>
        <v>83</v>
      </c>
      <c r="G10" s="1">
        <f t="shared" si="4"/>
        <v>11</v>
      </c>
      <c r="H10" s="1">
        <f t="shared" si="4"/>
        <v>94</v>
      </c>
      <c r="I10" s="29">
        <f t="shared" si="4"/>
        <v>3</v>
      </c>
      <c r="J10" s="1">
        <f t="shared" si="4"/>
        <v>20</v>
      </c>
      <c r="K10" s="1">
        <f t="shared" si="4"/>
        <v>2</v>
      </c>
      <c r="L10" s="29">
        <f t="shared" si="3"/>
        <v>3</v>
      </c>
      <c r="M10" s="1">
        <f>SUM(M11:M13)</f>
        <v>20</v>
      </c>
      <c r="N10" s="1">
        <f>SUM(N11:N13)</f>
        <v>3</v>
      </c>
      <c r="O10" s="29">
        <f t="shared" si="3"/>
        <v>3</v>
      </c>
      <c r="P10" s="1">
        <f t="shared" si="3"/>
        <v>22</v>
      </c>
      <c r="Q10" s="1">
        <f t="shared" si="3"/>
        <v>6</v>
      </c>
      <c r="R10" s="29">
        <f t="shared" si="3"/>
        <v>3</v>
      </c>
      <c r="S10" s="30">
        <f t="shared" si="3"/>
        <v>21</v>
      </c>
      <c r="T10" s="1">
        <f t="shared" si="3"/>
        <v>0</v>
      </c>
      <c r="U10" s="29">
        <v>22</v>
      </c>
      <c r="V10" s="1">
        <v>1</v>
      </c>
      <c r="W10" s="29">
        <v>2</v>
      </c>
      <c r="X10" s="1">
        <v>2</v>
      </c>
      <c r="Y10" s="29">
        <v>4</v>
      </c>
      <c r="Z10" s="1">
        <v>1</v>
      </c>
    </row>
    <row r="11" spans="1:28" ht="14.25">
      <c r="A11" s="85" t="s">
        <v>45</v>
      </c>
      <c r="B11" s="5"/>
      <c r="C11" s="5"/>
      <c r="D11" s="8">
        <v>50</v>
      </c>
      <c r="E11" s="23">
        <f aca="true" t="shared" si="5" ref="E11:G14">+I11+L11+O11+R11</f>
        <v>4</v>
      </c>
      <c r="F11" s="24">
        <f t="shared" si="5"/>
        <v>41</v>
      </c>
      <c r="G11" s="24">
        <f t="shared" si="5"/>
        <v>2</v>
      </c>
      <c r="H11" s="24">
        <f>SUM(F11:G11)</f>
        <v>43</v>
      </c>
      <c r="I11" s="23">
        <v>1</v>
      </c>
      <c r="J11" s="24">
        <v>14</v>
      </c>
      <c r="K11" s="24">
        <v>0</v>
      </c>
      <c r="L11" s="23">
        <v>1</v>
      </c>
      <c r="M11" s="24">
        <v>6</v>
      </c>
      <c r="N11" s="24">
        <v>0</v>
      </c>
      <c r="O11" s="23">
        <v>1</v>
      </c>
      <c r="P11" s="24">
        <v>11</v>
      </c>
      <c r="Q11" s="24">
        <v>2</v>
      </c>
      <c r="R11" s="23">
        <v>1</v>
      </c>
      <c r="S11" s="31">
        <v>10</v>
      </c>
      <c r="T11" s="24">
        <v>0</v>
      </c>
      <c r="U11" s="23"/>
      <c r="W11" s="23"/>
      <c r="Y11" s="23"/>
      <c r="AB11" s="24" t="s">
        <v>33</v>
      </c>
    </row>
    <row r="12" spans="1:28" ht="14.25">
      <c r="A12" s="5" t="s">
        <v>34</v>
      </c>
      <c r="B12" s="5"/>
      <c r="C12" s="5"/>
      <c r="D12" s="8">
        <v>24</v>
      </c>
      <c r="E12" s="23">
        <f t="shared" si="5"/>
        <v>4</v>
      </c>
      <c r="F12" s="24">
        <f t="shared" si="5"/>
        <v>22</v>
      </c>
      <c r="G12" s="24">
        <f t="shared" si="5"/>
        <v>3</v>
      </c>
      <c r="H12" s="24">
        <f>SUM(F12:G12)</f>
        <v>25</v>
      </c>
      <c r="I12" s="23">
        <v>1</v>
      </c>
      <c r="J12" s="24">
        <v>4</v>
      </c>
      <c r="K12" s="24">
        <v>2</v>
      </c>
      <c r="L12" s="23">
        <v>1</v>
      </c>
      <c r="M12" s="24">
        <v>8</v>
      </c>
      <c r="N12" s="24">
        <v>0</v>
      </c>
      <c r="O12" s="23">
        <v>1</v>
      </c>
      <c r="P12" s="24">
        <v>7</v>
      </c>
      <c r="Q12" s="24">
        <v>1</v>
      </c>
      <c r="R12" s="23">
        <v>1</v>
      </c>
      <c r="S12" s="31">
        <v>3</v>
      </c>
      <c r="T12" s="24">
        <v>0</v>
      </c>
      <c r="U12" s="23"/>
      <c r="W12" s="23"/>
      <c r="Y12" s="23"/>
      <c r="AB12" s="24" t="s">
        <v>33</v>
      </c>
    </row>
    <row r="13" spans="1:28" ht="14.25">
      <c r="A13" s="85" t="s">
        <v>47</v>
      </c>
      <c r="B13" s="5"/>
      <c r="C13" s="5"/>
      <c r="D13" s="8">
        <v>34</v>
      </c>
      <c r="E13" s="23">
        <f t="shared" si="5"/>
        <v>4</v>
      </c>
      <c r="F13" s="24">
        <f t="shared" si="5"/>
        <v>20</v>
      </c>
      <c r="G13" s="24">
        <f t="shared" si="5"/>
        <v>6</v>
      </c>
      <c r="H13" s="24">
        <f>SUM(F13:G13)</f>
        <v>26</v>
      </c>
      <c r="I13" s="23">
        <v>1</v>
      </c>
      <c r="J13" s="24">
        <v>2</v>
      </c>
      <c r="K13" s="24">
        <v>0</v>
      </c>
      <c r="L13" s="23">
        <v>1</v>
      </c>
      <c r="M13" s="24">
        <v>6</v>
      </c>
      <c r="N13" s="24">
        <v>3</v>
      </c>
      <c r="O13" s="23">
        <v>1</v>
      </c>
      <c r="P13" s="24">
        <v>4</v>
      </c>
      <c r="Q13" s="58">
        <v>3</v>
      </c>
      <c r="R13" s="86">
        <v>1</v>
      </c>
      <c r="S13" s="59">
        <v>8</v>
      </c>
      <c r="T13" s="58">
        <v>0</v>
      </c>
      <c r="U13" s="23"/>
      <c r="W13" s="23"/>
      <c r="Y13" s="23"/>
      <c r="AB13" s="24" t="s">
        <v>33</v>
      </c>
    </row>
    <row r="14" spans="1:28" ht="14.25">
      <c r="A14" s="4" t="s">
        <v>126</v>
      </c>
      <c r="B14" s="4"/>
      <c r="C14" s="4"/>
      <c r="D14" s="131">
        <v>25</v>
      </c>
      <c r="E14" s="87">
        <f t="shared" si="5"/>
        <v>2</v>
      </c>
      <c r="F14" s="88">
        <f t="shared" si="5"/>
        <v>13</v>
      </c>
      <c r="G14" s="88">
        <f t="shared" si="5"/>
        <v>1</v>
      </c>
      <c r="H14" s="88">
        <f>SUM(F14:G14)</f>
        <v>14</v>
      </c>
      <c r="I14" s="87">
        <v>1</v>
      </c>
      <c r="J14" s="88">
        <v>7</v>
      </c>
      <c r="K14" s="88">
        <v>0</v>
      </c>
      <c r="L14" s="87">
        <v>1</v>
      </c>
      <c r="M14" s="88">
        <v>6</v>
      </c>
      <c r="N14" s="88">
        <v>1</v>
      </c>
      <c r="O14" s="87"/>
      <c r="P14" s="88"/>
      <c r="Q14" s="88"/>
      <c r="R14" s="87"/>
      <c r="S14" s="88"/>
      <c r="T14" s="88"/>
      <c r="U14" s="21"/>
      <c r="V14" s="22"/>
      <c r="W14" s="21"/>
      <c r="X14" s="22"/>
      <c r="Y14" s="21"/>
      <c r="Z14" s="22"/>
      <c r="AB14" s="24" t="s">
        <v>82</v>
      </c>
    </row>
    <row r="15" spans="1:26" s="36" customFormat="1" ht="14.25">
      <c r="A15" s="5" t="s">
        <v>58</v>
      </c>
      <c r="B15" s="5"/>
      <c r="C15" s="5" t="s">
        <v>20</v>
      </c>
      <c r="D15" s="129">
        <v>50</v>
      </c>
      <c r="E15" s="29">
        <f aca="true" t="shared" si="6" ref="E15:T15">SUM(E16)</f>
        <v>4</v>
      </c>
      <c r="F15" s="1">
        <f t="shared" si="6"/>
        <v>34</v>
      </c>
      <c r="G15" s="1">
        <f t="shared" si="6"/>
        <v>14</v>
      </c>
      <c r="H15" s="1">
        <f t="shared" si="6"/>
        <v>48</v>
      </c>
      <c r="I15" s="29">
        <f t="shared" si="6"/>
        <v>1</v>
      </c>
      <c r="J15" s="1">
        <f t="shared" si="6"/>
        <v>11</v>
      </c>
      <c r="K15" s="1">
        <f t="shared" si="6"/>
        <v>3</v>
      </c>
      <c r="L15" s="29">
        <f t="shared" si="6"/>
        <v>1</v>
      </c>
      <c r="M15" s="1">
        <f t="shared" si="6"/>
        <v>9</v>
      </c>
      <c r="N15" s="1">
        <f t="shared" si="6"/>
        <v>5</v>
      </c>
      <c r="O15" s="29">
        <f t="shared" si="6"/>
        <v>1</v>
      </c>
      <c r="P15" s="1">
        <f t="shared" si="6"/>
        <v>8</v>
      </c>
      <c r="Q15" s="1">
        <f t="shared" si="6"/>
        <v>2</v>
      </c>
      <c r="R15" s="29">
        <f t="shared" si="6"/>
        <v>1</v>
      </c>
      <c r="S15" s="30">
        <f t="shared" si="6"/>
        <v>6</v>
      </c>
      <c r="T15" s="1">
        <f t="shared" si="6"/>
        <v>4</v>
      </c>
      <c r="U15" s="29">
        <v>5</v>
      </c>
      <c r="V15" s="1">
        <v>1</v>
      </c>
      <c r="W15" s="29">
        <v>2</v>
      </c>
      <c r="X15" s="1">
        <v>2</v>
      </c>
      <c r="Y15" s="29">
        <v>0</v>
      </c>
      <c r="Z15" s="1">
        <v>0</v>
      </c>
    </row>
    <row r="16" spans="1:28" ht="14.25">
      <c r="A16" s="4" t="s">
        <v>21</v>
      </c>
      <c r="B16" s="4"/>
      <c r="C16" s="4"/>
      <c r="D16" s="130">
        <v>50</v>
      </c>
      <c r="E16" s="21">
        <f>+I16+L16+O16+R16</f>
        <v>4</v>
      </c>
      <c r="F16" s="22">
        <f>+J16+M16+P16+S16</f>
        <v>34</v>
      </c>
      <c r="G16" s="22">
        <f>+K16+N16+Q16+T16</f>
        <v>14</v>
      </c>
      <c r="H16" s="22">
        <f>SUM(F16:G16)</f>
        <v>48</v>
      </c>
      <c r="I16" s="21">
        <v>1</v>
      </c>
      <c r="J16" s="22">
        <v>11</v>
      </c>
      <c r="K16" s="22">
        <v>3</v>
      </c>
      <c r="L16" s="21">
        <v>1</v>
      </c>
      <c r="M16" s="22">
        <v>9</v>
      </c>
      <c r="N16" s="22">
        <v>5</v>
      </c>
      <c r="O16" s="21">
        <v>1</v>
      </c>
      <c r="P16" s="22">
        <v>8</v>
      </c>
      <c r="Q16" s="22">
        <v>2</v>
      </c>
      <c r="R16" s="21">
        <v>1</v>
      </c>
      <c r="S16" s="22">
        <v>6</v>
      </c>
      <c r="T16" s="22">
        <v>4</v>
      </c>
      <c r="U16" s="21"/>
      <c r="V16" s="22"/>
      <c r="W16" s="21"/>
      <c r="X16" s="22"/>
      <c r="Y16" s="21"/>
      <c r="Z16" s="22"/>
      <c r="AB16" s="24" t="s">
        <v>22</v>
      </c>
    </row>
    <row r="17" spans="1:26" s="36" customFormat="1" ht="14.25">
      <c r="A17" s="5" t="s">
        <v>70</v>
      </c>
      <c r="B17" s="5"/>
      <c r="C17" s="5" t="s">
        <v>20</v>
      </c>
      <c r="D17" s="129">
        <v>24</v>
      </c>
      <c r="E17" s="29">
        <f aca="true" t="shared" si="7" ref="E17:T17">SUM(E18)</f>
        <v>4</v>
      </c>
      <c r="F17" s="1">
        <f t="shared" si="7"/>
        <v>13</v>
      </c>
      <c r="G17" s="1">
        <f t="shared" si="7"/>
        <v>18</v>
      </c>
      <c r="H17" s="1">
        <f t="shared" si="7"/>
        <v>31</v>
      </c>
      <c r="I17" s="29">
        <f t="shared" si="7"/>
        <v>1</v>
      </c>
      <c r="J17" s="1">
        <f t="shared" si="7"/>
        <v>7</v>
      </c>
      <c r="K17" s="1">
        <f t="shared" si="7"/>
        <v>9</v>
      </c>
      <c r="L17" s="29">
        <f t="shared" si="7"/>
        <v>1</v>
      </c>
      <c r="M17" s="1">
        <f t="shared" si="7"/>
        <v>0</v>
      </c>
      <c r="N17" s="1">
        <f t="shared" si="7"/>
        <v>3</v>
      </c>
      <c r="O17" s="29">
        <f t="shared" si="7"/>
        <v>1</v>
      </c>
      <c r="P17" s="1">
        <f t="shared" si="7"/>
        <v>3</v>
      </c>
      <c r="Q17" s="1">
        <f t="shared" si="7"/>
        <v>4</v>
      </c>
      <c r="R17" s="29">
        <f t="shared" si="7"/>
        <v>1</v>
      </c>
      <c r="S17" s="30">
        <f t="shared" si="7"/>
        <v>3</v>
      </c>
      <c r="T17" s="1">
        <f t="shared" si="7"/>
        <v>2</v>
      </c>
      <c r="U17" s="29">
        <v>5</v>
      </c>
      <c r="V17" s="1">
        <v>1</v>
      </c>
      <c r="W17" s="29">
        <v>1</v>
      </c>
      <c r="X17" s="1">
        <v>4</v>
      </c>
      <c r="Y17" s="29">
        <v>0</v>
      </c>
      <c r="Z17" s="1">
        <v>0</v>
      </c>
    </row>
    <row r="18" spans="1:28" ht="14.25">
      <c r="A18" s="4" t="s">
        <v>21</v>
      </c>
      <c r="B18" s="4"/>
      <c r="C18" s="4"/>
      <c r="D18" s="130">
        <v>24</v>
      </c>
      <c r="E18" s="21">
        <f>+I18+L18+O18+R18</f>
        <v>4</v>
      </c>
      <c r="F18" s="22">
        <f>+J18+M18+P18+S18</f>
        <v>13</v>
      </c>
      <c r="G18" s="22">
        <f>+K18+N18+Q18+T18</f>
        <v>18</v>
      </c>
      <c r="H18" s="22">
        <f>SUM(F18:G18)</f>
        <v>31</v>
      </c>
      <c r="I18" s="21">
        <v>1</v>
      </c>
      <c r="J18" s="22">
        <v>7</v>
      </c>
      <c r="K18" s="22">
        <v>9</v>
      </c>
      <c r="L18" s="21">
        <v>1</v>
      </c>
      <c r="M18" s="22">
        <v>0</v>
      </c>
      <c r="N18" s="22">
        <v>3</v>
      </c>
      <c r="O18" s="21">
        <v>1</v>
      </c>
      <c r="P18" s="22">
        <v>3</v>
      </c>
      <c r="Q18" s="22">
        <v>4</v>
      </c>
      <c r="R18" s="21">
        <v>1</v>
      </c>
      <c r="S18" s="22">
        <v>3</v>
      </c>
      <c r="T18" s="22">
        <v>2</v>
      </c>
      <c r="U18" s="21"/>
      <c r="V18" s="22"/>
      <c r="W18" s="21"/>
      <c r="X18" s="22"/>
      <c r="Y18" s="21"/>
      <c r="Z18" s="22"/>
      <c r="AB18" s="24" t="s">
        <v>22</v>
      </c>
    </row>
    <row r="19" spans="1:26" s="36" customFormat="1" ht="14.25">
      <c r="A19" s="5" t="s">
        <v>73</v>
      </c>
      <c r="B19" s="5"/>
      <c r="C19" s="5" t="s">
        <v>20</v>
      </c>
      <c r="D19" s="129">
        <v>31</v>
      </c>
      <c r="E19" s="29">
        <f aca="true" t="shared" si="8" ref="E19:T19">SUM(E20)</f>
        <v>4</v>
      </c>
      <c r="F19" s="1">
        <f t="shared" si="8"/>
        <v>27</v>
      </c>
      <c r="G19" s="1">
        <f t="shared" si="8"/>
        <v>10</v>
      </c>
      <c r="H19" s="1">
        <f t="shared" si="8"/>
        <v>37</v>
      </c>
      <c r="I19" s="29">
        <f t="shared" si="8"/>
        <v>1</v>
      </c>
      <c r="J19" s="1">
        <f t="shared" si="8"/>
        <v>7</v>
      </c>
      <c r="K19" s="1">
        <f t="shared" si="8"/>
        <v>7</v>
      </c>
      <c r="L19" s="29">
        <f t="shared" si="8"/>
        <v>1</v>
      </c>
      <c r="M19" s="1">
        <f t="shared" si="8"/>
        <v>8</v>
      </c>
      <c r="N19" s="1">
        <f t="shared" si="8"/>
        <v>3</v>
      </c>
      <c r="O19" s="29">
        <f t="shared" si="8"/>
        <v>1</v>
      </c>
      <c r="P19" s="1">
        <f t="shared" si="8"/>
        <v>5</v>
      </c>
      <c r="Q19" s="1">
        <f t="shared" si="8"/>
        <v>0</v>
      </c>
      <c r="R19" s="29">
        <f t="shared" si="8"/>
        <v>1</v>
      </c>
      <c r="S19" s="30">
        <f t="shared" si="8"/>
        <v>7</v>
      </c>
      <c r="T19" s="1">
        <f t="shared" si="8"/>
        <v>0</v>
      </c>
      <c r="U19" s="29">
        <v>6</v>
      </c>
      <c r="V19" s="1">
        <v>0</v>
      </c>
      <c r="W19" s="29">
        <v>2</v>
      </c>
      <c r="X19" s="1">
        <v>4</v>
      </c>
      <c r="Y19" s="29">
        <v>0</v>
      </c>
      <c r="Z19" s="1">
        <v>0</v>
      </c>
    </row>
    <row r="20" spans="1:28" ht="14.25">
      <c r="A20" s="4" t="s">
        <v>21</v>
      </c>
      <c r="B20" s="4"/>
      <c r="C20" s="4"/>
      <c r="D20" s="130">
        <v>31</v>
      </c>
      <c r="E20" s="21">
        <f>+I20+L20+O20+R20</f>
        <v>4</v>
      </c>
      <c r="F20" s="22">
        <f>+J20+M20+P20+S20</f>
        <v>27</v>
      </c>
      <c r="G20" s="22">
        <f>+K20+N20+Q20+T20</f>
        <v>10</v>
      </c>
      <c r="H20" s="22">
        <f>SUM(F20:G20)</f>
        <v>37</v>
      </c>
      <c r="I20" s="21">
        <v>1</v>
      </c>
      <c r="J20" s="22">
        <v>7</v>
      </c>
      <c r="K20" s="22">
        <v>7</v>
      </c>
      <c r="L20" s="21">
        <v>1</v>
      </c>
      <c r="M20" s="22">
        <v>8</v>
      </c>
      <c r="N20" s="22">
        <v>3</v>
      </c>
      <c r="O20" s="21">
        <v>1</v>
      </c>
      <c r="P20" s="22">
        <v>5</v>
      </c>
      <c r="Q20" s="22">
        <v>0</v>
      </c>
      <c r="R20" s="21">
        <v>1</v>
      </c>
      <c r="S20" s="22">
        <v>7</v>
      </c>
      <c r="T20" s="22">
        <v>0</v>
      </c>
      <c r="U20" s="21"/>
      <c r="V20" s="22"/>
      <c r="W20" s="21"/>
      <c r="X20" s="22"/>
      <c r="Y20" s="21"/>
      <c r="Z20" s="22"/>
      <c r="AB20" s="24" t="s">
        <v>22</v>
      </c>
    </row>
    <row r="21" spans="1:26" s="36" customFormat="1" ht="14.25">
      <c r="A21" s="5" t="s">
        <v>76</v>
      </c>
      <c r="B21" s="5"/>
      <c r="C21" s="5" t="s">
        <v>20</v>
      </c>
      <c r="D21" s="129">
        <v>21</v>
      </c>
      <c r="E21" s="29">
        <f aca="true" t="shared" si="9" ref="E21:T21">SUM(E22)</f>
        <v>4</v>
      </c>
      <c r="F21" s="1">
        <f t="shared" si="9"/>
        <v>19</v>
      </c>
      <c r="G21" s="1">
        <f t="shared" si="9"/>
        <v>7</v>
      </c>
      <c r="H21" s="1">
        <f t="shared" si="9"/>
        <v>26</v>
      </c>
      <c r="I21" s="29">
        <f t="shared" si="9"/>
        <v>1</v>
      </c>
      <c r="J21" s="1">
        <f t="shared" si="9"/>
        <v>8</v>
      </c>
      <c r="K21" s="1">
        <f t="shared" si="9"/>
        <v>1</v>
      </c>
      <c r="L21" s="29">
        <f t="shared" si="9"/>
        <v>1</v>
      </c>
      <c r="M21" s="1">
        <f t="shared" si="9"/>
        <v>6</v>
      </c>
      <c r="N21" s="1">
        <f t="shared" si="9"/>
        <v>4</v>
      </c>
      <c r="O21" s="29">
        <f t="shared" si="9"/>
        <v>1</v>
      </c>
      <c r="P21" s="1">
        <f t="shared" si="9"/>
        <v>4</v>
      </c>
      <c r="Q21" s="1">
        <f t="shared" si="9"/>
        <v>0</v>
      </c>
      <c r="R21" s="29">
        <f t="shared" si="9"/>
        <v>1</v>
      </c>
      <c r="S21" s="30">
        <f t="shared" si="9"/>
        <v>1</v>
      </c>
      <c r="T21" s="1">
        <f t="shared" si="9"/>
        <v>2</v>
      </c>
      <c r="U21" s="29">
        <v>7</v>
      </c>
      <c r="V21" s="1">
        <v>0</v>
      </c>
      <c r="W21" s="29">
        <v>1</v>
      </c>
      <c r="X21" s="1">
        <v>1</v>
      </c>
      <c r="Y21" s="29">
        <v>0</v>
      </c>
      <c r="Z21" s="1">
        <v>0</v>
      </c>
    </row>
    <row r="22" spans="1:28" ht="14.25">
      <c r="A22" s="71" t="s">
        <v>93</v>
      </c>
      <c r="B22" s="4"/>
      <c r="C22" s="4"/>
      <c r="D22" s="130">
        <v>21</v>
      </c>
      <c r="E22" s="21">
        <f>+I22+L22+O22+R22</f>
        <v>4</v>
      </c>
      <c r="F22" s="22">
        <f>+J22+M22+P22+S22</f>
        <v>19</v>
      </c>
      <c r="G22" s="22">
        <f>+K22+N22+Q22+T22</f>
        <v>7</v>
      </c>
      <c r="H22" s="22">
        <f>SUM(F22:G22)</f>
        <v>26</v>
      </c>
      <c r="I22" s="21">
        <v>1</v>
      </c>
      <c r="J22" s="22">
        <v>8</v>
      </c>
      <c r="K22" s="22">
        <v>1</v>
      </c>
      <c r="L22" s="21">
        <v>1</v>
      </c>
      <c r="M22" s="22">
        <v>6</v>
      </c>
      <c r="N22" s="22">
        <v>4</v>
      </c>
      <c r="O22" s="21">
        <v>1</v>
      </c>
      <c r="P22" s="22">
        <v>4</v>
      </c>
      <c r="Q22" s="22">
        <v>0</v>
      </c>
      <c r="R22" s="21">
        <v>1</v>
      </c>
      <c r="S22" s="22">
        <v>1</v>
      </c>
      <c r="T22" s="22">
        <v>2</v>
      </c>
      <c r="U22" s="21"/>
      <c r="V22" s="22"/>
      <c r="W22" s="21"/>
      <c r="X22" s="22"/>
      <c r="Y22" s="21"/>
      <c r="Z22" s="22"/>
      <c r="AB22" s="24" t="s">
        <v>22</v>
      </c>
    </row>
    <row r="23" spans="1:26" s="36" customFormat="1" ht="14.25">
      <c r="A23" s="5" t="s">
        <v>78</v>
      </c>
      <c r="B23" s="5"/>
      <c r="C23" s="5" t="s">
        <v>20</v>
      </c>
      <c r="D23" s="129">
        <v>17</v>
      </c>
      <c r="E23" s="29">
        <f>SUM(E24)</f>
        <v>0</v>
      </c>
      <c r="F23" s="30">
        <f aca="true" t="shared" si="10" ref="F23:T23">SUM(F24)</f>
        <v>0</v>
      </c>
      <c r="G23" s="30">
        <f t="shared" si="10"/>
        <v>0</v>
      </c>
      <c r="H23" s="30">
        <f t="shared" si="10"/>
        <v>0</v>
      </c>
      <c r="I23" s="29">
        <f t="shared" si="10"/>
        <v>0</v>
      </c>
      <c r="J23" s="30">
        <f t="shared" si="10"/>
        <v>0</v>
      </c>
      <c r="K23" s="30">
        <f t="shared" si="10"/>
        <v>0</v>
      </c>
      <c r="L23" s="29">
        <f t="shared" si="10"/>
        <v>0</v>
      </c>
      <c r="M23" s="30">
        <f t="shared" si="10"/>
        <v>0</v>
      </c>
      <c r="N23" s="30">
        <f t="shared" si="10"/>
        <v>0</v>
      </c>
      <c r="O23" s="29">
        <f t="shared" si="10"/>
        <v>0</v>
      </c>
      <c r="P23" s="30">
        <f t="shared" si="10"/>
        <v>0</v>
      </c>
      <c r="Q23" s="30">
        <f t="shared" si="10"/>
        <v>0</v>
      </c>
      <c r="R23" s="29">
        <f t="shared" si="10"/>
        <v>0</v>
      </c>
      <c r="S23" s="30">
        <f t="shared" si="10"/>
        <v>0</v>
      </c>
      <c r="T23" s="30">
        <f t="shared" si="10"/>
        <v>0</v>
      </c>
      <c r="U23" s="29"/>
      <c r="V23" s="1"/>
      <c r="W23" s="29"/>
      <c r="X23" s="1"/>
      <c r="Y23" s="29"/>
      <c r="Z23" s="1"/>
    </row>
    <row r="24" spans="1:28" s="2" customFormat="1" ht="14.25">
      <c r="A24" s="4" t="s">
        <v>93</v>
      </c>
      <c r="B24" s="4"/>
      <c r="C24" s="4"/>
      <c r="D24" s="132">
        <v>17</v>
      </c>
      <c r="E24" s="21">
        <f>+I24+L24+O24+R24</f>
        <v>0</v>
      </c>
      <c r="F24" s="22">
        <f>+J24+M24+P24+S24</f>
        <v>0</v>
      </c>
      <c r="G24" s="22">
        <f>+K24+N24+Q24+T24</f>
        <v>0</v>
      </c>
      <c r="H24" s="22">
        <f>SUM(F24:G24)</f>
        <v>0</v>
      </c>
      <c r="I24" s="21"/>
      <c r="J24" s="22"/>
      <c r="K24" s="22"/>
      <c r="L24" s="21"/>
      <c r="M24" s="22"/>
      <c r="N24" s="22"/>
      <c r="O24" s="21"/>
      <c r="P24" s="22"/>
      <c r="Q24" s="22"/>
      <c r="R24" s="21"/>
      <c r="S24" s="22"/>
      <c r="T24" s="22"/>
      <c r="U24" s="21"/>
      <c r="V24" s="22"/>
      <c r="W24" s="21"/>
      <c r="X24" s="22"/>
      <c r="Y24" s="21"/>
      <c r="Z24" s="22"/>
      <c r="AB24" s="2" t="s">
        <v>22</v>
      </c>
    </row>
    <row r="25" spans="1:26" s="36" customFormat="1" ht="14.25">
      <c r="A25" s="5" t="s">
        <v>146</v>
      </c>
      <c r="B25" s="5"/>
      <c r="C25" s="5" t="s">
        <v>20</v>
      </c>
      <c r="D25" s="129">
        <v>367</v>
      </c>
      <c r="E25" s="29">
        <f>E26+E27</f>
        <v>23</v>
      </c>
      <c r="F25" s="1">
        <f>SUM(F26:F27)</f>
        <v>182</v>
      </c>
      <c r="G25" s="1">
        <f>SUM(G26:G27)</f>
        <v>211</v>
      </c>
      <c r="H25" s="1">
        <f>SUM(H26:H27)</f>
        <v>393</v>
      </c>
      <c r="I25" s="29">
        <f aca="true" t="shared" si="11" ref="I25:T25">SUM(I26:I27)</f>
        <v>7</v>
      </c>
      <c r="J25" s="1">
        <f t="shared" si="11"/>
        <v>56</v>
      </c>
      <c r="K25" s="1">
        <f t="shared" si="11"/>
        <v>74</v>
      </c>
      <c r="L25" s="29">
        <f t="shared" si="11"/>
        <v>7</v>
      </c>
      <c r="M25" s="1">
        <f t="shared" si="11"/>
        <v>48</v>
      </c>
      <c r="N25" s="1">
        <f t="shared" si="11"/>
        <v>54</v>
      </c>
      <c r="O25" s="29">
        <f t="shared" si="11"/>
        <v>6</v>
      </c>
      <c r="P25" s="1">
        <f t="shared" si="11"/>
        <v>47</v>
      </c>
      <c r="Q25" s="1">
        <f t="shared" si="11"/>
        <v>61</v>
      </c>
      <c r="R25" s="29">
        <f t="shared" si="11"/>
        <v>3</v>
      </c>
      <c r="S25" s="30">
        <f t="shared" si="11"/>
        <v>31</v>
      </c>
      <c r="T25" s="1">
        <f t="shared" si="11"/>
        <v>22</v>
      </c>
      <c r="U25" s="29">
        <v>27</v>
      </c>
      <c r="V25" s="1">
        <v>14</v>
      </c>
      <c r="W25" s="29">
        <v>6</v>
      </c>
      <c r="X25" s="1">
        <v>3</v>
      </c>
      <c r="Y25" s="29">
        <v>4</v>
      </c>
      <c r="Z25" s="1">
        <v>1</v>
      </c>
    </row>
    <row r="26" spans="1:28" ht="14.25">
      <c r="A26" s="5" t="s">
        <v>93</v>
      </c>
      <c r="B26" s="5"/>
      <c r="C26" s="5"/>
      <c r="D26" s="8">
        <v>222</v>
      </c>
      <c r="E26" s="23">
        <f aca="true" t="shared" si="12" ref="E26:G27">+I26+L26+O26+R26</f>
        <v>13</v>
      </c>
      <c r="F26" s="24">
        <f t="shared" si="12"/>
        <v>119</v>
      </c>
      <c r="G26" s="24">
        <f t="shared" si="12"/>
        <v>118</v>
      </c>
      <c r="H26" s="24">
        <f>SUM(F26:G26)</f>
        <v>237</v>
      </c>
      <c r="I26" s="23">
        <v>4</v>
      </c>
      <c r="J26" s="24">
        <v>39</v>
      </c>
      <c r="K26" s="24">
        <v>35</v>
      </c>
      <c r="L26" s="23">
        <v>4</v>
      </c>
      <c r="M26" s="24">
        <v>28</v>
      </c>
      <c r="N26" s="24">
        <v>38</v>
      </c>
      <c r="O26" s="23">
        <v>3</v>
      </c>
      <c r="P26" s="24">
        <v>33</v>
      </c>
      <c r="Q26" s="24">
        <v>33</v>
      </c>
      <c r="R26" s="23">
        <v>2</v>
      </c>
      <c r="S26" s="31">
        <v>19</v>
      </c>
      <c r="T26" s="24">
        <v>12</v>
      </c>
      <c r="U26" s="23"/>
      <c r="W26" s="23"/>
      <c r="Y26" s="23"/>
      <c r="AB26" s="24" t="s">
        <v>22</v>
      </c>
    </row>
    <row r="27" spans="1:28" ht="14.25">
      <c r="A27" s="4" t="s">
        <v>103</v>
      </c>
      <c r="B27" s="4"/>
      <c r="C27" s="4"/>
      <c r="D27" s="130">
        <v>145</v>
      </c>
      <c r="E27" s="21">
        <f t="shared" si="12"/>
        <v>10</v>
      </c>
      <c r="F27" s="22">
        <f t="shared" si="12"/>
        <v>63</v>
      </c>
      <c r="G27" s="22">
        <f t="shared" si="12"/>
        <v>93</v>
      </c>
      <c r="H27" s="22">
        <f>SUM(F27:G27)</f>
        <v>156</v>
      </c>
      <c r="I27" s="21">
        <v>3</v>
      </c>
      <c r="J27" s="63">
        <v>17</v>
      </c>
      <c r="K27" s="22">
        <v>39</v>
      </c>
      <c r="L27" s="21">
        <v>3</v>
      </c>
      <c r="M27" s="22">
        <v>20</v>
      </c>
      <c r="N27" s="22">
        <v>16</v>
      </c>
      <c r="O27" s="21">
        <v>3</v>
      </c>
      <c r="P27" s="22">
        <v>14</v>
      </c>
      <c r="Q27" s="22">
        <v>28</v>
      </c>
      <c r="R27" s="21">
        <v>1</v>
      </c>
      <c r="S27" s="22">
        <v>12</v>
      </c>
      <c r="T27" s="25">
        <v>10</v>
      </c>
      <c r="U27" s="21"/>
      <c r="V27" s="22"/>
      <c r="W27" s="21"/>
      <c r="X27" s="22"/>
      <c r="Y27" s="21"/>
      <c r="Z27" s="22"/>
      <c r="AB27" s="24" t="s">
        <v>27</v>
      </c>
    </row>
    <row r="28" spans="1:28" ht="14.25">
      <c r="A28" s="5" t="s">
        <v>145</v>
      </c>
      <c r="B28" s="5"/>
      <c r="C28" s="5" t="s">
        <v>20</v>
      </c>
      <c r="D28" s="129">
        <v>143</v>
      </c>
      <c r="E28" s="29">
        <f>E29+E30</f>
        <v>10</v>
      </c>
      <c r="F28" s="1">
        <f aca="true" t="shared" si="13" ref="F28:T28">SUM(F29:F30)</f>
        <v>65</v>
      </c>
      <c r="G28" s="1">
        <f t="shared" si="13"/>
        <v>70</v>
      </c>
      <c r="H28" s="1">
        <f t="shared" si="13"/>
        <v>135</v>
      </c>
      <c r="I28" s="29">
        <f t="shared" si="13"/>
        <v>3</v>
      </c>
      <c r="J28" s="1">
        <f t="shared" si="13"/>
        <v>24</v>
      </c>
      <c r="K28" s="1">
        <f t="shared" si="13"/>
        <v>27</v>
      </c>
      <c r="L28" s="29">
        <f t="shared" si="13"/>
        <v>3</v>
      </c>
      <c r="M28" s="1">
        <f t="shared" si="13"/>
        <v>19</v>
      </c>
      <c r="N28" s="1">
        <f t="shared" si="13"/>
        <v>24</v>
      </c>
      <c r="O28" s="29">
        <f t="shared" si="13"/>
        <v>3</v>
      </c>
      <c r="P28" s="1">
        <f t="shared" si="13"/>
        <v>19</v>
      </c>
      <c r="Q28" s="1">
        <f t="shared" si="13"/>
        <v>13</v>
      </c>
      <c r="R28" s="29">
        <f t="shared" si="13"/>
        <v>1</v>
      </c>
      <c r="S28" s="30">
        <f t="shared" si="13"/>
        <v>3</v>
      </c>
      <c r="T28" s="1">
        <f t="shared" si="13"/>
        <v>6</v>
      </c>
      <c r="U28" s="29">
        <v>18</v>
      </c>
      <c r="V28" s="1">
        <v>9</v>
      </c>
      <c r="W28" s="29">
        <v>5</v>
      </c>
      <c r="X28" s="1">
        <v>6</v>
      </c>
      <c r="Y28" s="29">
        <v>3</v>
      </c>
      <c r="Z28" s="1">
        <v>3</v>
      </c>
      <c r="AA28" s="36"/>
      <c r="AB28" s="36"/>
    </row>
    <row r="29" spans="1:28" ht="14.25">
      <c r="A29" s="5" t="s">
        <v>93</v>
      </c>
      <c r="B29" s="5"/>
      <c r="C29" s="5"/>
      <c r="D29" s="8">
        <v>94</v>
      </c>
      <c r="E29" s="23">
        <f aca="true" t="shared" si="14" ref="E29:G30">+I29+L29+O29+R29</f>
        <v>7</v>
      </c>
      <c r="F29" s="24">
        <f t="shared" si="14"/>
        <v>40</v>
      </c>
      <c r="G29" s="24">
        <f t="shared" si="14"/>
        <v>43</v>
      </c>
      <c r="H29" s="24">
        <f>SUM(F29:G29)</f>
        <v>83</v>
      </c>
      <c r="I29" s="23">
        <v>2</v>
      </c>
      <c r="J29" s="24">
        <f>10+6</f>
        <v>16</v>
      </c>
      <c r="K29" s="24">
        <f>9+6</f>
        <v>15</v>
      </c>
      <c r="L29" s="23">
        <v>2</v>
      </c>
      <c r="M29" s="24">
        <f>7+3</f>
        <v>10</v>
      </c>
      <c r="N29" s="24">
        <f>12+2</f>
        <v>14</v>
      </c>
      <c r="O29" s="23">
        <v>2</v>
      </c>
      <c r="P29" s="24">
        <f>6+6</f>
        <v>12</v>
      </c>
      <c r="Q29" s="24">
        <f>8+2</f>
        <v>10</v>
      </c>
      <c r="R29" s="23">
        <v>1</v>
      </c>
      <c r="S29" s="31">
        <f>2</f>
        <v>2</v>
      </c>
      <c r="T29" s="24">
        <f>4</f>
        <v>4</v>
      </c>
      <c r="U29" s="23"/>
      <c r="W29" s="23"/>
      <c r="Y29" s="23"/>
      <c r="AB29" s="24" t="s">
        <v>22</v>
      </c>
    </row>
    <row r="30" spans="1:28" ht="15" thickBot="1">
      <c r="A30" s="89" t="s">
        <v>103</v>
      </c>
      <c r="B30" s="89"/>
      <c r="C30" s="89"/>
      <c r="D30" s="133">
        <v>49</v>
      </c>
      <c r="E30" s="90">
        <f t="shared" si="14"/>
        <v>3</v>
      </c>
      <c r="F30" s="91">
        <f t="shared" si="14"/>
        <v>25</v>
      </c>
      <c r="G30" s="91">
        <f t="shared" si="14"/>
        <v>27</v>
      </c>
      <c r="H30" s="91">
        <f>SUM(F30:G30)</f>
        <v>52</v>
      </c>
      <c r="I30" s="90">
        <v>1</v>
      </c>
      <c r="J30" s="92">
        <v>8</v>
      </c>
      <c r="K30" s="91">
        <v>12</v>
      </c>
      <c r="L30" s="90">
        <v>1</v>
      </c>
      <c r="M30" s="91">
        <v>9</v>
      </c>
      <c r="N30" s="91">
        <v>10</v>
      </c>
      <c r="O30" s="90">
        <v>1</v>
      </c>
      <c r="P30" s="91">
        <v>7</v>
      </c>
      <c r="Q30" s="91">
        <v>3</v>
      </c>
      <c r="R30" s="90"/>
      <c r="S30" s="91">
        <v>1</v>
      </c>
      <c r="T30" s="91">
        <v>2</v>
      </c>
      <c r="U30" s="90"/>
      <c r="V30" s="91"/>
      <c r="W30" s="90"/>
      <c r="X30" s="91"/>
      <c r="Y30" s="90"/>
      <c r="Z30" s="91"/>
      <c r="AB30" s="24" t="s">
        <v>27</v>
      </c>
    </row>
    <row r="31" spans="1:4" ht="18" customHeight="1">
      <c r="A31" s="70" t="s">
        <v>116</v>
      </c>
      <c r="B31" s="70"/>
      <c r="C31" s="70"/>
      <c r="D31" s="10"/>
    </row>
    <row r="32" spans="1:4" ht="18" customHeight="1">
      <c r="A32" s="70" t="s">
        <v>160</v>
      </c>
      <c r="B32" s="70"/>
      <c r="C32" s="70"/>
      <c r="D32" s="10"/>
    </row>
    <row r="33" spans="1:4" ht="18" customHeight="1">
      <c r="A33" s="70" t="s">
        <v>158</v>
      </c>
      <c r="B33" s="70"/>
      <c r="C33" s="70"/>
      <c r="D33" s="10"/>
    </row>
    <row r="34" spans="1:4" ht="21.75" customHeight="1">
      <c r="A34" s="70"/>
      <c r="B34" s="70"/>
      <c r="C34" s="70"/>
      <c r="D34" s="10"/>
    </row>
    <row r="35" spans="1:4" ht="21.75" customHeight="1" thickBot="1">
      <c r="A35" s="24" t="s">
        <v>149</v>
      </c>
      <c r="B35" s="70"/>
      <c r="C35" s="70"/>
      <c r="D35" s="10"/>
    </row>
    <row r="36" spans="1:26" ht="28.5" customHeight="1" thickBot="1">
      <c r="A36" s="39"/>
      <c r="D36" s="7" t="s">
        <v>0</v>
      </c>
      <c r="E36" s="41" t="s">
        <v>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1" t="s">
        <v>2</v>
      </c>
      <c r="V36" s="42"/>
      <c r="W36" s="42"/>
      <c r="X36" s="42"/>
      <c r="Y36" s="41" t="s">
        <v>3</v>
      </c>
      <c r="Z36" s="42"/>
    </row>
    <row r="37" spans="1:26" ht="14.25">
      <c r="A37" s="43" t="s">
        <v>4</v>
      </c>
      <c r="B37" s="39"/>
      <c r="C37" s="39"/>
      <c r="D37" s="8"/>
      <c r="E37" s="44" t="s">
        <v>5</v>
      </c>
      <c r="F37" s="22"/>
      <c r="G37" s="22"/>
      <c r="H37" s="22"/>
      <c r="I37" s="44" t="s">
        <v>6</v>
      </c>
      <c r="J37" s="22"/>
      <c r="K37" s="22"/>
      <c r="L37" s="44" t="s">
        <v>7</v>
      </c>
      <c r="M37" s="22"/>
      <c r="N37" s="22"/>
      <c r="O37" s="44" t="s">
        <v>8</v>
      </c>
      <c r="P37" s="22"/>
      <c r="Q37" s="22"/>
      <c r="R37" s="21" t="s">
        <v>102</v>
      </c>
      <c r="S37" s="22"/>
      <c r="T37" s="22"/>
      <c r="U37" s="44" t="s">
        <v>9</v>
      </c>
      <c r="V37" s="22"/>
      <c r="W37" s="44" t="s">
        <v>10</v>
      </c>
      <c r="X37" s="22"/>
      <c r="Y37" s="44" t="s">
        <v>9</v>
      </c>
      <c r="Z37" s="22"/>
    </row>
    <row r="38" spans="1:26" ht="14.25">
      <c r="A38" s="22"/>
      <c r="B38" s="43"/>
      <c r="C38" s="43"/>
      <c r="D38" s="9" t="s">
        <v>11</v>
      </c>
      <c r="E38" s="44" t="s">
        <v>12</v>
      </c>
      <c r="F38" s="44" t="s">
        <v>13</v>
      </c>
      <c r="G38" s="44" t="s">
        <v>14</v>
      </c>
      <c r="H38" s="44" t="s">
        <v>15</v>
      </c>
      <c r="I38" s="44" t="s">
        <v>12</v>
      </c>
      <c r="J38" s="44" t="s">
        <v>13</v>
      </c>
      <c r="K38" s="44" t="s">
        <v>14</v>
      </c>
      <c r="L38" s="44" t="s">
        <v>12</v>
      </c>
      <c r="M38" s="44" t="s">
        <v>13</v>
      </c>
      <c r="N38" s="44" t="s">
        <v>14</v>
      </c>
      <c r="O38" s="44" t="s">
        <v>12</v>
      </c>
      <c r="P38" s="44" t="s">
        <v>13</v>
      </c>
      <c r="Q38" s="44" t="s">
        <v>14</v>
      </c>
      <c r="R38" s="44" t="s">
        <v>12</v>
      </c>
      <c r="S38" s="44" t="s">
        <v>13</v>
      </c>
      <c r="T38" s="44" t="s">
        <v>14</v>
      </c>
      <c r="U38" s="44" t="s">
        <v>13</v>
      </c>
      <c r="V38" s="44" t="s">
        <v>14</v>
      </c>
      <c r="W38" s="44" t="s">
        <v>13</v>
      </c>
      <c r="X38" s="44" t="s">
        <v>14</v>
      </c>
      <c r="Y38" s="44" t="s">
        <v>13</v>
      </c>
      <c r="Z38" s="44" t="s">
        <v>14</v>
      </c>
    </row>
    <row r="39" spans="1:26" ht="14.25">
      <c r="A39" s="93" t="s">
        <v>114</v>
      </c>
      <c r="B39" s="22"/>
      <c r="C39" s="22"/>
      <c r="D39" s="19">
        <v>479</v>
      </c>
      <c r="E39" s="35">
        <f>E40+E41</f>
        <v>11</v>
      </c>
      <c r="F39" s="36">
        <f>SUM(F40:F41)</f>
        <v>248</v>
      </c>
      <c r="G39" s="36">
        <f>SUM(G40:G41)</f>
        <v>258</v>
      </c>
      <c r="H39" s="36">
        <f>SUM(H40:H41)</f>
        <v>506</v>
      </c>
      <c r="I39" s="69">
        <f>I40+I41</f>
        <v>5</v>
      </c>
      <c r="J39" s="36">
        <f>SUM(J40:J41)</f>
        <v>73</v>
      </c>
      <c r="K39" s="36">
        <f>SUM(K40:K41)</f>
        <v>61</v>
      </c>
      <c r="L39" s="35">
        <f>L40+L41</f>
        <v>2</v>
      </c>
      <c r="M39" s="36">
        <f>SUM(M40:M41)</f>
        <v>43</v>
      </c>
      <c r="N39" s="36">
        <f>SUM(N40:N41)</f>
        <v>62</v>
      </c>
      <c r="O39" s="35">
        <f>O40+O41</f>
        <v>2</v>
      </c>
      <c r="P39" s="36">
        <f>SUM(P40:P41)</f>
        <v>47</v>
      </c>
      <c r="Q39" s="36">
        <f>SUM(Q40:Q41)</f>
        <v>42</v>
      </c>
      <c r="R39" s="35">
        <f>R40+R41</f>
        <v>2</v>
      </c>
      <c r="S39" s="36">
        <f>SUM(S40:S41)</f>
        <v>85</v>
      </c>
      <c r="T39" s="36">
        <f>SUM(T40:T41)</f>
        <v>93</v>
      </c>
      <c r="U39" s="35">
        <v>10</v>
      </c>
      <c r="V39" s="36">
        <v>5</v>
      </c>
      <c r="W39" s="35">
        <v>1</v>
      </c>
      <c r="X39" s="36">
        <v>1</v>
      </c>
      <c r="Y39" s="35">
        <v>1</v>
      </c>
      <c r="Z39" s="36">
        <v>1</v>
      </c>
    </row>
    <row r="40" spans="1:25" ht="13.5" customHeight="1">
      <c r="A40" s="94" t="s">
        <v>104</v>
      </c>
      <c r="D40" s="14">
        <v>469</v>
      </c>
      <c r="E40" s="23">
        <f aca="true" t="shared" si="15" ref="E40:G43">+I40+L40+O40+R40</f>
        <v>8</v>
      </c>
      <c r="F40" s="24">
        <f t="shared" si="15"/>
        <v>245</v>
      </c>
      <c r="G40" s="24">
        <f t="shared" si="15"/>
        <v>248</v>
      </c>
      <c r="H40" s="33">
        <f>SUM(F40:G40)</f>
        <v>493</v>
      </c>
      <c r="I40" s="31">
        <v>4</v>
      </c>
      <c r="J40" s="24">
        <v>73</v>
      </c>
      <c r="K40" s="24">
        <v>57</v>
      </c>
      <c r="L40" s="23">
        <v>1</v>
      </c>
      <c r="M40" s="24">
        <v>42</v>
      </c>
      <c r="N40" s="24">
        <v>58</v>
      </c>
      <c r="O40" s="23">
        <v>1</v>
      </c>
      <c r="P40" s="24">
        <v>45</v>
      </c>
      <c r="Q40" s="24">
        <v>40</v>
      </c>
      <c r="R40" s="23">
        <v>2</v>
      </c>
      <c r="S40" s="24">
        <v>85</v>
      </c>
      <c r="T40" s="24">
        <v>93</v>
      </c>
      <c r="U40" s="23"/>
      <c r="W40" s="23"/>
      <c r="Y40" s="23"/>
    </row>
    <row r="41" spans="1:25" ht="14.25" customHeight="1">
      <c r="A41" s="24" t="s">
        <v>95</v>
      </c>
      <c r="D41" s="14">
        <v>10</v>
      </c>
      <c r="E41" s="23">
        <f t="shared" si="15"/>
        <v>3</v>
      </c>
      <c r="F41" s="24">
        <f t="shared" si="15"/>
        <v>3</v>
      </c>
      <c r="G41" s="24">
        <f t="shared" si="15"/>
        <v>10</v>
      </c>
      <c r="H41" s="33">
        <f>SUM(F41:G41)</f>
        <v>13</v>
      </c>
      <c r="I41" s="31">
        <v>1</v>
      </c>
      <c r="J41" s="24">
        <v>0</v>
      </c>
      <c r="K41" s="24">
        <v>4</v>
      </c>
      <c r="L41" s="23">
        <v>1</v>
      </c>
      <c r="M41" s="24">
        <v>1</v>
      </c>
      <c r="N41" s="24">
        <v>4</v>
      </c>
      <c r="O41" s="23">
        <v>1</v>
      </c>
      <c r="P41" s="24">
        <v>2</v>
      </c>
      <c r="Q41" s="24">
        <v>2</v>
      </c>
      <c r="R41" s="23"/>
      <c r="U41" s="23"/>
      <c r="W41" s="23"/>
      <c r="Y41" s="23"/>
    </row>
    <row r="42" spans="1:25" ht="14.25">
      <c r="A42" s="24" t="s">
        <v>105</v>
      </c>
      <c r="D42" s="20">
        <v>22</v>
      </c>
      <c r="E42" s="134">
        <f t="shared" si="15"/>
        <v>0</v>
      </c>
      <c r="F42" s="26">
        <f t="shared" si="15"/>
        <v>23</v>
      </c>
      <c r="G42" s="26">
        <f t="shared" si="15"/>
        <v>0</v>
      </c>
      <c r="H42" s="135">
        <f>SUM(F42:G42)</f>
        <v>23</v>
      </c>
      <c r="I42" s="110"/>
      <c r="J42" s="26">
        <v>23</v>
      </c>
      <c r="K42" s="26">
        <v>0</v>
      </c>
      <c r="L42" s="23"/>
      <c r="O42" s="23"/>
      <c r="R42" s="23"/>
      <c r="U42" s="23"/>
      <c r="W42" s="23"/>
      <c r="Y42" s="23"/>
    </row>
    <row r="43" spans="1:26" ht="14.25">
      <c r="A43" s="95" t="s">
        <v>106</v>
      </c>
      <c r="D43" s="96">
        <v>20</v>
      </c>
      <c r="E43" s="136">
        <f t="shared" si="15"/>
        <v>0</v>
      </c>
      <c r="F43" s="27">
        <f t="shared" si="15"/>
        <v>11</v>
      </c>
      <c r="G43" s="27">
        <f t="shared" si="15"/>
        <v>6</v>
      </c>
      <c r="H43" s="137">
        <f>SUM(F43:G43)</f>
        <v>17</v>
      </c>
      <c r="I43" s="27"/>
      <c r="J43" s="28">
        <v>11</v>
      </c>
      <c r="K43" s="28">
        <v>6</v>
      </c>
      <c r="L43" s="21"/>
      <c r="M43" s="22"/>
      <c r="N43" s="22"/>
      <c r="O43" s="21"/>
      <c r="P43" s="22"/>
      <c r="Q43" s="22"/>
      <c r="R43" s="21"/>
      <c r="S43" s="22"/>
      <c r="T43" s="22"/>
      <c r="U43" s="21"/>
      <c r="V43" s="22"/>
      <c r="W43" s="21"/>
      <c r="X43" s="22"/>
      <c r="Y43" s="21"/>
      <c r="Z43" s="22"/>
    </row>
    <row r="44" spans="1:27" ht="14.25">
      <c r="A44" s="97" t="s">
        <v>124</v>
      </c>
      <c r="B44" s="22"/>
      <c r="C44" s="22"/>
      <c r="D44" s="12">
        <v>2878</v>
      </c>
      <c r="E44" s="49">
        <f>E45+E48+E50</f>
        <v>0</v>
      </c>
      <c r="F44" s="64">
        <f>F45+F48+F50</f>
        <v>1664</v>
      </c>
      <c r="G44" s="64">
        <f>G45+G48+G50</f>
        <v>1052</v>
      </c>
      <c r="H44" s="98">
        <f>+H45+H48+H50</f>
        <v>2716</v>
      </c>
      <c r="I44" s="49">
        <f>I45+I48+I50</f>
        <v>0</v>
      </c>
      <c r="J44" s="49">
        <f>J45+J48+J50</f>
        <v>303</v>
      </c>
      <c r="K44" s="50">
        <f>+K45+K48+K50</f>
        <v>157</v>
      </c>
      <c r="L44" s="49">
        <f>L45+L48+L50</f>
        <v>0</v>
      </c>
      <c r="M44" s="49">
        <f>M45+M48+M50</f>
        <v>438</v>
      </c>
      <c r="N44" s="50">
        <f>+N45+N48+N50</f>
        <v>304</v>
      </c>
      <c r="O44" s="49">
        <f>O45+O48+O50</f>
        <v>0</v>
      </c>
      <c r="P44" s="49">
        <f>P45+P48+P50</f>
        <v>923</v>
      </c>
      <c r="Q44" s="50">
        <f>+Q45+Q48+Q50</f>
        <v>591</v>
      </c>
      <c r="R44" s="49">
        <f>R45+R48+R50</f>
        <v>0</v>
      </c>
      <c r="S44" s="49">
        <f>S45+S48+S50</f>
        <v>0</v>
      </c>
      <c r="T44" s="50">
        <f>+T45+T48+T50</f>
        <v>0</v>
      </c>
      <c r="U44" s="49">
        <f aca="true" t="shared" si="16" ref="U44:Z44">U45+U48+U50</f>
        <v>26</v>
      </c>
      <c r="V44" s="50">
        <f t="shared" si="16"/>
        <v>17</v>
      </c>
      <c r="W44" s="49">
        <f t="shared" si="16"/>
        <v>189</v>
      </c>
      <c r="X44" s="50">
        <f t="shared" si="16"/>
        <v>78</v>
      </c>
      <c r="Y44" s="49">
        <f t="shared" si="16"/>
        <v>6</v>
      </c>
      <c r="Z44" s="49">
        <f t="shared" si="16"/>
        <v>5</v>
      </c>
      <c r="AA44" s="31"/>
    </row>
    <row r="45" spans="1:26" ht="14.25">
      <c r="A45" s="99" t="s">
        <v>125</v>
      </c>
      <c r="B45" s="49"/>
      <c r="C45" s="49"/>
      <c r="D45" s="13">
        <v>1408</v>
      </c>
      <c r="E45" s="30"/>
      <c r="F45" s="36">
        <f>F46+F47</f>
        <v>769</v>
      </c>
      <c r="G45" s="36">
        <f>G46+G47</f>
        <v>436</v>
      </c>
      <c r="H45" s="37">
        <f>H46+H47</f>
        <v>1205</v>
      </c>
      <c r="I45" s="30"/>
      <c r="J45" s="30">
        <f>J46+J47</f>
        <v>123</v>
      </c>
      <c r="K45" s="32">
        <f>K46+K47</f>
        <v>41</v>
      </c>
      <c r="L45" s="30"/>
      <c r="M45" s="30">
        <f>M46+M47</f>
        <v>190</v>
      </c>
      <c r="N45" s="32">
        <f>N46+N47</f>
        <v>111</v>
      </c>
      <c r="O45" s="30"/>
      <c r="P45" s="30">
        <f>P46+P47</f>
        <v>456</v>
      </c>
      <c r="Q45" s="32">
        <f>Q46+Q47</f>
        <v>284</v>
      </c>
      <c r="R45" s="30"/>
      <c r="S45" s="30">
        <f>S46+S47</f>
        <v>0</v>
      </c>
      <c r="T45" s="32">
        <f>T46+T47</f>
        <v>0</v>
      </c>
      <c r="U45" s="30">
        <v>17</v>
      </c>
      <c r="V45" s="32">
        <v>10</v>
      </c>
      <c r="W45" s="30">
        <v>85</v>
      </c>
      <c r="X45" s="32">
        <v>35</v>
      </c>
      <c r="Y45" s="30">
        <v>5</v>
      </c>
      <c r="Z45" s="30">
        <v>4</v>
      </c>
    </row>
    <row r="46" spans="1:26" s="1" customFormat="1" ht="14.25">
      <c r="A46" s="94" t="s">
        <v>104</v>
      </c>
      <c r="B46" s="31"/>
      <c r="C46" s="31"/>
      <c r="D46" s="14">
        <v>1375</v>
      </c>
      <c r="E46" s="23">
        <f aca="true" t="shared" si="17" ref="E46:G47">+I46+L46+O46+R46</f>
        <v>0</v>
      </c>
      <c r="F46" s="24">
        <f t="shared" si="17"/>
        <v>741</v>
      </c>
      <c r="G46" s="24">
        <f t="shared" si="17"/>
        <v>436</v>
      </c>
      <c r="H46" s="33">
        <f>SUM(F46:G46)</f>
        <v>1177</v>
      </c>
      <c r="I46" s="24"/>
      <c r="J46" s="24">
        <v>114</v>
      </c>
      <c r="K46" s="33">
        <v>41</v>
      </c>
      <c r="L46" s="24"/>
      <c r="M46" s="24">
        <v>176</v>
      </c>
      <c r="N46" s="33">
        <v>111</v>
      </c>
      <c r="O46" s="24"/>
      <c r="P46" s="24">
        <v>451</v>
      </c>
      <c r="Q46" s="33">
        <v>284</v>
      </c>
      <c r="R46" s="24"/>
      <c r="S46" s="24"/>
      <c r="T46" s="33"/>
      <c r="U46" s="24"/>
      <c r="V46" s="33"/>
      <c r="W46" s="24"/>
      <c r="X46" s="33"/>
      <c r="Y46" s="24"/>
      <c r="Z46" s="24"/>
    </row>
    <row r="47" spans="1:26" ht="14.25">
      <c r="A47" s="22" t="s">
        <v>115</v>
      </c>
      <c r="D47" s="15">
        <v>33</v>
      </c>
      <c r="E47" s="21">
        <f t="shared" si="17"/>
        <v>0</v>
      </c>
      <c r="F47" s="22">
        <f t="shared" si="17"/>
        <v>28</v>
      </c>
      <c r="G47" s="22">
        <f t="shared" si="17"/>
        <v>0</v>
      </c>
      <c r="H47" s="33">
        <f>SUM(F47:G47)</f>
        <v>28</v>
      </c>
      <c r="I47" s="22"/>
      <c r="J47" s="22">
        <v>9</v>
      </c>
      <c r="K47" s="25">
        <v>0</v>
      </c>
      <c r="L47" s="22"/>
      <c r="M47" s="22">
        <v>14</v>
      </c>
      <c r="N47" s="25">
        <v>0</v>
      </c>
      <c r="O47" s="22"/>
      <c r="P47" s="22">
        <v>5</v>
      </c>
      <c r="Q47" s="25">
        <v>0</v>
      </c>
      <c r="R47" s="22"/>
      <c r="S47" s="22"/>
      <c r="T47" s="25"/>
      <c r="U47" s="22"/>
      <c r="V47" s="25"/>
      <c r="W47" s="22"/>
      <c r="X47" s="25"/>
      <c r="Y47" s="22"/>
      <c r="Z47" s="22"/>
    </row>
    <row r="48" spans="1:26" ht="14.25">
      <c r="A48" s="31" t="s">
        <v>123</v>
      </c>
      <c r="B48" s="22"/>
      <c r="C48" s="22"/>
      <c r="D48" s="13">
        <v>1427</v>
      </c>
      <c r="E48" s="30"/>
      <c r="F48" s="30">
        <f>F49</f>
        <v>858</v>
      </c>
      <c r="G48" s="30">
        <f>G49</f>
        <v>542</v>
      </c>
      <c r="H48" s="34">
        <f>H49</f>
        <v>1400</v>
      </c>
      <c r="I48" s="114">
        <f aca="true" t="shared" si="18" ref="I48:Q48">I49</f>
        <v>0</v>
      </c>
      <c r="J48" s="115">
        <f t="shared" si="18"/>
        <v>161</v>
      </c>
      <c r="K48" s="34">
        <f t="shared" si="18"/>
        <v>80</v>
      </c>
      <c r="L48" s="114">
        <f t="shared" si="18"/>
        <v>0</v>
      </c>
      <c r="M48" s="115">
        <f t="shared" si="18"/>
        <v>236</v>
      </c>
      <c r="N48" s="34">
        <f t="shared" si="18"/>
        <v>162</v>
      </c>
      <c r="O48" s="114">
        <f t="shared" si="18"/>
        <v>0</v>
      </c>
      <c r="P48" s="115">
        <f t="shared" si="18"/>
        <v>461</v>
      </c>
      <c r="Q48" s="34">
        <f t="shared" si="18"/>
        <v>300</v>
      </c>
      <c r="R48" s="31"/>
      <c r="S48" s="31">
        <f>S49</f>
        <v>0</v>
      </c>
      <c r="T48" s="33">
        <f>T49</f>
        <v>0</v>
      </c>
      <c r="U48" s="30">
        <v>6</v>
      </c>
      <c r="V48" s="32">
        <v>5</v>
      </c>
      <c r="W48" s="30">
        <v>96</v>
      </c>
      <c r="X48" s="32">
        <v>32</v>
      </c>
      <c r="Y48" s="30">
        <v>0</v>
      </c>
      <c r="Z48" s="30">
        <v>1</v>
      </c>
    </row>
    <row r="49" spans="1:26" ht="14.25">
      <c r="A49" s="95" t="s">
        <v>104</v>
      </c>
      <c r="B49" s="31"/>
      <c r="C49" s="31"/>
      <c r="D49" s="15">
        <v>1427</v>
      </c>
      <c r="E49" s="21">
        <f>+I49+L49+O49+R49</f>
        <v>0</v>
      </c>
      <c r="F49" s="22">
        <f>+J49+M49+P49+S49</f>
        <v>858</v>
      </c>
      <c r="G49" s="22">
        <f>+K49+N49+Q49+T49</f>
        <v>542</v>
      </c>
      <c r="H49" s="25">
        <f>SUM(F49:G49)</f>
        <v>1400</v>
      </c>
      <c r="I49" s="21"/>
      <c r="J49" s="22">
        <v>161</v>
      </c>
      <c r="K49" s="25">
        <v>80</v>
      </c>
      <c r="L49" s="21"/>
      <c r="M49" s="22">
        <v>236</v>
      </c>
      <c r="N49" s="25">
        <v>162</v>
      </c>
      <c r="O49" s="21"/>
      <c r="P49" s="22">
        <v>461</v>
      </c>
      <c r="Q49" s="25">
        <v>300</v>
      </c>
      <c r="R49" s="22"/>
      <c r="S49" s="22"/>
      <c r="T49" s="25"/>
      <c r="U49" s="22"/>
      <c r="V49" s="25"/>
      <c r="W49" s="22"/>
      <c r="X49" s="25"/>
      <c r="Y49" s="22"/>
      <c r="Z49" s="22"/>
    </row>
    <row r="50" spans="1:26" ht="14.25">
      <c r="A50" s="31" t="s">
        <v>159</v>
      </c>
      <c r="B50" s="22"/>
      <c r="C50" s="22"/>
      <c r="D50" s="13">
        <v>43</v>
      </c>
      <c r="E50" s="30"/>
      <c r="F50" s="30">
        <f>SUM(F51:F52)</f>
        <v>37</v>
      </c>
      <c r="G50" s="30">
        <f>SUM(G51:G52)</f>
        <v>74</v>
      </c>
      <c r="H50" s="30">
        <f>SUM(H51:H52)</f>
        <v>111</v>
      </c>
      <c r="I50" s="114">
        <f>I52</f>
        <v>0</v>
      </c>
      <c r="J50" s="115">
        <f>SUM(J51:J52)</f>
        <v>19</v>
      </c>
      <c r="K50" s="34">
        <f>SUM(K51:K52)</f>
        <v>36</v>
      </c>
      <c r="L50" s="114">
        <f>L52</f>
        <v>0</v>
      </c>
      <c r="M50" s="115">
        <f>SUM(M51:M52)</f>
        <v>12</v>
      </c>
      <c r="N50" s="34">
        <f>SUM(N51:N52)</f>
        <v>31</v>
      </c>
      <c r="O50" s="114">
        <f>O52</f>
        <v>0</v>
      </c>
      <c r="P50" s="115">
        <f>SUM(P51:P52)</f>
        <v>6</v>
      </c>
      <c r="Q50" s="34">
        <f>SUM(Q51:Q52)</f>
        <v>7</v>
      </c>
      <c r="R50" s="31"/>
      <c r="S50" s="31">
        <f>S52</f>
        <v>0</v>
      </c>
      <c r="T50" s="33">
        <f>T52</f>
        <v>0</v>
      </c>
      <c r="U50" s="30">
        <v>3</v>
      </c>
      <c r="V50" s="32">
        <v>2</v>
      </c>
      <c r="W50" s="30">
        <v>8</v>
      </c>
      <c r="X50" s="32">
        <v>11</v>
      </c>
      <c r="Y50" s="30">
        <v>1</v>
      </c>
      <c r="Z50" s="30">
        <v>0</v>
      </c>
    </row>
    <row r="51" spans="1:26" ht="14.25">
      <c r="A51" s="103" t="s">
        <v>104</v>
      </c>
      <c r="B51" s="31"/>
      <c r="C51" s="31"/>
      <c r="D51" s="14">
        <v>43</v>
      </c>
      <c r="E51" s="30"/>
      <c r="F51" s="31">
        <f>+J51+M51+P51+S51</f>
        <v>15</v>
      </c>
      <c r="G51" s="31">
        <f>+K51+N51+Q51+T51</f>
        <v>15</v>
      </c>
      <c r="H51" s="33">
        <f>SUM(F51:G51)</f>
        <v>30</v>
      </c>
      <c r="I51" s="30"/>
      <c r="J51" s="31">
        <v>5</v>
      </c>
      <c r="K51" s="33">
        <v>1</v>
      </c>
      <c r="L51" s="31"/>
      <c r="M51" s="31">
        <v>4</v>
      </c>
      <c r="N51" s="33">
        <v>7</v>
      </c>
      <c r="O51" s="31"/>
      <c r="P51" s="31">
        <v>6</v>
      </c>
      <c r="Q51" s="33">
        <v>7</v>
      </c>
      <c r="R51" s="31"/>
      <c r="S51" s="31"/>
      <c r="T51" s="33"/>
      <c r="U51" s="30"/>
      <c r="V51" s="32"/>
      <c r="W51" s="30"/>
      <c r="X51" s="32"/>
      <c r="Y51" s="30"/>
      <c r="Z51" s="30"/>
    </row>
    <row r="52" spans="1:26" ht="14.25">
      <c r="A52" s="112" t="s">
        <v>161</v>
      </c>
      <c r="B52" s="31"/>
      <c r="C52" s="31"/>
      <c r="D52" s="15">
        <v>43</v>
      </c>
      <c r="E52" s="21">
        <f>+I52+L52+O52+R52</f>
        <v>0</v>
      </c>
      <c r="F52" s="22">
        <f>+J52+M52+P52+S52</f>
        <v>22</v>
      </c>
      <c r="G52" s="22">
        <f>+K52+N52+Q52+T52</f>
        <v>59</v>
      </c>
      <c r="H52" s="33">
        <f>SUM(F52:G52)</f>
        <v>81</v>
      </c>
      <c r="I52" s="22"/>
      <c r="J52" s="22">
        <v>14</v>
      </c>
      <c r="K52" s="25">
        <v>35</v>
      </c>
      <c r="L52" s="22"/>
      <c r="M52" s="22">
        <v>8</v>
      </c>
      <c r="N52" s="25">
        <v>24</v>
      </c>
      <c r="O52" s="22"/>
      <c r="P52" s="22"/>
      <c r="Q52" s="25"/>
      <c r="R52" s="22"/>
      <c r="S52" s="22"/>
      <c r="T52" s="25"/>
      <c r="U52" s="22"/>
      <c r="V52" s="25"/>
      <c r="W52" s="22"/>
      <c r="X52" s="25"/>
      <c r="Y52" s="22"/>
      <c r="Z52" s="22"/>
    </row>
    <row r="53" spans="1:26" ht="14.25">
      <c r="A53" s="94"/>
      <c r="B53" s="22"/>
      <c r="C53" s="22"/>
      <c r="D53" s="16">
        <v>22</v>
      </c>
      <c r="E53" s="100"/>
      <c r="F53" s="101">
        <f aca="true" t="shared" si="19" ref="F53:H54">F42</f>
        <v>23</v>
      </c>
      <c r="G53" s="101">
        <f t="shared" si="19"/>
        <v>0</v>
      </c>
      <c r="H53" s="102">
        <f t="shared" si="19"/>
        <v>23</v>
      </c>
      <c r="I53" s="100"/>
      <c r="J53" s="101">
        <f>J42</f>
        <v>23</v>
      </c>
      <c r="K53" s="102">
        <f>K42</f>
        <v>0</v>
      </c>
      <c r="L53" s="31"/>
      <c r="M53" s="31"/>
      <c r="N53" s="33"/>
      <c r="O53" s="31"/>
      <c r="P53" s="31"/>
      <c r="Q53" s="33"/>
      <c r="R53" s="31"/>
      <c r="S53" s="31"/>
      <c r="T53" s="33"/>
      <c r="U53" s="31"/>
      <c r="V53" s="33"/>
      <c r="W53" s="31"/>
      <c r="X53" s="33"/>
      <c r="Y53" s="31"/>
      <c r="Z53" s="31"/>
    </row>
    <row r="54" spans="1:26" ht="14.25">
      <c r="A54" s="103"/>
      <c r="B54" s="31"/>
      <c r="C54" s="31"/>
      <c r="D54" s="17">
        <v>20</v>
      </c>
      <c r="E54" s="104"/>
      <c r="F54" s="105">
        <f t="shared" si="19"/>
        <v>11</v>
      </c>
      <c r="G54" s="105">
        <f t="shared" si="19"/>
        <v>6</v>
      </c>
      <c r="H54" s="106">
        <f t="shared" si="19"/>
        <v>17</v>
      </c>
      <c r="I54" s="104"/>
      <c r="J54" s="105">
        <f>J43</f>
        <v>11</v>
      </c>
      <c r="K54" s="106">
        <f>K43</f>
        <v>6</v>
      </c>
      <c r="L54" s="31"/>
      <c r="M54" s="31"/>
      <c r="N54" s="33"/>
      <c r="O54" s="31"/>
      <c r="P54" s="31"/>
      <c r="Q54" s="33"/>
      <c r="R54" s="31"/>
      <c r="S54" s="31"/>
      <c r="T54" s="33"/>
      <c r="U54" s="31"/>
      <c r="V54" s="33"/>
      <c r="W54" s="31"/>
      <c r="X54" s="33"/>
      <c r="Y54" s="31"/>
      <c r="Z54" s="31"/>
    </row>
    <row r="55" spans="1:26" ht="15" thickBot="1">
      <c r="A55" s="107" t="s">
        <v>113</v>
      </c>
      <c r="B55" s="31"/>
      <c r="C55" s="31"/>
      <c r="D55" s="18">
        <v>3357</v>
      </c>
      <c r="E55" s="108"/>
      <c r="F55" s="107">
        <f aca="true" t="shared" si="20" ref="F55:Z55">F39+F44</f>
        <v>1912</v>
      </c>
      <c r="G55" s="107">
        <f t="shared" si="20"/>
        <v>1310</v>
      </c>
      <c r="H55" s="109">
        <f t="shared" si="20"/>
        <v>3222</v>
      </c>
      <c r="I55" s="107"/>
      <c r="J55" s="107">
        <f t="shared" si="20"/>
        <v>376</v>
      </c>
      <c r="K55" s="109">
        <f t="shared" si="20"/>
        <v>218</v>
      </c>
      <c r="L55" s="107"/>
      <c r="M55" s="107">
        <f t="shared" si="20"/>
        <v>481</v>
      </c>
      <c r="N55" s="109">
        <f t="shared" si="20"/>
        <v>366</v>
      </c>
      <c r="O55" s="107"/>
      <c r="P55" s="107">
        <f t="shared" si="20"/>
        <v>970</v>
      </c>
      <c r="Q55" s="109">
        <f t="shared" si="20"/>
        <v>633</v>
      </c>
      <c r="R55" s="107"/>
      <c r="S55" s="107">
        <f t="shared" si="20"/>
        <v>85</v>
      </c>
      <c r="T55" s="109">
        <f t="shared" si="20"/>
        <v>93</v>
      </c>
      <c r="U55" s="107">
        <f t="shared" si="20"/>
        <v>36</v>
      </c>
      <c r="V55" s="109">
        <f t="shared" si="20"/>
        <v>22</v>
      </c>
      <c r="W55" s="107">
        <f t="shared" si="20"/>
        <v>190</v>
      </c>
      <c r="X55" s="109">
        <f t="shared" si="20"/>
        <v>79</v>
      </c>
      <c r="Y55" s="107">
        <f t="shared" si="20"/>
        <v>7</v>
      </c>
      <c r="Z55" s="107">
        <f t="shared" si="20"/>
        <v>6</v>
      </c>
    </row>
    <row r="56" spans="1:3" ht="15" thickBot="1">
      <c r="A56" s="24" t="s">
        <v>140</v>
      </c>
      <c r="B56" s="107"/>
      <c r="C56" s="107"/>
    </row>
    <row r="57" ht="16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2007-07-18T05:58:01Z</cp:lastPrinted>
  <dcterms:created xsi:type="dcterms:W3CDTF">1999-06-08T07:19:20Z</dcterms:created>
  <dcterms:modified xsi:type="dcterms:W3CDTF">2007-08-31T05:46:46Z</dcterms:modified>
  <cp:category/>
  <cp:version/>
  <cp:contentType/>
  <cp:contentStatus/>
</cp:coreProperties>
</file>