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P:\12672_環境・エネルギー政策課\01\2024（Ｒ６）\03_企画・地球温暖化担当\557_温室効果ガス排出抑制計画制度\1_様式等修正\新様式（修正）\"/>
    </mc:Choice>
  </mc:AlternateContent>
  <xr:revisionPtr revIDLastSave="0" documentId="13_ncr:1_{896027B9-81BE-4625-8AA2-F0BF961F49E6}" xr6:coauthVersionLast="47" xr6:coauthVersionMax="47" xr10:uidLastSave="{00000000-0000-0000-0000-000000000000}"/>
  <bookViews>
    <workbookView xWindow="-110" yWindow="-110" windowWidth="38620" windowHeight="21100" tabRatio="901" activeTab="5" xr2:uid="{00000000-000D-0000-FFFF-FFFF00000000}"/>
  </bookViews>
  <sheets>
    <sheet name="報告書鑑" sheetId="16" r:id="rId1"/>
    <sheet name="報告書別紙1_その1" sheetId="4" r:id="rId2"/>
    <sheet name="報告書別紙1_その2" sheetId="3" r:id="rId3"/>
    <sheet name="報告書別紙1_その3" sheetId="15" r:id="rId4"/>
    <sheet name="報告書別紙2" sheetId="9" r:id="rId5"/>
    <sheet name="報告書別表" sheetId="17" r:id="rId6"/>
    <sheet name="【参考】取組一覧" sheetId="19" r:id="rId7"/>
    <sheet name="【参考】小売電気事業者係数一覧" sheetId="20" r:id="rId8"/>
  </sheets>
  <externalReferences>
    <externalReference r:id="rId9"/>
    <externalReference r:id="rId10"/>
    <externalReference r:id="rId11"/>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7" hidden="1">【参考】小売電気事業者係数一覧!$A$8:$N$1243</definedName>
    <definedName name="HTML_CodePage" hidden="1">932</definedName>
    <definedName name="HTML_Control" localSheetId="7"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localSheetId="7" hidden="1">{"'第２表'!$W$27:$AA$68"}</definedName>
    <definedName name="pps推移" hidden="1">{"'第２表'!$W$27:$AA$68"}</definedName>
    <definedName name="_xlnm.Print_Area" localSheetId="6">【参考】取組一覧!$A$1:$E$98</definedName>
    <definedName name="_xlnm.Print_Area" localSheetId="7">【参考】小売電気事業者係数一覧!$A$1:$H$1269</definedName>
    <definedName name="_xlnm.Print_Area" localSheetId="0">報告書鑑!$A$1:$AE$38</definedName>
    <definedName name="_xlnm.Print_Area" localSheetId="1">報告書別紙1_その1!$A$1:$AR$27</definedName>
    <definedName name="_xlnm.Print_Area" localSheetId="2">報告書別紙1_その2!$A$1:$AF$34</definedName>
    <definedName name="_xlnm.Print_Area" localSheetId="3">報告書別紙1_その3!$A$1:$AE$44</definedName>
    <definedName name="_xlnm.Print_Area" localSheetId="4">報告書別紙2!$A$1:$C$28</definedName>
    <definedName name="_xlnm.Print_Area" localSheetId="5">報告書別表!$A$1:$Q$51</definedName>
    <definedName name="_xlnm.Print_Area">#REF!</definedName>
    <definedName name="PRINT_AREA_MI">#REF!</definedName>
    <definedName name="_xlnm.Print_Titles" localSheetId="7">【参考】小売電気事業者係数一覧!$6:$8</definedName>
    <definedName name="ああああ">[2]発電設備!$A$1:$G$93</definedName>
    <definedName name="プリント">#REF!</definedName>
    <definedName name="運用対策">#REF!</definedName>
    <definedName name="設備等区分">#REF!</definedName>
    <definedName name="設備等導入対策">#REF!</definedName>
    <definedName name="設備導入等対策">#REF!</definedName>
    <definedName name="対策内容">#REF!</definedName>
    <definedName name="非化石エネルギーの利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3" l="1"/>
  <c r="K7" i="3"/>
  <c r="K8" i="3"/>
  <c r="K9" i="3"/>
  <c r="K10" i="3"/>
  <c r="K11" i="3"/>
  <c r="K12" i="3"/>
  <c r="K13" i="3"/>
  <c r="K14" i="3"/>
  <c r="K15" i="3"/>
  <c r="F7" i="3"/>
  <c r="F8" i="3"/>
  <c r="F9" i="3"/>
  <c r="F10" i="3"/>
  <c r="F11" i="3"/>
  <c r="F12" i="3"/>
  <c r="F13" i="3"/>
  <c r="F14" i="3"/>
  <c r="F15" i="3"/>
  <c r="C7" i="3"/>
  <c r="C8" i="3"/>
  <c r="C9" i="3"/>
  <c r="C10" i="3"/>
  <c r="C11" i="3"/>
  <c r="C12" i="3"/>
  <c r="C13" i="3"/>
  <c r="C14" i="3"/>
  <c r="C15" i="3"/>
  <c r="F6" i="3"/>
  <c r="C6" i="3"/>
  <c r="F22" i="4"/>
  <c r="S22" i="4"/>
  <c r="AF22" i="4"/>
  <c r="F23" i="4"/>
  <c r="S23" i="4"/>
  <c r="AF23" i="4"/>
  <c r="N40" i="17" s="1"/>
  <c r="F24" i="4"/>
  <c r="S24" i="4"/>
  <c r="AF24" i="4"/>
  <c r="F25" i="4"/>
  <c r="S25" i="4"/>
  <c r="AF25" i="4"/>
  <c r="AF21" i="4"/>
  <c r="S21" i="4"/>
  <c r="F21" i="4"/>
  <c r="I21" i="16"/>
  <c r="I22" i="16"/>
  <c r="O34" i="16"/>
  <c r="X34" i="16"/>
  <c r="U10" i="4" l="1"/>
  <c r="U9" i="4"/>
  <c r="Y19" i="4" l="1"/>
  <c r="AC6" i="4" l="1"/>
  <c r="U6" i="4" l="1"/>
  <c r="P20" i="16"/>
  <c r="K7" i="17" l="1"/>
  <c r="Q46" i="17" l="1"/>
  <c r="P46" i="17"/>
  <c r="H36" i="17"/>
  <c r="L36" i="17" s="1"/>
  <c r="H37" i="17"/>
  <c r="L37" i="17" s="1"/>
  <c r="H38" i="17"/>
  <c r="L38" i="17" s="1"/>
  <c r="H39" i="17"/>
  <c r="L39" i="17" s="1"/>
  <c r="H40" i="17"/>
  <c r="L40" i="17" s="1"/>
  <c r="H41" i="17"/>
  <c r="L41" i="17" s="1"/>
  <c r="H42" i="17"/>
  <c r="L42" i="17" s="1"/>
  <c r="H43" i="17"/>
  <c r="L43" i="17" s="1"/>
  <c r="H44" i="17"/>
  <c r="L44" i="17" s="1"/>
  <c r="H45" i="17"/>
  <c r="L45" i="17" s="1"/>
  <c r="H46" i="17"/>
  <c r="L46" i="17" s="1"/>
  <c r="K32" i="17"/>
  <c r="K33" i="17"/>
  <c r="K34" i="17"/>
  <c r="K31" i="17"/>
  <c r="H32" i="17"/>
  <c r="L32" i="17" s="1"/>
  <c r="H33" i="17"/>
  <c r="L33" i="17" s="1"/>
  <c r="H34" i="17"/>
  <c r="L34" i="17" s="1"/>
  <c r="H31" i="17"/>
  <c r="L31" i="17" s="1"/>
  <c r="L35" i="17" s="1"/>
  <c r="H29" i="17"/>
  <c r="K8" i="17"/>
  <c r="K9" i="17"/>
  <c r="K10" i="17"/>
  <c r="L10" i="17" s="1"/>
  <c r="K11" i="17"/>
  <c r="K12" i="17"/>
  <c r="K13" i="17"/>
  <c r="K14" i="17"/>
  <c r="K15" i="17"/>
  <c r="K16" i="17"/>
  <c r="K17" i="17"/>
  <c r="K18" i="17"/>
  <c r="K19" i="17"/>
  <c r="K20" i="17"/>
  <c r="K21" i="17"/>
  <c r="K22" i="17"/>
  <c r="K23" i="17"/>
  <c r="K24" i="17"/>
  <c r="K25" i="17"/>
  <c r="K26" i="17"/>
  <c r="K27" i="17"/>
  <c r="K28" i="17"/>
  <c r="K29" i="17"/>
  <c r="H8" i="17"/>
  <c r="H9" i="17"/>
  <c r="H10" i="17"/>
  <c r="H11" i="17"/>
  <c r="L11" i="17" s="1"/>
  <c r="H12" i="17"/>
  <c r="H13" i="17"/>
  <c r="H14" i="17"/>
  <c r="H15" i="17"/>
  <c r="H16" i="17"/>
  <c r="H17" i="17"/>
  <c r="H18" i="17"/>
  <c r="H19" i="17"/>
  <c r="H20" i="17"/>
  <c r="H21" i="17"/>
  <c r="H22" i="17"/>
  <c r="H23" i="17"/>
  <c r="H24" i="17"/>
  <c r="H25" i="17"/>
  <c r="H26" i="17"/>
  <c r="H27" i="17"/>
  <c r="H28" i="17"/>
  <c r="H7" i="17"/>
  <c r="M38" i="17"/>
  <c r="M39" i="17" s="1"/>
  <c r="M36" i="17"/>
  <c r="M37" i="17" s="1"/>
  <c r="N36" i="17"/>
  <c r="N37" i="17" s="1"/>
  <c r="L27" i="17" l="1"/>
  <c r="L19" i="17"/>
  <c r="L48" i="17"/>
  <c r="L21" i="17"/>
  <c r="L7" i="17"/>
  <c r="L13" i="17"/>
  <c r="L14" i="17"/>
  <c r="L22" i="17"/>
  <c r="L25" i="17"/>
  <c r="L17" i="17"/>
  <c r="L9" i="17"/>
  <c r="L26" i="17"/>
  <c r="L18" i="17"/>
  <c r="L23" i="17"/>
  <c r="L15" i="17"/>
  <c r="L29" i="17"/>
  <c r="L24" i="17"/>
  <c r="L16" i="17"/>
  <c r="L8" i="17"/>
  <c r="L28" i="17"/>
  <c r="L20" i="17"/>
  <c r="L12" i="17"/>
  <c r="P31" i="17"/>
  <c r="P7" i="17"/>
  <c r="Q7" i="17" s="1"/>
  <c r="L30" i="17" l="1"/>
  <c r="L49" i="17"/>
  <c r="D51" i="17" s="1"/>
  <c r="D2" i="17"/>
  <c r="B38" i="17"/>
  <c r="P8" i="17"/>
  <c r="Q8" i="17" s="1"/>
  <c r="P9" i="17"/>
  <c r="P10" i="17"/>
  <c r="P17" i="17"/>
  <c r="P18" i="17"/>
  <c r="P25" i="17"/>
  <c r="P26" i="17"/>
  <c r="N44" i="17"/>
  <c r="N45" i="17" s="1"/>
  <c r="Q45" i="17" s="1"/>
  <c r="M44" i="17"/>
  <c r="M45" i="17" s="1"/>
  <c r="P45" i="17" s="1"/>
  <c r="N41" i="17"/>
  <c r="Q41" i="17" s="1"/>
  <c r="B44" i="17"/>
  <c r="N38" i="17"/>
  <c r="N39" i="17" s="1"/>
  <c r="Q39" i="17" s="1"/>
  <c r="N42" i="17"/>
  <c r="N43" i="17" s="1"/>
  <c r="Q43" i="17" s="1"/>
  <c r="M42" i="17"/>
  <c r="M43" i="17" s="1"/>
  <c r="P43" i="17" s="1"/>
  <c r="M40" i="17"/>
  <c r="M41" i="17" s="1"/>
  <c r="P41" i="17" s="1"/>
  <c r="P39" i="17"/>
  <c r="P37" i="17"/>
  <c r="Q37" i="17"/>
  <c r="B42" i="17"/>
  <c r="B40" i="17"/>
  <c r="B36" i="17"/>
  <c r="B39" i="17"/>
  <c r="AK11" i="4"/>
  <c r="AC33" i="3"/>
  <c r="AC32" i="3"/>
  <c r="P32" i="17" l="1"/>
  <c r="Q32" i="17" s="1"/>
  <c r="P33" i="17"/>
  <c r="Q33" i="17" s="1"/>
  <c r="P44" i="17"/>
  <c r="Q31" i="17"/>
  <c r="P42" i="17"/>
  <c r="P22" i="17"/>
  <c r="Q22" i="17" s="1"/>
  <c r="P14" i="17"/>
  <c r="P40" i="17"/>
  <c r="P21" i="17"/>
  <c r="P13" i="17"/>
  <c r="Q36" i="17"/>
  <c r="P36" i="17"/>
  <c r="Q42" i="17"/>
  <c r="Q38" i="17"/>
  <c r="P38" i="17"/>
  <c r="Q44" i="17"/>
  <c r="Q40" i="17"/>
  <c r="P28" i="17"/>
  <c r="P24" i="17"/>
  <c r="P20" i="17"/>
  <c r="P16" i="17"/>
  <c r="P12" i="17"/>
  <c r="P27" i="17"/>
  <c r="P23" i="17"/>
  <c r="P19" i="17"/>
  <c r="Q19" i="17" s="1"/>
  <c r="P15" i="17"/>
  <c r="P29" i="17"/>
  <c r="P48" i="17" l="1"/>
  <c r="Q48" i="17"/>
  <c r="P34" i="17"/>
  <c r="Q34" i="17" s="1"/>
  <c r="P11" i="17"/>
  <c r="P30" i="17" s="1"/>
  <c r="B37" i="17"/>
  <c r="Q28" i="17"/>
  <c r="Q26" i="17"/>
  <c r="Q24" i="17"/>
  <c r="Q20" i="17"/>
  <c r="Q18" i="17"/>
  <c r="Q16" i="17"/>
  <c r="Q14" i="17"/>
  <c r="Q12" i="17"/>
  <c r="Q10" i="17"/>
  <c r="P35" i="17" l="1"/>
  <c r="Q35" i="17" s="1"/>
  <c r="Q30" i="17"/>
  <c r="Q9" i="17"/>
  <c r="Q11" i="17"/>
  <c r="Q13" i="17"/>
  <c r="Q15" i="17"/>
  <c r="Q17" i="17"/>
  <c r="Q21" i="17"/>
  <c r="Q23" i="17"/>
  <c r="Q25" i="17"/>
  <c r="Q27" i="17"/>
  <c r="Q29" i="17"/>
  <c r="P49" i="17" l="1"/>
  <c r="Q49" i="17"/>
  <c r="AC8" i="4" s="1"/>
  <c r="AC7" i="4" l="1"/>
  <c r="AC9" i="4" s="1"/>
  <c r="AK9" i="4" s="1"/>
  <c r="AC10" i="4"/>
  <c r="AK7" i="4" l="1"/>
  <c r="AK8" i="4"/>
  <c r="AK10" i="4"/>
</calcChain>
</file>

<file path=xl/sharedStrings.xml><?xml version="1.0" encoding="utf-8"?>
<sst xmlns="http://schemas.openxmlformats.org/spreadsheetml/2006/main" count="5619" uniqueCount="1863">
  <si>
    <t>その他</t>
    <rPh sb="2" eb="3">
      <t>タ</t>
    </rPh>
    <phoneticPr fontId="3"/>
  </si>
  <si>
    <t>所在地</t>
    <rPh sb="0" eb="3">
      <t>ショザイチ</t>
    </rPh>
    <phoneticPr fontId="3"/>
  </si>
  <si>
    <t>山梨県内事業所一覧</t>
    <rPh sb="0" eb="2">
      <t>ヤマナシ</t>
    </rPh>
    <rPh sb="2" eb="4">
      <t>ケンナイ</t>
    </rPh>
    <rPh sb="4" eb="7">
      <t>ジギョウショ</t>
    </rPh>
    <rPh sb="7" eb="9">
      <t>イチラン</t>
    </rPh>
    <phoneticPr fontId="3"/>
  </si>
  <si>
    <t>特記事項</t>
  </si>
  <si>
    <t>年度</t>
    <phoneticPr fontId="3"/>
  </si>
  <si>
    <t>基準年度</t>
    <phoneticPr fontId="3"/>
  </si>
  <si>
    <t>　</t>
    <phoneticPr fontId="3"/>
  </si>
  <si>
    <t>（指標の単位：</t>
    <phoneticPr fontId="3"/>
  </si>
  <si>
    <t>）</t>
    <phoneticPr fontId="3"/>
  </si>
  <si>
    <t>別紙１</t>
    <rPh sb="0" eb="2">
      <t>ベッシ</t>
    </rPh>
    <phoneticPr fontId="3"/>
  </si>
  <si>
    <t>事業所の名称</t>
    <rPh sb="0" eb="3">
      <t>ジギョウショ</t>
    </rPh>
    <rPh sb="4" eb="5">
      <t>メイ</t>
    </rPh>
    <rPh sb="5" eb="6">
      <t>ショウ</t>
    </rPh>
    <phoneticPr fontId="3"/>
  </si>
  <si>
    <t>別紙２</t>
    <rPh sb="0" eb="2">
      <t>ベッシ</t>
    </rPh>
    <phoneticPr fontId="3"/>
  </si>
  <si>
    <t>年度</t>
    <rPh sb="0" eb="2">
      <t>ネンド</t>
    </rPh>
    <phoneticPr fontId="3"/>
  </si>
  <si>
    <t>％</t>
    <phoneticPr fontId="3"/>
  </si>
  <si>
    <t>電気の使用に伴う小売電気事業者ごとの二酸化炭素の排出係数</t>
    <rPh sb="8" eb="10">
      <t>コウリ</t>
    </rPh>
    <rPh sb="10" eb="12">
      <t>デンキ</t>
    </rPh>
    <rPh sb="12" eb="15">
      <t>ジギョウシャ</t>
    </rPh>
    <phoneticPr fontId="3"/>
  </si>
  <si>
    <t>氏名</t>
    <rPh sb="0" eb="2">
      <t>シメイ</t>
    </rPh>
    <phoneticPr fontId="3"/>
  </si>
  <si>
    <t>住所</t>
    <rPh sb="0" eb="2">
      <t>ジュウショ</t>
    </rPh>
    <phoneticPr fontId="3"/>
  </si>
  <si>
    <t>主たる事業の分類</t>
    <rPh sb="0" eb="1">
      <t>シュ</t>
    </rPh>
    <rPh sb="3" eb="5">
      <t>ジギョウ</t>
    </rPh>
    <rPh sb="6" eb="8">
      <t>ブンルイ</t>
    </rPh>
    <phoneticPr fontId="3"/>
  </si>
  <si>
    <t>円</t>
    <rPh sb="0" eb="1">
      <t>エン</t>
    </rPh>
    <phoneticPr fontId="3"/>
  </si>
  <si>
    <t>人</t>
    <rPh sb="0" eb="1">
      <t>ニン</t>
    </rPh>
    <phoneticPr fontId="3"/>
  </si>
  <si>
    <t>部署名</t>
    <rPh sb="0" eb="2">
      <t>ブショ</t>
    </rPh>
    <rPh sb="2" eb="3">
      <t>メイ</t>
    </rPh>
    <phoneticPr fontId="3"/>
  </si>
  <si>
    <t>電話番号</t>
    <rPh sb="0" eb="2">
      <t>デンワ</t>
    </rPh>
    <rPh sb="2" eb="4">
      <t>バンゴウ</t>
    </rPh>
    <phoneticPr fontId="3"/>
  </si>
  <si>
    <t>E-mail(所属)</t>
    <rPh sb="7" eb="9">
      <t>ショゾク</t>
    </rPh>
    <phoneticPr fontId="3"/>
  </si>
  <si>
    <t>E-mail(担当者)</t>
    <rPh sb="7" eb="10">
      <t>タントウシャ</t>
    </rPh>
    <phoneticPr fontId="3"/>
  </si>
  <si>
    <t>担当所属等
情報</t>
    <rPh sb="0" eb="2">
      <t>タントウ</t>
    </rPh>
    <rPh sb="2" eb="4">
      <t>ショゾク</t>
    </rPh>
    <rPh sb="4" eb="5">
      <t>ナド</t>
    </rPh>
    <rPh sb="6" eb="8">
      <t>ジョウホウ</t>
    </rPh>
    <phoneticPr fontId="3"/>
  </si>
  <si>
    <t>計画期間等</t>
    <rPh sb="0" eb="2">
      <t>ケイカク</t>
    </rPh>
    <rPh sb="2" eb="4">
      <t>キカン</t>
    </rPh>
    <rPh sb="4" eb="5">
      <t>ナド</t>
    </rPh>
    <phoneticPr fontId="3"/>
  </si>
  <si>
    <t>大分類</t>
    <phoneticPr fontId="3"/>
  </si>
  <si>
    <t>中分類</t>
    <phoneticPr fontId="3"/>
  </si>
  <si>
    <t>資本金</t>
    <phoneticPr fontId="3"/>
  </si>
  <si>
    <t>常時使用する従業員の数</t>
    <rPh sb="6" eb="9">
      <t>ジュウギョウイン</t>
    </rPh>
    <rPh sb="10" eb="11">
      <t>カズ</t>
    </rPh>
    <phoneticPr fontId="3"/>
  </si>
  <si>
    <t>計画期間</t>
    <rPh sb="0" eb="2">
      <t>ケイカク</t>
    </rPh>
    <rPh sb="2" eb="4">
      <t>キカン</t>
    </rPh>
    <phoneticPr fontId="3"/>
  </si>
  <si>
    <t>事業者の
規模</t>
    <rPh sb="0" eb="3">
      <t>ジギョウシャ</t>
    </rPh>
    <rPh sb="5" eb="7">
      <t>キボ</t>
    </rPh>
    <phoneticPr fontId="3"/>
  </si>
  <si>
    <t>温室効果ガス排出量</t>
    <phoneticPr fontId="3"/>
  </si>
  <si>
    <t>区分</t>
    <phoneticPr fontId="3"/>
  </si>
  <si>
    <t>小売電気事業者の名称</t>
    <phoneticPr fontId="3"/>
  </si>
  <si>
    <t>部門</t>
    <rPh sb="0" eb="2">
      <t>ブモン</t>
    </rPh>
    <phoneticPr fontId="3"/>
  </si>
  <si>
    <t>対策区分</t>
    <rPh sb="0" eb="2">
      <t>タイサク</t>
    </rPh>
    <rPh sb="2" eb="4">
      <t>クブン</t>
    </rPh>
    <phoneticPr fontId="3"/>
  </si>
  <si>
    <t>番号</t>
    <rPh sb="0" eb="2">
      <t>バンゴウ</t>
    </rPh>
    <phoneticPr fontId="3"/>
  </si>
  <si>
    <t>次世代自動車</t>
    <rPh sb="0" eb="3">
      <t>ジセダイ</t>
    </rPh>
    <rPh sb="3" eb="6">
      <t>ジドウシャ</t>
    </rPh>
    <phoneticPr fontId="3"/>
  </si>
  <si>
    <t>公共交通機関の利用促進</t>
    <rPh sb="0" eb="2">
      <t>コウキョウ</t>
    </rPh>
    <rPh sb="2" eb="4">
      <t>コウツウ</t>
    </rPh>
    <rPh sb="4" eb="6">
      <t>キカン</t>
    </rPh>
    <rPh sb="7" eb="9">
      <t>リヨウ</t>
    </rPh>
    <rPh sb="9" eb="11">
      <t>ソクシン</t>
    </rPh>
    <phoneticPr fontId="3"/>
  </si>
  <si>
    <t>自転車利用の促進</t>
    <rPh sb="0" eb="3">
      <t>ジテンシャ</t>
    </rPh>
    <rPh sb="3" eb="5">
      <t>リヨウ</t>
    </rPh>
    <rPh sb="6" eb="8">
      <t>ソクシン</t>
    </rPh>
    <phoneticPr fontId="3"/>
  </si>
  <si>
    <t>区分</t>
    <rPh sb="0" eb="2">
      <t>クブン</t>
    </rPh>
    <phoneticPr fontId="3"/>
  </si>
  <si>
    <t>山梨県知事　殿</t>
    <phoneticPr fontId="3"/>
  </si>
  <si>
    <t>住所</t>
    <phoneticPr fontId="3"/>
  </si>
  <si>
    <t xml:space="preserve">（法人にあっては、主たる事務所の
所在地、名称及び代表者の氏名）
</t>
    <phoneticPr fontId="3"/>
  </si>
  <si>
    <t>単位</t>
    <rPh sb="0" eb="2">
      <t>タンイ</t>
    </rPh>
    <phoneticPr fontId="3"/>
  </si>
  <si>
    <t>原単位排出量</t>
    <phoneticPr fontId="3"/>
  </si>
  <si>
    <r>
      <t>t-CO</t>
    </r>
    <r>
      <rPr>
        <vertAlign val="subscript"/>
        <sz val="10"/>
        <rFont val="ＭＳ 明朝"/>
        <family val="1"/>
        <charset val="128"/>
      </rPr>
      <t>2</t>
    </r>
    <phoneticPr fontId="3"/>
  </si>
  <si>
    <t>主たる事務所の所在地</t>
    <phoneticPr fontId="3"/>
  </si>
  <si>
    <t>別紙１</t>
  </si>
  <si>
    <t>次世代自動車割合（%）</t>
    <phoneticPr fontId="3"/>
  </si>
  <si>
    <t>電気自動車(EV)</t>
    <phoneticPr fontId="3"/>
  </si>
  <si>
    <t>燃料電池自動車(FCV)</t>
    <phoneticPr fontId="3"/>
  </si>
  <si>
    <t>プラグイン・ハイブリッド車
(PHEV)</t>
    <phoneticPr fontId="3"/>
  </si>
  <si>
    <t>ハイブリッド車(HV)</t>
    <phoneticPr fontId="3"/>
  </si>
  <si>
    <t>天然ガス自動車（NGV）</t>
    <rPh sb="0" eb="2">
      <t>テンネン</t>
    </rPh>
    <rPh sb="4" eb="7">
      <t>ジドウシャ</t>
    </rPh>
    <phoneticPr fontId="3"/>
  </si>
  <si>
    <t>調整後排出量Ａ'</t>
    <rPh sb="0" eb="3">
      <t>チョウセイゴ</t>
    </rPh>
    <rPh sb="3" eb="5">
      <t>ハイシュツ</t>
    </rPh>
    <phoneticPr fontId="3"/>
  </si>
  <si>
    <t>導入容量</t>
    <rPh sb="0" eb="2">
      <t>ドウニュウ</t>
    </rPh>
    <rPh sb="2" eb="4">
      <t>ヨウリョウ</t>
    </rPh>
    <phoneticPr fontId="3"/>
  </si>
  <si>
    <t>基準年度</t>
    <rPh sb="0" eb="2">
      <t>キジュン</t>
    </rPh>
    <rPh sb="2" eb="4">
      <t>ネンド</t>
    </rPh>
    <phoneticPr fontId="3"/>
  </si>
  <si>
    <t>排出係数の実績年度（基準年度）</t>
    <rPh sb="0" eb="2">
      <t>ハイシュツ</t>
    </rPh>
    <rPh sb="5" eb="7">
      <t>ジッセキ</t>
    </rPh>
    <rPh sb="7" eb="9">
      <t>ネンド</t>
    </rPh>
    <rPh sb="10" eb="12">
      <t>キジュン</t>
    </rPh>
    <rPh sb="12" eb="14">
      <t>ネンド</t>
    </rPh>
    <phoneticPr fontId="3"/>
  </si>
  <si>
    <t>区分</t>
    <phoneticPr fontId="3"/>
  </si>
  <si>
    <t>条例第１６条の規定による温室効果ガスの吸収の量の知事の認証</t>
    <phoneticPr fontId="3"/>
  </si>
  <si>
    <t>再生可能エネルギーを変換して得られた電気の利用</t>
    <phoneticPr fontId="3"/>
  </si>
  <si>
    <t>その他</t>
    <phoneticPr fontId="3"/>
  </si>
  <si>
    <t>その他の地球温暖化対策による温室効果ガスの排出の抑制等のための措置</t>
    <phoneticPr fontId="3"/>
  </si>
  <si>
    <t>基礎排出量Ａ</t>
  </si>
  <si>
    <t>内容</t>
    <rPh sb="0" eb="2">
      <t>ナイヨウ</t>
    </rPh>
    <phoneticPr fontId="3"/>
  </si>
  <si>
    <t>自動車
総数</t>
    <phoneticPr fontId="3"/>
  </si>
  <si>
    <t>設備等区分</t>
    <rPh sb="0" eb="2">
      <t>セツビ</t>
    </rPh>
    <rPh sb="2" eb="3">
      <t>ナド</t>
    </rPh>
    <rPh sb="3" eb="5">
      <t>クブン</t>
    </rPh>
    <phoneticPr fontId="3"/>
  </si>
  <si>
    <t>対策内容</t>
    <rPh sb="0" eb="2">
      <t>タイサク</t>
    </rPh>
    <rPh sb="2" eb="4">
      <t>ナイヨウ</t>
    </rPh>
    <phoneticPr fontId="3"/>
  </si>
  <si>
    <t>削減量等</t>
    <rPh sb="3" eb="4">
      <t>ナド</t>
    </rPh>
    <phoneticPr fontId="3"/>
  </si>
  <si>
    <t>備考</t>
    <phoneticPr fontId="3"/>
  </si>
  <si>
    <t>原単位に用いた指標の設定方法</t>
    <phoneticPr fontId="3"/>
  </si>
  <si>
    <t>クリーンディーゼル車(CNG)</t>
    <phoneticPr fontId="3"/>
  </si>
  <si>
    <t>年　　月　　日</t>
    <rPh sb="0" eb="1">
      <t>ネン</t>
    </rPh>
    <rPh sb="3" eb="4">
      <t>ガツ</t>
    </rPh>
    <rPh sb="6" eb="7">
      <t>ヒ</t>
    </rPh>
    <phoneticPr fontId="3"/>
  </si>
  <si>
    <t>1.事業者等の概要</t>
    <phoneticPr fontId="3"/>
  </si>
  <si>
    <t>取組年度</t>
    <rPh sb="0" eb="2">
      <t>トリクミ</t>
    </rPh>
    <phoneticPr fontId="3"/>
  </si>
  <si>
    <t>温室効果ガスの排出の量の抑制目標等</t>
    <rPh sb="16" eb="17">
      <t>ナド</t>
    </rPh>
    <phoneticPr fontId="3"/>
  </si>
  <si>
    <t>調整後排出量Ａ'／Ｂ</t>
    <phoneticPr fontId="3"/>
  </si>
  <si>
    <t>基礎排出量Ａ／Ｂ</t>
    <phoneticPr fontId="3"/>
  </si>
  <si>
    <t>事業活動に伴う温室効果ガスの排出の量から減じて報告することができる量Ｃ</t>
    <phoneticPr fontId="3"/>
  </si>
  <si>
    <t>導入機器の種類</t>
    <rPh sb="0" eb="2">
      <t>ドウニュウ</t>
    </rPh>
    <rPh sb="2" eb="4">
      <t>キキ</t>
    </rPh>
    <rPh sb="5" eb="7">
      <t>シュルイ</t>
    </rPh>
    <phoneticPr fontId="3"/>
  </si>
  <si>
    <t>導入
自動車
の種類</t>
    <rPh sb="0" eb="2">
      <t>ドウニュウ</t>
    </rPh>
    <rPh sb="3" eb="6">
      <t>ジドウシャ</t>
    </rPh>
    <rPh sb="8" eb="10">
      <t>シュルイ</t>
    </rPh>
    <phoneticPr fontId="3"/>
  </si>
  <si>
    <t>基礎排出係数（t-CO2/kWh）</t>
    <phoneticPr fontId="3"/>
  </si>
  <si>
    <t>調整後排出係数（t-CO2/kWh）</t>
    <rPh sb="0" eb="3">
      <t>チョウセイゴ</t>
    </rPh>
    <phoneticPr fontId="3"/>
  </si>
  <si>
    <t>郵便番号</t>
    <phoneticPr fontId="3"/>
  </si>
  <si>
    <t>原単位に用いた指標Ｂ</t>
    <phoneticPr fontId="3"/>
  </si>
  <si>
    <t>t-CO2</t>
    <phoneticPr fontId="3"/>
  </si>
  <si>
    <t>（   ）</t>
    <phoneticPr fontId="3"/>
  </si>
  <si>
    <t>対基準年度比</t>
    <phoneticPr fontId="3"/>
  </si>
  <si>
    <t>（％）</t>
    <phoneticPr fontId="3"/>
  </si>
  <si>
    <t>基準年度台数</t>
    <rPh sb="0" eb="2">
      <t>キジュン</t>
    </rPh>
    <rPh sb="2" eb="4">
      <t>ネンド</t>
    </rPh>
    <rPh sb="4" eb="6">
      <t>ダイスウ</t>
    </rPh>
    <phoneticPr fontId="3"/>
  </si>
  <si>
    <t>事業者名</t>
    <rPh sb="0" eb="3">
      <t>ジギョウシャ</t>
    </rPh>
    <rPh sb="3" eb="4">
      <t>メイ</t>
    </rPh>
    <phoneticPr fontId="3"/>
  </si>
  <si>
    <t>エネルギーの種類</t>
    <rPh sb="6" eb="8">
      <t>シュルイ</t>
    </rPh>
    <phoneticPr fontId="3"/>
  </si>
  <si>
    <t>エネルギー使用量</t>
    <rPh sb="5" eb="7">
      <t>シヨウ</t>
    </rPh>
    <rPh sb="7" eb="8">
      <t>リョウ</t>
    </rPh>
    <phoneticPr fontId="3"/>
  </si>
  <si>
    <t>販売されたエネルギーの量</t>
    <rPh sb="0" eb="2">
      <t>ハンバイ</t>
    </rPh>
    <rPh sb="11" eb="12">
      <t>リョウ</t>
    </rPh>
    <phoneticPr fontId="3"/>
  </si>
  <si>
    <t>数値
Ｆ</t>
    <rPh sb="0" eb="2">
      <t>スウチ</t>
    </rPh>
    <phoneticPr fontId="3"/>
  </si>
  <si>
    <t>燃料</t>
    <rPh sb="0" eb="2">
      <t>ネンリョウ</t>
    </rPh>
    <phoneticPr fontId="3"/>
  </si>
  <si>
    <t>原油（コンデンセートを除く。）</t>
    <rPh sb="0" eb="2">
      <t>ゲンユ</t>
    </rPh>
    <rPh sb="11" eb="12">
      <t>ノゾ</t>
    </rPh>
    <phoneticPr fontId="3"/>
  </si>
  <si>
    <t>kl</t>
    <phoneticPr fontId="3"/>
  </si>
  <si>
    <t>原油のうちコンデンセート（NGL）</t>
    <rPh sb="0" eb="2">
      <t>ゲンユ</t>
    </rPh>
    <phoneticPr fontId="3"/>
  </si>
  <si>
    <t>揮発油</t>
    <rPh sb="0" eb="3">
      <t>キハツユ</t>
    </rPh>
    <phoneticPr fontId="3"/>
  </si>
  <si>
    <t>ナフサ</t>
    <phoneticPr fontId="3"/>
  </si>
  <si>
    <t>灯油</t>
    <rPh sb="0" eb="2">
      <t>トウユ</t>
    </rPh>
    <phoneticPr fontId="3"/>
  </si>
  <si>
    <t>軽油</t>
    <rPh sb="0" eb="2">
      <t>ケイユ</t>
    </rPh>
    <phoneticPr fontId="3"/>
  </si>
  <si>
    <t>A重油</t>
    <rPh sb="1" eb="3">
      <t>ジュウユ</t>
    </rPh>
    <phoneticPr fontId="3"/>
  </si>
  <si>
    <t>B・C重油</t>
    <rPh sb="3" eb="5">
      <t>ジュウユ</t>
    </rPh>
    <phoneticPr fontId="3"/>
  </si>
  <si>
    <t>石油アスファルト</t>
    <rPh sb="0" eb="2">
      <t>セキユ</t>
    </rPh>
    <phoneticPr fontId="3"/>
  </si>
  <si>
    <t>t</t>
    <phoneticPr fontId="3"/>
  </si>
  <si>
    <t>石油コークス</t>
    <rPh sb="0" eb="2">
      <t>セキユ</t>
    </rPh>
    <phoneticPr fontId="3"/>
  </si>
  <si>
    <t>石油ガス</t>
    <rPh sb="0" eb="2">
      <t>セキユ</t>
    </rPh>
    <phoneticPr fontId="3"/>
  </si>
  <si>
    <t>液化石油ガス（LPG）</t>
    <rPh sb="0" eb="2">
      <t>エキカ</t>
    </rPh>
    <rPh sb="2" eb="4">
      <t>セキユ</t>
    </rPh>
    <phoneticPr fontId="3"/>
  </si>
  <si>
    <t>石油系炭化水素ガス</t>
    <rPh sb="0" eb="3">
      <t>セキユケイ</t>
    </rPh>
    <rPh sb="3" eb="5">
      <t>タンカ</t>
    </rPh>
    <rPh sb="5" eb="7">
      <t>スイソ</t>
    </rPh>
    <phoneticPr fontId="3"/>
  </si>
  <si>
    <t>可燃性天然ガス</t>
    <rPh sb="0" eb="3">
      <t>カネンセイ</t>
    </rPh>
    <rPh sb="3" eb="5">
      <t>テンネン</t>
    </rPh>
    <phoneticPr fontId="3"/>
  </si>
  <si>
    <t>液化天然ガス（LＮG）</t>
    <rPh sb="0" eb="2">
      <t>エキカ</t>
    </rPh>
    <rPh sb="2" eb="4">
      <t>テンネン</t>
    </rPh>
    <phoneticPr fontId="3"/>
  </si>
  <si>
    <t>その他可燃性天然ガス</t>
    <rPh sb="2" eb="3">
      <t>タ</t>
    </rPh>
    <rPh sb="3" eb="6">
      <t>カネンセイ</t>
    </rPh>
    <rPh sb="6" eb="8">
      <t>テンネン</t>
    </rPh>
    <phoneticPr fontId="3"/>
  </si>
  <si>
    <t>石炭</t>
    <rPh sb="0" eb="2">
      <t>セキタン</t>
    </rPh>
    <phoneticPr fontId="3"/>
  </si>
  <si>
    <t>原料炭</t>
    <rPh sb="0" eb="2">
      <t>ゲンリョウ</t>
    </rPh>
    <rPh sb="2" eb="3">
      <t>タン</t>
    </rPh>
    <phoneticPr fontId="3"/>
  </si>
  <si>
    <t>一般炭</t>
    <rPh sb="0" eb="2">
      <t>イッパン</t>
    </rPh>
    <rPh sb="2" eb="3">
      <t>タン</t>
    </rPh>
    <phoneticPr fontId="3"/>
  </si>
  <si>
    <t>無煙炭</t>
    <rPh sb="0" eb="2">
      <t>ムエン</t>
    </rPh>
    <rPh sb="2" eb="3">
      <t>タン</t>
    </rPh>
    <phoneticPr fontId="3"/>
  </si>
  <si>
    <t>石炭コークス</t>
    <rPh sb="0" eb="2">
      <t>セキタン</t>
    </rPh>
    <phoneticPr fontId="3"/>
  </si>
  <si>
    <t>コールタール</t>
    <phoneticPr fontId="3"/>
  </si>
  <si>
    <t>コークス炉ガス</t>
    <rPh sb="4" eb="5">
      <t>ロ</t>
    </rPh>
    <phoneticPr fontId="3"/>
  </si>
  <si>
    <t>高炉ガス</t>
    <rPh sb="0" eb="2">
      <t>コウロ</t>
    </rPh>
    <phoneticPr fontId="3"/>
  </si>
  <si>
    <t>転炉ガス</t>
    <rPh sb="0" eb="2">
      <t>テンロ</t>
    </rPh>
    <phoneticPr fontId="3"/>
  </si>
  <si>
    <t>都市ガス</t>
    <rPh sb="0" eb="2">
      <t>トシ</t>
    </rPh>
    <phoneticPr fontId="3"/>
  </si>
  <si>
    <t>小計</t>
    <rPh sb="0" eb="2">
      <t>ショウケイ</t>
    </rPh>
    <phoneticPr fontId="3"/>
  </si>
  <si>
    <t>熱</t>
    <rPh sb="0" eb="1">
      <t>ネツ</t>
    </rPh>
    <phoneticPr fontId="3"/>
  </si>
  <si>
    <t>産業用蒸気</t>
    <rPh sb="0" eb="3">
      <t>サンギョウヨウ</t>
    </rPh>
    <rPh sb="3" eb="5">
      <t>ジョウキ</t>
    </rPh>
    <phoneticPr fontId="3"/>
  </si>
  <si>
    <t>GJ</t>
    <phoneticPr fontId="3"/>
  </si>
  <si>
    <t>産業用以外の蒸気</t>
    <rPh sb="0" eb="3">
      <t>サンギョウヨウ</t>
    </rPh>
    <rPh sb="3" eb="5">
      <t>イガイ</t>
    </rPh>
    <rPh sb="6" eb="8">
      <t>ジョウキ</t>
    </rPh>
    <phoneticPr fontId="3"/>
  </si>
  <si>
    <t>温水</t>
    <rPh sb="0" eb="2">
      <t>オンスイ</t>
    </rPh>
    <phoneticPr fontId="3"/>
  </si>
  <si>
    <t>冷水</t>
    <rPh sb="0" eb="2">
      <t>レイスイ</t>
    </rPh>
    <phoneticPr fontId="3"/>
  </si>
  <si>
    <t>電気</t>
    <rPh sb="0" eb="2">
      <t>デンキ</t>
    </rPh>
    <phoneticPr fontId="3"/>
  </si>
  <si>
    <t>昼間買電</t>
    <rPh sb="0" eb="2">
      <t>ヒルマ</t>
    </rPh>
    <rPh sb="2" eb="3">
      <t>バイ</t>
    </rPh>
    <rPh sb="3" eb="4">
      <t>デン</t>
    </rPh>
    <phoneticPr fontId="3"/>
  </si>
  <si>
    <t>千kwh</t>
    <rPh sb="0" eb="1">
      <t>セン</t>
    </rPh>
    <phoneticPr fontId="3"/>
  </si>
  <si>
    <t>夜間買電</t>
    <rPh sb="0" eb="2">
      <t>ヤカン</t>
    </rPh>
    <rPh sb="2" eb="3">
      <t>バイ</t>
    </rPh>
    <rPh sb="3" eb="4">
      <t>デン</t>
    </rPh>
    <phoneticPr fontId="3"/>
  </si>
  <si>
    <t>上記以外の買電</t>
    <rPh sb="0" eb="2">
      <t>ジョウキ</t>
    </rPh>
    <rPh sb="2" eb="4">
      <t>イガイ</t>
    </rPh>
    <rPh sb="5" eb="6">
      <t>バイ</t>
    </rPh>
    <rPh sb="6" eb="7">
      <t>デン</t>
    </rPh>
    <phoneticPr fontId="3"/>
  </si>
  <si>
    <t>自家発電</t>
    <rPh sb="0" eb="2">
      <t>ジカ</t>
    </rPh>
    <rPh sb="2" eb="4">
      <t>ハツデン</t>
    </rPh>
    <phoneticPr fontId="3"/>
  </si>
  <si>
    <t>合計</t>
    <rPh sb="0" eb="1">
      <t>ゴウ</t>
    </rPh>
    <rPh sb="1" eb="2">
      <t>ケイ</t>
    </rPh>
    <phoneticPr fontId="3"/>
  </si>
  <si>
    <t>※　都市ガスの換算係数（GJ/千m3）は、ガス供給事業者ごとのを用いること。</t>
    <rPh sb="2" eb="4">
      <t>トシ</t>
    </rPh>
    <rPh sb="7" eb="9">
      <t>カンサン</t>
    </rPh>
    <rPh sb="9" eb="11">
      <t>ケイスウ</t>
    </rPh>
    <rPh sb="15" eb="16">
      <t>セン</t>
    </rPh>
    <rPh sb="23" eb="25">
      <t>キョウキュウ</t>
    </rPh>
    <rPh sb="25" eb="28">
      <t>ジギョウシャ</t>
    </rPh>
    <rPh sb="32" eb="33">
      <t>モチ</t>
    </rPh>
    <phoneticPr fontId="3"/>
  </si>
  <si>
    <t>※　参考：原油換算値</t>
    <rPh sb="5" eb="7">
      <t>ゲンユ</t>
    </rPh>
    <rPh sb="7" eb="9">
      <t>カンサン</t>
    </rPh>
    <rPh sb="9" eb="10">
      <t>チ</t>
    </rPh>
    <phoneticPr fontId="3"/>
  </si>
  <si>
    <t>ｋｌ</t>
    <phoneticPr fontId="3"/>
  </si>
  <si>
    <r>
      <t>千m</t>
    </r>
    <r>
      <rPr>
        <vertAlign val="superscript"/>
        <sz val="9"/>
        <rFont val="ＭＳ 明朝"/>
        <family val="1"/>
        <charset val="128"/>
      </rPr>
      <t>3</t>
    </r>
    <rPh sb="0" eb="1">
      <t>セン</t>
    </rPh>
    <phoneticPr fontId="3"/>
  </si>
  <si>
    <t xml:space="preserve">数値
</t>
    <rPh sb="0" eb="2">
      <t>スウチ</t>
    </rPh>
    <phoneticPr fontId="3"/>
  </si>
  <si>
    <t>①</t>
    <phoneticPr fontId="3"/>
  </si>
  <si>
    <t>熱量（GJ）</t>
    <rPh sb="0" eb="2">
      <t>ネツリョウ</t>
    </rPh>
    <phoneticPr fontId="3"/>
  </si>
  <si>
    <t>③＝①×②</t>
    <phoneticPr fontId="3"/>
  </si>
  <si>
    <t>②</t>
    <phoneticPr fontId="3"/>
  </si>
  <si>
    <t>④</t>
    <phoneticPr fontId="3"/>
  </si>
  <si>
    <t>⑤＝④×②</t>
    <phoneticPr fontId="3"/>
  </si>
  <si>
    <t>⑥＝③-⑤</t>
    <phoneticPr fontId="3"/>
  </si>
  <si>
    <t>熱量（GJ）</t>
    <phoneticPr fontId="3"/>
  </si>
  <si>
    <t>二酸化炭素排出量</t>
    <phoneticPr fontId="3"/>
  </si>
  <si>
    <t>基礎排出量（t-CO2）</t>
    <phoneticPr fontId="3"/>
  </si>
  <si>
    <t>基礎排出係数</t>
    <rPh sb="0" eb="6">
      <t>キソハイシュツケイスウ</t>
    </rPh>
    <phoneticPr fontId="3"/>
  </si>
  <si>
    <t>調整後排出係数</t>
    <rPh sb="0" eb="3">
      <t>チョウセイゴ</t>
    </rPh>
    <rPh sb="3" eb="5">
      <t>ハイシュツ</t>
    </rPh>
    <rPh sb="5" eb="7">
      <t>ケイスウ</t>
    </rPh>
    <phoneticPr fontId="3"/>
  </si>
  <si>
    <t>調整後排出量
（t-CO2）</t>
    <phoneticPr fontId="3"/>
  </si>
  <si>
    <t>単位</t>
    <phoneticPr fontId="3"/>
  </si>
  <si>
    <t>⑦</t>
    <phoneticPr fontId="3"/>
  </si>
  <si>
    <t>⑧</t>
    <phoneticPr fontId="3"/>
  </si>
  <si>
    <t>排出係数※</t>
    <rPh sb="0" eb="2">
      <t>ハイシュツ</t>
    </rPh>
    <rPh sb="2" eb="4">
      <t>ケイスウ</t>
    </rPh>
    <phoneticPr fontId="3"/>
  </si>
  <si>
    <t xml:space="preserve">単位発熱量
</t>
    <rPh sb="0" eb="2">
      <t>タンイ</t>
    </rPh>
    <rPh sb="2" eb="4">
      <t>ハツネツ</t>
    </rPh>
    <rPh sb="4" eb="5">
      <t>リョウ</t>
    </rPh>
    <phoneticPr fontId="3"/>
  </si>
  <si>
    <t>GJ/kl</t>
  </si>
  <si>
    <t>GJ/t</t>
  </si>
  <si>
    <t>GJ/千m3</t>
  </si>
  <si>
    <t>GJ/kl</t>
    <phoneticPr fontId="3"/>
  </si>
  <si>
    <t>tC/GJ</t>
    <phoneticPr fontId="3"/>
  </si>
  <si>
    <t>tCO2/GJ</t>
  </si>
  <si>
    <t>-</t>
    <phoneticPr fontId="3"/>
  </si>
  <si>
    <t>GJ/千kWh</t>
  </si>
  <si>
    <t>t-CO2/kWh</t>
  </si>
  <si>
    <t>2.制度に該当する要件・計画期間等</t>
    <phoneticPr fontId="3"/>
  </si>
  <si>
    <t>⑨=⑥×⑦×(44/12等)</t>
    <rPh sb="12" eb="13">
      <t>ナド</t>
    </rPh>
    <phoneticPr fontId="3"/>
  </si>
  <si>
    <t>⑨=⑥×⑧×(44/12等)</t>
    <phoneticPr fontId="3"/>
  </si>
  <si>
    <t>【別表1】二酸化炭素排出量計算表（山梨県内事業所合計）</t>
    <rPh sb="1" eb="3">
      <t>ベッピョウ</t>
    </rPh>
    <rPh sb="13" eb="15">
      <t>ケイサン</t>
    </rPh>
    <rPh sb="15" eb="16">
      <t>ヒョウ</t>
    </rPh>
    <rPh sb="17" eb="19">
      <t>ヤマナシ</t>
    </rPh>
    <rPh sb="19" eb="21">
      <t>ケンナイ</t>
    </rPh>
    <rPh sb="21" eb="24">
      <t>ジギョウショ</t>
    </rPh>
    <rPh sb="24" eb="26">
      <t>ゴウケイ</t>
    </rPh>
    <phoneticPr fontId="3"/>
  </si>
  <si>
    <t>第２号様式（第５条関係）</t>
    <phoneticPr fontId="3"/>
  </si>
  <si>
    <t>温室効果ガス排出抑制実施報告書</t>
    <rPh sb="10" eb="12">
      <t>ジッシ</t>
    </rPh>
    <rPh sb="12" eb="14">
      <t>ホウコク</t>
    </rPh>
    <phoneticPr fontId="3"/>
  </si>
  <si>
    <t>　山梨県地球温暖化対策条例第１１条（第５項）の規定により、別紙１及び別紙２のとおり提出します。</t>
    <phoneticPr fontId="3"/>
  </si>
  <si>
    <t>報告年度</t>
    <rPh sb="0" eb="2">
      <t>ホウコク</t>
    </rPh>
    <phoneticPr fontId="3"/>
  </si>
  <si>
    <t>適用</t>
    <rPh sb="0" eb="2">
      <t>テキヨウ</t>
    </rPh>
    <phoneticPr fontId="3"/>
  </si>
  <si>
    <t>具体的に実施した内容</t>
    <rPh sb="0" eb="3">
      <t>グタイテキ</t>
    </rPh>
    <rPh sb="4" eb="6">
      <t>ジッシ</t>
    </rPh>
    <rPh sb="8" eb="10">
      <t>ナイヨウ</t>
    </rPh>
    <phoneticPr fontId="3"/>
  </si>
  <si>
    <t>計画書記載の有無</t>
    <rPh sb="0" eb="3">
      <t>ケイカクショ</t>
    </rPh>
    <rPh sb="3" eb="5">
      <t>キサイ</t>
    </rPh>
    <rPh sb="6" eb="8">
      <t>ウム</t>
    </rPh>
    <phoneticPr fontId="3"/>
  </si>
  <si>
    <t>実施状況</t>
    <rPh sb="0" eb="4">
      <t>ジッシジョウキョウ</t>
    </rPh>
    <phoneticPr fontId="3"/>
  </si>
  <si>
    <t>報告年度</t>
    <rPh sb="0" eb="2">
      <t>ホウコク</t>
    </rPh>
    <rPh sb="2" eb="4">
      <t>ネンド</t>
    </rPh>
    <phoneticPr fontId="3"/>
  </si>
  <si>
    <t>報告年度台数</t>
    <rPh sb="0" eb="2">
      <t>ホウコク</t>
    </rPh>
    <rPh sb="2" eb="4">
      <t>ネンド</t>
    </rPh>
    <rPh sb="4" eb="6">
      <t>ダイスウ</t>
    </rPh>
    <phoneticPr fontId="3"/>
  </si>
  <si>
    <t>1.温室効果ガスの排出の量の実績</t>
    <rPh sb="2" eb="4">
      <t>オンシツ</t>
    </rPh>
    <rPh sb="4" eb="6">
      <t>コウカ</t>
    </rPh>
    <rPh sb="9" eb="11">
      <t>ハイシュツ</t>
    </rPh>
    <rPh sb="12" eb="13">
      <t>リョウ</t>
    </rPh>
    <rPh sb="14" eb="16">
      <t>ジッセキ</t>
    </rPh>
    <phoneticPr fontId="3"/>
  </si>
  <si>
    <t>2.基本方針に基づき講ずる年度ごとの措置の実施状況</t>
    <rPh sb="2" eb="4">
      <t>キホン</t>
    </rPh>
    <rPh sb="4" eb="6">
      <t>ホウシン</t>
    </rPh>
    <rPh sb="7" eb="8">
      <t>モト</t>
    </rPh>
    <rPh sb="10" eb="11">
      <t>コウ</t>
    </rPh>
    <rPh sb="13" eb="15">
      <t>ネンド</t>
    </rPh>
    <rPh sb="18" eb="20">
      <t>ソチ</t>
    </rPh>
    <rPh sb="21" eb="25">
      <t>ジッシジョウキョウ</t>
    </rPh>
    <phoneticPr fontId="3"/>
  </si>
  <si>
    <t>3.再生可能エネルギー源利用設備等に係る措置の実施状況</t>
    <rPh sb="2" eb="6">
      <t>サイセイカノウ</t>
    </rPh>
    <rPh sb="11" eb="12">
      <t>ゲン</t>
    </rPh>
    <rPh sb="12" eb="16">
      <t>リヨウセツビ</t>
    </rPh>
    <rPh sb="16" eb="17">
      <t>ナド</t>
    </rPh>
    <rPh sb="18" eb="19">
      <t>カカ</t>
    </rPh>
    <rPh sb="20" eb="22">
      <t>ソチ</t>
    </rPh>
    <rPh sb="23" eb="27">
      <t>ジッシジョウキョウ</t>
    </rPh>
    <phoneticPr fontId="3"/>
  </si>
  <si>
    <t>4.次世代自動車に係る措置の実施状況</t>
    <rPh sb="2" eb="8">
      <t>ジセダイジドウシャ</t>
    </rPh>
    <rPh sb="14" eb="18">
      <t>ジッシジョウキョウ</t>
    </rPh>
    <phoneticPr fontId="3"/>
  </si>
  <si>
    <t>5.交通対策に係る措置の実施状況</t>
    <rPh sb="2" eb="4">
      <t>コウツウ</t>
    </rPh>
    <rPh sb="4" eb="6">
      <t>タイサク</t>
    </rPh>
    <rPh sb="7" eb="8">
      <t>カカ</t>
    </rPh>
    <rPh sb="9" eb="11">
      <t>ソチ</t>
    </rPh>
    <rPh sb="12" eb="16">
      <t>ジッシジョウキョウ</t>
    </rPh>
    <phoneticPr fontId="3"/>
  </si>
  <si>
    <t>6.その他の措置の実施状況</t>
    <rPh sb="4" eb="5">
      <t>タ</t>
    </rPh>
    <rPh sb="6" eb="8">
      <t>ソチ</t>
    </rPh>
    <rPh sb="9" eb="13">
      <t>ジッシジョウキョウ</t>
    </rPh>
    <phoneticPr fontId="3"/>
  </si>
  <si>
    <t>中分類</t>
    <rPh sb="0" eb="3">
      <t>チュウブンルイ</t>
    </rPh>
    <phoneticPr fontId="3"/>
  </si>
  <si>
    <t>大分類</t>
    <rPh sb="0" eb="3">
      <t>ダイブンルイ</t>
    </rPh>
    <phoneticPr fontId="3"/>
  </si>
  <si>
    <t>０１ 農業</t>
    <rPh sb="3" eb="5">
      <t>ノウギョウ</t>
    </rPh>
    <phoneticPr fontId="3"/>
  </si>
  <si>
    <t>Ａ 農業、林業</t>
    <rPh sb="2" eb="4">
      <t>ノウギョウ</t>
    </rPh>
    <rPh sb="5" eb="7">
      <t>リンギョウ</t>
    </rPh>
    <phoneticPr fontId="3"/>
  </si>
  <si>
    <t>産業部門</t>
    <rPh sb="0" eb="4">
      <t>サンギョウブモン</t>
    </rPh>
    <phoneticPr fontId="3"/>
  </si>
  <si>
    <t>０２ 林業</t>
    <rPh sb="3" eb="5">
      <t>リンギョウ</t>
    </rPh>
    <phoneticPr fontId="3"/>
  </si>
  <si>
    <t>０３ 漁業（水産養殖業を除く）</t>
    <rPh sb="6" eb="8">
      <t>スイサン</t>
    </rPh>
    <rPh sb="8" eb="10">
      <t>ヨウショク</t>
    </rPh>
    <rPh sb="10" eb="11">
      <t>ギョウ</t>
    </rPh>
    <rPh sb="12" eb="13">
      <t>ノゾ</t>
    </rPh>
    <phoneticPr fontId="3"/>
  </si>
  <si>
    <t>Ｂ 漁業</t>
  </si>
  <si>
    <t>０４ 水産養殖業</t>
  </si>
  <si>
    <t>０５ 鉱業、採石業、砂利採取業</t>
  </si>
  <si>
    <t>Ｃ 鉱業、採石業、砂利採取業</t>
    <phoneticPr fontId="3"/>
  </si>
  <si>
    <t>０６ 総合工事業</t>
  </si>
  <si>
    <t>Ｄ 建設業</t>
  </si>
  <si>
    <t>０７ 職別工事業（設備工事業を除く）</t>
  </si>
  <si>
    <t>０８ 設備工事業</t>
  </si>
  <si>
    <t>０９ 食料品製造業</t>
  </si>
  <si>
    <t>Ｅ 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</si>
  <si>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</si>
  <si>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</si>
  <si>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</si>
  <si>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</si>
  <si>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</si>
  <si>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</si>
  <si>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</si>
  <si>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</si>
  <si>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</si>
  <si>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</si>
  <si>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</si>
  <si>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</si>
  <si>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</si>
  <si>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</si>
  <si>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</si>
  <si>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</si>
  <si>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</si>
  <si>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</si>
  <si>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</si>
  <si>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</si>
  <si>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</si>
  <si>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</si>
  <si>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</si>
  <si>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</si>
  <si>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Ｆ 電気・ガス・熱供給・水道業</t>
  </si>
  <si>
    <t>業務部門</t>
    <rPh sb="0" eb="2">
      <t>ギョウム</t>
    </rPh>
    <rPh sb="2" eb="4">
      <t>ブモン</t>
    </rPh>
    <phoneticPr fontId="3"/>
  </si>
  <si>
    <t>３４ ガス業</t>
  </si>
  <si>
    <t>３５ 熱供給業</t>
  </si>
  <si>
    <t>３６ 水道業</t>
  </si>
  <si>
    <t>３７ 通信業</t>
  </si>
  <si>
    <t>Ｇ 情報通信業</t>
  </si>
  <si>
    <t>３８ 放送業</t>
  </si>
  <si>
    <t>３９ 情報サービス業</t>
  </si>
  <si>
    <t>４０ インターネット附随サービス業</t>
    <rPh sb="10" eb="12">
      <t>フズイ</t>
    </rPh>
    <phoneticPr fontId="3"/>
  </si>
  <si>
    <t>４１ 映像・音声・文字情報制作業</t>
  </si>
  <si>
    <t>４２ 鉄道業</t>
  </si>
  <si>
    <t>Ｈ 運輸業、郵便業</t>
  </si>
  <si>
    <t>運輸部門</t>
    <rPh sb="0" eb="2">
      <t>ウンユ</t>
    </rPh>
    <rPh sb="2" eb="4">
      <t>ブモン</t>
    </rPh>
    <phoneticPr fontId="3"/>
  </si>
  <si>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</si>
  <si>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</si>
  <si>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</si>
  <si>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</si>
  <si>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</si>
  <si>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</si>
  <si>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</si>
  <si>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</si>
  <si>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Ｉ 卸売・小売業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</si>
  <si>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</si>
  <si>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</si>
  <si>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</si>
  <si>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</si>
  <si>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</si>
  <si>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</si>
  <si>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</si>
  <si>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</si>
  <si>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</si>
  <si>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</si>
  <si>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</si>
  <si>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</si>
  <si>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Ｊ 金融業・保険業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</si>
  <si>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</si>
  <si>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</si>
  <si>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</si>
  <si>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</si>
  <si>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</si>
  <si>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</si>
  <si>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Ｋ 不動産業、物品賃貸業</t>
  </si>
  <si>
    <t>６９ 不動産賃貸業・管理業</t>
  </si>
  <si>
    <t>７０ 物品賃貸業</t>
  </si>
  <si>
    <t>７１ 学術・開発研究機関</t>
  </si>
  <si>
    <t>Ｌ 学術研究、専門・技術サービス業</t>
  </si>
  <si>
    <t>７２ 専門サービス業（他に分類されないもの）</t>
  </si>
  <si>
    <t>７３ 広告業</t>
  </si>
  <si>
    <t>７４ 技術サービス業（他に分類されないもの）</t>
  </si>
  <si>
    <t>７５ 宿泊業</t>
  </si>
  <si>
    <t>Ｍ 宿泊業、飲食サービス業</t>
  </si>
  <si>
    <t>７６ 飲食店</t>
  </si>
  <si>
    <t>７７ 持ち帰り・配達飲食サービス業</t>
  </si>
  <si>
    <t>７８ 洗濯・理容・美容・浴場業</t>
    <rPh sb="3" eb="5">
      <t>センタク</t>
    </rPh>
    <rPh sb="6" eb="8">
      <t>リヨウ</t>
    </rPh>
    <phoneticPr fontId="3"/>
  </si>
  <si>
    <t>Ｎ 生活関連サービス業、娯楽業</t>
  </si>
  <si>
    <t>７９ その他の生活関連サービス業</t>
  </si>
  <si>
    <t>８０ 娯楽業</t>
  </si>
  <si>
    <t>８１ 学校教育</t>
  </si>
  <si>
    <t>Ｏ 教育、学習支援業</t>
  </si>
  <si>
    <t>８２ その他の教育、学習支援業</t>
  </si>
  <si>
    <t>８３ 医療業</t>
  </si>
  <si>
    <t>Ｐ 医療、福祉</t>
  </si>
  <si>
    <t>８４ 保健衛生</t>
  </si>
  <si>
    <t>８５ 社会保険・社会福祉・介護事業</t>
  </si>
  <si>
    <t>８６ 郵便局</t>
  </si>
  <si>
    <t>Ｑ 複合サービス事業</t>
  </si>
  <si>
    <t>８７ 協同組合（他に分類されないもの）</t>
  </si>
  <si>
    <t>８８ 廃棄物処理業</t>
  </si>
  <si>
    <t>Ｒ サービス業（他に分類されないもの）</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</si>
  <si>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</si>
  <si>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</si>
  <si>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</si>
  <si>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</si>
  <si>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</si>
  <si>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</si>
  <si>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</si>
  <si>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</si>
  <si>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</si>
  <si>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Ｓ 公務（他に分類されるものを除く）</t>
  </si>
  <si>
    <t>９８ 地方公務</t>
  </si>
  <si>
    <t>９９ 分類不能の産業</t>
  </si>
  <si>
    <t>Ｔ 分類不能の産業</t>
  </si>
  <si>
    <t>基本方針に基づき講ずる年度ごとの措置（取組一覧）</t>
    <rPh sb="19" eb="21">
      <t>トリクミ</t>
    </rPh>
    <rPh sb="21" eb="23">
      <t>イチラン</t>
    </rPh>
    <phoneticPr fontId="3"/>
  </si>
  <si>
    <t>対策区分</t>
    <rPh sb="0" eb="2">
      <t>タイサク</t>
    </rPh>
    <rPh sb="2" eb="4">
      <t>クブン</t>
    </rPh>
    <phoneticPr fontId="17"/>
  </si>
  <si>
    <t>設備等区分</t>
    <rPh sb="0" eb="2">
      <t>セツビ</t>
    </rPh>
    <rPh sb="2" eb="3">
      <t>トウ</t>
    </rPh>
    <rPh sb="3" eb="5">
      <t>クブン</t>
    </rPh>
    <phoneticPr fontId="17"/>
  </si>
  <si>
    <t>対策内容</t>
    <rPh sb="0" eb="2">
      <t>タイサク</t>
    </rPh>
    <rPh sb="2" eb="4">
      <t>ナイヨウ</t>
    </rPh>
    <phoneticPr fontId="17"/>
  </si>
  <si>
    <t>具体的に実施する内容</t>
    <rPh sb="0" eb="3">
      <t>グタイテキ</t>
    </rPh>
    <rPh sb="4" eb="6">
      <t>ジッシ</t>
    </rPh>
    <rPh sb="8" eb="10">
      <t>ナイヨウ</t>
    </rPh>
    <phoneticPr fontId="17"/>
  </si>
  <si>
    <t>運用対策</t>
    <phoneticPr fontId="17"/>
  </si>
  <si>
    <t>一般管理</t>
    <phoneticPr fontId="17"/>
  </si>
  <si>
    <t>推進体制の整備</t>
    <phoneticPr fontId="17"/>
  </si>
  <si>
    <t>・責任者の設置やマニュアルの作成及び社内研修体制を整備。
・定期的に地球温暖化対策に関する研修・教育等を実施。
・環境マネジメントシステム又はこれに準じたシステムを導入。</t>
    <phoneticPr fontId="19"/>
  </si>
  <si>
    <t>エネルギー利用に関するデータの管理</t>
    <rPh sb="5" eb="7">
      <t>リヨウ</t>
    </rPh>
    <rPh sb="8" eb="9">
      <t>カン</t>
    </rPh>
    <rPh sb="15" eb="17">
      <t>カンリ</t>
    </rPh>
    <phoneticPr fontId="17"/>
  </si>
  <si>
    <t>・エネルギー使用量や燃料使用量等の温室効果ガスの排出の量と密接に関係を持つ数量の使用量及びその負荷変動を管理し、過去の実績と比較・分析を行う。</t>
  </si>
  <si>
    <t>エネルギー利用に関するデータの管理（設備単位）</t>
    <rPh sb="5" eb="7">
      <t>リヨウ</t>
    </rPh>
    <rPh sb="8" eb="9">
      <t>カン</t>
    </rPh>
    <rPh sb="15" eb="17">
      <t>カンリ</t>
    </rPh>
    <rPh sb="18" eb="20">
      <t>セツビ</t>
    </rPh>
    <rPh sb="20" eb="22">
      <t>タンイ</t>
    </rPh>
    <phoneticPr fontId="17"/>
  </si>
  <si>
    <t>・技術的かつ経済的に可能な範囲で設備単位(個別設備ごとに分離することができない場合には設備群単位とする。)によるきめ細かいエネルギー管理を行う。
・機器・設備の保守状況、運転時間、運転特性値等を比較検討し、機器や設備の劣化状況、保守時期等を把握する。</t>
    <phoneticPr fontId="19"/>
  </si>
  <si>
    <t>設備の運転管理</t>
    <rPh sb="0" eb="2">
      <t>セツビ</t>
    </rPh>
    <phoneticPr fontId="17"/>
  </si>
  <si>
    <t>・負荷の状況に応じ、高効率の運転が維持できるよう設備の運転管理を行う。
（特に、設備が複数の設備で構成されている場合は、総合的なエネルギー効率を向上させるよう、負荷の状態に応じ、稼働台数の調整、稼動機器の選択又は負荷の適正配分を行う）</t>
  </si>
  <si>
    <t>設備の保全管理</t>
    <phoneticPr fontId="17"/>
  </si>
  <si>
    <t>・主要設備等に係る運転管理、計測・記録、保守・点検についての自主マニュアル（管理標準）を作成すると共に、管理標準を定期的に見直し、改善を図る。
・各種設備・機器の性能及び効率の低下を防止するため、必要な保守及び点検を定期的（日常、月次、年次）に行う。
・各種設備・機器の維持管理等に関する点検、検査措置の記録を作成し、一定期間保存する。</t>
    <phoneticPr fontId="19"/>
  </si>
  <si>
    <t>省エネ診断の受診</t>
    <rPh sb="0" eb="1">
      <t>ショウ</t>
    </rPh>
    <rPh sb="3" eb="5">
      <t>シンダン</t>
    </rPh>
    <rPh sb="6" eb="8">
      <t>ジュシン</t>
    </rPh>
    <phoneticPr fontId="19"/>
  </si>
  <si>
    <t>・外部の専門家による省エネルギー診断等を行い、必要な取組について検討を行う。</t>
    <rPh sb="23" eb="25">
      <t>ヒツヨウ</t>
    </rPh>
    <rPh sb="26" eb="28">
      <t>トリクミ</t>
    </rPh>
    <rPh sb="32" eb="34">
      <t>ケントウ</t>
    </rPh>
    <rPh sb="35" eb="36">
      <t>オコナ</t>
    </rPh>
    <phoneticPr fontId="19"/>
  </si>
  <si>
    <t>ボイラー・工業炉・蒸気系統・熱交換器等</t>
    <phoneticPr fontId="17"/>
  </si>
  <si>
    <t>燃料の燃焼の合理化（空気比の管理）</t>
    <phoneticPr fontId="17"/>
  </si>
  <si>
    <t>・燃料の燃焼を行う設備（以下「燃焼設備」という。）の空気比は、最良の燃焼効率が得られるように、適切に設定し、管理を行う。</t>
  </si>
  <si>
    <t>燃料の燃焼の合理化（燃焼設備の効率管理）</t>
    <phoneticPr fontId="17"/>
  </si>
  <si>
    <t xml:space="preserve">・複数の燃焼設備を使用するときは、燃焼設備全体としての熱効率（投入熱量のうち対象物の付加価値を高めるために使われた熱量の割合をいう。以下同じ。）を高く管理するように、それぞれの燃焼設備の燃焼負荷を調整する。
・燃料を燃焼する場合には、燃焼効率を高くするため、燃料の粒度、水分、粘度等の性状に応じて、燃焼効率が高くなるよう運転管理を行う。
</t>
    <phoneticPr fontId="19"/>
  </si>
  <si>
    <t>燃料の燃焼の合理化（燃焼設備の保全管理）</t>
    <phoneticPr fontId="17"/>
  </si>
  <si>
    <t>・燃焼設備の良好な状態を維持するため、定期的に保守及び点検を行う。
・バーナーについて、良好な燃焼状態を維持するため、定期的にバーナーノズルの点検、清掃及び整備を行う。</t>
    <phoneticPr fontId="19"/>
  </si>
  <si>
    <t>加熱及び冷却並びに伝熱の合理化（熱媒体の温度、圧力及び量の管理）</t>
    <phoneticPr fontId="17"/>
  </si>
  <si>
    <t>・蒸気等の熱媒体を用いる加熱設備、冷却設備、乾燥設備、熱交換器等は、加熱及び冷却並びに伝熱（以下「加熱等」という。）に必要とされる熱媒体の温度、圧力及び量並びに供給される熱媒体の温度、圧力及び量について適正な値を設定し、熱媒体による熱量の過剰な供給をなくす。</t>
  </si>
  <si>
    <t>加熱及び冷却並びに伝熱の合理化（工業炉の効率管理）</t>
    <phoneticPr fontId="17"/>
  </si>
  <si>
    <t>・加熱、熱処理等を行う工業炉は、設備の構造、被加熱物の特性、加熱、熱処理等の前後の工程等に応じて、熱効率を向上させるよう管理し、ヒートパターン（被加熱物の温度の時間の経過に対応した変化の態様をいう。以下同じ。）を改善する。</t>
  </si>
  <si>
    <t>加熱及び冷却並びに伝熱の合理化（加熱等を行う設備の負荷管理）</t>
    <phoneticPr fontId="17"/>
  </si>
  <si>
    <t>・加熱等を行う設備は、被加熱物又は被冷却物の量及び炉内配置を適正なものとし、かつ、操業状況の変化等に応じてこれらを見直す
により、過大負荷及び過小負荷を避ける。</t>
  </si>
  <si>
    <t>加熱及び冷却並びに伝熱の合理化（加熱等を行う設
備の効率管理）</t>
  </si>
  <si>
    <t>・複数の加熱等を行う設備を使用するときは、設備全体としての熱効
率を高くするようそれぞれの設備の負荷を調整・管理する。</t>
  </si>
  <si>
    <t>加熱及び冷却並びに伝熱の合理化（加熱等の工程管理）</t>
  </si>
  <si>
    <t xml:space="preserve">・加熱を反復して行う工程においては、工程間の待ち時間を短縮するよう管理する。
・加熱等を行う設備で断続的な運転ができるものについては、運転を集約化する。
</t>
    <phoneticPr fontId="19"/>
  </si>
  <si>
    <t>加熱及び冷却並びに伝熱の合理化（ボイラーの負荷管理及び効率管理）</t>
  </si>
  <si>
    <t>・ボイラーの負荷を平準化し、急激な負荷変動を低減するため、供給側と使用側とが蒸気の圧力及び量等の連携等をとる。
・台数制御は、各ボイラーの効率、特性及び蒸気需要側の利用パターンを把握し、ボイラー全体としての熱効率を高く維持する。
・ボイラー給水及びボイラー水の水質管理により、伝熱管へのスケール付着及びスラッジ等の沈殿防止や過剰ブロー量による熱損失を低減させる。</t>
    <phoneticPr fontId="19"/>
  </si>
  <si>
    <t>加熱及び冷却並びに伝熱の合理化（蒸気供給の管理）</t>
  </si>
  <si>
    <t>・蒸気を用いて加熱等を行う設備については、加熱設備内部及び蒸気管での放熱を防止するため、不要時に蒸気供給バルブを閉止する。</t>
  </si>
  <si>
    <t>加熱及び冷却並びに伝熱の合理化（蒸気乾き度の管理）</t>
  </si>
  <si>
    <t>・加熱等を行う設備で用いる蒸気については、適切な乾き度を維持する。</t>
  </si>
  <si>
    <t>加熱及び冷却並びに伝熱の合理化（その他の管理）</t>
  </si>
  <si>
    <t>・その他加熱等の管理は、被加熱物及び被冷却物の温度、加熱等に用いられる蒸気等の熱媒体の温度、圧力及び流量その他加熱等に係る事
項について適切な管理を行う。</t>
  </si>
  <si>
    <t>加熱及び冷却並びに伝熱の合理化（加熱等を行う設備の保全管理）</t>
  </si>
  <si>
    <t>・ボイラー、工業炉、熱交換器等の伝熱面その他の伝熱に係る部分については、伝熱性能の低下を防止するため、定期的に保守及び点検を行い、ばいじん、スケールその他の付着物を除去する。</t>
  </si>
  <si>
    <t>放射、伝熱等による熱の損失の防止（熱利用設備に係る断熱の保全管理）</t>
  </si>
  <si>
    <t>・熱媒体及びプロセス流体の輸送を行う配管その他の設備並びに加熱等を行う設備（以下「熱利用設備」という。）は、保温性能を良好な状態に維持するため、断熱工事等の熱の損失の防止のために講じた措置について、定期的に保守及び点検を行う。
・熱利用設備の断熱化の工事は、日本工業規格A9501保温保冷工事施工標準及びこれに準ずる規格に規定するにより行う。</t>
    <phoneticPr fontId="19"/>
  </si>
  <si>
    <t>放射、伝熱等による熱の損失の防止（スチームトラップの保全管理）</t>
    <phoneticPr fontId="19"/>
  </si>
  <si>
    <t>・スチームトラップは、その作動の不良等による蒸気の漏えい及びトラップの詰まりを防止するため、定期的に保守及び点検を行う。</t>
  </si>
  <si>
    <t>放射、伝熱等による熱の損失の防止（熱媒体等の漏えいに係る保全管理）</t>
  </si>
  <si>
    <t>・熱利用設備は、開口部等からの熱媒体の漏えい及び空気の流出入による熱の損失を防止するため、定期的に保守及び点検を行う。
・蒸気配管は、フランジ部、バルブのグランド部等からの蒸気の漏えいを防止するため、定期的に保守及び点検を行う。</t>
    <phoneticPr fontId="19"/>
  </si>
  <si>
    <t>廃熱の回収利用（排ガスの廃熱回収の管理）</t>
  </si>
  <si>
    <t>・排ガスの廃熱の回収利用は、排ガスを排出する設備等に応じ、排ガスの温度又は廃熱回収率について適切に管理を行う。なお、排ガス温度は、工場等におけるエネルギーの使用の合理化に関する事業者の判断の基準に定める基準排ガス温度未満となるように設定を行い、廃熱回収率を高める。
・廃熱は、原材料の予熱等その他温度、設備の使用条件等に応じた的確な利用に努める。</t>
    <phoneticPr fontId="19"/>
  </si>
  <si>
    <t>廃熱の回収利用（蒸気ドレンの廃熱回収の管理）</t>
  </si>
  <si>
    <t>・蒸気ドレンの廃熱の回収利用は、廃熱の温度、量及び性状の範囲を把握し、可能な限り廃熱の回収及び利用を行う。
・廃熱は、原材料の予熱等その他温度、設備の使用条件等に応じた的
確な利用に努める。</t>
    <phoneticPr fontId="19"/>
  </si>
  <si>
    <t>廃熱の回収利用（排ガス及び蒸気ドレン以外の廃熱等回収の管理）</t>
  </si>
  <si>
    <t>・加熱された固体または流体が有する顕熱、潜熱、圧力、可燃性成分等は、廃熱等の回収を行う範囲を把握し、可能な限り廃熱等の回収利用を行う。
・廃熱は、原材料の予熱等その他温度、設備の使用条件等に応じた的確な利用に努める。</t>
    <phoneticPr fontId="19"/>
  </si>
  <si>
    <t>廃熱の回収利用（廃熱回収設備の保全管理）</t>
  </si>
  <si>
    <t>・廃熱の回収利用のための設備（廃熱の回収利用のための熱交換器、廃熱ボイラー等をいう。）は、廃熱回収及び廃熱利用の効率を維持するため、定期的に保守及び点検を行い、伝熱面等の汚れを除去し、又は熱媒体の漏えい部分の補修等を行う。</t>
    <phoneticPr fontId="19"/>
  </si>
  <si>
    <t>空気調和設備・換気設備</t>
    <phoneticPr fontId="17"/>
  </si>
  <si>
    <t>加熱及び冷却並びに伝熱の合理化（空気調和の全般管理）</t>
  </si>
  <si>
    <t>・製品製造、貯蔵等に必要な環境の維持、作業員のための作業環境の維持を行うための空気調和の管理は、空気調和を施す区画を限定し、負荷の低減及び使用状況等に応じた設備の運転時間、温度、換気回数、湿度等を適切に設定して行う。</t>
  </si>
  <si>
    <t>加熱及び冷却並びに伝熱の合理化（事務所等の空気調和の管理）</t>
  </si>
  <si>
    <t>・工場内にある事務所等の空気調和の管理は、空気調和を施す区画を限定し、ブラインドの管理等による負荷の軽減及び区画の使用状況等に応じた設備の運転時間、室内温度、換気回数、湿度、外気の有効利用等を適切に設定して行う。
・冷暖房温度については、政府の推奨する設定温度を勘案し設定する。
・季節に応じて外気導入量を適切に調整し、管理する。
・室内の冷暖房時における温度分布等の空気分布を把握し、その状況に応じた運転をするとともに、夏季又は冬季における外気導入量の制御、中間期（春季・秋季）における全熱交換器の運転停止、建物の予熱又は予冷時の外気導入停止等の対策により空調負荷の軽減を図ること。</t>
    <phoneticPr fontId="19"/>
  </si>
  <si>
    <t>加熱及び冷却並びに伝熱の合理化（クリーンルームの空気調和管理）</t>
  </si>
  <si>
    <t>・クリーンルームにおいては、環境条件の許容範囲内で可能な場合には夜間、休日等の非操業時間における空調ファンの低風量運転等によ
り、動力の低減を行う。</t>
  </si>
  <si>
    <t>加熱及び冷却並びに伝熱の合理化（空気調和設備の効率管理）</t>
  </si>
  <si>
    <t>・空気調和設備の熱源設備において燃焼を行う設備（吸収式冷凍機、冷温水発生器等）の管理は、適切な空気比を設定して行うこと。
・空気調和設備を構成する熱源設備、熱搬送設備、空気調和機設備の管理は、外気条件の季節変動等に応じ、冷却水温度や冷温水温度、圧力等の設定により、空気調和設備の総合的なエネルギー効率を向上させるように管理する。
・空気調和設備の熱源設備が複数の同機種の熱源機で構成され、又は使用するエネルギーの種類の異なる複数の熱源機で構成されている場合は、外気条件の季節変動や負荷変動等に応じ、稼働台数の調整又は稼働機器の選択により、熱源設備の総合的なエネルギー効率を向上させるように管理する。
・熱搬送設備が複数のポンプで構成されている場合は、負荷変動等に応じ、稼働台数の調整又は稼働機器の選択により、熱搬送設備の総合的なエネルギー効率を向上させるように管理する。
・空気調和機設備が同一区画において複数の同機種の空気調和機で構成され、又は種類の異なる複数の空気調和機で構成されている場合は、混合損失の防止や負荷の状態に応じ、稼働台数の調整又は稼働機器の選択により空気調和機設備の総合的なエネルギー効率を向上させるように管理する。</t>
    <phoneticPr fontId="19"/>
  </si>
  <si>
    <t>加熱及び冷却並びに伝熱の合理化（空気調和設備の保全管理）</t>
  </si>
  <si>
    <t>・空気調和設備を構成する熱源設備、熱搬送設備、空気調和機設備は、保温材の維持、フィルターの目詰まり、熱交換器及び凝縮器に付着したスケール並びにコイルフィンに付着したごみの除去等、個別機器の効率及び空気調和設備全体の総合的な効率の改善に必要な事項の保守及び点検を行い、良好な状態に維持する。
・空気調和設備の自動制御装置は、良好な状態に維持するため、定期的に保守及び点検を行う。</t>
    <phoneticPr fontId="19"/>
  </si>
  <si>
    <t>加熱及び冷却並びに伝熱の合理化（冷凍機の効率管理）</t>
  </si>
  <si>
    <t>・効率の維持向上のため、運転中の成績係数（COP）を適宜算出する。
・冷凍機の冷水出口温度、冷却水入口温度を適正な値に管理する。</t>
    <phoneticPr fontId="19"/>
  </si>
  <si>
    <t>加熱及び冷却並びに伝熱の合理化（冷却水の管理）</t>
  </si>
  <si>
    <t>・冷却水はスケール、スライム付着等による冷却塔、熱交換器等の効率の低下を防止するため、水質基準を設定し、定期的な水質検査を実
施する等により、適正な水質管理を行う。</t>
  </si>
  <si>
    <t>加熱及び冷却並びに伝熱の合理化（換気設備の運転管理）</t>
  </si>
  <si>
    <t>・換気設備は、換気用動力を低減するように、換気量、換気回数等を適正な値とする。
・機械室、電気室等において、一定温度以下であれば換気をしなくて
も良い場合にあっては、季節に応じて適切に換気を停止する。</t>
    <phoneticPr fontId="19"/>
  </si>
  <si>
    <t>加熱及び冷却並びに伝熱の合理化（換気設備の保全管理）</t>
  </si>
  <si>
    <t>・換気設備は、圧力損失による効率低下を防ぐため、フィルターのこまめな清掃など、定期的に保守及び点検を行う。</t>
  </si>
  <si>
    <t>発電専用設備・コージェネレーション設備</t>
    <phoneticPr fontId="17"/>
  </si>
  <si>
    <t>熱の動力等への変換の合理化（発電専用設備の効率管理）</t>
  </si>
  <si>
    <t>・発電専用設備にあっては、高効率の運転を維持できるよう管理を行う。また、複数の発電専用設備の並列運転に際しては、個々の機器の特性を考慮の上、負荷の増減に応じて適切な配分がなされるように管理し、総合的な効率の向上を図る。
・火力発電所の運用に当たっては蒸気タービンの部分負荷における減圧運転が可能な場合には、適切な設定を行い最適化を行う。</t>
    <phoneticPr fontId="19"/>
  </si>
  <si>
    <t>熱の動力等への変換の合理化（発電専用設備の保全管理）</t>
  </si>
  <si>
    <t>・発電専用設備は、総合的な効率の高い状態に維持するため、定期的に保守及び点検を行う。</t>
  </si>
  <si>
    <t>熱の動力等への変換の合理化（コージェネレーション設備の効率管理）</t>
  </si>
  <si>
    <t>・コージェネレーション設備に使用されるボイラー、ガスタービン、蒸気タービン、ガスエンジン、ディーゼルエンジン等の運転の管理は、発生する熱及び電気が十分に利用されるよう、負荷の増減に応じた総合的な効率を高めるものとする。また、複数のコージェネレーション設備の並列運転に際しては、個々の機器の特性を考慮の上、負荷の増減に応じて適切な配分がなされるように管理を行い、総合的な効率の向上を図る。
・抽気タービン又は背圧タービンをコージェネレーション設備に使用するときは、抽気タービンの抽気圧力又は背圧タービンの背圧の許容される最低値について、適切な設定を行い管理を行う。</t>
    <phoneticPr fontId="19"/>
  </si>
  <si>
    <t>熱の動力等への変換の合理化（コージェネレーション設備の保全管理）</t>
    <phoneticPr fontId="19"/>
  </si>
  <si>
    <t>・コージェネレーション設備は、総合的な効率を高い状態に維持するため、定期的に保守及び点検を行う。</t>
  </si>
  <si>
    <t>受変電設備・配電設備</t>
    <phoneticPr fontId="17"/>
  </si>
  <si>
    <t>抵抗等による電気の損失の防止（変圧器等の適正管理）</t>
  </si>
  <si>
    <t>・変圧器及び無停電電源装置は、部分負荷における効率を考慮して、変圧器及び無停電電源装置の全体の効率が高くなるように、稼働台数の調整及び負荷の適正配分を行う。
・不使用な状態が長期に及ぶ変圧器は、停止させるにより無負荷損を防止する。
・二次側電圧が同じ変圧器が複数ある場合にあって、その負荷を他の変圧器に移行できるときは、変圧器損失を低減させるため、軽負荷変圧器を停止させる。</t>
    <phoneticPr fontId="19"/>
  </si>
  <si>
    <t>抵抗等による電気の損失の防止（受電端力率の管理）</t>
  </si>
  <si>
    <t>・受電端における力率は、95パーセント以上を維持し、100パーセントとするを目標として、進相コンデンサを運用する。
・進相コンデンサは、これを設置する設備の稼働又は停止に合わせて稼働又は停止させるように適正な運転を行う。</t>
    <phoneticPr fontId="19"/>
  </si>
  <si>
    <t>抵抗等による電気の損失の防止（単相負荷の管理）</t>
  </si>
  <si>
    <t>・三相電源に単相負荷を接続させるときは、電圧及び相電流の不平衡を防止する。</t>
  </si>
  <si>
    <t>抵抗等による電気の損失の防止（負荷率の管理）</t>
  </si>
  <si>
    <t>・電気を使用する設備（以下「電気使用設備」という。）の稼働について調整するにより、工場等における電気の使用を平準化して最大電流を低減する。</t>
  </si>
  <si>
    <t>抵抗等による電気の損失の防止（受変電設備及び配電設備の保全管理）</t>
    <phoneticPr fontId="19"/>
  </si>
  <si>
    <t>・受変電設備及び配電設備は、良好な状態に維持するため、定期的に保守及び点検を行う。</t>
  </si>
  <si>
    <t>抵抗等による電気の損失の防止（その他の電気使用設備に係る管理）</t>
  </si>
  <si>
    <t>・その他の電気使用設備への電気の供給の管理は、電気使用設備の種類、稼働状況及び容量に応じて、受変電設備及び配電設備の電気の損失を低減するために必要な措置を講ずる。
・設備の運転方法の変更、更新等の機会に契約電力の見直しを行うこと。</t>
    <phoneticPr fontId="19"/>
  </si>
  <si>
    <t>ボイラー</t>
    <phoneticPr fontId="19"/>
  </si>
  <si>
    <t>加熱及び冷却並びに伝熱の合理化（ボイラーの負荷管理及び効率管理）</t>
    <phoneticPr fontId="19"/>
  </si>
  <si>
    <t>・ボイラー設備は、ボイラーの容量及び使用する燃料の種類に応じて適切な空気比を設定して行う。
・ボイラー設備は、蒸気等の圧力、温度及び運転時間を考慮し適切な運転を行い、過剰な蒸気等の供給及び燃料の供給をなくす。
・ボイラーへの給水は、伝熱管へのスケールの付着及びスラッジ等の沈殿を防止し、ボイラー効率を維持するため、日本工業規格Ｂ8223（ボイラーの給水及びボイラー水の水質）に規定するところ（これに準ずる規格を含む。）により水質管理を行う。
・負荷側の要求に応じたきめ細かな運転並びに冷暖房起動時間（ウォーミングアップ運転）及び停止時間の適切な設定を行う。
・複数のボイラー設備を使用する場合は、総合的なエネルギー効率を向上させるように台数管理を行う。</t>
    <phoneticPr fontId="19"/>
  </si>
  <si>
    <t>ポンプ・ファン・ブロワー・コンプレッサー等</t>
    <phoneticPr fontId="17"/>
  </si>
  <si>
    <t>電気の動力、熱等への変換の合理化（ポンプの運転管理）</t>
  </si>
  <si>
    <t>・ポンプは、生産工程等から要求される使用端圧力及び流量を把握して、負荷に応じた適正な流量及び圧力による運転を行う。
・ポンプは、生産工程等の操業状況を把握して、運転時間の低減、空転の防止等を行う。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19"/>
  </si>
  <si>
    <t>電気の動力、熱等への変換の合理化（ファン及びブロワーの運転管理）</t>
  </si>
  <si>
    <t>・ファン及びブロワーは、生産工程等から要求される使用端圧力及び流量を把握して、負荷に応じた適正な流量及び圧力による運転を行う。
・ファン及びブロワーは、生産工程等の操業状況を把握して、運転時間の低減、空転の防止等を行う。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19"/>
  </si>
  <si>
    <t>電気の動力、熱等への変換の合理化（コンプレッサーの運転管理）</t>
  </si>
  <si>
    <t>・コンプレッサーは、生産工程等から要求される使用端圧力及び流量を把握して、負荷に応じた適正な流量及び圧力による運転を行う。
・コンプレッサーは、生産工程等の操業状況を把握して、送風量及び圧力の低減等を行う。
・台数制御、回転数制御等を用いたシステムを採用している場合にあっては、電動機の負荷を低減するため、負荷の変動に応じて最適な稼働状態になるよう送出量及び圧力を適正に調整する。
・コンプレッサーは、吐出圧力が高いほど所要動力が大きくなるので、供給側と使用側とが緊密な連絡を行うにより、必要最低圧力を考慮し、可能な限り吐出圧力の低減及び負荷の平準化を行う。</t>
    <phoneticPr fontId="19"/>
  </si>
  <si>
    <t>電気の動力、熱等への変換の合理化（コンプレッサーの吸気管理）</t>
    <phoneticPr fontId="19"/>
  </si>
  <si>
    <t>・コンプレッサーは、フィルターの目詰まり又は吸入空気温度の上昇により効率が低下するため、清浄な冷気を吸入する。</t>
    <phoneticPr fontId="19"/>
  </si>
  <si>
    <t>電気の動力、熱等への変換の合理化（ポンプ、ファン、ブロワー、コンプレッサー等の保全管理）</t>
    <phoneticPr fontId="19"/>
  </si>
  <si>
    <t>・ポンプ、ファン、ブロワー、コンプレッサー等の流体機械は、流体の漏えいを防止し、流体を輸送する配管やダクト等の抵抗を低減するため、定期的に保守及び点検を行う。</t>
  </si>
  <si>
    <t>電動力応用設備・電気加熱設備等</t>
    <phoneticPr fontId="17"/>
  </si>
  <si>
    <t>電気の動力、熱等への変換の合理化（電動力応用設備の無負荷管理）</t>
  </si>
  <si>
    <t>・電動力応用設備は、電動機の空転による電気の損失を低減するため、始動電力量との関係を勘案して適切に運転し、不要時の停止を行う。</t>
  </si>
  <si>
    <t>電気の動力、熱等への変換の合理化（電動機の運転管理）</t>
  </si>
  <si>
    <t>・複数の電動機を使用するときは、それぞれの電動機の部分負荷における効率を考慮して、電動機全体の効率が高くなるように、稼働台数の調整及び負荷の適正配分を行う。</t>
  </si>
  <si>
    <t>電気の動力、熱等への変換の合理化（誘導炉等の装てん方法等管理）</t>
  </si>
  <si>
    <t>・誘導炉、アーク炉、抵抗炉の電気加熱設備は、被加熱物の装てん方法の改善、無負荷稼動による電気損失の低減、断熱及び廃熱回収利用（排気のある設備に限る。）等を行うにより、その熱効率を向上させる。</t>
  </si>
  <si>
    <t>電気の動力、熱等への変換の合理化（誘導炉等の効率管理）</t>
  </si>
  <si>
    <t>・誘導炉、アーク炉及び抵抗炉は、設備の構造、被加熱物の特性、加熱、熱処理等の前後の工程等に応じたヒートパターンとするで熱効率の向上を図る。</t>
  </si>
  <si>
    <t>電気の動力、熱等への変換の合理化（電解設備の電解効率管理）</t>
  </si>
  <si>
    <t>・電解設備は、適当な形状及び特性の電極を採用し、電極間距離、電解液の濃度等を適正な値とし、導体の接触抵抗等を低減するにより、電解効率を向上させる。</t>
  </si>
  <si>
    <t>電気の動力、熱等への変換の合理化（電動力応用設備の保全管理）</t>
  </si>
  <si>
    <t>・電動力応用設備は、負荷機械（電動機の負荷となる機械をいう。）、
動力伝達部及び電動機における機械損失を低減するため、定期的に保守及び点検を行う。</t>
  </si>
  <si>
    <t>電気の動力、熱等への変換の合理化（電気加熱設備及び電解設備の保
全管理）</t>
  </si>
  <si>
    <t>・電気加熱設備及び電解設備は、配線の接続部分、開閉器の接触部分等における抵抗損失を低減するため、定期的に保守及び点検を行う。</t>
  </si>
  <si>
    <t>電気の動力、熱等への変換の合理化（誘導炉等の断熱に係る保全管理）</t>
  </si>
  <si>
    <t>・誘導炉、アーク炉及び抵抗炉は、断熱性能を良好な状態に維持する
ため、断熱工事等の熱の損失の防止のために講じた措置について、定期的に保守及び点検を行う。</t>
  </si>
  <si>
    <t>電気の動力、熱等への変換の合理化（その他の電気の使用に係る管理）</t>
  </si>
  <si>
    <t>・その他の電気の使用に係る管理は、電動力応用設備、電気加熱設備等の電気使用設備ごとに、その電気の損失を低減するため適切に管理を行う。</t>
  </si>
  <si>
    <t>照明設備</t>
    <phoneticPr fontId="17"/>
  </si>
  <si>
    <t>電気の動力、熱等への変換の合理化（照明設備の運用管理）</t>
  </si>
  <si>
    <t>・照明設備は、日本工業規格Ｚ9110(照度基準)又はＺ9125(屋内作業場の照明基準)及びこれに準ずる規格に規定するところにより適正な照度レベルとする。また、過剰又は不要な照明をなくすように、調光による減光又は消灯を行う。
・照明の点灯を施す区画を限定するほか、適宜調光による減光又は消灯を行うにより、過剰又は不要な点灯をなくす。
・既設照明器具は、ランプの交換時期に合わせ、LEDランプ等の節電型ランプに交換する。
・昼光を使用するができる場所においては、積極的に利用すること。</t>
    <phoneticPr fontId="19"/>
  </si>
  <si>
    <t>電気の動力、熱等への変換の合理化（照明設備の保全
管理）</t>
  </si>
  <si>
    <t>・照明設備は、適正な照度を維持するため、照明器具及び光源の清掃、光源の交換等、定期的に保守及び点検を行う。</t>
  </si>
  <si>
    <t>昇降機</t>
  </si>
  <si>
    <t>電気の動力、熱等への変換の合理化（昇降機の運転管理）</t>
    <phoneticPr fontId="19"/>
  </si>
  <si>
    <t>・昇降機は、稼働台数制御ができる場合には、利用状況に応じて、適
宜、稼働台数制御を行う。</t>
  </si>
  <si>
    <t>電気の動力、熱等への変換の合理化（昇降機の保全管理）</t>
  </si>
  <si>
    <t>・昇降機は、電動機の負荷となる機器、動力伝達部及び電動機の機械損失を低減するため、定期的に保守及び点検を行う。</t>
  </si>
  <si>
    <t>給湯設備</t>
  </si>
  <si>
    <t>加熱及び冷却並びに伝熱の合理化（給湯設備の効率管理）</t>
  </si>
  <si>
    <t>・給湯設備の管理は、季節及び作業の内容に応じ供給箇所の限定や供給期間、給湯温度、給湯圧力その他給湯の効率の改善に必要な事項について適切な値で運転する。
・給湯設備の熱源設備の管理は、負荷の変動に応じ、熱源機とポンプ等の補機を含めた総合的なエネルギー効率を向上させるように管理する。
・給湯設備の熱源設備が複数の熱源機で構成されている場合は、負荷の状態に応じ、稼働台数の調整により熱源設備の総合的なエネルギー効率を向上させるように管理する。</t>
    <phoneticPr fontId="19"/>
  </si>
  <si>
    <t>加熱及び冷却並びに伝熱の合理化（給湯設備の保全管理）</t>
  </si>
  <si>
    <t>・給湯設備は、伝熱性能の低下を防止し、良好な状態を維持するため、熱交換器に付着したスケールの除去等、定期的に保守及び点検を行う。
・給湯設備の自動制御装置は、良好な状態に維持するため、定期的に保守及び点検を行う。</t>
    <phoneticPr fontId="19"/>
  </si>
  <si>
    <t>事務用機器</t>
  </si>
  <si>
    <t>電気の動力、熱等への変換の合理化（事務用機器の管理）</t>
    <phoneticPr fontId="19"/>
  </si>
  <si>
    <t>・事務用機器は、不要時において適宜電源を切るとともに低電力モー
ドの設定を行う。</t>
  </si>
  <si>
    <t>電気の動力、熱等への変換の合理化（事務用機器の保全管理）</t>
    <phoneticPr fontId="19"/>
  </si>
  <si>
    <t>・事務用機器は、必要に応じ定期的に保守及び点検を行う。</t>
  </si>
  <si>
    <t>建築物</t>
    <rPh sb="0" eb="3">
      <t>ケンチクブツ</t>
    </rPh>
    <phoneticPr fontId="19"/>
  </si>
  <si>
    <t>建築物の断熱化</t>
    <rPh sb="0" eb="3">
      <t>ケンチクブツ</t>
    </rPh>
    <rPh sb="4" eb="6">
      <t>ダンネツ</t>
    </rPh>
    <rPh sb="6" eb="7">
      <t>カ</t>
    </rPh>
    <phoneticPr fontId="19"/>
  </si>
  <si>
    <t>・ブラインド、カーテン等を適切に使用し、日射を遮蔽できる場所では積極的に利用する。</t>
    <phoneticPr fontId="19"/>
  </si>
  <si>
    <t>設備導入等対策</t>
    <rPh sb="2" eb="4">
      <t>ドウニュウ</t>
    </rPh>
    <rPh sb="4" eb="5">
      <t>ナド</t>
    </rPh>
    <rPh sb="5" eb="7">
      <t>タイサク</t>
    </rPh>
    <phoneticPr fontId="19"/>
  </si>
  <si>
    <t>エネルギー管理システムの導入</t>
    <rPh sb="5" eb="7">
      <t>カンリ</t>
    </rPh>
    <rPh sb="12" eb="14">
      <t>ドウニュウ</t>
    </rPh>
    <phoneticPr fontId="19"/>
  </si>
  <si>
    <t>工場エネルギー管理システムの導入</t>
    <phoneticPr fontId="19"/>
  </si>
  <si>
    <t>・燃焼設備、熱利用設備、排熱回収設備、コージェネレーション設備、電気使用設備、空気調和設備、換気設備、給湯設備等について統合的な省エネルギー制御を実施するために工場エネルギー管理システム（ＦＥＭＳ）の採用を考慮する。
・AI、IOTを活用した生産設備等のエネルギー管理の導入を検討する。</t>
  </si>
  <si>
    <t>ビルエネルギー管理システムの導入</t>
    <phoneticPr fontId="19"/>
  </si>
  <si>
    <t>・電気を使用する設備や空気調和設備等を総合的に管理し評価をするためにビルエネルギー管理システム（ＢＥＭＳ）の採用を考慮すること。</t>
    <phoneticPr fontId="19"/>
  </si>
  <si>
    <t>燃料の燃焼の合理化</t>
  </si>
  <si>
    <t>・必要な負荷に応じた設備を選定する。
・バーナー等の燃焼機器は、燃焼設備及び燃料の種類に適合し、かつ、負荷及び燃焼状態の変動に応じて燃料の供給量及び空気比を調整できるものとする。
・通風装置は、通風量及び燃焼室内の圧力を調整できるものとする。</t>
    <phoneticPr fontId="19"/>
  </si>
  <si>
    <t>加熱及び冷却並びに伝熱の合理
化</t>
  </si>
  <si>
    <t>・熱交換に係る部分には、熱伝導率の高い材料を用いる。
・熱交換器の配列の適正化により総合的な熱効率を向上させる。</t>
    <phoneticPr fontId="19"/>
  </si>
  <si>
    <t>放射、伝熱等による熱の損失の防止</t>
  </si>
  <si>
    <t>・熱利用設備は、断熱材の厚さの増加、熱伝導率の低い断熱材の利用、断熱の二重化等断熱性を向上させる。また、耐火断熱材を使用する場合は、十分な耐火断熱性能を有する耐火断熱材を使用する。
・熱利用設備は、熱利用設備の開口部については、開口部の縮小又は密閉、二重扉の取付け、内部からの空気流等による遮断等により、放散及び空気の流出入による熱の損失を防止する。
・熱利用設備は、熱媒体を輸送する配管の経路の合理化、熱源設備の分散化等により、放熱面積を低減する。</t>
    <phoneticPr fontId="19"/>
  </si>
  <si>
    <t>廃熱の回収利用</t>
  </si>
  <si>
    <t>・廃熱を排出する設備から廃熱回収設備に廃熱を輸送する煙道、管等を新設する場合には、空気の侵入の防止、断熱の強化その他の廃熱の温度を高く維持するための措置を講ずる。
・廃熱回収設備は、廃熱回収率を高めるように伝熱面の性状及び形状の改善、伝熱面積の増加等の措置を講ずる。</t>
    <phoneticPr fontId="19"/>
  </si>
  <si>
    <t>空気調和設備</t>
    <phoneticPr fontId="17"/>
  </si>
  <si>
    <t>空気調和設備の運転管理</t>
    <phoneticPr fontId="19"/>
  </si>
  <si>
    <t>・必要な負荷に応じた設備を選定する。
・可能な限り空気調和を施す区画ごとに個別制御ができるものとする。
・ヒートポンプ等を活用した効率の高い熱源設備を採用する。
・熱搬送設備の風道、配管等の経路の短縮や断熱等に配慮したエネルギーの損失の少ない設備とする。
・負荷の変動が予想される空気調和設備の熱源設備、熱搬送設備は、適切な台数分割、台数制御及び回転数制御、部分負荷運転時に効率の高い機器又は蓄熱システム等効率の高い運転が可能となるシステムを採用する。また、熱搬送設備は変揚程制御の採用を考慮する。
・空気調和機設備を負荷変動の大きい状態で使用するときは、負荷に応じた運転制御を行うができるようにするため、回転数制御装置等による変風量システム及び変流量システムを採用する。
・夏期や冬期の外気導入に伴う冷暖房負荷を軽減するために、全熱交換器の採用を考慮する。また、中間期や冬期に冷房が必要な場合は、外気冷房制御の採用を考慮する。その際、加湿を行う場合には、冷房負荷を軽減するため、水加湿方式の採用を考慮する。
・熱を発生する生産設備等が設置されている場合は、ダクトの使用や熱媒体を還流させるなどにより空気調和区画外に直接熱を排出し、空気調和の負荷を増大させないようにする。
・作業場全域の空気調和を行うが不要な場合は、作業者の近傍のみに局所空気調和を行う、あるいは放射暖房などにより空気調和に要する負荷を低減する。また、空気調和を行う容積等を極小化する。
・建屋に隙間が多い場合や開口部がある場合には、可能な限り閉鎖し空気調和に要する負荷を低減する。
・エアコンディショナーの室外機の設置場所や設置方法は、日射や通風状況、集積する場合の通風状態等を考慮し決定する。
・空気調和を施す区画ごとの温度、湿度その他の空気の状態の把握及び空気調和の効率の改善に必要な事項の計測に必要な計量器、センサー等を設置するとともに、エネルギーマネジメントシステム等の採用により、適切な空気調和の制御、運転分析ができるものとする。</t>
    <phoneticPr fontId="19"/>
  </si>
  <si>
    <t>空調機器等の適切な運転管理</t>
    <phoneticPr fontId="19"/>
  </si>
  <si>
    <t>・室内の設備の状況等により空調機器等の運転時間の短縮が可能な場合は、タイマー、センサー等による制御システムを導入すること。</t>
    <phoneticPr fontId="19"/>
  </si>
  <si>
    <t>最適な風量制御等</t>
    <phoneticPr fontId="19"/>
  </si>
  <si>
    <t>・空調機器及び送排風機を有する場合は、負荷の状況、稼動時間等を考慮し、ポールチェンジ、プーリーダウン、ダンパ調整、回転数制御装置の導入等、負荷に応じた風量制御を行うこと。
・電動機の消費電力、稼動時間等を考慮し、空調機器等における動力伝達媒体による動力損失低減対策を行うこと。</t>
    <phoneticPr fontId="19"/>
  </si>
  <si>
    <t>換気設備</t>
    <phoneticPr fontId="19"/>
  </si>
  <si>
    <r>
      <rPr>
        <sz val="10"/>
        <rFont val="MS Gothic"/>
        <family val="3"/>
      </rPr>
      <t>適正な外気導入量制御</t>
    </r>
  </si>
  <si>
    <t>・現状の室内環境を把握し、取入外気量が過剰である場合又は特に、夏季及び冬季において、外気処理に伴う熱負荷を軽減できる場合には、室内CO2濃度の程度、在室人員の変動の程度等により、室内CO2濃度1000ppm以下を確保できる範囲で、CO2濃度制御によるダンパー開閉の自動制御又は給排気ファンの回転数制御を導入する。</t>
  </si>
  <si>
    <t>駐車場の換気設備の運転管理</t>
    <phoneticPr fontId="19"/>
  </si>
  <si>
    <t>・地下駐車場、屋内駐車場等の駐車場において換気設備を有する場合は、駐車車両数、利用時間帯、CO2濃度又はCO濃度の変化、駐車場の換気能力等の駐車場利用実態を把握するとともに、タイムスケジュールによる運転制御、ポールチェンジ、CO2濃度又はCO濃度による運転制御システムを導入する。
・駐車場においては、運転時間に関するタイムスケジュールの設定、CO2濃度及びCO濃度による換気ファンの台数制御又は回転数制御等を適正に行い、換気設備の動力を軽減させる。</t>
  </si>
  <si>
    <t>発電専用設備</t>
    <phoneticPr fontId="17"/>
  </si>
  <si>
    <t>熱の動力等への変換の合理化</t>
  </si>
  <si>
    <t xml:space="preserve">・電力の需要実績と将来の動向について十分検討を行い、適正規模の設備容量のものとする。
・国内の火力発電専用設備の平均的な受電端発電効率と比較し、年間で著しくこれを下回らないものとする。
</t>
    <phoneticPr fontId="19"/>
  </si>
  <si>
    <t>コージェネレーション設備</t>
    <phoneticPr fontId="19"/>
  </si>
  <si>
    <t>・熱及び電力の需要実績と将来の動向について十分な検討を行い、年間を総合して廃熱及び電力の十分な利用が可能であるを確認し、適正規模の設備容量のコージェネレーション設備の設置を行う。</t>
    <phoneticPr fontId="19"/>
  </si>
  <si>
    <t>抵抗等による電気の損失の防止</t>
  </si>
  <si>
    <t>・受変電設備を新設する場合には、エネルギー損失の少ない機器を採用する。
・電力の需要実績と将来の動向について十分な検討を行い、受変電設備の配置、配電圧、設備容量を決定する。</t>
    <phoneticPr fontId="19"/>
  </si>
  <si>
    <t>加熱及び冷却並びに伝熱の合理化</t>
    <phoneticPr fontId="19"/>
  </si>
  <si>
    <t>・新設する場合には、必要な負荷に応じた設備を選定する。
・設備からの廃ガス温度の有効利用について検討を行い、利用できる場合は、廃熱利用の措置を講ずる。また、蒸気ドレンの廃熱が有効利用できる場合は、回収利用の措置を講ずる。
・蒸気等の需要実績と将来の動向について十分な検討を行い、適正規模の設備容量のボイラー設備を選定するとともに、エコノマイザー等を搭載した高効率なボイラー設備を採用する。また、配管経路の短縮、配管の断熱等に配慮したエネルギー損失の少ない設備とする。
・負荷の変動が予想されるボイラー設備は、適切な台数分割を行い、台数制御により効率の高い運転が可能となるシステムを採用すること。</t>
    <phoneticPr fontId="19"/>
  </si>
  <si>
    <t>電気の動力、熱等への変換の合理化</t>
  </si>
  <si>
    <t>・ポンプ、ファンについては負荷に応じた運転制御を行うができるようにするため、回転数制御装置等による変風量システム及び変流量システムを採用する。</t>
    <phoneticPr fontId="19"/>
  </si>
  <si>
    <t>・必要な負荷に応じた設備を選定する。
・電動力応用設備であって常時負荷変動の大きい状態で使用するが想定されるような設備は、負荷変動に対して稼働状態を調整しやすい設備構成とする。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</si>
  <si>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・必要な照度に応じた設備を選定する。
・調光可能なLEDランプ等省エネルギー型設備の導入を行う。
・高輝度放電ランプ（HIDランプ）、LEDランプ等効率の高いランプを使用した照明器具等省エネルギー型設備の導入を行う。
・清掃、光源の交換等の保守が容易な照明器具を選択するとともに、その設置場所、設置方法等についても保守性を考慮する。
・照明器具の選択には、光源の発光効率だけでなく、点灯回路や照明器具の効率及び被照明場所への照射効率も含めた総合的な照明効率を考慮する。
・窓側等の昼光を使用するができる場所の照明設備の回路は、他の照明設備と別回路にするを考慮する。
・照明の点灯区画の限定、照明器具の適切な間隔配置を考慮する。
・不必要な場所及び時間帯の消灯又は減光のため、人体感知装置の設置、計時装置（タイマー）の利用又は保安設備との連動等の実施を考慮する。</t>
  </si>
  <si>
    <t>昇降機</t>
    <phoneticPr fontId="19"/>
  </si>
  <si>
    <t>電気の動力、熱等への変換の合理化</t>
    <phoneticPr fontId="19"/>
  </si>
  <si>
    <t>・エスカレータは、人感センサー設置等による運転により、不要時の運転を避ける。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</si>
  <si>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加熱及び冷却並びに伝熱の合理化</t>
  </si>
  <si>
    <t>・給湯負荷の変化に応じた運用が可能なものとする。
・使用量の少ない給湯箇所は局所式にする等の措置を講じる。
・ヒートポンプシステム、潜熱回収方式の熱源設備の採用を考慮する。</t>
    <phoneticPr fontId="19"/>
  </si>
  <si>
    <t>業務用機器</t>
    <phoneticPr fontId="19"/>
  </si>
  <si>
    <t>・業務用機器は、エネルギー効率の高い機器を選定する。
・熱を発生する業務用機器は、空調区画の限定や外気量の制限等により空気調和の負荷を増大させないように考慮する。また、ダクトの使用や装置に熱媒体を還流させるなどをして空気調和区画外に直接熱を排出し、空気調和の負荷を増大させないように考慮する。</t>
    <phoneticPr fontId="19"/>
  </si>
  <si>
    <t>・二重窓、複層ガラス、遮光フィルム等を採用し、建築物の断熱化を行う。</t>
    <rPh sb="23" eb="26">
      <t>ケンチクブツ</t>
    </rPh>
    <rPh sb="27" eb="29">
      <t>ダンネツ</t>
    </rPh>
    <rPh sb="29" eb="30">
      <t>カ</t>
    </rPh>
    <rPh sb="31" eb="32">
      <t>オコナ</t>
    </rPh>
    <phoneticPr fontId="19"/>
  </si>
  <si>
    <t>廃棄物処理</t>
    <phoneticPr fontId="19"/>
  </si>
  <si>
    <t>燃焼の合理化</t>
    <phoneticPr fontId="19"/>
  </si>
  <si>
    <t>・下水汚泥の焼却炉の燃焼効率の改善を図るため、高温燃焼の基準化により、下水汚泥の850℃以上での高温燃焼を行うとともに、それに見合った焼却炉の更新を行う。</t>
    <phoneticPr fontId="19"/>
  </si>
  <si>
    <t>非化石エネルギーの利用</t>
    <rPh sb="0" eb="3">
      <t>ヒカセキ</t>
    </rPh>
    <rPh sb="9" eb="11">
      <t>リヨウ</t>
    </rPh>
    <phoneticPr fontId="19"/>
  </si>
  <si>
    <t>再生可能エネルギー源利用設備</t>
    <rPh sb="0" eb="4">
      <t>サイセイカノウ</t>
    </rPh>
    <rPh sb="9" eb="10">
      <t>ゲン</t>
    </rPh>
    <rPh sb="10" eb="12">
      <t>リヨウ</t>
    </rPh>
    <rPh sb="12" eb="14">
      <t>セツビ</t>
    </rPh>
    <phoneticPr fontId="19"/>
  </si>
  <si>
    <t>再生可能エネルギー源利用設備等の導入</t>
    <rPh sb="14" eb="15">
      <t>ナド</t>
    </rPh>
    <rPh sb="16" eb="18">
      <t>ドウニュウ</t>
    </rPh>
    <phoneticPr fontId="19"/>
  </si>
  <si>
    <t>・太陽光発電設備その他非化石電気の使用に資する設備（太陽熱利用設備等）を導入する。
・蓄電池等の再生可能エネルギー電力の利用を促進させるための設備を導入する。</t>
    <rPh sb="10" eb="11">
      <t>タ</t>
    </rPh>
    <rPh sb="33" eb="34">
      <t>ナド</t>
    </rPh>
    <rPh sb="36" eb="38">
      <t>ドウニュウ</t>
    </rPh>
    <rPh sb="43" eb="46">
      <t>チクデンチ</t>
    </rPh>
    <rPh sb="46" eb="47">
      <t>ナド</t>
    </rPh>
    <rPh sb="48" eb="52">
      <t>サイセイカノウ</t>
    </rPh>
    <rPh sb="57" eb="59">
      <t>デンリョク</t>
    </rPh>
    <rPh sb="60" eb="62">
      <t>リヨウ</t>
    </rPh>
    <rPh sb="63" eb="65">
      <t>ソクシン</t>
    </rPh>
    <rPh sb="71" eb="73">
      <t>セツビ</t>
    </rPh>
    <rPh sb="74" eb="76">
      <t>ドウニュウ</t>
    </rPh>
    <phoneticPr fontId="19"/>
  </si>
  <si>
    <t>再生可能エネルギー電力等の利用</t>
    <rPh sb="11" eb="12">
      <t>ナド</t>
    </rPh>
    <rPh sb="13" eb="15">
      <t>リヨウ</t>
    </rPh>
    <phoneticPr fontId="19"/>
  </si>
  <si>
    <t>再生可能エネルギー電力等の調達</t>
    <rPh sb="0" eb="4">
      <t>サイセイカノウ</t>
    </rPh>
    <rPh sb="9" eb="11">
      <t>デンリョク</t>
    </rPh>
    <rPh sb="11" eb="12">
      <t>ナド</t>
    </rPh>
    <rPh sb="13" eb="15">
      <t>チョウタツ</t>
    </rPh>
    <phoneticPr fontId="19"/>
  </si>
  <si>
    <t>・エネルギ－供給事業者から調達する熱又は電気について、非化石熱又は非化石電気の割合が高いもの、その他の非化石エネルギーの使用に資するものを選択する。</t>
    <phoneticPr fontId="19"/>
  </si>
  <si>
    <t>非化石燃料の利用</t>
    <phoneticPr fontId="19"/>
  </si>
  <si>
    <t>非化石燃料の利用</t>
    <rPh sb="0" eb="3">
      <t>ヒカセキ</t>
    </rPh>
    <rPh sb="3" eb="5">
      <t>ネンリョウ</t>
    </rPh>
    <rPh sb="6" eb="8">
      <t>リヨウ</t>
    </rPh>
    <phoneticPr fontId="19"/>
  </si>
  <si>
    <t>・発電専用設備、コ－ジェネレ－ション設備又はボイラ－を使用する場合には、当該設備への水素やその他の非化石燃料の混焼に取り組む。</t>
    <rPh sb="38" eb="40">
      <t>セツビ</t>
    </rPh>
    <phoneticPr fontId="19"/>
  </si>
  <si>
    <t>～</t>
    <phoneticPr fontId="3"/>
  </si>
  <si>
    <t>No</t>
    <phoneticPr fontId="17"/>
  </si>
  <si>
    <t>電気事業者別排出係数(特定排出者の温室効果ガス排出量算定用)
－R４年度実績－　R5.１2.22   環境省・経済産業省公表　</t>
    <phoneticPr fontId="25"/>
  </si>
  <si>
    <t>○令和５年度の温室効果ガス排出量を算定する際に用いる係数です(報告は令和６年度)。
○基礎排出係数は基礎排出量の算定に、調整後排出係数は調整後排出量の算定に用います。
○令和４年度から小売供給を開始した電気事業者については、令和３年度実績とみなす排出係数となっています。
これらの電気事業者の令和４年度実績の排出係数（一部、令和４年度実績とみなすものを含む。）は、令和６年７月頃に更新予定です。
〇令和５年度から小売供給を開始した電気事業者の事業者別排出係数は、令和６年7月頃に公表予定です。
〇（参考値）は令和３年度実績の排出係数です。この排出係数は、メニュー別排出係数（残差を除く。）と合わせて令和６年７月頃に更新予定です。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phoneticPr fontId="25"/>
  </si>
  <si>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3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25"/>
  </si>
  <si>
    <t>【小売電気事業者】</t>
    <rPh sb="1" eb="3">
      <t>コウ</t>
    </rPh>
    <rPh sb="3" eb="5">
      <t>デンキ</t>
    </rPh>
    <rPh sb="5" eb="8">
      <t>ジギョウシャ</t>
    </rPh>
    <phoneticPr fontId="25"/>
  </si>
  <si>
    <t>登録番号</t>
    <rPh sb="0" eb="2">
      <t>トウロク</t>
    </rPh>
    <rPh sb="2" eb="4">
      <t>バンゴウ</t>
    </rPh>
    <phoneticPr fontId="25"/>
  </si>
  <si>
    <t>電気事業者名</t>
    <rPh sb="0" eb="2">
      <t>デンキ</t>
    </rPh>
    <rPh sb="2" eb="5">
      <t>ジギョウシャ</t>
    </rPh>
    <rPh sb="5" eb="6">
      <t>メイ</t>
    </rPh>
    <phoneticPr fontId="25"/>
  </si>
  <si>
    <t>基礎排出係数</t>
    <rPh sb="0" eb="2">
      <t>キソ</t>
    </rPh>
    <rPh sb="2" eb="4">
      <t>ハイシュツ</t>
    </rPh>
    <rPh sb="4" eb="6">
      <t>ケイスウ</t>
    </rPh>
    <phoneticPr fontId="3"/>
  </si>
  <si>
    <t>選択No</t>
    <rPh sb="0" eb="2">
      <t>センタク</t>
    </rPh>
    <phoneticPr fontId="25"/>
  </si>
  <si>
    <t>各事業者の把握率(%)</t>
    <rPh sb="0" eb="4">
      <t>カクジギョウシャ</t>
    </rPh>
    <rPh sb="5" eb="7">
      <t>ハアク</t>
    </rPh>
    <rPh sb="7" eb="8">
      <t>リツ</t>
    </rPh>
    <phoneticPr fontId="25"/>
  </si>
  <si>
    <t>把握できなかった理由</t>
    <rPh sb="0" eb="2">
      <t>ハアク</t>
    </rPh>
    <rPh sb="8" eb="10">
      <t>リユウ</t>
    </rPh>
    <phoneticPr fontId="25"/>
  </si>
  <si>
    <t>調整後排出係数(t-CO2/kWh)</t>
    <rPh sb="0" eb="3">
      <t>チョウセイゴ</t>
    </rPh>
    <rPh sb="3" eb="5">
      <t>ハイシュツ</t>
    </rPh>
    <rPh sb="5" eb="7">
      <t>ケイスウ</t>
    </rPh>
    <phoneticPr fontId="3"/>
  </si>
  <si>
    <r>
      <t>(t-CO</t>
    </r>
    <r>
      <rPr>
        <b/>
        <vertAlign val="subscript"/>
        <sz val="9"/>
        <color theme="1"/>
        <rFont val="HG丸ｺﾞｼｯｸM-PRO"/>
        <family val="3"/>
        <charset val="128"/>
      </rPr>
      <t>2</t>
    </r>
    <r>
      <rPr>
        <b/>
        <sz val="9"/>
        <color theme="1"/>
        <rFont val="HG丸ｺﾞｼｯｸM-PRO"/>
        <family val="3"/>
        <charset val="128"/>
      </rPr>
      <t>/kWh)</t>
    </r>
    <phoneticPr fontId="3"/>
  </si>
  <si>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</si>
  <si>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</si>
  <si>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r>
      <t>0.000441</t>
    </r>
    <r>
      <rPr>
        <sz val="11"/>
        <color theme="1"/>
        <rFont val="ＭＳ Ｐゴシック"/>
        <family val="2"/>
        <charset val="128"/>
      </rPr>
      <t>※</t>
    </r>
    <phoneticPr fontId="3"/>
  </si>
  <si>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</si>
  <si>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</si>
  <si>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</si>
  <si>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</si>
  <si>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25"/>
  </si>
  <si>
    <t>－</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</si>
  <si>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</si>
  <si>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</si>
  <si>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t>A0006</t>
  </si>
  <si>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</si>
  <si>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</si>
  <si>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t>係数が代替値の事業者からの受電のため</t>
  </si>
  <si>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</si>
  <si>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</si>
  <si>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</si>
  <si>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</si>
  <si>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イーセル</t>
    </r>
  </si>
  <si>
    <t>A0009</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</si>
  <si>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25"/>
  </si>
  <si>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</si>
  <si>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</si>
  <si>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</si>
  <si>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</si>
  <si>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</si>
  <si>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</si>
  <si>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</si>
  <si>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</si>
  <si>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rPh sb="1" eb="3">
      <t>サンコウ</t>
    </rPh>
    <rPh sb="3" eb="4">
      <t>アタイ</t>
    </rPh>
    <rPh sb="5" eb="8">
      <t>ジギョウシャ</t>
    </rPh>
    <rPh sb="8" eb="10">
      <t>ゼンタイ</t>
    </rPh>
    <phoneticPr fontId="3"/>
  </si>
  <si>
    <t>A0011</t>
  </si>
  <si>
    <r>
      <rPr>
        <sz val="11"/>
        <color rgb="FF000000"/>
        <rFont val="ＭＳ ゴシック"/>
        <family val="3"/>
        <charset val="128"/>
      </rPr>
      <t>須賀川瓦斯</t>
    </r>
    <r>
      <rPr>
        <sz val="11"/>
        <color rgb="FF000000"/>
        <rFont val="Arial"/>
        <family val="2"/>
      </rPr>
      <t>(</t>
    </r>
    <r>
      <rPr>
        <sz val="11"/>
        <color rgb="FF000000"/>
        <rFont val="ＭＳ ゴシック"/>
        <family val="3"/>
        <charset val="128"/>
      </rPr>
      <t>株</t>
    </r>
    <r>
      <rPr>
        <sz val="11"/>
        <color rgb="FF000000"/>
        <rFont val="Arial"/>
        <family val="2"/>
      </rPr>
      <t>)</t>
    </r>
  </si>
  <si>
    <r>
      <rPr>
        <sz val="10"/>
        <color theme="1"/>
        <rFont val="ＭＳ ゴシック"/>
        <family val="3"/>
        <charset val="128"/>
      </rPr>
      <t>メニュー</t>
    </r>
    <r>
      <rPr>
        <sz val="10"/>
        <color theme="1"/>
        <rFont val="Arial"/>
        <family val="2"/>
      </rPr>
      <t>A</t>
    </r>
    <phoneticPr fontId="3"/>
  </si>
  <si>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3"/>
  </si>
  <si>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</si>
  <si>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</si>
  <si>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</si>
  <si>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</si>
  <si>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</si>
  <si>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</si>
  <si>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r>
      <rPr>
        <sz val="11"/>
        <color rgb="FF000000"/>
        <rFont val="ＭＳ ゴシック"/>
        <family val="3"/>
        <charset val="128"/>
      </rPr>
      <t>エネサーブ</t>
    </r>
    <r>
      <rPr>
        <sz val="11"/>
        <color rgb="FF000000"/>
        <rFont val="Arial"/>
        <family val="2"/>
      </rPr>
      <t>(</t>
    </r>
    <r>
      <rPr>
        <sz val="11"/>
        <color rgb="FF000000"/>
        <rFont val="ＭＳ ゴシック"/>
        <family val="3"/>
        <charset val="128"/>
      </rPr>
      <t>株</t>
    </r>
    <r>
      <rPr>
        <sz val="11"/>
        <color rgb="FF000000"/>
        <rFont val="Arial"/>
        <family val="2"/>
      </rPr>
      <t>)</t>
    </r>
  </si>
  <si>
    <t>A0015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</si>
  <si>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エネワンでんき</t>
    </r>
    <r>
      <rPr>
        <sz val="11"/>
        <color rgb="FF000000"/>
        <rFont val="Arial"/>
        <family val="2"/>
      </rPr>
      <t>(</t>
    </r>
    <r>
      <rPr>
        <sz val="11"/>
        <color rgb="FF000000"/>
        <rFont val="ＭＳ ゴシック"/>
        <family val="3"/>
        <charset val="128"/>
      </rPr>
      <t>旧：(株)サイサン、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r>
      <rPr>
        <sz val="11"/>
        <color rgb="FF000000"/>
        <rFont val="Arial"/>
        <family val="2"/>
      </rPr>
      <t>)</t>
    </r>
    <phoneticPr fontId="25"/>
  </si>
  <si>
    <t>係数が代替値の事業者からの受電のため</t>
    <phoneticPr fontId="25"/>
  </si>
  <si>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3"/>
  </si>
  <si>
    <t>A0016</t>
  </si>
  <si>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</si>
  <si>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</si>
  <si>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</si>
  <si>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J</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</si>
  <si>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</si>
  <si>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</si>
  <si>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 xml:space="preserve">リエネ </t>
    </r>
    <r>
      <rPr>
        <sz val="11"/>
        <color rgb="FF000000"/>
        <rFont val="Arial"/>
        <family val="2"/>
      </rPr>
      <t>(</t>
    </r>
    <r>
      <rPr>
        <sz val="11"/>
        <color rgb="FF000000"/>
        <rFont val="ＭＳ Ｐ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Ｓｈａｒｅｄ　Ｅｎｅｒｇｙ</t>
    </r>
    <r>
      <rPr>
        <sz val="11"/>
        <color rgb="FF000000"/>
        <rFont val="Arial"/>
        <family val="2"/>
      </rPr>
      <t>)</t>
    </r>
  </si>
  <si>
    <t>A0018</t>
  </si>
  <si>
    <r>
      <rPr>
        <sz val="11"/>
        <color rgb="FF000000"/>
        <rFont val="ＭＳ ゴシック"/>
        <family val="3"/>
        <charset val="128"/>
      </rPr>
      <t>ネクストパワーやまと</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</si>
  <si>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</si>
  <si>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phoneticPr fontId="3"/>
  </si>
  <si>
    <r>
      <t>(</t>
    </r>
    <r>
      <rPr>
        <sz val="10"/>
        <color rgb="FF000000"/>
        <rFont val="ＭＳ ゴシック"/>
        <family val="3"/>
        <charset val="128"/>
      </rPr>
      <t>参考値</t>
    </r>
    <r>
      <rPr>
        <sz val="10"/>
        <color rgb="FF000000"/>
        <rFont val="Arial"/>
        <family val="2"/>
      </rPr>
      <t>)</t>
    </r>
    <r>
      <rPr>
        <sz val="10"/>
        <color rgb="FF000000"/>
        <rFont val="ＭＳ ゴシック"/>
        <family val="3"/>
        <charset val="128"/>
      </rPr>
      <t>事業者全体</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</si>
  <si>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</si>
  <si>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</si>
  <si>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</si>
  <si>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</si>
  <si>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t>A0021</t>
  </si>
  <si>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</si>
  <si>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</si>
  <si>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</si>
  <si>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</si>
  <si>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</si>
  <si>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</si>
  <si>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</si>
  <si>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</si>
  <si>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t>A0025</t>
  </si>
  <si>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</si>
  <si>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</si>
  <si>
    <r>
      <rPr>
        <sz val="10"/>
        <color theme="1"/>
        <rFont val="ＭＳ ゴシック"/>
        <family val="3"/>
        <charset val="128"/>
      </rPr>
      <t>メニュー</t>
    </r>
    <r>
      <rPr>
        <sz val="10"/>
        <color theme="1"/>
        <rFont val="Arial"/>
        <family val="2"/>
      </rPr>
      <t>J</t>
    </r>
  </si>
  <si>
    <r>
      <rPr>
        <sz val="10"/>
        <color theme="1"/>
        <rFont val="ＭＳ ゴシック"/>
        <family val="3"/>
        <charset val="128"/>
      </rPr>
      <t>メニュー</t>
    </r>
    <r>
      <rPr>
        <sz val="10"/>
        <color theme="1"/>
        <rFont val="Arial"/>
        <family val="2"/>
      </rPr>
      <t>K</t>
    </r>
  </si>
  <si>
    <r>
      <rPr>
        <sz val="10"/>
        <color theme="1"/>
        <rFont val="ＭＳ ゴシック"/>
        <family val="3"/>
        <charset val="128"/>
      </rPr>
      <t>メニュー</t>
    </r>
    <r>
      <rPr>
        <sz val="10"/>
        <color theme="1"/>
        <rFont val="Arial"/>
        <family val="2"/>
      </rPr>
      <t>L</t>
    </r>
  </si>
  <si>
    <r>
      <rPr>
        <sz val="10"/>
        <color theme="1"/>
        <rFont val="ＭＳ ゴシック"/>
        <family val="3"/>
        <charset val="128"/>
      </rPr>
      <t>メニュー</t>
    </r>
    <r>
      <rPr>
        <sz val="10"/>
        <color theme="1"/>
        <rFont val="Arial"/>
        <family val="2"/>
      </rPr>
      <t>M</t>
    </r>
  </si>
  <si>
    <r>
      <rPr>
        <sz val="10"/>
        <color rgb="FF000000"/>
        <rFont val="ＭＳ ゴシック"/>
        <family val="3"/>
        <charset val="128"/>
      </rPr>
      <t>メニュー</t>
    </r>
    <r>
      <rPr>
        <sz val="10"/>
        <color rgb="FF000000"/>
        <rFont val="Arial"/>
        <family val="2"/>
      </rPr>
      <t>N</t>
    </r>
  </si>
  <si>
    <r>
      <rPr>
        <sz val="10"/>
        <color rgb="FF000000"/>
        <rFont val="ＭＳ ゴシック"/>
        <family val="3"/>
        <charset val="128"/>
      </rPr>
      <t>メニュー</t>
    </r>
    <r>
      <rPr>
        <sz val="10"/>
        <color rgb="FF000000"/>
        <rFont val="Arial"/>
        <family val="2"/>
      </rPr>
      <t>O</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</si>
  <si>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</si>
  <si>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</si>
  <si>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</si>
  <si>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</si>
  <si>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</si>
  <si>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</si>
  <si>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</si>
  <si>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t>0.000441※</t>
  </si>
  <si>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</si>
  <si>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</si>
  <si>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</si>
  <si>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</si>
  <si>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</si>
  <si>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</si>
  <si>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</si>
  <si>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</si>
  <si>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</si>
  <si>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</si>
  <si>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</si>
  <si>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</si>
  <si>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</si>
  <si>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</si>
  <si>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</si>
  <si>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</si>
  <si>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</si>
  <si>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</si>
  <si>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</si>
  <si>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25"/>
  </si>
  <si>
    <t>A0040</t>
    <phoneticPr fontId="25"/>
  </si>
  <si>
    <r>
      <rPr>
        <sz val="11"/>
        <color theme="1"/>
        <rFont val="ＭＳ ゴシック"/>
        <family val="3"/>
        <charset val="128"/>
      </rPr>
      <t>アルカナエナジー</t>
    </r>
    <r>
      <rPr>
        <sz val="11"/>
        <color theme="1"/>
        <rFont val="Arial"/>
        <family val="2"/>
      </rPr>
      <t>(</t>
    </r>
    <r>
      <rPr>
        <sz val="11"/>
        <color theme="1"/>
        <rFont val="ＭＳ ゴシック"/>
        <family val="3"/>
        <charset val="128"/>
      </rPr>
      <t>株</t>
    </r>
    <r>
      <rPr>
        <sz val="11"/>
        <color theme="1"/>
        <rFont val="Arial"/>
        <family val="2"/>
      </rPr>
      <t>)</t>
    </r>
    <phoneticPr fontId="25"/>
  </si>
  <si>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</si>
  <si>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25"/>
  </si>
  <si>
    <t>A0043</t>
  </si>
  <si>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</si>
  <si>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</si>
  <si>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</si>
  <si>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</si>
  <si>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</si>
  <si>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</si>
  <si>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</si>
  <si>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t>A0049</t>
  </si>
  <si>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</si>
  <si>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</si>
  <si>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</si>
  <si>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</si>
  <si>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</si>
  <si>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</si>
  <si>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</si>
  <si>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t>A0053</t>
  </si>
  <si>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</si>
  <si>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</si>
  <si>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</si>
  <si>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</si>
  <si>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t>A0055</t>
  </si>
  <si>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</si>
  <si>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</si>
  <si>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</si>
  <si>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</si>
  <si>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</si>
  <si>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3"/>
  </si>
  <si>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</si>
  <si>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</si>
  <si>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バランシンググループ内の融通受電のため</t>
  </si>
  <si>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</si>
  <si>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</si>
  <si>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t>A0061</t>
  </si>
  <si>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</si>
  <si>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t>A0062</t>
  </si>
  <si>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</si>
  <si>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</si>
  <si>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</si>
  <si>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</si>
  <si>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</si>
  <si>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</si>
  <si>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</si>
  <si>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</si>
  <si>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</si>
  <si>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</si>
  <si>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</si>
  <si>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</si>
  <si>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</si>
  <si>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</si>
  <si>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</si>
  <si>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</si>
  <si>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</si>
  <si>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</si>
  <si>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t>A0071</t>
  </si>
  <si>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</si>
  <si>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r>
      <t>0.000453</t>
    </r>
    <r>
      <rPr>
        <sz val="11"/>
        <color rgb="FF000000"/>
        <rFont val="ＭＳ ゴシック"/>
        <family val="3"/>
        <charset val="128"/>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</si>
  <si>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</si>
  <si>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</si>
  <si>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</si>
  <si>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</si>
  <si>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t>A0074</t>
  </si>
  <si>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</si>
  <si>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</si>
  <si>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</si>
  <si>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</si>
  <si>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</si>
  <si>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</si>
  <si>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</si>
  <si>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</si>
  <si>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</si>
  <si>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</si>
  <si>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</si>
  <si>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</si>
  <si>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</si>
  <si>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</si>
  <si>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</si>
  <si>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</si>
  <si>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</si>
  <si>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</si>
  <si>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</si>
  <si>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t>A0085</t>
  </si>
  <si>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</si>
  <si>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t>A0086</t>
  </si>
  <si>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</si>
  <si>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</si>
  <si>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</si>
  <si>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シナジアパワー</t>
    </r>
  </si>
  <si>
    <r>
      <rPr>
        <sz val="10"/>
        <color rgb="FF000000"/>
        <rFont val="ＭＳ ゴシック"/>
        <family val="3"/>
        <charset val="128"/>
      </rPr>
      <t>メニュー</t>
    </r>
    <r>
      <rPr>
        <sz val="10"/>
        <color rgb="FF000000"/>
        <rFont val="Arial"/>
        <family val="2"/>
      </rPr>
      <t>K</t>
    </r>
  </si>
  <si>
    <r>
      <rPr>
        <sz val="10"/>
        <color rgb="FF000000"/>
        <rFont val="ＭＳ ゴシック"/>
        <family val="3"/>
        <charset val="128"/>
      </rPr>
      <t>メニュー</t>
    </r>
    <r>
      <rPr>
        <sz val="10"/>
        <color rgb="FF000000"/>
        <rFont val="Arial"/>
        <family val="2"/>
      </rPr>
      <t>L</t>
    </r>
  </si>
  <si>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</si>
  <si>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</si>
  <si>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</si>
  <si>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</si>
  <si>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</si>
  <si>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</si>
  <si>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</si>
  <si>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</si>
  <si>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</si>
  <si>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</si>
  <si>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</si>
  <si>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</si>
  <si>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</si>
  <si>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</si>
  <si>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</si>
  <si>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</si>
  <si>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</si>
  <si>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</si>
  <si>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</si>
  <si>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</si>
  <si>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</si>
  <si>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</si>
  <si>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</si>
  <si>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</si>
  <si>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</si>
  <si>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</si>
  <si>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</si>
  <si>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</si>
  <si>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</si>
  <si>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</si>
  <si>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</si>
  <si>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t>A0122</t>
  </si>
  <si>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</si>
  <si>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</si>
  <si>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</si>
  <si>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</si>
  <si>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</si>
  <si>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</si>
  <si>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</si>
  <si>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t>A0126</t>
  </si>
  <si>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</si>
  <si>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</si>
  <si>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</si>
  <si>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</si>
  <si>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</si>
  <si>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</si>
  <si>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</si>
  <si>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</si>
  <si>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</si>
  <si>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t>A0134</t>
  </si>
  <si>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</si>
  <si>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</si>
  <si>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</si>
  <si>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t>A0136</t>
  </si>
  <si>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</si>
  <si>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</si>
  <si>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</si>
  <si>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t>A0138</t>
  </si>
  <si>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</si>
  <si>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</si>
  <si>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</si>
  <si>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</si>
  <si>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</si>
  <si>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</si>
  <si>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</si>
  <si>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</si>
  <si>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1"/>
        <color rgb="FF000000"/>
        <rFont val="ＭＳ ゴシック"/>
        <family val="3"/>
        <charset val="128"/>
      </rPr>
      <t>リニューアブル・ジャパン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みらい電力</t>
    </r>
    <r>
      <rPr>
        <sz val="11"/>
        <color rgb="FF000000"/>
        <rFont val="Arial"/>
        <family val="2"/>
      </rPr>
      <t>)</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</si>
  <si>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</si>
  <si>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</si>
  <si>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</si>
  <si>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</si>
  <si>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</si>
  <si>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</si>
  <si>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</si>
  <si>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</si>
  <si>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</si>
  <si>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</si>
  <si>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</si>
  <si>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</si>
  <si>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</si>
  <si>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</si>
  <si>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</si>
  <si>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t>A0153</t>
  </si>
  <si>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</si>
  <si>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t>バランシンググループ内の融通受電のため、係数が代替値の事業者からの受電のため</t>
  </si>
  <si>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</si>
  <si>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</si>
  <si>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</si>
  <si>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</si>
  <si>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</si>
  <si>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</si>
  <si>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</si>
  <si>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</si>
  <si>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</si>
  <si>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</si>
  <si>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</si>
  <si>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</si>
  <si>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</si>
  <si>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</si>
  <si>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</si>
  <si>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</si>
  <si>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</si>
  <si>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</si>
  <si>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</si>
  <si>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</si>
  <si>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</si>
  <si>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</si>
  <si>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</si>
  <si>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</si>
  <si>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</si>
  <si>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</si>
  <si>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</si>
  <si>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</si>
  <si>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</si>
  <si>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</si>
  <si>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</si>
  <si>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</si>
  <si>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</si>
  <si>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t>A0170</t>
  </si>
  <si>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</si>
  <si>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</si>
  <si>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</si>
  <si>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</si>
  <si>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</si>
  <si>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</si>
  <si>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</si>
  <si>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</si>
  <si>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</si>
  <si>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</si>
  <si>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</si>
  <si>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</si>
  <si>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</si>
  <si>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25"/>
  </si>
  <si>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</si>
  <si>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25"/>
  </si>
  <si>
    <t>A0181</t>
  </si>
  <si>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</si>
  <si>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25"/>
  </si>
  <si>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</si>
  <si>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</si>
  <si>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</si>
  <si>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</si>
  <si>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</si>
  <si>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</si>
  <si>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</si>
  <si>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</si>
  <si>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</si>
  <si>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</si>
  <si>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t>A0188</t>
  </si>
  <si>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</si>
  <si>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</si>
  <si>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</si>
  <si>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</si>
  <si>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25"/>
  </si>
  <si>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</si>
  <si>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</si>
  <si>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</si>
  <si>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</si>
  <si>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</si>
  <si>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</si>
  <si>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</si>
  <si>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</si>
  <si>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</si>
  <si>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</si>
  <si>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</si>
  <si>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</si>
  <si>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</si>
  <si>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</si>
  <si>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</si>
  <si>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</si>
  <si>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</si>
  <si>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</si>
  <si>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</si>
  <si>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</si>
  <si>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</si>
  <si>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</si>
  <si>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</si>
  <si>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r>
      <rPr>
        <sz val="11"/>
        <color rgb="FF000000"/>
        <rFont val="ＭＳ ゴシック"/>
        <family val="3"/>
        <charset val="128"/>
      </rPr>
      <t>埼玉ガス</t>
    </r>
    <r>
      <rPr>
        <sz val="11"/>
        <color rgb="FF000000"/>
        <rFont val="Arial"/>
        <family val="2"/>
      </rPr>
      <t>(</t>
    </r>
    <r>
      <rPr>
        <sz val="11"/>
        <color rgb="FF000000"/>
        <rFont val="ＭＳ ゴシック"/>
        <family val="3"/>
        <charset val="128"/>
      </rPr>
      <t>株</t>
    </r>
    <r>
      <rPr>
        <sz val="11"/>
        <color rgb="FF000000"/>
        <rFont val="Arial"/>
        <family val="2"/>
      </rPr>
      <t>)</t>
    </r>
  </si>
  <si>
    <t>A0210</t>
  </si>
  <si>
    <r>
      <rPr>
        <sz val="11"/>
        <color rgb="FF000000"/>
        <rFont val="ＭＳ ゴシック"/>
        <family val="3"/>
        <charset val="128"/>
      </rPr>
      <t>宮崎パワーライン</t>
    </r>
    <r>
      <rPr>
        <sz val="11"/>
        <color rgb="FF000000"/>
        <rFont val="Arial"/>
        <family val="2"/>
      </rPr>
      <t>(</t>
    </r>
    <r>
      <rPr>
        <sz val="11"/>
        <color rgb="FF000000"/>
        <rFont val="ＭＳ ゴシック"/>
        <family val="3"/>
        <charset val="128"/>
      </rPr>
      <t>株</t>
    </r>
    <r>
      <rPr>
        <sz val="11"/>
        <color rgb="FF000000"/>
        <rFont val="Arial"/>
        <family val="2"/>
      </rPr>
      <t>)</t>
    </r>
  </si>
  <si>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</si>
  <si>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</si>
  <si>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</si>
  <si>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25"/>
  </si>
  <si>
    <r>
      <rPr>
        <sz val="10"/>
        <color theme="1"/>
        <rFont val="ＭＳ ゴシック"/>
        <family val="3"/>
        <charset val="128"/>
      </rPr>
      <t>メニュー</t>
    </r>
    <r>
      <rPr>
        <sz val="10"/>
        <color theme="1"/>
        <rFont val="Arial"/>
        <family val="3"/>
      </rPr>
      <t>D</t>
    </r>
    <r>
      <rPr>
        <sz val="10"/>
        <color theme="1"/>
        <rFont val="Arial"/>
        <family val="2"/>
      </rPr>
      <t>(</t>
    </r>
    <r>
      <rPr>
        <sz val="10"/>
        <color theme="1"/>
        <rFont val="ＭＳ ゴシック"/>
        <family val="3"/>
        <charset val="128"/>
      </rPr>
      <t>残差</t>
    </r>
    <r>
      <rPr>
        <sz val="10"/>
        <color theme="1"/>
        <rFont val="Arial"/>
        <family val="2"/>
      </rPr>
      <t>)</t>
    </r>
    <phoneticPr fontId="25"/>
  </si>
  <si>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</si>
  <si>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</si>
  <si>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</si>
  <si>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</si>
  <si>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</si>
  <si>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</si>
  <si>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</si>
  <si>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</si>
  <si>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</si>
  <si>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</si>
  <si>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</si>
  <si>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</si>
  <si>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</si>
  <si>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</si>
  <si>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</si>
  <si>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</si>
  <si>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</si>
  <si>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</si>
  <si>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</si>
  <si>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</si>
  <si>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需要ＢＧ内の融通受電のため</t>
  </si>
  <si>
    <t>A0228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</si>
  <si>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浜松新電力</t>
    </r>
  </si>
  <si>
    <t>A0229</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</si>
  <si>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</si>
  <si>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</si>
  <si>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</si>
  <si>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</si>
  <si>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</si>
  <si>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</si>
  <si>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</si>
  <si>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</si>
  <si>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</si>
  <si>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</si>
  <si>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</si>
  <si>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</si>
  <si>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</si>
  <si>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</si>
  <si>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</si>
  <si>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</si>
  <si>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</si>
  <si>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</si>
  <si>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</si>
  <si>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</si>
  <si>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</si>
  <si>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</si>
  <si>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</si>
  <si>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</si>
  <si>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</si>
  <si>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t>A0246</t>
  </si>
  <si>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</si>
  <si>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</si>
  <si>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</si>
  <si>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</si>
  <si>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</si>
  <si>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</si>
  <si>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25"/>
  </si>
  <si>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</si>
  <si>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</si>
  <si>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</si>
  <si>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</si>
  <si>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</si>
  <si>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</si>
  <si>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</si>
  <si>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</si>
  <si>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</si>
  <si>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</si>
  <si>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</si>
  <si>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</si>
  <si>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</si>
  <si>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</si>
  <si>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</si>
  <si>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</si>
  <si>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</si>
  <si>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</si>
  <si>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</si>
  <si>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</si>
  <si>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t>A0268</t>
  </si>
  <si>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</si>
  <si>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t>A0269</t>
  </si>
  <si>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</si>
  <si>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</si>
  <si>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t>A0270</t>
  </si>
  <si>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</si>
  <si>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t>A0271</t>
  </si>
  <si>
    <r>
      <rPr>
        <sz val="11"/>
        <color rgb="FF000000"/>
        <rFont val="ＭＳ ゴシック"/>
        <family val="3"/>
        <charset val="128"/>
      </rPr>
      <t>北陸電力</t>
    </r>
    <r>
      <rPr>
        <sz val="11"/>
        <color rgb="FF000000"/>
        <rFont val="Arial"/>
        <family val="2"/>
      </rPr>
      <t>(</t>
    </r>
    <r>
      <rPr>
        <sz val="11"/>
        <color rgb="FF000000"/>
        <rFont val="ＭＳ ゴシック"/>
        <family val="3"/>
        <charset val="128"/>
      </rPr>
      <t>株</t>
    </r>
    <r>
      <rPr>
        <sz val="11"/>
        <color rgb="FF000000"/>
        <rFont val="Arial"/>
        <family val="2"/>
      </rPr>
      <t>)</t>
    </r>
  </si>
  <si>
    <t>A0272</t>
  </si>
  <si>
    <r>
      <rPr>
        <sz val="11"/>
        <color rgb="FF000000"/>
        <rFont val="ＭＳ ゴシック"/>
        <family val="3"/>
        <charset val="128"/>
      </rPr>
      <t>関西電力</t>
    </r>
    <r>
      <rPr>
        <sz val="11"/>
        <color rgb="FF000000"/>
        <rFont val="Arial"/>
        <family val="2"/>
      </rPr>
      <t>(</t>
    </r>
    <r>
      <rPr>
        <sz val="11"/>
        <color rgb="FF000000"/>
        <rFont val="ＭＳ Ｐゴシック"/>
        <family val="3"/>
        <charset val="128"/>
      </rPr>
      <t>株</t>
    </r>
    <r>
      <rPr>
        <sz val="11"/>
        <color rgb="FF000000"/>
        <rFont val="Arial"/>
        <family val="2"/>
      </rPr>
      <t>) (</t>
    </r>
    <r>
      <rPr>
        <sz val="11"/>
        <color rgb="FF000000"/>
        <rFont val="ＭＳ Ｐゴシック"/>
        <family val="3"/>
        <charset val="128"/>
      </rPr>
      <t>旧：</t>
    </r>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Ｋｅｎｅｓエネルギーサービス</t>
    </r>
    <r>
      <rPr>
        <sz val="11"/>
        <color rgb="FF000000"/>
        <rFont val="Arial"/>
        <family val="2"/>
      </rPr>
      <t>)</t>
    </r>
  </si>
  <si>
    <t>関西電力(株) (旧：(株)Ｋｅｎｅｓエネルギーサービス)</t>
  </si>
  <si>
    <t>A0273</t>
  </si>
  <si>
    <r>
      <rPr>
        <sz val="11"/>
        <color rgb="FF000000"/>
        <rFont val="ＭＳ ゴシック"/>
        <family val="3"/>
        <charset val="128"/>
      </rPr>
      <t>中国電力</t>
    </r>
    <r>
      <rPr>
        <sz val="11"/>
        <color rgb="FF000000"/>
        <rFont val="Arial"/>
        <family val="2"/>
      </rPr>
      <t>(</t>
    </r>
    <r>
      <rPr>
        <sz val="11"/>
        <color rgb="FF000000"/>
        <rFont val="ＭＳ ゴシック"/>
        <family val="3"/>
        <charset val="128"/>
      </rPr>
      <t>株</t>
    </r>
    <r>
      <rPr>
        <sz val="11"/>
        <color rgb="FF000000"/>
        <rFont val="Arial"/>
        <family val="2"/>
      </rPr>
      <t>)</t>
    </r>
  </si>
  <si>
    <t>中国電力(株)</t>
  </si>
  <si>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</si>
  <si>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t>A0274</t>
  </si>
  <si>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</si>
  <si>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t>四国電力(株)</t>
  </si>
  <si>
    <t>A0275</t>
  </si>
  <si>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</si>
  <si>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九州電力(株)</t>
  </si>
  <si>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</si>
  <si>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</si>
  <si>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沖縄電力(株)</t>
  </si>
  <si>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</si>
  <si>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</si>
  <si>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</si>
  <si>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</si>
  <si>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</si>
  <si>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</si>
  <si>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</si>
  <si>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</si>
  <si>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</si>
  <si>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</si>
  <si>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</si>
  <si>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</si>
  <si>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</si>
  <si>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</si>
  <si>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</si>
  <si>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</si>
  <si>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</si>
  <si>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</si>
  <si>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</si>
  <si>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</si>
  <si>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</si>
  <si>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</si>
  <si>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(株)アメニティ電力</t>
  </si>
  <si>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</si>
  <si>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</si>
  <si>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</si>
  <si>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</si>
  <si>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</si>
  <si>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</si>
  <si>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</si>
  <si>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</si>
  <si>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一般社団法人グリーンコープでんき</t>
  </si>
  <si>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</si>
  <si>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</si>
  <si>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</si>
  <si>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</si>
  <si>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</si>
  <si>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</si>
  <si>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(株)ファミリーネット・ジャパン</t>
  </si>
  <si>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</si>
  <si>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</si>
  <si>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</si>
  <si>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</si>
  <si>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</si>
  <si>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ＪＴＢコミュニケーションデザイン</t>
    </r>
  </si>
  <si>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</si>
  <si>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</si>
  <si>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積水化学工業(株)</t>
  </si>
  <si>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</si>
  <si>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</si>
  <si>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全農エネルギー(株)</t>
  </si>
  <si>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</si>
  <si>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</si>
  <si>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</si>
  <si>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r>
      <rPr>
        <sz val="11"/>
        <color rgb="FF000000"/>
        <rFont val="ＭＳ ゴシック"/>
        <family val="3"/>
        <charset val="128"/>
      </rPr>
      <t>三愛オブリ</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旧：三愛石油</t>
    </r>
    <r>
      <rPr>
        <sz val="11"/>
        <color rgb="FF000000"/>
        <rFont val="Arial"/>
        <family val="2"/>
      </rPr>
      <t>(</t>
    </r>
    <r>
      <rPr>
        <sz val="11"/>
        <color rgb="FF000000"/>
        <rFont val="ＭＳ ゴシック"/>
        <family val="3"/>
        <charset val="128"/>
      </rPr>
      <t>株</t>
    </r>
    <r>
      <rPr>
        <sz val="11"/>
        <color rgb="FF000000"/>
        <rFont val="Arial"/>
        <family val="2"/>
      </rPr>
      <t>))</t>
    </r>
  </si>
  <si>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</si>
  <si>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</si>
  <si>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</si>
  <si>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</si>
  <si>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</si>
  <si>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</si>
  <si>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</si>
  <si>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</si>
  <si>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</si>
  <si>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</si>
  <si>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</si>
  <si>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</si>
  <si>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</si>
  <si>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</si>
  <si>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生活協同組合コープしが</t>
  </si>
  <si>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</si>
  <si>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</si>
  <si>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香川電力(株)　</t>
  </si>
  <si>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</si>
  <si>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</si>
  <si>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(株)ＰｉｎＴ</t>
  </si>
  <si>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</si>
  <si>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</si>
  <si>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(株)沖縄ガスニューパワー</t>
  </si>
  <si>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</si>
  <si>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</si>
  <si>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</si>
  <si>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</si>
  <si>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</si>
  <si>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</si>
  <si>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</si>
  <si>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</si>
  <si>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</si>
  <si>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クローバー・テクノロジーズ</t>
    </r>
    <r>
      <rPr>
        <sz val="11"/>
        <color rgb="FF000000"/>
        <rFont val="Arial"/>
        <family val="2"/>
      </rPr>
      <t>(</t>
    </r>
    <r>
      <rPr>
        <sz val="11"/>
        <color rgb="FF000000"/>
        <rFont val="ＭＳ ゴシック"/>
        <family val="3"/>
        <charset val="128"/>
      </rPr>
      <t>旧：四つ葉電力</t>
    </r>
    <r>
      <rPr>
        <sz val="11"/>
        <color rgb="FF000000"/>
        <rFont val="Arial"/>
        <family val="2"/>
      </rPr>
      <t>(</t>
    </r>
    <r>
      <rPr>
        <sz val="11"/>
        <color rgb="FF000000"/>
        <rFont val="ＭＳ ゴシック"/>
        <family val="3"/>
        <charset val="128"/>
      </rPr>
      <t>株</t>
    </r>
    <r>
      <rPr>
        <sz val="11"/>
        <color rgb="FF000000"/>
        <rFont val="Arial"/>
        <family val="2"/>
      </rPr>
      <t>))</t>
    </r>
  </si>
  <si>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</si>
  <si>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</si>
  <si>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</si>
  <si>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</si>
  <si>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松本ガス(株)</t>
  </si>
  <si>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</si>
  <si>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</si>
  <si>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</si>
  <si>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</si>
  <si>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係数が代替値の事業者からの受電のため、バランシンググループ内の融通受電のため</t>
  </si>
  <si>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</si>
  <si>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</si>
  <si>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</si>
  <si>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</si>
  <si>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</si>
  <si>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</si>
  <si>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</si>
  <si>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</si>
  <si>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</si>
  <si>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r>
      <rPr>
        <sz val="11"/>
        <color rgb="FF000000"/>
        <rFont val="ＭＳ ゴシック"/>
        <family val="3"/>
        <charset val="128"/>
      </rPr>
      <t>レジル</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旧：中央電力</t>
    </r>
    <r>
      <rPr>
        <sz val="11"/>
        <color rgb="FF000000"/>
        <rFont val="Arial"/>
        <family val="2"/>
      </rPr>
      <t>(</t>
    </r>
    <r>
      <rPr>
        <sz val="11"/>
        <color rgb="FF000000"/>
        <rFont val="ＭＳ ゴシック"/>
        <family val="3"/>
        <charset val="128"/>
      </rPr>
      <t>株</t>
    </r>
    <r>
      <rPr>
        <sz val="11"/>
        <color rgb="FF000000"/>
        <rFont val="Arial"/>
        <family val="2"/>
      </rPr>
      <t>))</t>
    </r>
  </si>
  <si>
    <t>レジル(株)(旧：中央電力(株))</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</si>
  <si>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</si>
  <si>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</si>
  <si>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</si>
  <si>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</si>
  <si>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</si>
  <si>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</si>
  <si>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</si>
  <si>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</si>
  <si>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</si>
  <si>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</si>
  <si>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ティーダッシュ合同会社</t>
  </si>
  <si>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</si>
  <si>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</si>
  <si>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</si>
  <si>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</si>
  <si>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</si>
  <si>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</si>
  <si>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</si>
  <si>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</si>
  <si>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京都生活協同組合</t>
  </si>
  <si>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</si>
  <si>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</si>
  <si>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エネルギーパワー(株)</t>
  </si>
  <si>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</si>
  <si>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</si>
  <si>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</si>
  <si>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</si>
  <si>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t>日本ファシリティ・ソリューション(株)</t>
  </si>
  <si>
    <t>A0376</t>
  </si>
  <si>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</si>
  <si>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自然電力(株)</t>
  </si>
  <si>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</si>
  <si>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</si>
  <si>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</si>
  <si>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</si>
  <si>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</si>
  <si>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</si>
  <si>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</si>
  <si>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</si>
  <si>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</si>
  <si>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</si>
  <si>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国際航業(株)</t>
  </si>
  <si>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</si>
  <si>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</si>
  <si>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ローカルでんき(株)</t>
  </si>
  <si>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</si>
  <si>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</si>
  <si>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</si>
  <si>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</si>
  <si>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岡山電力(株)</t>
  </si>
  <si>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</si>
  <si>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</si>
  <si>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ミライフ(株)</t>
  </si>
  <si>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</si>
  <si>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</si>
  <si>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</si>
  <si>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</si>
  <si>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楽天エナジー(株)</t>
  </si>
  <si>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</si>
  <si>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</si>
  <si>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</si>
  <si>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トーヨーエネルギーファーム</t>
    </r>
  </si>
  <si>
    <t>A0391</t>
  </si>
  <si>
    <r>
      <rPr>
        <sz val="11"/>
        <color rgb="FF000000"/>
        <rFont val="ＭＳ ゴシック"/>
        <family val="3"/>
        <charset val="128"/>
      </rPr>
      <t>森のエネルギー</t>
    </r>
    <r>
      <rPr>
        <sz val="11"/>
        <color rgb="FF000000"/>
        <rFont val="Arial"/>
        <family val="2"/>
      </rPr>
      <t>(</t>
    </r>
    <r>
      <rPr>
        <sz val="11"/>
        <color rgb="FF000000"/>
        <rFont val="ＭＳ ゴシック"/>
        <family val="3"/>
        <charset val="128"/>
      </rPr>
      <t>株</t>
    </r>
    <r>
      <rPr>
        <sz val="11"/>
        <color rgb="FF000000"/>
        <rFont val="Arial"/>
        <family val="2"/>
      </rPr>
      <t>)</t>
    </r>
  </si>
  <si>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</si>
  <si>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</si>
  <si>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</si>
  <si>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</si>
  <si>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</si>
  <si>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</si>
  <si>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</si>
  <si>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</si>
  <si>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</si>
  <si>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</si>
  <si>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</si>
  <si>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</si>
  <si>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</si>
  <si>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</si>
  <si>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大分ケーブルテレコム(株)</t>
  </si>
  <si>
    <t>A0405</t>
  </si>
  <si>
    <r>
      <rPr>
        <sz val="11"/>
        <color theme="1"/>
        <rFont val="ＭＳ ゴシック"/>
        <family val="3"/>
        <charset val="128"/>
      </rPr>
      <t>アストマックス・エネルギー合同会社</t>
    </r>
  </si>
  <si>
    <t>アストマックス・エネルギー合同会社</t>
  </si>
  <si>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</si>
  <si>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</si>
  <si>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</si>
  <si>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</si>
  <si>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t>A0413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</si>
  <si>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</si>
  <si>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</si>
  <si>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</si>
  <si>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エネラボ(株)</t>
  </si>
  <si>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</si>
  <si>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</si>
  <si>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</si>
  <si>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</si>
  <si>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t>A0419</t>
  </si>
  <si>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</si>
  <si>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スマートエナジー磐田(株)</t>
  </si>
  <si>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</si>
  <si>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</si>
  <si>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</si>
  <si>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</si>
  <si>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</si>
  <si>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</si>
  <si>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</si>
  <si>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</si>
  <si>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t>A0429</t>
  </si>
  <si>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</si>
  <si>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</si>
  <si>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</si>
  <si>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(株)さくら新電力</t>
  </si>
  <si>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</si>
  <si>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</si>
  <si>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</si>
  <si>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</si>
  <si>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</si>
  <si>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</si>
  <si>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</si>
  <si>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</si>
  <si>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</si>
  <si>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</si>
  <si>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</si>
  <si>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</si>
  <si>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</si>
  <si>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</si>
  <si>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日本瓦斯(株)</t>
  </si>
  <si>
    <t>A0441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</si>
  <si>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内藤工業所</t>
    </r>
  </si>
  <si>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</si>
  <si>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</si>
  <si>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</si>
  <si>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</si>
  <si>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</si>
  <si>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</si>
  <si>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</si>
  <si>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</si>
  <si>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</si>
  <si>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</si>
  <si>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</si>
  <si>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</si>
  <si>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大和ライフエナジア(株)</t>
  </si>
  <si>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</si>
  <si>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</si>
  <si>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</si>
  <si>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</si>
  <si>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</si>
  <si>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</si>
  <si>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</si>
  <si>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</si>
  <si>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(株)まち未来製作所</t>
  </si>
  <si>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</si>
  <si>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</si>
  <si>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</si>
  <si>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</si>
  <si>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(株)どさんこパワー</t>
  </si>
  <si>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</si>
  <si>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</si>
  <si>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</si>
  <si>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25"/>
  </si>
  <si>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</si>
  <si>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</si>
  <si>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t>(株)ＬＩＸＩＬ　ＴＥＰＣＯ　スマートパートナーズ</t>
  </si>
  <si>
    <t>A0463</t>
  </si>
  <si>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</si>
  <si>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</si>
  <si>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ムダカラ</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ユビニティー</t>
    </r>
    <r>
      <rPr>
        <sz val="11"/>
        <color rgb="FF000000"/>
        <rFont val="Arial"/>
        <family val="2"/>
      </rPr>
      <t>)</t>
    </r>
  </si>
  <si>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</si>
  <si>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</si>
  <si>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</si>
  <si>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phoneticPr fontId="25"/>
  </si>
  <si>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</si>
  <si>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</si>
  <si>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</si>
  <si>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</si>
  <si>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</si>
  <si>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</si>
  <si>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久慈地域エネルギー(株)</t>
  </si>
  <si>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</si>
  <si>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</si>
  <si>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</si>
  <si>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</si>
  <si>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(株)フォーバルテレコム　</t>
  </si>
  <si>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</si>
  <si>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</si>
  <si>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</si>
  <si>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</si>
  <si>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</si>
  <si>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</si>
  <si>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</si>
  <si>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</si>
  <si>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ヒューリックプロパティソリューション(株)</t>
  </si>
  <si>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</si>
  <si>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</si>
  <si>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</si>
  <si>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</si>
  <si>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</si>
  <si>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</si>
  <si>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府中・調布まちなかエナジー(株)</t>
  </si>
  <si>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</si>
  <si>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</si>
  <si>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</si>
  <si>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</si>
  <si>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(株)ＣＤエナジーダイレクト</t>
  </si>
  <si>
    <t>A0491</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</si>
  <si>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</si>
  <si>
    <t>Ｑ．ＥＮＥＳＴでんき(株)</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</si>
  <si>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</si>
  <si>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</si>
  <si>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</si>
  <si>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</si>
  <si>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</si>
  <si>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</si>
  <si>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</si>
  <si>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</si>
  <si>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厚木瓦斯(株)</t>
  </si>
  <si>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</si>
  <si>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</si>
  <si>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</si>
  <si>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</si>
  <si>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</si>
  <si>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</si>
  <si>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</si>
  <si>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</si>
  <si>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</si>
  <si>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</si>
  <si>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鈴与電力(株)</t>
  </si>
  <si>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</si>
  <si>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</si>
  <si>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コープ電力(株)</t>
  </si>
  <si>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</si>
  <si>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</si>
  <si>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</si>
  <si>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</si>
  <si>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</si>
  <si>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</si>
  <si>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</si>
  <si>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</si>
  <si>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</si>
  <si>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</si>
  <si>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(株)織戸組</t>
  </si>
  <si>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</si>
  <si>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</si>
  <si>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ふかやｅパワー(株)</t>
  </si>
  <si>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</si>
  <si>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</si>
  <si>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t>A0518</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</si>
  <si>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</si>
  <si>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</si>
  <si>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</si>
  <si>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日本エネルギー総合システム(株)</t>
  </si>
  <si>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</si>
  <si>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</si>
  <si>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</si>
  <si>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</si>
  <si>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</si>
  <si>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</si>
  <si>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(株)ところざわ未来電力</t>
  </si>
  <si>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</si>
  <si>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</si>
  <si>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</si>
  <si>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</si>
  <si>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t>(株)エネファント</t>
  </si>
  <si>
    <t>A0529</t>
  </si>
  <si>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</si>
  <si>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t>A0533</t>
  </si>
  <si>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</si>
  <si>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秩父新電力(株)</t>
  </si>
  <si>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</si>
  <si>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</si>
  <si>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</si>
  <si>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</si>
  <si>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東日本ガス(株)</t>
  </si>
  <si>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</si>
  <si>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</si>
  <si>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t>東彩ガス(株)</t>
  </si>
  <si>
    <t>A0538</t>
  </si>
  <si>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</si>
  <si>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</si>
  <si>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</si>
  <si>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</si>
  <si>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</si>
  <si>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t>A0546</t>
  </si>
  <si>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</si>
  <si>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t>A0547</t>
  </si>
  <si>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</si>
  <si>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</si>
  <si>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</si>
  <si>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北日本ガス(株)</t>
  </si>
  <si>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</si>
  <si>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</si>
  <si>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</si>
  <si>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</si>
  <si>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t>A0551</t>
  </si>
  <si>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</si>
  <si>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飯田まちづくり電力(株)</t>
  </si>
  <si>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</si>
  <si>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</si>
  <si>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t>A0553</t>
  </si>
  <si>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</si>
  <si>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t>シェルジャパン(株)</t>
  </si>
  <si>
    <t>A0555</t>
  </si>
  <si>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</si>
  <si>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t>A0556</t>
  </si>
  <si>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</si>
  <si>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t>越後天然ガス(株)</t>
  </si>
  <si>
    <t>A0558</t>
  </si>
  <si>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</si>
  <si>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t>A0559</t>
  </si>
  <si>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</si>
  <si>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t>A0560</t>
  </si>
  <si>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</si>
  <si>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t>A0562</t>
  </si>
  <si>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</si>
  <si>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t>A0565</t>
  </si>
  <si>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</si>
  <si>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t>A0567</t>
  </si>
  <si>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</si>
  <si>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t>A0568</t>
  </si>
  <si>
    <r>
      <rPr>
        <sz val="11"/>
        <color rgb="FF000000"/>
        <rFont val="ＭＳ ゴシック"/>
        <family val="3"/>
        <charset val="128"/>
      </rPr>
      <t>エア・ウォーター</t>
    </r>
    <r>
      <rPr>
        <sz val="11"/>
        <color rgb="FF000000"/>
        <rFont val="Arial"/>
        <family val="2"/>
      </rPr>
      <t>(</t>
    </r>
    <r>
      <rPr>
        <sz val="11"/>
        <color rgb="FF000000"/>
        <rFont val="ＭＳ ゴシック"/>
        <family val="3"/>
        <charset val="128"/>
      </rPr>
      <t>株</t>
    </r>
    <r>
      <rPr>
        <sz val="11"/>
        <color rgb="FF000000"/>
        <rFont val="Arial"/>
        <family val="2"/>
      </rPr>
      <t>)</t>
    </r>
  </si>
  <si>
    <t>A0570</t>
    <phoneticPr fontId="25"/>
  </si>
  <si>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</si>
  <si>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t>A0571</t>
  </si>
  <si>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</si>
  <si>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t>おいでんエネルギー(株)</t>
  </si>
  <si>
    <t>A0572</t>
  </si>
  <si>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</si>
  <si>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</si>
  <si>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</si>
  <si>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t>A0575</t>
  </si>
  <si>
    <r>
      <rPr>
        <sz val="11"/>
        <color rgb="FF000000"/>
        <rFont val="ＭＳ ゴシック"/>
        <family val="3"/>
        <charset val="128"/>
      </rPr>
      <t>エンジー・エナジー・マーケティング・ジャパン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旧：加賀市総合サービス</t>
    </r>
    <r>
      <rPr>
        <sz val="11"/>
        <color rgb="FF000000"/>
        <rFont val="Arial"/>
        <family val="2"/>
      </rPr>
      <t>(</t>
    </r>
    <r>
      <rPr>
        <sz val="11"/>
        <color rgb="FF000000"/>
        <rFont val="ＭＳ ゴシック"/>
        <family val="3"/>
        <charset val="128"/>
      </rPr>
      <t>株</t>
    </r>
    <r>
      <rPr>
        <sz val="11"/>
        <color rgb="FF000000"/>
        <rFont val="Arial"/>
        <family val="2"/>
      </rPr>
      <t>))</t>
    </r>
  </si>
  <si>
    <t>A0577</t>
  </si>
  <si>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</si>
  <si>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t>丸紅伊那みらいでんき(株)</t>
  </si>
  <si>
    <t>A0578</t>
  </si>
  <si>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</si>
  <si>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t>A0581</t>
  </si>
  <si>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</si>
  <si>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t/>
  </si>
  <si>
    <t>ＷＳエナジー(株)</t>
  </si>
  <si>
    <t>A0582</t>
  </si>
  <si>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</si>
  <si>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t>A0583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</si>
  <si>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</si>
  <si>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t>A0584</t>
  </si>
  <si>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</si>
  <si>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t>ＭＣＰＤ(株)(旧：ＭＣＰＤ合同会社)</t>
  </si>
  <si>
    <t>A0586</t>
  </si>
  <si>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</si>
  <si>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t>A0587</t>
  </si>
  <si>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</si>
  <si>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t>A0589</t>
  </si>
  <si>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</si>
  <si>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t>A0590</t>
  </si>
  <si>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</si>
  <si>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t>A0592</t>
  </si>
  <si>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</si>
  <si>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t>(株)メディオテック</t>
  </si>
  <si>
    <t>A0596</t>
  </si>
  <si>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</si>
  <si>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t>五島市民電力(株)</t>
  </si>
  <si>
    <t>A0597</t>
  </si>
  <si>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</si>
  <si>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t>A0598</t>
  </si>
  <si>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</si>
  <si>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</si>
  <si>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</si>
  <si>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</si>
  <si>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</si>
  <si>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バンプーパワートレーディング合同会社</t>
  </si>
  <si>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</si>
  <si>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</si>
  <si>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t>A0605</t>
  </si>
  <si>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</si>
  <si>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t>A0606</t>
  </si>
  <si>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</si>
  <si>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t>A0607</t>
  </si>
  <si>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</si>
  <si>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t>A0609</t>
  </si>
  <si>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</si>
  <si>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</si>
  <si>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</si>
  <si>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t>A0611</t>
  </si>
  <si>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25"/>
  </si>
  <si>
    <t>ＲＥ１００電力(株)</t>
  </si>
  <si>
    <t>A0612</t>
    <phoneticPr fontId="25"/>
  </si>
  <si>
    <r>
      <rPr>
        <sz val="11"/>
        <color theme="1"/>
        <rFont val="ＭＳ ゴシック"/>
        <family val="3"/>
        <charset val="128"/>
      </rPr>
      <t>日本エネルギーファーム</t>
    </r>
    <r>
      <rPr>
        <sz val="11"/>
        <color theme="1"/>
        <rFont val="Arial"/>
        <family val="2"/>
      </rPr>
      <t>(</t>
    </r>
    <r>
      <rPr>
        <sz val="11"/>
        <color theme="1"/>
        <rFont val="ＭＳ ゴシック"/>
        <family val="3"/>
        <charset val="128"/>
      </rPr>
      <t>株</t>
    </r>
    <r>
      <rPr>
        <sz val="11"/>
        <color theme="1"/>
        <rFont val="Arial"/>
        <family val="2"/>
      </rPr>
      <t>)</t>
    </r>
    <phoneticPr fontId="25"/>
  </si>
  <si>
    <t>A0615</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</si>
  <si>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</si>
  <si>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t>A0617</t>
  </si>
  <si>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</si>
  <si>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スマートエコエナジー(株)</t>
  </si>
  <si>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</si>
  <si>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</si>
  <si>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t>A0622</t>
  </si>
  <si>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</si>
  <si>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t>A0624</t>
  </si>
  <si>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</si>
  <si>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t>(株)エネクル(旧：堀川産業(株))</t>
  </si>
  <si>
    <t>A0627</t>
  </si>
  <si>
    <r>
      <rPr>
        <sz val="11"/>
        <color theme="1"/>
        <rFont val="ＭＳ ゴシック"/>
        <family val="3"/>
        <charset val="128"/>
      </rPr>
      <t>フィンテックラボ協同組合</t>
    </r>
  </si>
  <si>
    <t>A0629</t>
  </si>
  <si>
    <r>
      <rPr>
        <sz val="11"/>
        <color rgb="FF000000"/>
        <rFont val="ＭＳ ゴシック"/>
        <family val="3"/>
        <charset val="128"/>
      </rPr>
      <t>新電力新潟</t>
    </r>
    <r>
      <rPr>
        <sz val="11"/>
        <color rgb="FF000000"/>
        <rFont val="Arial"/>
        <family val="2"/>
      </rPr>
      <t>(</t>
    </r>
    <r>
      <rPr>
        <sz val="11"/>
        <color rgb="FF000000"/>
        <rFont val="ＭＳ ゴシック"/>
        <family val="3"/>
        <charset val="128"/>
      </rPr>
      <t>株</t>
    </r>
    <r>
      <rPr>
        <sz val="11"/>
        <color rgb="FF000000"/>
        <rFont val="Arial"/>
        <family val="2"/>
      </rPr>
      <t>)</t>
    </r>
  </si>
  <si>
    <t>A0630</t>
    <phoneticPr fontId="25"/>
  </si>
  <si>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タケエイでんき</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ふくしま未来パワー、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花巻銀河パワー、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大仙こまちパワー、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津軽あっぷるパワー</t>
    </r>
    <r>
      <rPr>
        <sz val="11"/>
        <color rgb="FF000000"/>
        <rFont val="Arial"/>
        <family val="2"/>
      </rPr>
      <t>)</t>
    </r>
    <phoneticPr fontId="25"/>
  </si>
  <si>
    <t>(株)タケエイでんき(旧：(株)ふくしま未来パワー、(株)花巻銀河パワー、(株)大仙こまちパワー、(株)津軽あっぷるパワー)</t>
  </si>
  <si>
    <t>A0631</t>
  </si>
  <si>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</si>
  <si>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t>気仙沼グリーンエナジー(株)</t>
  </si>
  <si>
    <t>A0632</t>
  </si>
  <si>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</si>
  <si>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t>A0636</t>
  </si>
  <si>
    <r>
      <rPr>
        <sz val="11"/>
        <color theme="1"/>
        <rFont val="ＭＳ ゴシック"/>
        <family val="3"/>
        <charset val="128"/>
      </rPr>
      <t>生活協同組合コープながの</t>
    </r>
  </si>
  <si>
    <t>A0637</t>
  </si>
  <si>
    <r>
      <rPr>
        <sz val="11"/>
        <color theme="1"/>
        <rFont val="ＭＳ ゴシック"/>
        <family val="3"/>
        <charset val="128"/>
      </rPr>
      <t>京セラ関電エナジー合同会社</t>
    </r>
  </si>
  <si>
    <t>A0639</t>
  </si>
  <si>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</si>
  <si>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</si>
  <si>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</si>
  <si>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t>A0641</t>
  </si>
  <si>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</si>
  <si>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t>A0642</t>
  </si>
  <si>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</si>
  <si>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t>新潟スワンエナジー(株)</t>
  </si>
  <si>
    <t>A0644</t>
  </si>
  <si>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</si>
  <si>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</si>
  <si>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</si>
  <si>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</si>
  <si>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</si>
  <si>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t>A0649</t>
  </si>
  <si>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</si>
  <si>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t>A0650</t>
  </si>
  <si>
    <r>
      <t>(</t>
    </r>
    <r>
      <rPr>
        <sz val="11"/>
        <color theme="1"/>
        <rFont val="ＭＳ ゴシック"/>
        <family val="3"/>
        <charset val="128"/>
      </rPr>
      <t>株</t>
    </r>
    <r>
      <rPr>
        <sz val="11"/>
        <color theme="1"/>
        <rFont val="Arial"/>
        <family val="2"/>
      </rPr>
      <t>)</t>
    </r>
    <r>
      <rPr>
        <sz val="11"/>
        <color theme="1"/>
        <rFont val="ＭＳ ゴシック"/>
        <family val="3"/>
        <charset val="128"/>
      </rPr>
      <t>東名</t>
    </r>
  </si>
  <si>
    <t>(株)東名</t>
  </si>
  <si>
    <t>A0652</t>
  </si>
  <si>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</si>
  <si>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</si>
  <si>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</si>
  <si>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ＮＴＴアノードエナジー(株)</t>
  </si>
  <si>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</si>
  <si>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</si>
  <si>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t>A0655</t>
  </si>
  <si>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</si>
  <si>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t>A0656</t>
  </si>
  <si>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</si>
  <si>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t>(株)クリーンエネルギー総合研究所</t>
  </si>
  <si>
    <t>A0659</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</si>
  <si>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かづのパワー</t>
    </r>
  </si>
  <si>
    <t>A0660</t>
  </si>
  <si>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</si>
  <si>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A0661</t>
  </si>
  <si>
    <r>
      <rPr>
        <sz val="11"/>
        <color rgb="FF000000"/>
        <rFont val="ＭＳ ゴシック"/>
        <family val="3"/>
        <charset val="128"/>
      </rPr>
      <t>ＪＲ西日本住宅サービス</t>
    </r>
    <r>
      <rPr>
        <sz val="11"/>
        <color rgb="FF000000"/>
        <rFont val="Arial"/>
        <family val="2"/>
      </rPr>
      <t>(</t>
    </r>
    <r>
      <rPr>
        <sz val="11"/>
        <color rgb="FF000000"/>
        <rFont val="ＭＳ ゴシック"/>
        <family val="3"/>
        <charset val="128"/>
      </rPr>
      <t>株</t>
    </r>
    <r>
      <rPr>
        <sz val="11"/>
        <color rgb="FF000000"/>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</si>
  <si>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</si>
  <si>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</si>
  <si>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t>A0664</t>
  </si>
  <si>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</si>
  <si>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t>デジタルグリッド(株)</t>
  </si>
  <si>
    <t>A0666</t>
  </si>
  <si>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</si>
  <si>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0"/>
        <color rgb="FF000000"/>
        <rFont val="ＭＳ ゴシック"/>
        <family val="3"/>
        <charset val="128"/>
      </rPr>
      <t>メニュー</t>
    </r>
    <r>
      <rPr>
        <sz val="10"/>
        <color rgb="FF000000"/>
        <rFont val="Arial"/>
        <family val="3"/>
      </rPr>
      <t>B</t>
    </r>
    <r>
      <rPr>
        <sz val="10"/>
        <color rgb="FF000000"/>
        <rFont val="Arial"/>
        <family val="2"/>
      </rPr>
      <t>(</t>
    </r>
    <r>
      <rPr>
        <sz val="10"/>
        <color rgb="FF000000"/>
        <rFont val="ＭＳ ゴシック"/>
        <family val="3"/>
        <charset val="128"/>
      </rPr>
      <t>残差</t>
    </r>
    <r>
      <rPr>
        <sz val="10"/>
        <color rgb="FF000000"/>
        <rFont val="Arial"/>
        <family val="2"/>
      </rPr>
      <t>)</t>
    </r>
    <phoneticPr fontId="25"/>
  </si>
  <si>
    <t>(株)西九州させぼパワーズ</t>
  </si>
  <si>
    <t>A0667</t>
  </si>
  <si>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</si>
  <si>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t>たんたんエナジー(株)</t>
  </si>
  <si>
    <t>A0668</t>
  </si>
  <si>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</si>
  <si>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t>A0670</t>
  </si>
  <si>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</si>
  <si>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t>A0671</t>
  </si>
  <si>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</si>
  <si>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t>A0673</t>
  </si>
  <si>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</si>
  <si>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t>A0675</t>
  </si>
  <si>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</si>
  <si>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25"/>
  </si>
  <si>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25"/>
  </si>
  <si>
    <t>A0677</t>
  </si>
  <si>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</si>
  <si>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t>A0678</t>
  </si>
  <si>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</si>
  <si>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t>アスエネ(株)</t>
  </si>
  <si>
    <t>A0679</t>
  </si>
  <si>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</si>
  <si>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</si>
  <si>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</si>
  <si>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t>A0681</t>
  </si>
  <si>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</si>
  <si>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</si>
  <si>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</si>
  <si>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t>A0685</t>
  </si>
  <si>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</si>
  <si>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t>A0687</t>
  </si>
  <si>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</si>
  <si>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t>A0689</t>
  </si>
  <si>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</si>
  <si>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t>スターティア(株)</t>
  </si>
  <si>
    <t>A0690</t>
  </si>
  <si>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</si>
  <si>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t>A0692</t>
  </si>
  <si>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</si>
  <si>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t>旭化成(株)</t>
  </si>
  <si>
    <t>A0693</t>
  </si>
  <si>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</si>
  <si>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t>A0695</t>
  </si>
  <si>
    <r>
      <rPr>
        <sz val="11"/>
        <color rgb="FF000000"/>
        <rFont val="ＭＳ ゴシック"/>
        <family val="3"/>
        <charset val="128"/>
      </rPr>
      <t>ＫＭパワー</t>
    </r>
    <r>
      <rPr>
        <sz val="11"/>
        <color rgb="FF000000"/>
        <rFont val="Arial"/>
        <family val="2"/>
      </rPr>
      <t>(</t>
    </r>
    <r>
      <rPr>
        <sz val="11"/>
        <color rgb="FF000000"/>
        <rFont val="ＭＳ ゴシック"/>
        <family val="3"/>
        <charset val="128"/>
      </rPr>
      <t>株</t>
    </r>
    <r>
      <rPr>
        <sz val="11"/>
        <color rgb="FF000000"/>
        <rFont val="Arial"/>
        <family val="2"/>
      </rPr>
      <t>)</t>
    </r>
  </si>
  <si>
    <t>A0696</t>
  </si>
  <si>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</si>
  <si>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t>A0698</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</si>
  <si>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</si>
  <si>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t>(株)エフオン</t>
  </si>
  <si>
    <t>A0699</t>
  </si>
  <si>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</si>
  <si>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t>A0702</t>
  </si>
  <si>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</si>
  <si>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</si>
  <si>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25"/>
  </si>
  <si>
    <r>
      <t>0.000441</t>
    </r>
    <r>
      <rPr>
        <sz val="11"/>
        <color theme="1"/>
        <rFont val="ＭＳ Ｐゴシック"/>
        <family val="2"/>
        <charset val="128"/>
      </rPr>
      <t>※</t>
    </r>
    <phoneticPr fontId="25"/>
  </si>
  <si>
    <t>A0704</t>
  </si>
  <si>
    <r>
      <rPr>
        <sz val="11"/>
        <color theme="1"/>
        <rFont val="ＭＳ ゴシック"/>
        <family val="3"/>
        <charset val="128"/>
      </rPr>
      <t>Ｃａｓｔｌｅｔｏｎ　Ｃｏｍｍｏｄｉｔｉｅｓ　Ｊａｐａｎ合同会社</t>
    </r>
  </si>
  <si>
    <t>A0705</t>
  </si>
  <si>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</si>
  <si>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t>A0708</t>
  </si>
  <si>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</si>
  <si>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t>A0709</t>
  </si>
  <si>
    <r>
      <rPr>
        <sz val="11"/>
        <color theme="1"/>
        <rFont val="ＭＳ ゴシック"/>
        <family val="3"/>
        <charset val="128"/>
      </rPr>
      <t>生活協同組合ひろしま</t>
    </r>
  </si>
  <si>
    <t>生活協同組合ひろしま</t>
  </si>
  <si>
    <t>A0711</t>
  </si>
  <si>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</si>
  <si>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t>A0712</t>
  </si>
  <si>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</si>
  <si>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t>A0713</t>
  </si>
  <si>
    <r>
      <rPr>
        <sz val="11"/>
        <color theme="1"/>
        <rFont val="ＭＳ ゴシック"/>
        <family val="3"/>
        <charset val="128"/>
      </rPr>
      <t>弥富ガス協同組合</t>
    </r>
  </si>
  <si>
    <t>A0714</t>
  </si>
  <si>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</si>
  <si>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t>A0715</t>
  </si>
  <si>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</si>
  <si>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</si>
  <si>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</si>
  <si>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</si>
  <si>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</si>
  <si>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t>A0720</t>
  </si>
  <si>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</si>
  <si>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t>A0721</t>
  </si>
  <si>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</si>
  <si>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t>A0722</t>
  </si>
  <si>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</si>
  <si>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</si>
  <si>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</si>
  <si>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t>A0729</t>
  </si>
  <si>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</si>
  <si>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</si>
  <si>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</si>
  <si>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t>A0732</t>
  </si>
  <si>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</si>
  <si>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25"/>
  </si>
  <si>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</si>
  <si>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</si>
  <si>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25"/>
  </si>
  <si>
    <t>A0737</t>
    <phoneticPr fontId="25"/>
  </si>
  <si>
    <r>
      <t>(</t>
    </r>
    <r>
      <rPr>
        <sz val="11"/>
        <color theme="1"/>
        <rFont val="ＭＳ ゴシック"/>
        <family val="3"/>
        <charset val="128"/>
      </rPr>
      <t>株</t>
    </r>
    <r>
      <rPr>
        <sz val="11"/>
        <color theme="1"/>
        <rFont val="Arial"/>
        <family val="2"/>
      </rPr>
      <t>)</t>
    </r>
    <r>
      <rPr>
        <sz val="11"/>
        <color theme="1"/>
        <rFont val="ＭＳ ゴシック"/>
        <family val="3"/>
        <charset val="128"/>
      </rPr>
      <t>ライフエナジー</t>
    </r>
    <phoneticPr fontId="25"/>
  </si>
  <si>
    <t>(株)ライフエナジー</t>
  </si>
  <si>
    <r>
      <rPr>
        <sz val="10"/>
        <color theme="1"/>
        <rFont val="ＭＳ ゴシック"/>
        <family val="3"/>
        <charset val="128"/>
      </rPr>
      <t>メニュー</t>
    </r>
    <r>
      <rPr>
        <sz val="10"/>
        <color theme="1"/>
        <rFont val="Arial"/>
        <family val="3"/>
      </rPr>
      <t>C</t>
    </r>
    <r>
      <rPr>
        <sz val="10"/>
        <color theme="1"/>
        <rFont val="Arial"/>
        <family val="2"/>
      </rPr>
      <t>(</t>
    </r>
    <r>
      <rPr>
        <sz val="10"/>
        <color theme="1"/>
        <rFont val="ＭＳ ゴシック"/>
        <family val="3"/>
        <charset val="128"/>
      </rPr>
      <t>残差</t>
    </r>
    <r>
      <rPr>
        <sz val="10"/>
        <color theme="1"/>
        <rFont val="Arial"/>
        <family val="2"/>
      </rPr>
      <t>)</t>
    </r>
    <phoneticPr fontId="25"/>
  </si>
  <si>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</si>
  <si>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</si>
  <si>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t>A0739</t>
  </si>
  <si>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</si>
  <si>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t>A0740</t>
  </si>
  <si>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</si>
  <si>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A0741</t>
  </si>
  <si>
    <r>
      <rPr>
        <sz val="11"/>
        <color rgb="FF000000"/>
        <rFont val="ＭＳ ゴシック"/>
        <family val="3"/>
        <charset val="128"/>
      </rPr>
      <t>Ｎａｔｕｒｅ</t>
    </r>
    <r>
      <rPr>
        <sz val="11"/>
        <color rgb="FF000000"/>
        <rFont val="Arial"/>
        <family val="2"/>
      </rPr>
      <t>(</t>
    </r>
    <r>
      <rPr>
        <sz val="11"/>
        <color rgb="FF000000"/>
        <rFont val="ＭＳ ゴシック"/>
        <family val="3"/>
        <charset val="128"/>
      </rPr>
      <t>株</t>
    </r>
    <r>
      <rPr>
        <sz val="11"/>
        <color rgb="FF000000"/>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</si>
  <si>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</si>
  <si>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</si>
  <si>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A0743</t>
  </si>
  <si>
    <r>
      <rPr>
        <sz val="11"/>
        <color rgb="FF000000"/>
        <rFont val="ＭＳ ゴシック"/>
        <family val="3"/>
        <charset val="128"/>
      </rPr>
      <t>Ｔ＆Ｔエナジー</t>
    </r>
    <r>
      <rPr>
        <sz val="11"/>
        <color rgb="FF000000"/>
        <rFont val="Arial"/>
        <family val="2"/>
      </rPr>
      <t>(</t>
    </r>
    <r>
      <rPr>
        <sz val="11"/>
        <color rgb="FF000000"/>
        <rFont val="ＭＳ ゴシック"/>
        <family val="3"/>
        <charset val="128"/>
      </rPr>
      <t>株</t>
    </r>
    <r>
      <rPr>
        <sz val="11"/>
        <color rgb="FF000000"/>
        <rFont val="Arial"/>
        <family val="2"/>
      </rPr>
      <t>)</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</si>
  <si>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</si>
  <si>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</si>
  <si>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(株)ルーク</t>
  </si>
  <si>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</si>
  <si>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</si>
  <si>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</si>
  <si>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</si>
  <si>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t>A0748</t>
  </si>
  <si>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</si>
  <si>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</si>
  <si>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</si>
  <si>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</si>
  <si>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</si>
  <si>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</si>
  <si>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</si>
  <si>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25"/>
  </si>
  <si>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25"/>
  </si>
  <si>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</si>
  <si>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</si>
  <si>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</si>
  <si>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</si>
  <si>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</si>
  <si>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</si>
  <si>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</si>
  <si>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</si>
  <si>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</si>
  <si>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</si>
  <si>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バランシンググループ内の融通受電のため</t>
    <phoneticPr fontId="25"/>
  </si>
  <si>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</si>
  <si>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</si>
  <si>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</si>
  <si>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</si>
  <si>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</si>
  <si>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</si>
  <si>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</si>
  <si>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25"/>
  </si>
  <si>
    <t>A0772</t>
    <phoneticPr fontId="25"/>
  </si>
  <si>
    <r>
      <t>(</t>
    </r>
    <r>
      <rPr>
        <sz val="11"/>
        <color theme="1"/>
        <rFont val="ＭＳ ゴシック"/>
        <family val="3"/>
        <charset val="128"/>
      </rPr>
      <t>株</t>
    </r>
    <r>
      <rPr>
        <sz val="11"/>
        <color theme="1"/>
        <rFont val="Arial"/>
        <family val="2"/>
      </rPr>
      <t>)</t>
    </r>
    <r>
      <rPr>
        <sz val="11"/>
        <color theme="1"/>
        <rFont val="ＭＳ ゴシック"/>
        <family val="3"/>
        <charset val="128"/>
      </rPr>
      <t>エスコ</t>
    </r>
    <phoneticPr fontId="25"/>
  </si>
  <si>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</si>
  <si>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</si>
  <si>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</si>
  <si>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</si>
  <si>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</si>
  <si>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</si>
  <si>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</si>
  <si>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</si>
  <si>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</si>
  <si>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</si>
  <si>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</si>
  <si>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</si>
  <si>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</si>
  <si>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25"/>
  </si>
  <si>
    <t>A0792</t>
    <phoneticPr fontId="25"/>
  </si>
  <si>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ＭＴエナジー</t>
    </r>
    <phoneticPr fontId="25"/>
  </si>
  <si>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</si>
  <si>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25"/>
  </si>
  <si>
    <t>ＴＧオクトパスエナジー(株)</t>
  </si>
  <si>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</si>
  <si>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</si>
  <si>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</si>
  <si>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25"/>
  </si>
  <si>
    <t>A0802</t>
    <phoneticPr fontId="25"/>
  </si>
  <si>
    <r>
      <rPr>
        <sz val="11"/>
        <color theme="1"/>
        <rFont val="ＭＳ ゴシック"/>
        <family val="3"/>
        <charset val="128"/>
      </rPr>
      <t>大塚ビジネスサポート</t>
    </r>
    <r>
      <rPr>
        <sz val="11"/>
        <color theme="1"/>
        <rFont val="Arial"/>
        <family val="2"/>
      </rPr>
      <t>(</t>
    </r>
    <r>
      <rPr>
        <sz val="11"/>
        <color theme="1"/>
        <rFont val="ＭＳ ゴシック"/>
        <family val="3"/>
        <charset val="128"/>
      </rPr>
      <t>株</t>
    </r>
    <r>
      <rPr>
        <sz val="11"/>
        <color theme="1"/>
        <rFont val="Arial"/>
        <family val="2"/>
      </rPr>
      <t>)</t>
    </r>
    <phoneticPr fontId="25"/>
  </si>
  <si>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</si>
  <si>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</si>
  <si>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</si>
  <si>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25"/>
  </si>
  <si>
    <t>いずも縁結び電力(株)</t>
  </si>
  <si>
    <t>A0807</t>
    <phoneticPr fontId="25"/>
  </si>
  <si>
    <r>
      <rPr>
        <sz val="11"/>
        <color theme="1"/>
        <rFont val="ＭＳ ゴシック"/>
        <family val="3"/>
        <charset val="128"/>
      </rPr>
      <t>恵那電力</t>
    </r>
    <r>
      <rPr>
        <sz val="11"/>
        <color theme="1"/>
        <rFont val="Arial"/>
        <family val="2"/>
      </rPr>
      <t>(</t>
    </r>
    <r>
      <rPr>
        <sz val="11"/>
        <color theme="1"/>
        <rFont val="ＭＳ ゴシック"/>
        <family val="3"/>
        <charset val="128"/>
      </rPr>
      <t>株</t>
    </r>
    <r>
      <rPr>
        <sz val="11"/>
        <color theme="1"/>
        <rFont val="Arial"/>
        <family val="2"/>
      </rPr>
      <t>)</t>
    </r>
    <rPh sb="0" eb="4">
      <t>エナデンリョク</t>
    </rPh>
    <phoneticPr fontId="25"/>
  </si>
  <si>
    <t>恵那電力(株)</t>
  </si>
  <si>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</si>
  <si>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25"/>
  </si>
  <si>
    <t>A0809</t>
  </si>
  <si>
    <r>
      <rPr>
        <sz val="11"/>
        <color theme="1"/>
        <rFont val="ＭＳ ゴシック"/>
        <family val="3"/>
        <charset val="128"/>
      </rPr>
      <t>帯広電力</t>
    </r>
    <r>
      <rPr>
        <sz val="11"/>
        <color theme="1"/>
        <rFont val="Arial"/>
        <family val="2"/>
      </rPr>
      <t>(</t>
    </r>
    <r>
      <rPr>
        <sz val="11"/>
        <color theme="1"/>
        <rFont val="ＭＳ ゴシック"/>
        <family val="3"/>
        <charset val="128"/>
      </rPr>
      <t>株</t>
    </r>
    <r>
      <rPr>
        <sz val="11"/>
        <color theme="1"/>
        <rFont val="Arial"/>
        <family val="2"/>
      </rPr>
      <t>)</t>
    </r>
    <phoneticPr fontId="25"/>
  </si>
  <si>
    <t>A0817</t>
  </si>
  <si>
    <r>
      <t>(</t>
    </r>
    <r>
      <rPr>
        <sz val="11"/>
        <color theme="1"/>
        <rFont val="ＭＳ ゴシック"/>
        <family val="3"/>
        <charset val="128"/>
      </rPr>
      <t>株</t>
    </r>
    <r>
      <rPr>
        <sz val="11"/>
        <color theme="1"/>
        <rFont val="Arial"/>
        <family val="2"/>
      </rPr>
      <t>)</t>
    </r>
    <r>
      <rPr>
        <sz val="11"/>
        <color theme="1"/>
        <rFont val="ＭＳ ゴシック"/>
        <family val="3"/>
        <charset val="128"/>
      </rPr>
      <t>なんとエナジー</t>
    </r>
    <phoneticPr fontId="25"/>
  </si>
  <si>
    <t>A0819</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</si>
  <si>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ボーダレス・ジャパン</t>
    </r>
  </si>
  <si>
    <t>A0820</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</si>
  <si>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ワット</t>
    </r>
  </si>
  <si>
    <t>(株)ワット</t>
  </si>
  <si>
    <t>A0822</t>
  </si>
  <si>
    <r>
      <rPr>
        <sz val="11"/>
        <color theme="1"/>
        <rFont val="ＭＳ ゴシック"/>
        <family val="3"/>
        <charset val="128"/>
      </rPr>
      <t>広島ガス</t>
    </r>
    <r>
      <rPr>
        <sz val="11"/>
        <color theme="1"/>
        <rFont val="Arial"/>
        <family val="2"/>
      </rPr>
      <t>(</t>
    </r>
    <r>
      <rPr>
        <sz val="11"/>
        <color theme="1"/>
        <rFont val="ＭＳ ゴシック"/>
        <family val="3"/>
        <charset val="128"/>
      </rPr>
      <t>株</t>
    </r>
    <r>
      <rPr>
        <sz val="11"/>
        <color theme="1"/>
        <rFont val="Arial"/>
        <family val="2"/>
      </rPr>
      <t>)</t>
    </r>
    <phoneticPr fontId="25"/>
  </si>
  <si>
    <t>A0826</t>
  </si>
  <si>
    <r>
      <t>(</t>
    </r>
    <r>
      <rPr>
        <sz val="11"/>
        <color theme="1"/>
        <rFont val="ＭＳ ゴシック"/>
        <family val="3"/>
        <charset val="128"/>
      </rPr>
      <t>株</t>
    </r>
    <r>
      <rPr>
        <sz val="11"/>
        <color theme="1"/>
        <rFont val="Arial"/>
        <family val="2"/>
      </rPr>
      <t>)</t>
    </r>
    <r>
      <rPr>
        <sz val="11"/>
        <color theme="1"/>
        <rFont val="ＭＳ ゴシック"/>
        <family val="3"/>
        <charset val="128"/>
      </rPr>
      <t>ＦＰＳ</t>
    </r>
    <phoneticPr fontId="25"/>
  </si>
  <si>
    <t>(株)ＦＰＳ</t>
  </si>
  <si>
    <t>A0827</t>
  </si>
  <si>
    <r>
      <rPr>
        <sz val="11"/>
        <color theme="1"/>
        <rFont val="ＭＳ ゴシック"/>
        <family val="3"/>
        <charset val="128"/>
      </rPr>
      <t>大熊るるるん電力</t>
    </r>
    <r>
      <rPr>
        <sz val="11"/>
        <color theme="1"/>
        <rFont val="Arial"/>
        <family val="2"/>
      </rPr>
      <t>(</t>
    </r>
    <r>
      <rPr>
        <sz val="11"/>
        <color theme="1"/>
        <rFont val="ＭＳ ゴシック"/>
        <family val="3"/>
        <charset val="128"/>
      </rPr>
      <t>株</t>
    </r>
    <r>
      <rPr>
        <sz val="11"/>
        <color theme="1"/>
        <rFont val="Arial"/>
        <family val="2"/>
      </rPr>
      <t>)</t>
    </r>
    <phoneticPr fontId="25"/>
  </si>
  <si>
    <t>A0829</t>
  </si>
  <si>
    <r>
      <rPr>
        <sz val="11"/>
        <color theme="1"/>
        <rFont val="ＭＳ ゴシック"/>
        <family val="3"/>
        <charset val="128"/>
      </rPr>
      <t>特種東海製紙</t>
    </r>
    <r>
      <rPr>
        <sz val="11"/>
        <color theme="1"/>
        <rFont val="Arial"/>
        <family val="2"/>
      </rPr>
      <t>(</t>
    </r>
    <r>
      <rPr>
        <sz val="11"/>
        <color theme="1"/>
        <rFont val="ＭＳ ゴシック"/>
        <family val="3"/>
        <charset val="128"/>
      </rPr>
      <t>株</t>
    </r>
    <r>
      <rPr>
        <sz val="11"/>
        <color theme="1"/>
        <rFont val="Arial"/>
        <family val="2"/>
      </rPr>
      <t>)</t>
    </r>
    <phoneticPr fontId="25"/>
  </si>
  <si>
    <t>A0831</t>
  </si>
  <si>
    <r>
      <rPr>
        <sz val="11"/>
        <color theme="1"/>
        <rFont val="ＭＳ ゴシック"/>
        <family val="3"/>
        <charset val="128"/>
      </rPr>
      <t>おきたま新電力</t>
    </r>
    <r>
      <rPr>
        <sz val="11"/>
        <color theme="1"/>
        <rFont val="Arial"/>
        <family val="2"/>
      </rPr>
      <t>(</t>
    </r>
    <r>
      <rPr>
        <sz val="11"/>
        <color theme="1"/>
        <rFont val="ＭＳ ゴシック"/>
        <family val="3"/>
        <charset val="128"/>
      </rPr>
      <t>株</t>
    </r>
    <r>
      <rPr>
        <sz val="11"/>
        <color theme="1"/>
        <rFont val="Arial"/>
        <family val="2"/>
      </rPr>
      <t>)</t>
    </r>
    <phoneticPr fontId="25"/>
  </si>
  <si>
    <t>おきたま新電力(株)</t>
  </si>
  <si>
    <t>A0835</t>
  </si>
  <si>
    <r>
      <rPr>
        <sz val="11"/>
        <color theme="1"/>
        <rFont val="ＭＳ ゴシック"/>
        <family val="3"/>
        <charset val="128"/>
      </rPr>
      <t>河原実業</t>
    </r>
    <r>
      <rPr>
        <sz val="11"/>
        <color theme="1"/>
        <rFont val="Arial"/>
        <family val="2"/>
      </rPr>
      <t>(</t>
    </r>
    <r>
      <rPr>
        <sz val="11"/>
        <color theme="1"/>
        <rFont val="ＭＳ ゴシック"/>
        <family val="3"/>
        <charset val="128"/>
      </rPr>
      <t>株</t>
    </r>
    <r>
      <rPr>
        <sz val="11"/>
        <color theme="1"/>
        <rFont val="Arial"/>
        <family val="2"/>
      </rPr>
      <t>)</t>
    </r>
    <phoneticPr fontId="25"/>
  </si>
  <si>
    <t>A0840</t>
  </si>
  <si>
    <r>
      <rPr>
        <sz val="11"/>
        <color theme="1"/>
        <rFont val="ＭＳ ゴシック"/>
        <family val="3"/>
        <charset val="128"/>
      </rPr>
      <t>アースシグナルソリューションズ</t>
    </r>
    <r>
      <rPr>
        <sz val="11"/>
        <color theme="1"/>
        <rFont val="Arial"/>
        <family val="2"/>
      </rPr>
      <t>(</t>
    </r>
    <r>
      <rPr>
        <sz val="11"/>
        <color theme="1"/>
        <rFont val="ＭＳ ゴシック"/>
        <family val="3"/>
        <charset val="128"/>
      </rPr>
      <t>株</t>
    </r>
    <r>
      <rPr>
        <sz val="11"/>
        <color theme="1"/>
        <rFont val="Arial"/>
        <family val="2"/>
      </rPr>
      <t>)</t>
    </r>
    <phoneticPr fontId="25"/>
  </si>
  <si>
    <t>【一般送配電事業者】</t>
    <rPh sb="1" eb="3">
      <t>イッパン</t>
    </rPh>
    <rPh sb="3" eb="4">
      <t>ソウ</t>
    </rPh>
    <rPh sb="4" eb="6">
      <t>ハイデン</t>
    </rPh>
    <rPh sb="6" eb="9">
      <t>ジギョウシャ</t>
    </rPh>
    <phoneticPr fontId="25"/>
  </si>
  <si>
    <t>番号</t>
    <rPh sb="0" eb="2">
      <t>バンゴウ</t>
    </rPh>
    <phoneticPr fontId="25"/>
  </si>
  <si>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</si>
  <si>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25"/>
  </si>
  <si>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</si>
  <si>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</si>
  <si>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25"/>
  </si>
  <si>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</si>
  <si>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</si>
  <si>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phoneticPr fontId="25"/>
  </si>
  <si>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</si>
  <si>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</si>
  <si>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25"/>
  </si>
  <si>
    <r>
      <rPr>
        <sz val="11"/>
        <color theme="1"/>
        <rFont val="ＭＳ Ｐゴシック"/>
        <family val="3"/>
        <charset val="128"/>
      </rPr>
      <t>代替値</t>
    </r>
    <rPh sb="0" eb="2">
      <t>ダイタイ</t>
    </rPh>
    <rPh sb="2" eb="3">
      <t>チ</t>
    </rPh>
    <phoneticPr fontId="25"/>
  </si>
  <si>
    <t>特定排出者が調達した非化石証書利用に係る情報</t>
    <phoneticPr fontId="3"/>
  </si>
  <si>
    <r>
      <t>○特定排出者は、調整後温室効果ガス排出量の調整において、非化石電源二酸化炭素削減相当量（非化石証書の量(kWh)×全国平均係数(t-CO</t>
    </r>
    <r>
      <rPr>
        <sz val="11"/>
        <color theme="1"/>
        <rFont val="游ゴシック"/>
        <family val="1"/>
        <charset val="128"/>
      </rPr>
      <t>₂</t>
    </r>
    <r>
      <rPr>
        <sz val="11"/>
        <color theme="1"/>
        <rFont val="HG丸ｺﾞｼｯｸM-PRO"/>
        <family val="3"/>
        <charset val="128"/>
      </rPr>
      <t xml:space="preserve">/kWh)×補正率）を、電気事業者から小売供給された電気の使用に伴って発生する二酸化炭素の排出量を上限に控除することができます。
</t>
    </r>
    <r>
      <rPr>
        <sz val="9"/>
        <color theme="1"/>
        <rFont val="HG丸ｺﾞｼｯｸM-PRO"/>
        <family val="3"/>
        <charset val="128"/>
      </rPr>
      <t xml:space="preserve">
注）令和6年度の報告（令和5年度実績）に使用するFIT補正率および非FIT補正率は、令和6年7月頃に公表予定です。</t>
    </r>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7" eb="119">
      <t>ジョウゲン</t>
    </rPh>
    <rPh sb="120" eb="122">
      <t>コウジョ</t>
    </rPh>
    <phoneticPr fontId="25"/>
  </si>
  <si>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25"/>
  </si>
  <si>
    <r>
      <t>FIT</t>
    </r>
    <r>
      <rPr>
        <sz val="11"/>
        <color theme="1"/>
        <rFont val="ＭＳ ゴシック"/>
        <family val="3"/>
        <charset val="128"/>
      </rPr>
      <t>補正率</t>
    </r>
    <rPh sb="3" eb="5">
      <t>ホセイ</t>
    </rPh>
    <rPh sb="5" eb="6">
      <t>リツ</t>
    </rPh>
    <phoneticPr fontId="25"/>
  </si>
  <si>
    <t>―</t>
    <phoneticPr fontId="25"/>
  </si>
  <si>
    <r>
      <rPr>
        <sz val="11"/>
        <color theme="1"/>
        <rFont val="ＭＳ Ｐゴシック"/>
        <family val="2"/>
        <charset val="128"/>
      </rPr>
      <t>非</t>
    </r>
    <r>
      <rPr>
        <sz val="11"/>
        <color theme="1"/>
        <rFont val="Arial"/>
        <family val="2"/>
      </rPr>
      <t>FIT</t>
    </r>
    <r>
      <rPr>
        <sz val="11"/>
        <color theme="1"/>
        <rFont val="ＭＳ Ｐゴシック"/>
        <family val="2"/>
        <charset val="128"/>
      </rPr>
      <t>補正率</t>
    </r>
    <rPh sb="0" eb="1">
      <t>ヒ</t>
    </rPh>
    <rPh sb="4" eb="6">
      <t>ホセイ</t>
    </rPh>
    <rPh sb="6" eb="7">
      <t>リツ</t>
    </rPh>
    <phoneticPr fontId="25"/>
  </si>
  <si>
    <t>選択No</t>
    <rPh sb="0" eb="2">
      <t>センタク</t>
    </rPh>
    <phoneticPr fontId="3"/>
  </si>
  <si>
    <t>再エネ設備（太陽光（屋根置き））</t>
    <rPh sb="0" eb="1">
      <t>サイ</t>
    </rPh>
    <rPh sb="3" eb="5">
      <t>セツビ</t>
    </rPh>
    <rPh sb="6" eb="9">
      <t>タイヨウコウ</t>
    </rPh>
    <rPh sb="10" eb="12">
      <t>ヤネ</t>
    </rPh>
    <rPh sb="12" eb="13">
      <t>オ</t>
    </rPh>
    <phoneticPr fontId="3"/>
  </si>
  <si>
    <t>kW</t>
    <phoneticPr fontId="3"/>
  </si>
  <si>
    <t>再エネ設備（太陽光（駐車場））</t>
    <rPh sb="0" eb="1">
      <t>サイ</t>
    </rPh>
    <rPh sb="3" eb="5">
      <t>セツビ</t>
    </rPh>
    <rPh sb="10" eb="13">
      <t>チュウシャジョウ</t>
    </rPh>
    <phoneticPr fontId="3"/>
  </si>
  <si>
    <t>kWh</t>
    <phoneticPr fontId="3"/>
  </si>
  <si>
    <t>再エネ設備（太陽光（その他））</t>
    <rPh sb="0" eb="1">
      <t>サイ</t>
    </rPh>
    <rPh sb="3" eb="5">
      <t>セツビ</t>
    </rPh>
    <rPh sb="12" eb="13">
      <t>タ</t>
    </rPh>
    <phoneticPr fontId="3"/>
  </si>
  <si>
    <t>再エネ設備（水力）</t>
    <rPh sb="0" eb="1">
      <t>サイ</t>
    </rPh>
    <rPh sb="3" eb="5">
      <t>セツビ</t>
    </rPh>
    <rPh sb="6" eb="8">
      <t>スイリョク</t>
    </rPh>
    <phoneticPr fontId="3"/>
  </si>
  <si>
    <t>再エネ設備（地熱）</t>
    <rPh sb="0" eb="1">
      <t>サイ</t>
    </rPh>
    <rPh sb="3" eb="5">
      <t>セツビ</t>
    </rPh>
    <rPh sb="6" eb="8">
      <t>チネツ</t>
    </rPh>
    <phoneticPr fontId="3"/>
  </si>
  <si>
    <t>再エネ設備（地中熱）</t>
    <rPh sb="0" eb="1">
      <t>サイ</t>
    </rPh>
    <rPh sb="3" eb="5">
      <t>セツビ</t>
    </rPh>
    <rPh sb="6" eb="8">
      <t>チチュウ</t>
    </rPh>
    <rPh sb="8" eb="9">
      <t>ネツ</t>
    </rPh>
    <phoneticPr fontId="3"/>
  </si>
  <si>
    <t>再エネ設備（木質バイオマス）</t>
    <rPh sb="0" eb="1">
      <t>サイ</t>
    </rPh>
    <rPh sb="3" eb="5">
      <t>セツビ</t>
    </rPh>
    <rPh sb="6" eb="8">
      <t>モクシツ</t>
    </rPh>
    <phoneticPr fontId="3"/>
  </si>
  <si>
    <t>再エネ設備（バイオマス（その他））</t>
    <rPh sb="0" eb="1">
      <t>サイ</t>
    </rPh>
    <rPh sb="3" eb="5">
      <t>セツビ</t>
    </rPh>
    <rPh sb="14" eb="15">
      <t>タ</t>
    </rPh>
    <phoneticPr fontId="3"/>
  </si>
  <si>
    <t>再エネ熱設備（地熱）</t>
    <rPh sb="0" eb="1">
      <t>サイ</t>
    </rPh>
    <rPh sb="3" eb="4">
      <t>ネツ</t>
    </rPh>
    <rPh sb="4" eb="6">
      <t>セツビ</t>
    </rPh>
    <rPh sb="7" eb="9">
      <t>チネツ</t>
    </rPh>
    <phoneticPr fontId="3"/>
  </si>
  <si>
    <t>再エネ熱設備（太陽熱）</t>
    <rPh sb="0" eb="1">
      <t>サイ</t>
    </rPh>
    <rPh sb="3" eb="4">
      <t>ネツ</t>
    </rPh>
    <rPh sb="4" eb="6">
      <t>セツビ</t>
    </rPh>
    <rPh sb="7" eb="9">
      <t>タイヨウ</t>
    </rPh>
    <phoneticPr fontId="3"/>
  </si>
  <si>
    <t>再エネ熱設備（バイオマス熱）</t>
    <rPh sb="0" eb="1">
      <t>サイ</t>
    </rPh>
    <rPh sb="3" eb="4">
      <t>ネツ</t>
    </rPh>
    <rPh sb="4" eb="6">
      <t>セツビ</t>
    </rPh>
    <rPh sb="12" eb="13">
      <t>ネツ</t>
    </rPh>
    <phoneticPr fontId="3"/>
  </si>
  <si>
    <t>再エネ熱設備（その他）</t>
    <rPh sb="0" eb="1">
      <t>サイ</t>
    </rPh>
    <rPh sb="3" eb="4">
      <t>ネツ</t>
    </rPh>
    <rPh sb="4" eb="6">
      <t>セツビ</t>
    </rPh>
    <rPh sb="9" eb="10">
      <t>タ</t>
    </rPh>
    <phoneticPr fontId="3"/>
  </si>
  <si>
    <t>蓄電池</t>
    <rPh sb="0" eb="3">
      <t>チクデンチ</t>
    </rPh>
    <phoneticPr fontId="3"/>
  </si>
  <si>
    <t>環境マネジメントシステム</t>
    <phoneticPr fontId="3"/>
  </si>
  <si>
    <t>それ以前</t>
    <rPh sb="2" eb="4">
      <t>イゼン</t>
    </rPh>
    <phoneticPr fontId="3"/>
  </si>
  <si>
    <t>TCFD提言</t>
  </si>
  <si>
    <t>サステナブルファイナンス</t>
  </si>
  <si>
    <t>SBT</t>
  </si>
  <si>
    <t>RE100</t>
  </si>
  <si>
    <t>その他</t>
  </si>
  <si>
    <t>中小企業版SBT</t>
    <rPh sb="0" eb="2">
      <t>チュウショウ</t>
    </rPh>
    <rPh sb="2" eb="5">
      <t>キギョウバン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</si>
</sst>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00000"/>
    <numFmt numFmtId="177" formatCode="0.0_ "/>
    <numFmt numFmtId="178" formatCode="[$-411]ggge&quot;年&quot;m&quot;月&quot;d&quot;日&quot;;@"/>
    <numFmt numFmtId="179" formatCode="#,##0_ ;[Red]\-#,##0\ "/>
    <numFmt numFmtId="180" formatCode="#,##0_);[Red]\(#,##0\)"/>
    <numFmt numFmtId="181" formatCode="#,##0.0_ ;[Red]\-#,##0.0\ "/>
    <numFmt numFmtId="182" formatCode="0.00;&quot;▲ &quot;0.00"/>
    <numFmt numFmtId="183" formatCode="0_);[Red]\(0\)"/>
    <numFmt numFmtId="184" formatCode="#,##0.0;[Red]\-#,##0.0"/>
    <numFmt numFmtId="185" formatCode="#,##0.0000_);[Red]\(#,##0.0000\)"/>
    <numFmt numFmtId="186" formatCode="#,##0.00_);[Red]\(#,##0.00\)"/>
    <numFmt numFmtId="187" formatCode="#,##0.000_);[Red]\(#,##0.000\)"/>
    <numFmt numFmtId="188" formatCode="#,##0.00000_);[Red]\(#,##0.00000\)"/>
    <numFmt numFmtId="189" formatCode="#,##0.000000_);[Red]\(#,##0.000000\)"/>
    <numFmt numFmtId="190" formatCode="#,##0.000000;[Red]\-#,##0.000000"/>
    <numFmt numFmtId="191" formatCode="0.000000_ "/>
    <numFmt numFmtId="192" formatCode="0_ "/>
    <numFmt numFmtId="193" formatCode="0.00_ "/>
  </numFmts>
  <fonts count="5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HGS創英角ｺﾞｼｯｸUB"/>
      <family val="3"/>
      <charset val="128"/>
    </font>
    <font>
      <sz val="14"/>
      <name val="HGS創英角ｺﾞｼｯｸUB"/>
      <family val="3"/>
      <charset val="128"/>
    </font>
    <font>
      <sz val="10"/>
      <name val="ＭＳ 明朝"/>
      <family val="1"/>
      <charset val="128"/>
    </font>
    <font>
      <u/>
      <sz val="11"/>
      <color theme="10"/>
      <name val="ＭＳ Ｐゴシック"/>
      <family val="3"/>
      <charset val="128"/>
    </font>
    <font>
      <vertAlign val="subscript"/>
      <sz val="10"/>
      <name val="ＭＳ 明朝"/>
      <family val="1"/>
      <charset val="128"/>
    </font>
    <font>
      <b/>
      <sz val="10.5"/>
      <name val="ＭＳ 明朝"/>
      <family val="1"/>
      <charset val="128"/>
    </font>
    <font>
      <sz val="8"/>
      <name val="ＭＳ 明朝"/>
      <family val="1"/>
      <charset val="128"/>
    </font>
    <font>
      <sz val="9"/>
      <name val="ＭＳ 明朝"/>
      <family val="1"/>
      <charset val="128"/>
    </font>
    <font>
      <sz val="12"/>
      <name val="ＭＳ 明朝"/>
      <family val="1"/>
      <charset val="128"/>
    </font>
    <font>
      <vertAlign val="superscript"/>
      <sz val="9"/>
      <name val="ＭＳ 明朝"/>
      <family val="1"/>
      <charset val="128"/>
    </font>
    <font>
      <sz val="11"/>
      <name val="ＭＳ Ｐ明朝"/>
      <family val="1"/>
      <charset val="1"/>
    </font>
    <font>
      <sz val="6"/>
      <name val="ＭＳ Ｐゴシック"/>
      <family val="3"/>
      <charset val="1"/>
    </font>
    <font>
      <sz val="10"/>
      <name val="ＭＳ ゴシック"/>
      <family val="3"/>
      <charset val="128"/>
    </font>
    <font>
      <sz val="6"/>
      <name val="ＭＳ Ｐゴシック"/>
      <family val="3"/>
      <charset val="128"/>
      <scheme val="minor"/>
    </font>
    <font>
      <sz val="10"/>
      <color theme="1"/>
      <name val="ＭＳ ゴシック"/>
      <family val="3"/>
      <charset val="128"/>
    </font>
    <font>
      <sz val="10"/>
      <name val="MS Gothic"/>
      <family val="3"/>
    </font>
    <font>
      <sz val="14"/>
      <name val="ＭＳ 明朝"/>
      <family val="1"/>
      <charset val="128"/>
    </font>
    <font>
      <sz val="11"/>
      <color theme="1"/>
      <name val="ＭＳ Ｐゴシック"/>
      <family val="2"/>
      <charset val="128"/>
    </font>
    <font>
      <b/>
      <sz val="12"/>
      <color rgb="FF000000"/>
      <name val="HG丸ｺﾞｼｯｸM-PRO"/>
      <family val="3"/>
      <charset val="128"/>
    </font>
    <font>
      <sz val="6"/>
      <name val="ＭＳ Ｐゴシック"/>
      <family val="2"/>
      <charset val="128"/>
      <scheme val="minor"/>
    </font>
    <font>
      <sz val="12"/>
      <color theme="1"/>
      <name val="Arial"/>
      <family val="2"/>
    </font>
    <font>
      <b/>
      <sz val="12"/>
      <color rgb="FF000000"/>
      <name val="HG丸ｺﾞｼｯｸM-PRO"/>
      <family val="3"/>
    </font>
    <font>
      <sz val="11"/>
      <color theme="1"/>
      <name val="Arial"/>
      <family val="2"/>
    </font>
    <font>
      <sz val="9"/>
      <color theme="1"/>
      <name val="HG丸ｺﾞｼｯｸM-PRO"/>
      <family val="3"/>
      <charset val="128"/>
    </font>
    <font>
      <b/>
      <sz val="11"/>
      <color theme="1"/>
      <name val="HG丸ｺﾞｼｯｸM-PRO"/>
      <family val="3"/>
      <charset val="128"/>
    </font>
    <font>
      <sz val="9"/>
      <color theme="1"/>
      <name val="Arial"/>
      <family val="2"/>
    </font>
    <font>
      <b/>
      <sz val="10"/>
      <color theme="1"/>
      <name val="HG丸ｺﾞｼｯｸM-PRO"/>
      <family val="3"/>
      <charset val="128"/>
    </font>
    <font>
      <b/>
      <sz val="11"/>
      <name val="HG丸ｺﾞｼｯｸM-PRO"/>
      <family val="3"/>
      <charset val="128"/>
    </font>
    <font>
      <b/>
      <sz val="9"/>
      <color theme="1"/>
      <name val="HG丸ｺﾞｼｯｸM-PRO"/>
      <family val="3"/>
      <charset val="128"/>
    </font>
    <font>
      <b/>
      <vertAlign val="subscript"/>
      <sz val="9"/>
      <color theme="1"/>
      <name val="HG丸ｺﾞｼｯｸM-PRO"/>
      <family val="3"/>
      <charset val="128"/>
    </font>
    <font>
      <sz val="11"/>
      <color rgb="FF000000"/>
      <name val="Arial"/>
      <family val="2"/>
    </font>
    <font>
      <sz val="11"/>
      <color rgb="FF000000"/>
      <name val="ＭＳ ゴシック"/>
      <family val="3"/>
      <charset val="128"/>
    </font>
    <font>
      <sz val="10"/>
      <color theme="1"/>
      <name val="Arial"/>
      <family val="2"/>
    </font>
    <font>
      <sz val="11"/>
      <color theme="1"/>
      <name val="ＭＳ ゴシック"/>
      <family val="3"/>
      <charset val="128"/>
    </font>
    <font>
      <sz val="10"/>
      <color theme="1"/>
      <name val="Arial"/>
      <family val="3"/>
      <charset val="128"/>
    </font>
    <font>
      <sz val="10"/>
      <color rgb="FF000000"/>
      <name val="Arial"/>
      <family val="2"/>
    </font>
    <font>
      <sz val="10"/>
      <color rgb="FF000000"/>
      <name val="ＭＳ ゴシック"/>
      <family val="3"/>
      <charset val="128"/>
    </font>
    <font>
      <sz val="11"/>
      <color rgb="FF000000"/>
      <name val="ＭＳ ゴシック"/>
      <family val="2"/>
      <charset val="128"/>
    </font>
    <font>
      <sz val="11"/>
      <color rgb="FF000000"/>
      <name val="ＭＳ Ｐゴシック"/>
      <family val="3"/>
      <charset val="128"/>
    </font>
    <font>
      <sz val="10.5"/>
      <color rgb="FF000000"/>
      <name val="ＭＳ ゴシック"/>
      <family val="3"/>
      <charset val="128"/>
    </font>
    <font>
      <sz val="10"/>
      <color theme="1"/>
      <name val="Arial"/>
      <family val="3"/>
    </font>
    <font>
      <sz val="10"/>
      <color rgb="FF000000"/>
      <name val="Arial"/>
      <family val="3"/>
      <charset val="128"/>
    </font>
    <font>
      <sz val="10"/>
      <color rgb="FF000000"/>
      <name val="Arial"/>
      <family val="3"/>
    </font>
    <font>
      <sz val="11"/>
      <color theme="1"/>
      <name val="ＭＳ ゴシック"/>
      <family val="3"/>
    </font>
    <font>
      <sz val="11"/>
      <color theme="1"/>
      <name val="Arial"/>
      <family val="3"/>
      <charset val="128"/>
    </font>
    <font>
      <sz val="11"/>
      <color theme="1"/>
      <name val="ＭＳ Ｐゴシック"/>
      <family val="3"/>
      <charset val="128"/>
    </font>
    <font>
      <sz val="10"/>
      <name val="Arial"/>
      <family val="2"/>
    </font>
    <font>
      <u/>
      <sz val="11"/>
      <color theme="1"/>
      <name val="Arial"/>
      <family val="2"/>
    </font>
    <font>
      <sz val="9"/>
      <name val="HG丸ｺﾞｼｯｸM-PRO"/>
      <family val="3"/>
      <charset val="128"/>
    </font>
    <font>
      <sz val="11"/>
      <name val="Arial"/>
      <family val="2"/>
    </font>
    <font>
      <sz val="11"/>
      <color theme="1"/>
      <name val="HG丸ｺﾞｼｯｸM-PRO"/>
      <family val="3"/>
      <charset val="128"/>
    </font>
    <font>
      <sz val="11"/>
      <color theme="1"/>
      <name val="游ゴシック"/>
      <family val="1"/>
      <charset val="128"/>
    </font>
    <font>
      <sz val="11"/>
      <color theme="1"/>
      <name val="Arial"/>
      <family val="2"/>
      <charset val="128"/>
    </font>
  </fonts>
  <fills count="8">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dotted">
        <color rgb="FF000000"/>
      </bottom>
      <diagonal/>
    </border>
    <border>
      <left/>
      <right style="thin">
        <color indexed="64"/>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indexed="64"/>
      </left>
      <right/>
      <top style="hair">
        <color indexed="64"/>
      </top>
      <bottom style="dotted">
        <color rgb="FF000000"/>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style="thin">
        <color indexed="64"/>
      </left>
      <right/>
      <top style="thin">
        <color rgb="FF000000"/>
      </top>
      <bottom style="dotted">
        <color rgb="FF000000"/>
      </bottom>
      <diagonal/>
    </border>
    <border>
      <left style="thin">
        <color rgb="FF000000"/>
      </left>
      <right style="thin">
        <color indexed="64"/>
      </right>
      <top style="thin">
        <color indexed="64"/>
      </top>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hair">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dotted">
        <color rgb="FF000000"/>
      </bottom>
      <diagonal/>
    </border>
    <border>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top style="thin">
        <color rgb="FF000000"/>
      </top>
      <bottom style="thin">
        <color indexed="64"/>
      </bottom>
      <diagonal/>
    </border>
    <border>
      <left/>
      <right/>
      <top style="dotted">
        <color rgb="FF000000"/>
      </top>
      <bottom style="dotted">
        <color rgb="FF000000"/>
      </bottom>
      <diagonal/>
    </border>
    <border>
      <left/>
      <right style="thin">
        <color rgb="FF000000"/>
      </right>
      <top style="thin">
        <color indexed="64"/>
      </top>
      <bottom/>
      <diagonal/>
    </border>
    <border>
      <left style="thin">
        <color indexed="64"/>
      </left>
      <right/>
      <top style="hair">
        <color indexed="64"/>
      </top>
      <bottom style="thin">
        <color rgb="FF000000"/>
      </bottom>
      <diagonal/>
    </border>
    <border>
      <left style="thin">
        <color rgb="FF000000"/>
      </left>
      <right/>
      <top/>
      <bottom style="dotted">
        <color indexed="64"/>
      </bottom>
      <diagonal/>
    </border>
    <border>
      <left style="thin">
        <color rgb="FF000000"/>
      </left>
      <right style="thin">
        <color rgb="FF000000"/>
      </right>
      <top style="thin">
        <color indexed="64"/>
      </top>
      <bottom/>
      <diagonal/>
    </border>
    <border>
      <left style="thin">
        <color rgb="FF000000"/>
      </left>
      <right/>
      <top style="dotted">
        <color indexed="64"/>
      </top>
      <bottom style="dotted">
        <color indexed="64"/>
      </bottom>
      <diagonal/>
    </border>
    <border>
      <left style="thin">
        <color rgb="FF000000"/>
      </left>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dotted">
        <color indexed="64"/>
      </top>
      <bottom/>
      <diagonal/>
    </border>
    <border>
      <left style="thin">
        <color rgb="FF000000"/>
      </left>
      <right/>
      <top style="dotted">
        <color rgb="FF000000"/>
      </top>
      <bottom style="thin">
        <color rgb="FF000000"/>
      </bottom>
      <diagonal/>
    </border>
    <border>
      <left style="thin">
        <color indexed="64"/>
      </left>
      <right style="thin">
        <color indexed="64"/>
      </right>
      <top/>
      <bottom style="dotted">
        <color rgb="FF000000"/>
      </bottom>
      <diagonal/>
    </border>
    <border>
      <left style="thin">
        <color rgb="FF000000"/>
      </left>
      <right style="thin">
        <color indexed="64"/>
      </right>
      <top/>
      <bottom style="thin">
        <color indexed="64"/>
      </bottom>
      <diagonal/>
    </border>
    <border>
      <left/>
      <right style="thin">
        <color rgb="FF000000"/>
      </right>
      <top/>
      <bottom/>
      <diagonal/>
    </border>
    <border>
      <left/>
      <right style="thin">
        <color indexed="64"/>
      </right>
      <top/>
      <bottom style="thin">
        <color rgb="FF000000"/>
      </bottom>
      <diagonal/>
    </border>
    <border>
      <left style="thin">
        <color rgb="FF000000"/>
      </left>
      <right/>
      <top style="thin">
        <color indexed="64"/>
      </top>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top style="thin">
        <color rgb="FF000000"/>
      </top>
      <bottom/>
      <diagonal/>
    </border>
    <border>
      <left style="thin">
        <color rgb="FF000000"/>
      </left>
      <right style="thin">
        <color rgb="FF000000"/>
      </right>
      <top style="dotted">
        <color rgb="FF000000"/>
      </top>
      <bottom style="thin">
        <color rgb="FF000000"/>
      </bottom>
      <diagonal/>
    </border>
    <border>
      <left style="thin">
        <color rgb="FF000000"/>
      </left>
      <right style="thin">
        <color indexed="64"/>
      </right>
      <top style="thin">
        <color rgb="FF000000"/>
      </top>
      <bottom style="dotted">
        <color indexed="64"/>
      </bottom>
      <diagonal/>
    </border>
    <border>
      <left style="thin">
        <color rgb="FF000000"/>
      </left>
      <right style="thin">
        <color indexed="64"/>
      </right>
      <top style="dotted">
        <color indexed="64"/>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rgb="FF000000"/>
      </left>
      <right style="thin">
        <color rgb="FF000000"/>
      </right>
      <top style="thin">
        <color rgb="FF000000"/>
      </top>
      <bottom style="dotted">
        <color rgb="FF000000"/>
      </bottom>
      <diagonal/>
    </border>
    <border>
      <left/>
      <right/>
      <top style="dotted">
        <color rgb="FF000000"/>
      </top>
      <bottom/>
      <diagonal/>
    </border>
    <border>
      <left style="thin">
        <color indexed="64"/>
      </left>
      <right/>
      <top style="thin">
        <color rgb="FF000000"/>
      </top>
      <bottom style="thin">
        <color rgb="FF000000"/>
      </bottom>
      <diagonal/>
    </border>
    <border>
      <left/>
      <right/>
      <top/>
      <bottom style="dotted">
        <color indexed="64"/>
      </bottom>
      <diagonal/>
    </border>
    <border>
      <left style="thin">
        <color rgb="FF000000"/>
      </left>
      <right style="thin">
        <color indexed="64"/>
      </right>
      <top/>
      <bottom style="dotted">
        <color rgb="FF000000"/>
      </bottom>
      <diagonal/>
    </border>
    <border>
      <left style="thick">
        <color indexed="64"/>
      </left>
      <right style="thick">
        <color indexed="64"/>
      </right>
      <top style="thin">
        <color indexed="64"/>
      </top>
      <bottom style="thick">
        <color indexed="64"/>
      </bottom>
      <diagonal/>
    </border>
  </borders>
  <cellStyleXfs count="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846">
    <xf numFmtId="0" fontId="0" fillId="0" borderId="0" xfId="0">
      <alignment vertical="center"/>
    </xf>
    <xf numFmtId="0" fontId="4" fillId="0" borderId="0" xfId="0" applyFont="1">
      <alignment vertical="center"/>
    </xf>
    <xf numFmtId="0" fontId="6" fillId="0" borderId="0" xfId="0" applyFont="1">
      <alignment vertical="center"/>
    </xf>
    <xf numFmtId="0" fontId="5" fillId="0" borderId="0" xfId="0" applyFont="1" applyProtection="1">
      <alignment vertical="center"/>
      <protection hidden="1"/>
    </xf>
    <xf numFmtId="0" fontId="0" fillId="0" borderId="0" xfId="0" applyAlignment="1">
      <alignment vertical="center" shrinkToFit="1"/>
    </xf>
    <xf numFmtId="0" fontId="4" fillId="0" borderId="0" xfId="0" applyFont="1" applyAlignment="1">
      <alignment vertical="center" shrinkToFit="1"/>
    </xf>
    <xf numFmtId="0" fontId="4" fillId="0" borderId="0" xfId="0" applyFont="1" applyProtection="1">
      <alignment vertical="center"/>
      <protection hidden="1"/>
    </xf>
    <xf numFmtId="0" fontId="4" fillId="0" borderId="0" xfId="0" applyFont="1" applyAlignment="1">
      <alignment horizontal="center" vertical="center" wrapText="1"/>
    </xf>
    <xf numFmtId="0" fontId="9" fillId="0" borderId="0" xfId="3">
      <alignment vertical="center"/>
    </xf>
    <xf numFmtId="0" fontId="4" fillId="2" borderId="0" xfId="0" applyFont="1" applyFill="1" applyAlignment="1">
      <alignment vertical="center" wrapText="1"/>
    </xf>
    <xf numFmtId="0" fontId="5" fillId="0" borderId="0" xfId="0" applyFont="1" applyAlignment="1" applyProtection="1">
      <alignment vertical="center" wrapText="1"/>
      <protection hidden="1"/>
    </xf>
    <xf numFmtId="0" fontId="4" fillId="3" borderId="0" xfId="0" applyFont="1" applyFill="1">
      <alignment vertical="center"/>
    </xf>
    <xf numFmtId="0" fontId="9" fillId="2" borderId="0" xfId="3" applyFill="1" applyAlignment="1">
      <alignment vertical="center" wrapText="1"/>
    </xf>
    <xf numFmtId="0" fontId="8" fillId="0" borderId="4" xfId="0" applyFont="1" applyFill="1" applyBorder="1" applyProtection="1">
      <alignment vertical="center"/>
      <protection hidden="1"/>
    </xf>
    <xf numFmtId="0" fontId="8" fillId="0" borderId="5" xfId="0" applyFont="1" applyFill="1" applyBorder="1" applyProtection="1">
      <alignment vertical="center"/>
      <protection hidden="1"/>
    </xf>
    <xf numFmtId="0" fontId="8" fillId="0" borderId="0" xfId="0" applyFont="1" applyFill="1" applyProtection="1">
      <alignment vertical="center"/>
      <protection hidden="1"/>
    </xf>
    <xf numFmtId="0" fontId="5" fillId="0" borderId="0" xfId="0" applyFont="1" applyFill="1" applyProtection="1">
      <alignment vertical="center"/>
      <protection hidden="1"/>
    </xf>
    <xf numFmtId="0" fontId="8" fillId="0" borderId="7" xfId="0" applyFont="1" applyFill="1" applyBorder="1" applyAlignment="1" applyProtection="1">
      <alignment horizontal="left" vertical="center" shrinkToFit="1"/>
      <protection hidden="1"/>
    </xf>
    <xf numFmtId="0" fontId="4" fillId="0" borderId="0" xfId="0" applyFont="1" applyFill="1">
      <alignment vertical="center"/>
    </xf>
    <xf numFmtId="0" fontId="4" fillId="0" borderId="0" xfId="0" applyFont="1" applyFill="1" applyAlignment="1">
      <alignment vertical="center" wrapText="1"/>
    </xf>
    <xf numFmtId="0" fontId="11" fillId="0" borderId="0" xfId="0" applyFont="1" applyFill="1" applyProtection="1">
      <alignment vertical="center"/>
      <protection hidden="1"/>
    </xf>
    <xf numFmtId="0" fontId="4" fillId="0" borderId="0" xfId="0" applyFont="1" applyBorder="1">
      <alignment vertical="center"/>
    </xf>
    <xf numFmtId="0" fontId="13" fillId="0" borderId="0" xfId="0" applyFont="1" applyAlignment="1">
      <alignment vertical="top"/>
    </xf>
    <xf numFmtId="0" fontId="5" fillId="0" borderId="0" xfId="0" applyFont="1" applyFill="1">
      <alignment vertical="center"/>
    </xf>
    <xf numFmtId="0" fontId="4" fillId="0" borderId="0" xfId="0" applyFont="1" applyFill="1" applyAlignment="1">
      <alignment horizontal="center" vertical="center" wrapText="1"/>
    </xf>
    <xf numFmtId="0" fontId="0" fillId="0" borderId="0" xfId="0" applyFont="1" applyAlignment="1">
      <alignment horizontal="center" vertical="center"/>
    </xf>
    <xf numFmtId="0" fontId="4" fillId="0" borderId="0" xfId="0" applyFont="1" applyFill="1" applyProtection="1">
      <alignment vertical="center"/>
      <protection hidden="1"/>
    </xf>
    <xf numFmtId="0" fontId="7" fillId="0" borderId="0" xfId="0" applyFont="1" applyFill="1">
      <alignment vertical="center"/>
    </xf>
    <xf numFmtId="0" fontId="14" fillId="0" borderId="0" xfId="0" applyFont="1" applyFill="1" applyAlignment="1">
      <alignment vertical="center"/>
    </xf>
    <xf numFmtId="0" fontId="13" fillId="0" borderId="0" xfId="0" applyFont="1" applyAlignment="1">
      <alignment vertical="top" wrapText="1"/>
    </xf>
    <xf numFmtId="0" fontId="8" fillId="4" borderId="1" xfId="0" applyFont="1" applyFill="1" applyBorder="1" applyAlignment="1">
      <alignment horizontal="center" vertical="center" wrapText="1"/>
    </xf>
    <xf numFmtId="38" fontId="13" fillId="0" borderId="2" xfId="2" applyFont="1" applyBorder="1" applyAlignment="1">
      <alignment horizontal="center" vertical="center"/>
    </xf>
    <xf numFmtId="180" fontId="13" fillId="0" borderId="11" xfId="2" applyNumberFormat="1" applyFont="1" applyBorder="1">
      <alignment vertical="center"/>
    </xf>
    <xf numFmtId="180" fontId="13" fillId="0" borderId="1" xfId="2" applyNumberFormat="1" applyFont="1" applyBorder="1">
      <alignment vertical="center"/>
    </xf>
    <xf numFmtId="38" fontId="13" fillId="0" borderId="6" xfId="2" applyFont="1" applyBorder="1" applyAlignment="1">
      <alignment horizontal="center" vertical="center"/>
    </xf>
    <xf numFmtId="181" fontId="13" fillId="0" borderId="19" xfId="2" applyNumberFormat="1" applyFont="1" applyFill="1" applyBorder="1" applyProtection="1">
      <alignment vertical="center"/>
    </xf>
    <xf numFmtId="183" fontId="13" fillId="0" borderId="19" xfId="2" applyNumberFormat="1" applyFont="1" applyFill="1" applyBorder="1" applyProtection="1">
      <alignment vertical="center"/>
    </xf>
    <xf numFmtId="181" fontId="13" fillId="0" borderId="20" xfId="2" applyNumberFormat="1" applyFont="1" applyFill="1" applyBorder="1" applyProtection="1">
      <alignment vertical="center"/>
    </xf>
    <xf numFmtId="183" fontId="13" fillId="0" borderId="20" xfId="2" applyNumberFormat="1" applyFont="1" applyFill="1" applyBorder="1" applyProtection="1">
      <alignment vertical="center"/>
    </xf>
    <xf numFmtId="0" fontId="13" fillId="0" borderId="0" xfId="0" applyFont="1">
      <alignment vertical="center"/>
    </xf>
    <xf numFmtId="179" fontId="13" fillId="0" borderId="0" xfId="2" applyNumberFormat="1" applyFont="1">
      <alignment vertical="center"/>
    </xf>
    <xf numFmtId="38" fontId="13" fillId="0" borderId="1" xfId="2" applyFont="1" applyBorder="1" applyAlignment="1">
      <alignment horizontal="center" vertical="center"/>
    </xf>
    <xf numFmtId="184" fontId="13" fillId="0" borderId="10" xfId="2" applyNumberFormat="1" applyFont="1" applyBorder="1" applyAlignment="1">
      <alignment horizontal="center" vertical="center"/>
    </xf>
    <xf numFmtId="180" fontId="13" fillId="0" borderId="2" xfId="2" applyNumberFormat="1" applyFont="1" applyBorder="1" applyAlignment="1">
      <alignment horizontal="center" vertical="center"/>
    </xf>
    <xf numFmtId="38" fontId="13" fillId="0" borderId="7" xfId="2" applyFont="1" applyBorder="1" applyAlignment="1">
      <alignment horizontal="center" vertical="center"/>
    </xf>
    <xf numFmtId="38" fontId="13" fillId="0" borderId="14" xfId="2" applyFont="1" applyBorder="1" applyAlignment="1">
      <alignment horizontal="center" vertical="center"/>
    </xf>
    <xf numFmtId="181" fontId="13" fillId="0" borderId="21" xfId="2" applyNumberFormat="1" applyFont="1" applyFill="1" applyBorder="1" applyProtection="1">
      <alignment vertical="center"/>
    </xf>
    <xf numFmtId="183" fontId="13" fillId="0" borderId="21" xfId="2" applyNumberFormat="1" applyFont="1" applyFill="1" applyBorder="1" applyProtection="1">
      <alignment vertical="center"/>
    </xf>
    <xf numFmtId="40" fontId="13" fillId="0" borderId="7" xfId="2" applyNumberFormat="1" applyFont="1" applyBorder="1" applyAlignment="1">
      <alignment horizontal="center" vertical="center"/>
    </xf>
    <xf numFmtId="40" fontId="13" fillId="0" borderId="2" xfId="2" applyNumberFormat="1" applyFont="1" applyBorder="1" applyAlignment="1">
      <alignment horizontal="center" vertical="center"/>
    </xf>
    <xf numFmtId="179" fontId="13" fillId="5" borderId="1" xfId="2" applyNumberFormat="1" applyFont="1" applyFill="1" applyBorder="1" applyProtection="1">
      <alignment vertical="center"/>
      <protection locked="0"/>
    </xf>
    <xf numFmtId="180" fontId="13" fillId="0" borderId="18" xfId="2" applyNumberFormat="1" applyFont="1" applyFill="1" applyBorder="1" applyAlignment="1">
      <alignment vertical="center"/>
    </xf>
    <xf numFmtId="180" fontId="13" fillId="4" borderId="1" xfId="2" applyNumberFormat="1" applyFont="1" applyFill="1" applyBorder="1" applyAlignment="1">
      <alignment vertical="center"/>
    </xf>
    <xf numFmtId="179" fontId="13" fillId="5" borderId="18" xfId="2" applyNumberFormat="1" applyFont="1" applyFill="1" applyBorder="1" applyProtection="1">
      <alignment vertical="center"/>
      <protection locked="0"/>
    </xf>
    <xf numFmtId="38" fontId="13" fillId="0" borderId="18" xfId="2" applyFont="1" applyBorder="1" applyAlignment="1">
      <alignment horizontal="center" vertical="center"/>
    </xf>
    <xf numFmtId="180" fontId="13" fillId="0" borderId="3" xfId="2" applyNumberFormat="1" applyFont="1" applyFill="1" applyBorder="1">
      <alignment vertical="center"/>
    </xf>
    <xf numFmtId="38" fontId="13" fillId="0" borderId="5" xfId="2" applyFont="1" applyBorder="1" applyAlignment="1">
      <alignment horizontal="center" vertical="center"/>
    </xf>
    <xf numFmtId="40" fontId="13" fillId="0" borderId="5" xfId="2" applyNumberFormat="1" applyFont="1" applyBorder="1" applyAlignment="1">
      <alignment horizontal="center" vertical="center"/>
    </xf>
    <xf numFmtId="180" fontId="13" fillId="0" borderId="1" xfId="2" applyNumberFormat="1" applyFont="1" applyFill="1" applyBorder="1">
      <alignment vertical="center"/>
    </xf>
    <xf numFmtId="182" fontId="13" fillId="4" borderId="10" xfId="0" applyNumberFormat="1" applyFont="1" applyFill="1" applyBorder="1" applyAlignment="1">
      <alignment vertical="center" shrinkToFit="1"/>
    </xf>
    <xf numFmtId="184" fontId="13" fillId="0" borderId="10" xfId="2" applyNumberFormat="1" applyFont="1" applyFill="1" applyBorder="1" applyAlignment="1">
      <alignment horizontal="center" vertical="center"/>
    </xf>
    <xf numFmtId="38" fontId="13" fillId="0" borderId="1" xfId="2" applyFont="1" applyFill="1" applyBorder="1" applyAlignment="1">
      <alignment horizontal="center" vertical="center"/>
    </xf>
    <xf numFmtId="38" fontId="13" fillId="0" borderId="10" xfId="2" applyFont="1" applyFill="1" applyBorder="1" applyAlignment="1">
      <alignment horizontal="center" vertical="center"/>
    </xf>
    <xf numFmtId="38" fontId="12" fillId="0" borderId="1" xfId="2" applyFont="1" applyBorder="1" applyAlignment="1">
      <alignment horizontal="center" vertical="center" shrinkToFit="1"/>
    </xf>
    <xf numFmtId="38" fontId="12" fillId="0" borderId="1" xfId="2" applyFont="1" applyFill="1" applyBorder="1" applyAlignment="1">
      <alignment horizontal="center" vertical="center" shrinkToFit="1"/>
    </xf>
    <xf numFmtId="0" fontId="0" fillId="0" borderId="1" xfId="0" applyBorder="1">
      <alignment vertical="center"/>
    </xf>
    <xf numFmtId="0" fontId="4" fillId="0" borderId="1" xfId="0" applyFont="1" applyBorder="1" applyAlignment="1"/>
    <xf numFmtId="0" fontId="4" fillId="6" borderId="1" xfId="0" applyFont="1" applyFill="1" applyBorder="1" applyAlignment="1"/>
    <xf numFmtId="0" fontId="13" fillId="4" borderId="1" xfId="0" applyFont="1" applyFill="1" applyBorder="1" applyAlignment="1">
      <alignment horizontal="center" vertical="center" wrapText="1"/>
    </xf>
    <xf numFmtId="180" fontId="13" fillId="0" borderId="23" xfId="2" applyNumberFormat="1" applyFont="1" applyFill="1" applyBorder="1" applyAlignment="1">
      <alignment horizontal="center" vertical="center"/>
    </xf>
    <xf numFmtId="0" fontId="8" fillId="5" borderId="1" xfId="0" applyFont="1" applyFill="1" applyBorder="1" applyAlignment="1">
      <alignment horizontal="left" vertical="top" wrapText="1"/>
    </xf>
    <xf numFmtId="183" fontId="13" fillId="0" borderId="22" xfId="2" applyNumberFormat="1" applyFont="1" applyFill="1" applyBorder="1">
      <alignment vertical="center"/>
    </xf>
    <xf numFmtId="183" fontId="13" fillId="0" borderId="21" xfId="2" applyNumberFormat="1" applyFont="1" applyFill="1" applyBorder="1">
      <alignment vertical="center"/>
    </xf>
    <xf numFmtId="180" fontId="13" fillId="0" borderId="21" xfId="2" applyNumberFormat="1" applyFont="1" applyFill="1" applyBorder="1">
      <alignment vertical="center"/>
    </xf>
    <xf numFmtId="0" fontId="18" fillId="0" borderId="1" xfId="0" applyFont="1" applyBorder="1" applyAlignment="1">
      <alignment horizontal="left" vertical="top" wrapText="1"/>
    </xf>
    <xf numFmtId="11" fontId="18" fillId="0" borderId="1" xfId="0" applyNumberFormat="1" applyFont="1" applyBorder="1" applyAlignment="1">
      <alignment horizontal="left" vertical="top" wrapText="1"/>
    </xf>
    <xf numFmtId="0" fontId="13" fillId="4" borderId="1"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3" xfId="0" applyFont="1" applyFill="1" applyBorder="1" applyAlignment="1">
      <alignment vertical="center" wrapText="1"/>
    </xf>
    <xf numFmtId="0" fontId="13" fillId="4" borderId="8"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1" xfId="0" applyFont="1" applyFill="1" applyBorder="1" applyAlignment="1">
      <alignment horizontal="center" vertical="center" wrapText="1"/>
    </xf>
    <xf numFmtId="0" fontId="13" fillId="4" borderId="10" xfId="0" applyFont="1" applyFill="1" applyBorder="1" applyAlignment="1">
      <alignment vertical="center" shrinkToFit="1"/>
    </xf>
    <xf numFmtId="0" fontId="13" fillId="4" borderId="1" xfId="0" applyFont="1" applyFill="1" applyBorder="1" applyAlignment="1">
      <alignment vertical="center" shrinkToFit="1"/>
    </xf>
    <xf numFmtId="0" fontId="13" fillId="4" borderId="12" xfId="0" applyFont="1" applyFill="1" applyBorder="1" applyAlignment="1">
      <alignment vertical="center" shrinkToFit="1"/>
    </xf>
    <xf numFmtId="0" fontId="13" fillId="4" borderId="11" xfId="0" applyFont="1" applyFill="1" applyBorder="1" applyAlignment="1">
      <alignment vertical="center" shrinkToFit="1"/>
    </xf>
    <xf numFmtId="0" fontId="13" fillId="4" borderId="8" xfId="0" applyFont="1" applyFill="1" applyBorder="1" applyAlignment="1">
      <alignment vertical="center" shrinkToFit="1"/>
    </xf>
    <xf numFmtId="0" fontId="16" fillId="4" borderId="12"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8"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xf>
    <xf numFmtId="0" fontId="18" fillId="0" borderId="18" xfId="0" applyFont="1" applyBorder="1" applyAlignment="1">
      <alignment horizontal="left" vertical="top" wrapText="1"/>
    </xf>
    <xf numFmtId="0" fontId="18" fillId="0" borderId="11" xfId="0" applyFont="1" applyBorder="1" applyAlignment="1">
      <alignment horizontal="left" vertical="top" wrapText="1"/>
    </xf>
    <xf numFmtId="0" fontId="0" fillId="0" borderId="1" xfId="0" applyBorder="1" applyAlignment="1">
      <alignment horizontal="center" vertical="center"/>
    </xf>
    <xf numFmtId="0" fontId="18" fillId="0" borderId="1" xfId="0" applyFont="1" applyBorder="1" applyAlignment="1">
      <alignment vertical="top" wrapText="1"/>
    </xf>
    <xf numFmtId="0" fontId="18" fillId="0" borderId="14" xfId="0" applyFont="1" applyBorder="1" applyAlignment="1">
      <alignment horizontal="left" vertical="top" wrapText="1"/>
    </xf>
    <xf numFmtId="11" fontId="18" fillId="0" borderId="11" xfId="0" applyNumberFormat="1" applyFont="1" applyBorder="1" applyAlignment="1">
      <alignment horizontal="left" vertical="top" wrapText="1"/>
    </xf>
    <xf numFmtId="11" fontId="18" fillId="0" borderId="11" xfId="0" applyNumberFormat="1" applyFont="1" applyBorder="1" applyAlignment="1">
      <alignment vertical="top" wrapText="1"/>
    </xf>
    <xf numFmtId="11" fontId="18" fillId="0" borderId="1" xfId="0" applyNumberFormat="1" applyFont="1" applyBorder="1" applyAlignment="1">
      <alignment vertical="top" wrapText="1"/>
    </xf>
    <xf numFmtId="0" fontId="18" fillId="0" borderId="11" xfId="0" applyFont="1" applyBorder="1" applyAlignment="1">
      <alignment vertical="top" wrapText="1"/>
    </xf>
    <xf numFmtId="0" fontId="18" fillId="0" borderId="3" xfId="0" applyFont="1" applyBorder="1" applyAlignment="1">
      <alignment horizontal="left" vertical="top" wrapText="1"/>
    </xf>
    <xf numFmtId="0" fontId="18" fillId="0" borderId="24" xfId="0" applyFont="1" applyBorder="1" applyAlignment="1">
      <alignment horizontal="left" vertical="top" wrapText="1"/>
    </xf>
    <xf numFmtId="0" fontId="18" fillId="0" borderId="10" xfId="0" applyFont="1" applyBorder="1" applyAlignment="1">
      <alignment vertical="top" wrapText="1"/>
    </xf>
    <xf numFmtId="0" fontId="20" fillId="0" borderId="33" xfId="0" applyFont="1" applyBorder="1" applyAlignment="1">
      <alignment horizontal="left" vertical="top" wrapText="1"/>
    </xf>
    <xf numFmtId="0" fontId="20" fillId="0" borderId="34" xfId="0" applyFont="1" applyBorder="1" applyAlignment="1">
      <alignment horizontal="left" vertical="top" wrapText="1"/>
    </xf>
    <xf numFmtId="0" fontId="18" fillId="0" borderId="27" xfId="0" applyFont="1" applyBorder="1" applyAlignment="1">
      <alignment horizontal="left" vertical="top" wrapText="1"/>
    </xf>
    <xf numFmtId="0" fontId="20" fillId="0" borderId="35" xfId="0" applyFont="1" applyBorder="1" applyAlignment="1">
      <alignment horizontal="left" vertical="top" wrapText="1"/>
    </xf>
    <xf numFmtId="0" fontId="18" fillId="0" borderId="9" xfId="0" applyFont="1" applyBorder="1" applyAlignment="1">
      <alignment vertical="top" wrapText="1"/>
    </xf>
    <xf numFmtId="0" fontId="18" fillId="0" borderId="8" xfId="0" applyFont="1" applyBorder="1" applyAlignment="1">
      <alignment horizontal="left" vertical="top" wrapText="1"/>
    </xf>
    <xf numFmtId="0" fontId="18" fillId="0" borderId="24" xfId="0" applyFont="1" applyBorder="1" applyAlignment="1">
      <alignment horizontal="left" vertical="top"/>
    </xf>
    <xf numFmtId="0" fontId="21" fillId="0" borderId="24" xfId="0" applyFont="1" applyBorder="1" applyAlignment="1">
      <alignment horizontal="left" vertical="top"/>
    </xf>
    <xf numFmtId="0" fontId="21" fillId="0" borderId="1" xfId="0" applyFont="1" applyBorder="1" applyAlignment="1">
      <alignment horizontal="left" vertical="top" wrapText="1"/>
    </xf>
    <xf numFmtId="0" fontId="18" fillId="0" borderId="33" xfId="0" applyFont="1" applyBorder="1" applyAlignment="1">
      <alignment horizontal="left" vertical="top" wrapText="1"/>
    </xf>
    <xf numFmtId="0" fontId="20" fillId="0" borderId="36" xfId="0" applyFont="1" applyBorder="1" applyAlignment="1">
      <alignment horizontal="left" vertical="top" wrapText="1"/>
    </xf>
    <xf numFmtId="0" fontId="20" fillId="0" borderId="11" xfId="0" applyFont="1" applyBorder="1" applyAlignment="1">
      <alignment horizontal="left" vertical="top" wrapText="1"/>
    </xf>
    <xf numFmtId="0" fontId="18" fillId="0" borderId="30" xfId="0" applyFont="1" applyBorder="1" applyAlignment="1">
      <alignment horizontal="left" vertical="top" wrapText="1"/>
    </xf>
    <xf numFmtId="0" fontId="20" fillId="0" borderId="37" xfId="0" applyFont="1" applyBorder="1" applyAlignment="1">
      <alignment horizontal="left" vertical="top" wrapText="1"/>
    </xf>
    <xf numFmtId="0" fontId="20" fillId="0" borderId="38" xfId="0" applyFont="1" applyBorder="1" applyAlignment="1">
      <alignment horizontal="left" vertical="top" wrapText="1"/>
    </xf>
    <xf numFmtId="0" fontId="26" fillId="0" borderId="0" xfId="4" applyFont="1">
      <alignment vertical="center"/>
    </xf>
    <xf numFmtId="0" fontId="28" fillId="0" borderId="0" xfId="4" applyFont="1">
      <alignment vertical="center"/>
    </xf>
    <xf numFmtId="0" fontId="28" fillId="0" borderId="0" xfId="4" applyFont="1" applyAlignment="1">
      <alignment horizontal="left" vertical="center" wrapText="1" shrinkToFit="1"/>
    </xf>
    <xf numFmtId="0" fontId="28" fillId="0" borderId="0" xfId="4" applyFont="1" applyAlignment="1">
      <alignment horizontal="left" vertical="center" shrinkToFit="1"/>
    </xf>
    <xf numFmtId="0" fontId="31" fillId="0" borderId="0" xfId="4" applyFont="1" applyAlignment="1">
      <alignment vertical="center" shrinkToFit="1"/>
    </xf>
    <xf numFmtId="190" fontId="32" fillId="0" borderId="12" xfId="5" applyNumberFormat="1" applyFont="1" applyFill="1" applyBorder="1" applyAlignment="1">
      <alignment horizontal="center" vertical="center" shrinkToFit="1"/>
    </xf>
    <xf numFmtId="190" fontId="34" fillId="0" borderId="9" xfId="5" applyNumberFormat="1" applyFont="1" applyFill="1" applyBorder="1" applyAlignment="1">
      <alignment horizontal="center" vertical="center" shrinkToFit="1"/>
    </xf>
    <xf numFmtId="190" fontId="34" fillId="0" borderId="9" xfId="5" applyNumberFormat="1" applyFont="1" applyFill="1" applyBorder="1" applyAlignment="1">
      <alignment vertical="center" shrinkToFit="1"/>
    </xf>
    <xf numFmtId="0" fontId="28" fillId="0" borderId="18" xfId="4" applyFont="1" applyBorder="1" applyAlignment="1">
      <alignment horizontal="left" vertical="center"/>
    </xf>
    <xf numFmtId="0" fontId="36" fillId="0" borderId="18" xfId="4" applyFont="1" applyBorder="1" applyAlignment="1">
      <alignment horizontal="left" vertical="center" shrinkToFit="1"/>
    </xf>
    <xf numFmtId="191" fontId="28" fillId="0" borderId="18" xfId="4" applyNumberFormat="1" applyFont="1" applyBorder="1" applyAlignment="1">
      <alignment horizontal="center" vertical="center"/>
    </xf>
    <xf numFmtId="191" fontId="38" fillId="0" borderId="14" xfId="4" applyNumberFormat="1" applyFont="1" applyBorder="1" applyAlignment="1">
      <alignment vertical="center" shrinkToFit="1"/>
    </xf>
    <xf numFmtId="191" fontId="28" fillId="0" borderId="9" xfId="4" applyNumberFormat="1" applyFont="1" applyBorder="1" applyAlignment="1">
      <alignment horizontal="center" vertical="center"/>
    </xf>
    <xf numFmtId="192" fontId="28" fillId="0" borderId="41" xfId="4" applyNumberFormat="1" applyFont="1" applyBorder="1" applyAlignment="1">
      <alignment horizontal="center" vertical="center"/>
    </xf>
    <xf numFmtId="193" fontId="28" fillId="0" borderId="5" xfId="4" applyNumberFormat="1" applyFont="1" applyBorder="1" applyAlignment="1">
      <alignment horizontal="center" vertical="center" wrapText="1"/>
    </xf>
    <xf numFmtId="183" fontId="39" fillId="0" borderId="18" xfId="4" applyNumberFormat="1" applyFont="1" applyBorder="1" applyAlignment="1">
      <alignment horizontal="left" vertical="center" wrapText="1"/>
    </xf>
    <xf numFmtId="0" fontId="28" fillId="0" borderId="1" xfId="4" applyFont="1" applyBorder="1" applyAlignment="1">
      <alignment horizontal="left" vertical="center"/>
    </xf>
    <xf numFmtId="0" fontId="36" fillId="0" borderId="1" xfId="4" applyFont="1" applyBorder="1" applyAlignment="1">
      <alignment horizontal="left" vertical="center" shrinkToFit="1"/>
    </xf>
    <xf numFmtId="191" fontId="28" fillId="0" borderId="1" xfId="4" applyNumberFormat="1" applyFont="1" applyBorder="1" applyAlignment="1">
      <alignment horizontal="center" vertical="center"/>
    </xf>
    <xf numFmtId="191" fontId="38" fillId="0" borderId="1" xfId="4" applyNumberFormat="1" applyFont="1" applyBorder="1" applyAlignment="1">
      <alignment vertical="center" shrinkToFit="1"/>
    </xf>
    <xf numFmtId="191" fontId="28" fillId="0" borderId="42" xfId="4" applyNumberFormat="1" applyFont="1" applyBorder="1" applyAlignment="1">
      <alignment horizontal="center" vertical="center"/>
    </xf>
    <xf numFmtId="193" fontId="28" fillId="0" borderId="2" xfId="4" applyNumberFormat="1" applyFont="1" applyBorder="1" applyAlignment="1">
      <alignment horizontal="center" vertical="center" wrapText="1"/>
    </xf>
    <xf numFmtId="183" fontId="39" fillId="0" borderId="1" xfId="4" applyNumberFormat="1" applyFont="1" applyBorder="1" applyAlignment="1">
      <alignment horizontal="left" vertical="center" wrapText="1"/>
    </xf>
    <xf numFmtId="191" fontId="40" fillId="0" borderId="43" xfId="4" applyNumberFormat="1" applyFont="1" applyBorder="1" applyAlignment="1">
      <alignment vertical="center" shrinkToFit="1"/>
    </xf>
    <xf numFmtId="191" fontId="28" fillId="0" borderId="15" xfId="4" applyNumberFormat="1" applyFont="1" applyBorder="1" applyAlignment="1">
      <alignment horizontal="center" vertical="center"/>
    </xf>
    <xf numFmtId="0" fontId="28" fillId="0" borderId="18" xfId="4" applyFont="1" applyBorder="1" applyAlignment="1">
      <alignment vertical="center" shrinkToFit="1"/>
    </xf>
    <xf numFmtId="191" fontId="28" fillId="0" borderId="18" xfId="4" applyNumberFormat="1" applyFont="1" applyBorder="1">
      <alignment vertical="center"/>
    </xf>
    <xf numFmtId="191" fontId="38" fillId="0" borderId="44" xfId="4" applyNumberFormat="1" applyFont="1" applyBorder="1" applyAlignment="1">
      <alignment vertical="center" shrinkToFit="1"/>
    </xf>
    <xf numFmtId="191" fontId="28" fillId="0" borderId="45" xfId="4" applyNumberFormat="1" applyFont="1" applyBorder="1" applyAlignment="1">
      <alignment horizontal="center" vertical="center"/>
    </xf>
    <xf numFmtId="191" fontId="38" fillId="0" borderId="46" xfId="4" applyNumberFormat="1" applyFont="1" applyBorder="1" applyAlignment="1">
      <alignment vertical="center" shrinkToFit="1"/>
    </xf>
    <xf numFmtId="191" fontId="28" fillId="0" borderId="47" xfId="4" applyNumberFormat="1" applyFont="1" applyBorder="1" applyAlignment="1">
      <alignment horizontal="center" vertical="center"/>
    </xf>
    <xf numFmtId="191" fontId="38" fillId="0" borderId="43" xfId="4" applyNumberFormat="1" applyFont="1" applyBorder="1" applyAlignment="1">
      <alignment vertical="center" shrinkToFit="1"/>
    </xf>
    <xf numFmtId="191" fontId="41" fillId="0" borderId="44" xfId="4" applyNumberFormat="1" applyFont="1" applyBorder="1" applyAlignment="1">
      <alignment vertical="center" shrinkToFit="1"/>
    </xf>
    <xf numFmtId="0" fontId="28" fillId="0" borderId="1" xfId="4" applyFont="1" applyBorder="1" applyAlignment="1">
      <alignment horizontal="left" vertical="center" shrinkToFit="1"/>
    </xf>
    <xf numFmtId="191" fontId="38" fillId="0" borderId="17" xfId="4" applyNumberFormat="1" applyFont="1" applyBorder="1" applyAlignment="1">
      <alignment vertical="center" shrinkToFit="1"/>
    </xf>
    <xf numFmtId="191" fontId="28" fillId="0" borderId="29" xfId="4" applyNumberFormat="1" applyFont="1" applyBorder="1">
      <alignment vertical="center"/>
    </xf>
    <xf numFmtId="191" fontId="38" fillId="0" borderId="48" xfId="4" applyNumberFormat="1" applyFont="1" applyBorder="1" applyAlignment="1">
      <alignment vertical="center" shrinkToFit="1"/>
    </xf>
    <xf numFmtId="191" fontId="41" fillId="0" borderId="48" xfId="4" applyNumberFormat="1" applyFont="1" applyBorder="1" applyAlignment="1">
      <alignment vertical="center" shrinkToFit="1"/>
    </xf>
    <xf numFmtId="191" fontId="38" fillId="0" borderId="49" xfId="4" applyNumberFormat="1" applyFont="1" applyBorder="1" applyAlignment="1">
      <alignment vertical="center" shrinkToFit="1"/>
    </xf>
    <xf numFmtId="0" fontId="36" fillId="0" borderId="18" xfId="4" applyFont="1" applyBorder="1" applyAlignment="1">
      <alignment vertical="center" shrinkToFit="1"/>
    </xf>
    <xf numFmtId="191" fontId="28" fillId="0" borderId="50" xfId="4" applyNumberFormat="1" applyFont="1" applyBorder="1">
      <alignment vertical="center"/>
    </xf>
    <xf numFmtId="191" fontId="38" fillId="0" borderId="52" xfId="4" applyNumberFormat="1" applyFont="1" applyBorder="1" applyAlignment="1">
      <alignment vertical="center" shrinkToFit="1"/>
    </xf>
    <xf numFmtId="191" fontId="28" fillId="0" borderId="53" xfId="4" applyNumberFormat="1" applyFont="1" applyBorder="1" applyAlignment="1">
      <alignment horizontal="center" vertical="center"/>
    </xf>
    <xf numFmtId="191" fontId="38" fillId="0" borderId="55" xfId="4" applyNumberFormat="1" applyFont="1" applyBorder="1" applyAlignment="1">
      <alignment vertical="center" shrinkToFit="1"/>
    </xf>
    <xf numFmtId="191" fontId="28" fillId="0" borderId="56" xfId="4" applyNumberFormat="1" applyFont="1" applyBorder="1" applyAlignment="1">
      <alignment horizontal="center" vertical="center"/>
    </xf>
    <xf numFmtId="0" fontId="36" fillId="0" borderId="14" xfId="4" applyFont="1" applyBorder="1" applyAlignment="1">
      <alignment vertical="center" shrinkToFit="1"/>
    </xf>
    <xf numFmtId="191" fontId="28" fillId="0" borderId="14" xfId="4" applyNumberFormat="1" applyFont="1" applyBorder="1">
      <alignment vertical="center"/>
    </xf>
    <xf numFmtId="191" fontId="28" fillId="0" borderId="57" xfId="4" applyNumberFormat="1" applyFont="1" applyBorder="1" applyAlignment="1">
      <alignment horizontal="center" vertical="center"/>
    </xf>
    <xf numFmtId="0" fontId="43" fillId="0" borderId="18" xfId="4" applyFont="1" applyBorder="1" applyAlignment="1">
      <alignment vertical="center" shrinkToFit="1"/>
    </xf>
    <xf numFmtId="0" fontId="28" fillId="0" borderId="59" xfId="4" applyFont="1" applyBorder="1" applyAlignment="1">
      <alignment horizontal="left" vertical="center"/>
    </xf>
    <xf numFmtId="0" fontId="36" fillId="0" borderId="50" xfId="4" applyFont="1" applyBorder="1" applyAlignment="1">
      <alignment horizontal="left" vertical="center" shrinkToFit="1"/>
    </xf>
    <xf numFmtId="191" fontId="28" fillId="0" borderId="60" xfId="4" applyNumberFormat="1" applyFont="1" applyBorder="1" applyAlignment="1">
      <alignment horizontal="center" vertical="center"/>
    </xf>
    <xf numFmtId="191" fontId="38" fillId="0" borderId="2" xfId="4" applyNumberFormat="1" applyFont="1" applyBorder="1" applyAlignment="1">
      <alignment vertical="center" shrinkToFit="1"/>
    </xf>
    <xf numFmtId="191" fontId="41" fillId="0" borderId="43" xfId="4" applyNumberFormat="1" applyFont="1" applyBorder="1" applyAlignment="1">
      <alignment vertical="center" shrinkToFit="1"/>
    </xf>
    <xf numFmtId="191" fontId="36" fillId="0" borderId="15" xfId="4" applyNumberFormat="1" applyFont="1" applyBorder="1" applyAlignment="1">
      <alignment horizontal="center" vertical="center"/>
    </xf>
    <xf numFmtId="191" fontId="36" fillId="0" borderId="18" xfId="4" applyNumberFormat="1" applyFont="1" applyBorder="1">
      <alignment vertical="center"/>
    </xf>
    <xf numFmtId="191" fontId="41" fillId="0" borderId="14" xfId="4" applyNumberFormat="1" applyFont="1" applyBorder="1" applyAlignment="1">
      <alignment vertical="center" shrinkToFit="1"/>
    </xf>
    <xf numFmtId="191" fontId="36" fillId="0" borderId="45" xfId="4" applyNumberFormat="1" applyFont="1" applyBorder="1" applyAlignment="1">
      <alignment horizontal="center" vertical="center"/>
    </xf>
    <xf numFmtId="191" fontId="41" fillId="0" borderId="46" xfId="4" applyNumberFormat="1" applyFont="1" applyBorder="1" applyAlignment="1">
      <alignment vertical="center" shrinkToFit="1"/>
    </xf>
    <xf numFmtId="191" fontId="36" fillId="0" borderId="47" xfId="4" applyNumberFormat="1" applyFont="1" applyBorder="1" applyAlignment="1">
      <alignment horizontal="center" vertical="center"/>
    </xf>
    <xf numFmtId="191" fontId="38" fillId="0" borderId="61" xfId="4" applyNumberFormat="1" applyFont="1" applyBorder="1" applyAlignment="1">
      <alignment vertical="center" shrinkToFit="1"/>
    </xf>
    <xf numFmtId="191" fontId="28" fillId="0" borderId="62" xfId="4" applyNumberFormat="1" applyFont="1" applyBorder="1" applyAlignment="1">
      <alignment horizontal="center" vertical="center"/>
    </xf>
    <xf numFmtId="0" fontId="28" fillId="0" borderId="50" xfId="4" applyFont="1" applyBorder="1" applyAlignment="1">
      <alignment vertical="center" shrinkToFit="1"/>
    </xf>
    <xf numFmtId="191" fontId="41" fillId="0" borderId="55" xfId="4" applyNumberFormat="1" applyFont="1" applyBorder="1" applyAlignment="1">
      <alignment vertical="center" shrinkToFit="1"/>
    </xf>
    <xf numFmtId="191" fontId="41" fillId="0" borderId="63" xfId="4" applyNumberFormat="1" applyFont="1" applyBorder="1" applyAlignment="1">
      <alignment vertical="center" shrinkToFit="1"/>
    </xf>
    <xf numFmtId="191" fontId="38" fillId="0" borderId="63" xfId="4" applyNumberFormat="1" applyFont="1" applyBorder="1" applyAlignment="1">
      <alignment vertical="center" shrinkToFit="1"/>
    </xf>
    <xf numFmtId="191" fontId="28" fillId="0" borderId="64" xfId="4" applyNumberFormat="1" applyFont="1" applyBorder="1" applyAlignment="1">
      <alignment horizontal="center" vertical="center"/>
    </xf>
    <xf numFmtId="0" fontId="28" fillId="0" borderId="28" xfId="4" applyFont="1" applyBorder="1" applyAlignment="1">
      <alignment horizontal="left" vertical="center"/>
    </xf>
    <xf numFmtId="0" fontId="28" fillId="0" borderId="28" xfId="4" applyFont="1" applyBorder="1" applyAlignment="1">
      <alignment horizontal="left" vertical="center" shrinkToFit="1"/>
    </xf>
    <xf numFmtId="191" fontId="28" fillId="0" borderId="28" xfId="4" applyNumberFormat="1" applyFont="1" applyBorder="1" applyAlignment="1">
      <alignment horizontal="center" vertical="center"/>
    </xf>
    <xf numFmtId="191" fontId="38" fillId="0" borderId="28" xfId="4" applyNumberFormat="1" applyFont="1" applyBorder="1" applyAlignment="1">
      <alignment vertical="center" shrinkToFit="1"/>
    </xf>
    <xf numFmtId="191" fontId="28" fillId="0" borderId="35" xfId="4" applyNumberFormat="1" applyFont="1" applyBorder="1" applyAlignment="1">
      <alignment horizontal="center" vertical="center"/>
    </xf>
    <xf numFmtId="193" fontId="28" fillId="0" borderId="65" xfId="4" applyNumberFormat="1" applyFont="1" applyBorder="1" applyAlignment="1">
      <alignment horizontal="center" vertical="center" wrapText="1"/>
    </xf>
    <xf numFmtId="183" fontId="39" fillId="0" borderId="28" xfId="4" applyNumberFormat="1" applyFont="1" applyBorder="1" applyAlignment="1">
      <alignment horizontal="left" vertical="center" wrapText="1"/>
    </xf>
    <xf numFmtId="191" fontId="28" fillId="0" borderId="67" xfId="4" applyNumberFormat="1" applyFont="1" applyBorder="1" applyAlignment="1">
      <alignment horizontal="center" vertical="center"/>
    </xf>
    <xf numFmtId="0" fontId="28" fillId="0" borderId="59" xfId="4" applyFont="1" applyBorder="1" applyAlignment="1">
      <alignment vertical="center" shrinkToFit="1"/>
    </xf>
    <xf numFmtId="191" fontId="28" fillId="0" borderId="59" xfId="4" applyNumberFormat="1" applyFont="1" applyBorder="1">
      <alignment vertical="center"/>
    </xf>
    <xf numFmtId="0" fontId="28" fillId="0" borderId="73" xfId="4" applyFont="1" applyBorder="1" applyAlignment="1">
      <alignment horizontal="left" vertical="center"/>
    </xf>
    <xf numFmtId="0" fontId="28" fillId="0" borderId="73" xfId="4" applyFont="1" applyBorder="1" applyAlignment="1">
      <alignment horizontal="left" vertical="center" shrinkToFit="1"/>
    </xf>
    <xf numFmtId="191" fontId="28" fillId="0" borderId="73" xfId="4" applyNumberFormat="1" applyFont="1" applyBorder="1" applyAlignment="1">
      <alignment horizontal="center" vertical="center"/>
    </xf>
    <xf numFmtId="191" fontId="38" fillId="0" borderId="73" xfId="4" applyNumberFormat="1" applyFont="1" applyBorder="1" applyAlignment="1">
      <alignment vertical="center" shrinkToFit="1"/>
    </xf>
    <xf numFmtId="191" fontId="28" fillId="0" borderId="74" xfId="4" applyNumberFormat="1" applyFont="1" applyBorder="1" applyAlignment="1">
      <alignment horizontal="center" vertical="center"/>
    </xf>
    <xf numFmtId="193" fontId="28" fillId="0" borderId="32" xfId="4" applyNumberFormat="1" applyFont="1" applyBorder="1" applyAlignment="1">
      <alignment horizontal="center" vertical="center" wrapText="1"/>
    </xf>
    <xf numFmtId="183" fontId="39" fillId="0" borderId="73" xfId="4" applyNumberFormat="1" applyFont="1" applyBorder="1" applyAlignment="1">
      <alignment horizontal="left" vertical="center" wrapText="1"/>
    </xf>
    <xf numFmtId="0" fontId="28" fillId="0" borderId="14" xfId="4" applyFont="1" applyBorder="1" applyAlignment="1">
      <alignment vertical="center" shrinkToFit="1"/>
    </xf>
    <xf numFmtId="191" fontId="38" fillId="0" borderId="29" xfId="4" applyNumberFormat="1" applyFont="1" applyBorder="1" applyAlignment="1">
      <alignment vertical="center" shrinkToFit="1"/>
    </xf>
    <xf numFmtId="191" fontId="28" fillId="0" borderId="36" xfId="4" applyNumberFormat="1" applyFont="1" applyBorder="1" applyAlignment="1">
      <alignment horizontal="center" vertical="center"/>
    </xf>
    <xf numFmtId="0" fontId="28" fillId="0" borderId="25" xfId="4" applyFont="1" applyBorder="1" applyAlignment="1">
      <alignment vertical="center" shrinkToFit="1"/>
    </xf>
    <xf numFmtId="191" fontId="28" fillId="0" borderId="33" xfId="4" applyNumberFormat="1" applyFont="1" applyBorder="1">
      <alignment vertical="center"/>
    </xf>
    <xf numFmtId="191" fontId="38" fillId="0" borderId="75" xfId="4" applyNumberFormat="1" applyFont="1" applyBorder="1" applyAlignment="1">
      <alignment vertical="center" shrinkToFit="1"/>
    </xf>
    <xf numFmtId="191" fontId="28" fillId="0" borderId="76" xfId="4" applyNumberFormat="1" applyFont="1" applyBorder="1" applyAlignment="1">
      <alignment horizontal="center" vertical="center"/>
    </xf>
    <xf numFmtId="191" fontId="38" fillId="0" borderId="31" xfId="4" applyNumberFormat="1" applyFont="1" applyBorder="1" applyAlignment="1">
      <alignment vertical="center" shrinkToFit="1"/>
    </xf>
    <xf numFmtId="191" fontId="28" fillId="0" borderId="37" xfId="4" applyNumberFormat="1" applyFont="1" applyBorder="1" applyAlignment="1">
      <alignment horizontal="center" vertical="center"/>
    </xf>
    <xf numFmtId="191" fontId="38" fillId="0" borderId="77" xfId="4" applyNumberFormat="1" applyFont="1" applyBorder="1" applyAlignment="1">
      <alignment vertical="center" shrinkToFit="1"/>
    </xf>
    <xf numFmtId="0" fontId="28" fillId="0" borderId="74" xfId="4" applyFont="1" applyBorder="1" applyAlignment="1">
      <alignment vertical="center" shrinkToFit="1"/>
    </xf>
    <xf numFmtId="191" fontId="28" fillId="0" borderId="73" xfId="4" applyNumberFormat="1" applyFont="1" applyBorder="1">
      <alignment vertical="center"/>
    </xf>
    <xf numFmtId="191" fontId="38" fillId="0" borderId="16" xfId="4" applyNumberFormat="1" applyFont="1" applyBorder="1" applyAlignment="1">
      <alignment vertical="center" shrinkToFit="1"/>
    </xf>
    <xf numFmtId="191" fontId="28" fillId="0" borderId="80" xfId="4" applyNumberFormat="1" applyFont="1" applyBorder="1" applyAlignment="1">
      <alignment horizontal="center" vertical="center"/>
    </xf>
    <xf numFmtId="0" fontId="28" fillId="0" borderId="79" xfId="4" applyFont="1" applyBorder="1" applyAlignment="1">
      <alignment vertical="center" shrinkToFit="1"/>
    </xf>
    <xf numFmtId="191" fontId="38" fillId="0" borderId="81" xfId="4" applyNumberFormat="1" applyFont="1" applyBorder="1" applyAlignment="1">
      <alignment vertical="center" shrinkToFit="1"/>
    </xf>
    <xf numFmtId="191" fontId="28" fillId="0" borderId="79" xfId="4" applyNumberFormat="1" applyFont="1" applyBorder="1">
      <alignment vertical="center"/>
    </xf>
    <xf numFmtId="0" fontId="28" fillId="0" borderId="3" xfId="4" applyFont="1" applyBorder="1" applyAlignment="1">
      <alignment horizontal="left" vertical="center"/>
    </xf>
    <xf numFmtId="0" fontId="28" fillId="0" borderId="14" xfId="4" applyFont="1" applyBorder="1" applyAlignment="1">
      <alignment horizontal="left" vertical="center" shrinkToFit="1"/>
    </xf>
    <xf numFmtId="191" fontId="28" fillId="0" borderId="14" xfId="4" applyNumberFormat="1" applyFont="1" applyBorder="1" applyAlignment="1">
      <alignment horizontal="center" vertical="center"/>
    </xf>
    <xf numFmtId="191" fontId="38" fillId="0" borderId="18" xfId="4" applyNumberFormat="1" applyFont="1" applyBorder="1" applyAlignment="1">
      <alignment vertical="center" shrinkToFit="1"/>
    </xf>
    <xf numFmtId="191" fontId="28" fillId="0" borderId="12" xfId="4" applyNumberFormat="1" applyFont="1" applyBorder="1" applyAlignment="1">
      <alignment horizontal="center" vertical="center"/>
    </xf>
    <xf numFmtId="191" fontId="38" fillId="0" borderId="82" xfId="4" applyNumberFormat="1" applyFont="1" applyBorder="1" applyAlignment="1">
      <alignment vertical="center" shrinkToFit="1"/>
    </xf>
    <xf numFmtId="191" fontId="28" fillId="0" borderId="83" xfId="4" applyNumberFormat="1" applyFont="1" applyBorder="1" applyAlignment="1">
      <alignment horizontal="center" vertical="center"/>
    </xf>
    <xf numFmtId="191" fontId="38" fillId="0" borderId="85" xfId="4" applyNumberFormat="1" applyFont="1" applyBorder="1" applyAlignment="1">
      <alignment vertical="center" shrinkToFit="1"/>
    </xf>
    <xf numFmtId="191" fontId="28" fillId="0" borderId="86" xfId="4" applyNumberFormat="1" applyFont="1" applyBorder="1" applyAlignment="1">
      <alignment horizontal="center" vertical="center"/>
    </xf>
    <xf numFmtId="191" fontId="41" fillId="0" borderId="87" xfId="4" applyNumberFormat="1" applyFont="1" applyBorder="1" applyAlignment="1">
      <alignment vertical="center" shrinkToFit="1"/>
    </xf>
    <xf numFmtId="191" fontId="28" fillId="0" borderId="88" xfId="4" applyNumberFormat="1" applyFont="1" applyBorder="1" applyAlignment="1">
      <alignment horizontal="center" vertical="center"/>
    </xf>
    <xf numFmtId="191" fontId="41" fillId="0" borderId="89" xfId="4" applyNumberFormat="1" applyFont="1" applyBorder="1" applyAlignment="1">
      <alignment vertical="center" shrinkToFit="1"/>
    </xf>
    <xf numFmtId="191" fontId="28" fillId="0" borderId="85" xfId="4" applyNumberFormat="1" applyFont="1" applyBorder="1" applyAlignment="1">
      <alignment horizontal="center" vertical="center"/>
    </xf>
    <xf numFmtId="191" fontId="38" fillId="0" borderId="90" xfId="4" applyNumberFormat="1" applyFont="1" applyBorder="1" applyAlignment="1">
      <alignment vertical="center" shrinkToFit="1"/>
    </xf>
    <xf numFmtId="191" fontId="28" fillId="0" borderId="91" xfId="4" applyNumberFormat="1" applyFont="1" applyBorder="1" applyAlignment="1">
      <alignment horizontal="center" vertical="center"/>
    </xf>
    <xf numFmtId="0" fontId="28" fillId="0" borderId="1" xfId="4" applyFont="1" applyBorder="1" applyAlignment="1">
      <alignment vertical="center" shrinkToFit="1"/>
    </xf>
    <xf numFmtId="191" fontId="28" fillId="0" borderId="1" xfId="4" applyNumberFormat="1" applyFont="1" applyBorder="1">
      <alignment vertical="center"/>
    </xf>
    <xf numFmtId="0" fontId="28" fillId="0" borderId="3" xfId="4" applyFont="1" applyBorder="1" applyAlignment="1">
      <alignment horizontal="left" vertical="center" shrinkToFit="1"/>
    </xf>
    <xf numFmtId="191" fontId="28" fillId="0" borderId="3" xfId="4" applyNumberFormat="1" applyFont="1" applyBorder="1" applyAlignment="1">
      <alignment horizontal="center" vertical="center"/>
    </xf>
    <xf numFmtId="191" fontId="38" fillId="0" borderId="3" xfId="4" applyNumberFormat="1" applyFont="1" applyBorder="1" applyAlignment="1">
      <alignment vertical="center" shrinkToFit="1"/>
    </xf>
    <xf numFmtId="193" fontId="28" fillId="0" borderId="6" xfId="4" applyNumberFormat="1" applyFont="1" applyBorder="1" applyAlignment="1">
      <alignment horizontal="center" vertical="center" wrapText="1"/>
    </xf>
    <xf numFmtId="183" fontId="39" fillId="0" borderId="3" xfId="4" applyNumberFormat="1" applyFont="1" applyBorder="1" applyAlignment="1">
      <alignment horizontal="left" vertical="center" wrapText="1"/>
    </xf>
    <xf numFmtId="0" fontId="28" fillId="0" borderId="18" xfId="4" applyFont="1" applyBorder="1" applyAlignment="1">
      <alignment horizontal="left" vertical="center" shrinkToFit="1"/>
    </xf>
    <xf numFmtId="191" fontId="28" fillId="0" borderId="93" xfId="4" applyNumberFormat="1" applyFont="1" applyBorder="1" applyAlignment="1">
      <alignment horizontal="center" vertical="center"/>
    </xf>
    <xf numFmtId="191" fontId="38" fillId="0" borderId="96" xfId="4" applyNumberFormat="1" applyFont="1" applyBorder="1" applyAlignment="1">
      <alignment vertical="center" shrinkToFit="1"/>
    </xf>
    <xf numFmtId="191" fontId="28" fillId="0" borderId="97" xfId="4" applyNumberFormat="1" applyFont="1" applyBorder="1" applyAlignment="1">
      <alignment horizontal="center" vertical="center"/>
    </xf>
    <xf numFmtId="0" fontId="36" fillId="0" borderId="79" xfId="4" applyFont="1" applyBorder="1" applyAlignment="1">
      <alignment vertical="center" shrinkToFit="1"/>
    </xf>
    <xf numFmtId="191" fontId="38" fillId="0" borderId="100" xfId="4" applyNumberFormat="1" applyFont="1" applyBorder="1" applyAlignment="1">
      <alignment vertical="center" shrinkToFit="1"/>
    </xf>
    <xf numFmtId="191" fontId="41" fillId="0" borderId="100" xfId="4" applyNumberFormat="1" applyFont="1" applyBorder="1" applyAlignment="1">
      <alignment vertical="center" shrinkToFit="1"/>
    </xf>
    <xf numFmtId="191" fontId="38" fillId="0" borderId="101" xfId="4" applyNumberFormat="1" applyFont="1" applyBorder="1" applyAlignment="1">
      <alignment vertical="center" shrinkToFit="1"/>
    </xf>
    <xf numFmtId="191" fontId="28" fillId="0" borderId="102" xfId="4" applyNumberFormat="1" applyFont="1" applyBorder="1" applyAlignment="1">
      <alignment horizontal="center" vertical="center"/>
    </xf>
    <xf numFmtId="191" fontId="28" fillId="0" borderId="0" xfId="4" applyNumberFormat="1" applyFont="1" applyAlignment="1">
      <alignment horizontal="center" vertical="center"/>
    </xf>
    <xf numFmtId="0" fontId="28" fillId="0" borderId="73" xfId="4" applyFont="1" applyBorder="1" applyAlignment="1">
      <alignment vertical="center" shrinkToFit="1"/>
    </xf>
    <xf numFmtId="191" fontId="28" fillId="0" borderId="74" xfId="4" applyNumberFormat="1" applyFont="1" applyBorder="1">
      <alignment vertical="center"/>
    </xf>
    <xf numFmtId="191" fontId="28" fillId="0" borderId="104" xfId="4" applyNumberFormat="1" applyFont="1" applyBorder="1" applyAlignment="1">
      <alignment horizontal="center" vertical="center"/>
    </xf>
    <xf numFmtId="191" fontId="28" fillId="0" borderId="38" xfId="4" applyNumberFormat="1" applyFont="1" applyBorder="1" applyAlignment="1">
      <alignment horizontal="center" vertical="center"/>
    </xf>
    <xf numFmtId="191" fontId="28" fillId="0" borderId="106" xfId="4" applyNumberFormat="1" applyFont="1" applyBorder="1" applyAlignment="1">
      <alignment horizontal="center" vertical="center"/>
    </xf>
    <xf numFmtId="183" fontId="39" fillId="0" borderId="14" xfId="4" applyNumberFormat="1" applyFont="1" applyBorder="1" applyAlignment="1">
      <alignment horizontal="left" vertical="center" wrapText="1"/>
    </xf>
    <xf numFmtId="193" fontId="28" fillId="0" borderId="10" xfId="4" applyNumberFormat="1" applyFont="1" applyBorder="1" applyAlignment="1">
      <alignment horizontal="center" vertical="center" wrapText="1"/>
    </xf>
    <xf numFmtId="183" fontId="39" fillId="0" borderId="29" xfId="4" applyNumberFormat="1" applyFont="1" applyBorder="1" applyAlignment="1">
      <alignment horizontal="left" vertical="center" wrapText="1"/>
    </xf>
    <xf numFmtId="191" fontId="28" fillId="0" borderId="11" xfId="4" applyNumberFormat="1" applyFont="1" applyBorder="1" applyAlignment="1">
      <alignment horizontal="center" vertical="center"/>
    </xf>
    <xf numFmtId="191" fontId="38" fillId="0" borderId="56" xfId="4" applyNumberFormat="1" applyFont="1" applyBorder="1" applyAlignment="1">
      <alignment vertical="center" shrinkToFit="1"/>
    </xf>
    <xf numFmtId="191" fontId="28" fillId="0" borderId="107" xfId="4" applyNumberFormat="1" applyFont="1" applyBorder="1" applyAlignment="1">
      <alignment horizontal="center" vertical="center"/>
    </xf>
    <xf numFmtId="191" fontId="38" fillId="0" borderId="45" xfId="4" applyNumberFormat="1" applyFont="1" applyBorder="1" applyAlignment="1">
      <alignment vertical="center" shrinkToFit="1"/>
    </xf>
    <xf numFmtId="191" fontId="41" fillId="0" borderId="45" xfId="4" applyNumberFormat="1" applyFont="1" applyBorder="1" applyAlignment="1">
      <alignment vertical="center" shrinkToFit="1"/>
    </xf>
    <xf numFmtId="191" fontId="28" fillId="0" borderId="109" xfId="4" applyNumberFormat="1" applyFont="1" applyBorder="1" applyAlignment="1">
      <alignment horizontal="center" vertical="center"/>
    </xf>
    <xf numFmtId="191" fontId="38" fillId="0" borderId="47" xfId="4" applyNumberFormat="1" applyFont="1" applyBorder="1" applyAlignment="1">
      <alignment vertical="center" shrinkToFit="1"/>
    </xf>
    <xf numFmtId="191" fontId="28" fillId="0" borderId="110" xfId="4" applyNumberFormat="1" applyFont="1" applyBorder="1" applyAlignment="1">
      <alignment horizontal="center" vertical="center"/>
    </xf>
    <xf numFmtId="191" fontId="36" fillId="0" borderId="50" xfId="4" applyNumberFormat="1" applyFont="1" applyBorder="1">
      <alignment vertical="center"/>
    </xf>
    <xf numFmtId="191" fontId="28" fillId="0" borderId="30" xfId="4" applyNumberFormat="1" applyFont="1" applyBorder="1">
      <alignment vertical="center"/>
    </xf>
    <xf numFmtId="0" fontId="28" fillId="0" borderId="29" xfId="4" applyFont="1" applyBorder="1" applyAlignment="1">
      <alignment vertical="center" shrinkToFit="1"/>
    </xf>
    <xf numFmtId="191" fontId="41" fillId="0" borderId="52" xfId="4" applyNumberFormat="1" applyFont="1" applyBorder="1" applyAlignment="1">
      <alignment vertical="center" shrinkToFit="1"/>
    </xf>
    <xf numFmtId="191" fontId="36" fillId="0" borderId="53" xfId="4" applyNumberFormat="1" applyFont="1" applyBorder="1" applyAlignment="1">
      <alignment horizontal="center" vertical="center"/>
    </xf>
    <xf numFmtId="191" fontId="41" fillId="0" borderId="1" xfId="4" applyNumberFormat="1" applyFont="1" applyBorder="1" applyAlignment="1">
      <alignment vertical="center" shrinkToFit="1"/>
    </xf>
    <xf numFmtId="0" fontId="28" fillId="0" borderId="14" xfId="4" applyFont="1" applyBorder="1" applyAlignment="1">
      <alignment horizontal="left" vertical="center"/>
    </xf>
    <xf numFmtId="193" fontId="28" fillId="0" borderId="7" xfId="4" applyNumberFormat="1" applyFont="1" applyBorder="1" applyAlignment="1">
      <alignment horizontal="center" vertical="center" wrapText="1"/>
    </xf>
    <xf numFmtId="191" fontId="28" fillId="0" borderId="60" xfId="4" applyNumberFormat="1" applyFont="1" applyBorder="1">
      <alignment vertical="center"/>
    </xf>
    <xf numFmtId="191" fontId="41" fillId="0" borderId="118" xfId="4" applyNumberFormat="1" applyFont="1" applyBorder="1" applyAlignment="1">
      <alignment vertical="center" shrinkToFit="1"/>
    </xf>
    <xf numFmtId="0" fontId="37" fillId="0" borderId="1" xfId="4" applyFont="1" applyBorder="1" applyAlignment="1">
      <alignment horizontal="left" vertical="center" shrinkToFit="1"/>
    </xf>
    <xf numFmtId="191" fontId="40" fillId="0" borderId="44" xfId="4" applyNumberFormat="1" applyFont="1" applyBorder="1" applyAlignment="1">
      <alignment vertical="center" shrinkToFit="1"/>
    </xf>
    <xf numFmtId="191" fontId="28" fillId="0" borderId="8" xfId="4" applyNumberFormat="1" applyFont="1" applyBorder="1" applyAlignment="1">
      <alignment horizontal="center" vertical="center"/>
    </xf>
    <xf numFmtId="191" fontId="38" fillId="0" borderId="53" xfId="4" applyNumberFormat="1" applyFont="1" applyBorder="1" applyAlignment="1">
      <alignment vertical="center" shrinkToFit="1"/>
    </xf>
    <xf numFmtId="191" fontId="28" fillId="0" borderId="119" xfId="4" applyNumberFormat="1" applyFont="1" applyBorder="1" applyAlignment="1">
      <alignment horizontal="center" vertical="center"/>
    </xf>
    <xf numFmtId="191" fontId="41" fillId="0" borderId="120" xfId="4" applyNumberFormat="1" applyFont="1" applyBorder="1" applyAlignment="1">
      <alignment vertical="center" shrinkToFit="1"/>
    </xf>
    <xf numFmtId="191" fontId="38" fillId="0" borderId="12" xfId="4" applyNumberFormat="1" applyFont="1" applyBorder="1" applyAlignment="1">
      <alignment vertical="center" shrinkToFit="1"/>
    </xf>
    <xf numFmtId="191" fontId="41" fillId="0" borderId="80" xfId="4" applyNumberFormat="1" applyFont="1" applyBorder="1" applyAlignment="1">
      <alignment vertical="center" shrinkToFit="1"/>
    </xf>
    <xf numFmtId="0" fontId="37" fillId="0" borderId="12" xfId="4" applyFont="1" applyBorder="1" applyAlignment="1">
      <alignment vertical="center" shrinkToFit="1"/>
    </xf>
    <xf numFmtId="191" fontId="41" fillId="0" borderId="109" xfId="4" applyNumberFormat="1" applyFont="1" applyBorder="1" applyAlignment="1">
      <alignment vertical="center" shrinkToFit="1"/>
    </xf>
    <xf numFmtId="191" fontId="38" fillId="0" borderId="102" xfId="4" applyNumberFormat="1" applyFont="1" applyBorder="1" applyAlignment="1">
      <alignment vertical="center" shrinkToFit="1"/>
    </xf>
    <xf numFmtId="0" fontId="28" fillId="0" borderId="37" xfId="4" applyFont="1" applyBorder="1" applyAlignment="1">
      <alignment vertical="center" shrinkToFit="1"/>
    </xf>
    <xf numFmtId="191" fontId="38" fillId="0" borderId="6" xfId="4" applyNumberFormat="1" applyFont="1" applyBorder="1" applyAlignment="1">
      <alignment vertical="center" shrinkToFit="1"/>
    </xf>
    <xf numFmtId="193" fontId="28" fillId="0" borderId="26" xfId="4" applyNumberFormat="1" applyFont="1" applyBorder="1" applyAlignment="1">
      <alignment horizontal="center" vertical="center" wrapText="1"/>
    </xf>
    <xf numFmtId="191" fontId="38" fillId="0" borderId="15" xfId="4" applyNumberFormat="1" applyFont="1" applyBorder="1" applyAlignment="1">
      <alignment vertical="center" shrinkToFit="1"/>
    </xf>
    <xf numFmtId="191" fontId="28" fillId="0" borderId="5" xfId="4" applyNumberFormat="1" applyFont="1" applyBorder="1">
      <alignment vertical="center"/>
    </xf>
    <xf numFmtId="0" fontId="37" fillId="0" borderId="14" xfId="4" applyFont="1" applyBorder="1" applyAlignment="1">
      <alignment vertical="center" shrinkToFit="1"/>
    </xf>
    <xf numFmtId="191" fontId="28" fillId="0" borderId="0" xfId="4" applyNumberFormat="1" applyFont="1" applyAlignment="1">
      <alignment horizontal="center" vertical="center" shrinkToFit="1"/>
    </xf>
    <xf numFmtId="193" fontId="39" fillId="0" borderId="1" xfId="4" applyNumberFormat="1" applyFont="1" applyBorder="1" applyAlignment="1">
      <alignment horizontal="left" vertical="center" wrapText="1"/>
    </xf>
    <xf numFmtId="0" fontId="37" fillId="0" borderId="18" xfId="4" applyFont="1" applyBorder="1" applyAlignment="1">
      <alignment vertical="center" shrinkToFit="1"/>
    </xf>
    <xf numFmtId="191" fontId="28" fillId="0" borderId="13" xfId="4" applyNumberFormat="1" applyFont="1" applyBorder="1" applyAlignment="1">
      <alignment horizontal="center" vertical="center"/>
    </xf>
    <xf numFmtId="0" fontId="28" fillId="0" borderId="51" xfId="4" applyFont="1" applyBorder="1" applyAlignment="1">
      <alignment horizontal="left" vertical="center" shrinkToFit="1"/>
    </xf>
    <xf numFmtId="191" fontId="41" fillId="0" borderId="29" xfId="4" applyNumberFormat="1" applyFont="1" applyBorder="1" applyAlignment="1">
      <alignment vertical="center" shrinkToFit="1"/>
    </xf>
    <xf numFmtId="191" fontId="28" fillId="0" borderId="78" xfId="4" applyNumberFormat="1" applyFont="1" applyBorder="1" applyAlignment="1">
      <alignment horizontal="center" vertical="center"/>
    </xf>
    <xf numFmtId="0" fontId="28" fillId="0" borderId="36" xfId="4" applyFont="1" applyBorder="1" applyAlignment="1">
      <alignment vertical="center" shrinkToFit="1"/>
    </xf>
    <xf numFmtId="191" fontId="28" fillId="0" borderId="36" xfId="4" applyNumberFormat="1" applyFont="1" applyBorder="1">
      <alignment vertical="center"/>
    </xf>
    <xf numFmtId="191" fontId="38" fillId="0" borderId="87" xfId="4" applyNumberFormat="1" applyFont="1" applyBorder="1" applyAlignment="1">
      <alignment vertical="center" shrinkToFit="1"/>
    </xf>
    <xf numFmtId="191" fontId="38" fillId="0" borderId="125" xfId="4" applyNumberFormat="1" applyFont="1" applyBorder="1" applyAlignment="1">
      <alignment vertical="center" shrinkToFit="1"/>
    </xf>
    <xf numFmtId="191" fontId="28" fillId="0" borderId="126" xfId="4" applyNumberFormat="1" applyFont="1" applyBorder="1" applyAlignment="1">
      <alignment horizontal="center" vertical="center"/>
    </xf>
    <xf numFmtId="191" fontId="28" fillId="0" borderId="127" xfId="4" applyNumberFormat="1" applyFont="1" applyBorder="1" applyAlignment="1">
      <alignment horizontal="center" vertical="center"/>
    </xf>
    <xf numFmtId="191" fontId="28" fillId="0" borderId="78" xfId="4" applyNumberFormat="1" applyFont="1" applyBorder="1">
      <alignment vertical="center"/>
    </xf>
    <xf numFmtId="191" fontId="41" fillId="0" borderId="75" xfId="4" applyNumberFormat="1" applyFont="1" applyBorder="1" applyAlignment="1">
      <alignment vertical="center" shrinkToFit="1"/>
    </xf>
    <xf numFmtId="191" fontId="38" fillId="0" borderId="128" xfId="4" applyNumberFormat="1" applyFont="1" applyBorder="1" applyAlignment="1">
      <alignment vertical="center" shrinkToFit="1"/>
    </xf>
    <xf numFmtId="191" fontId="38" fillId="0" borderId="51" xfId="4" applyNumberFormat="1" applyFont="1" applyBorder="1" applyAlignment="1">
      <alignment vertical="center" shrinkToFit="1"/>
    </xf>
    <xf numFmtId="191" fontId="28" fillId="0" borderId="16" xfId="4" applyNumberFormat="1" applyFont="1" applyBorder="1" applyAlignment="1">
      <alignment horizontal="center" vertical="center"/>
    </xf>
    <xf numFmtId="191" fontId="28" fillId="0" borderId="24" xfId="4" applyNumberFormat="1" applyFont="1" applyBorder="1">
      <alignment vertical="center"/>
    </xf>
    <xf numFmtId="191" fontId="41" fillId="0" borderId="77" xfId="4" applyNumberFormat="1" applyFont="1" applyBorder="1" applyAlignment="1">
      <alignment vertical="center" shrinkToFit="1"/>
    </xf>
    <xf numFmtId="191" fontId="38" fillId="0" borderId="129" xfId="4" applyNumberFormat="1" applyFont="1" applyBorder="1" applyAlignment="1">
      <alignment vertical="center" shrinkToFit="1"/>
    </xf>
    <xf numFmtId="191" fontId="28" fillId="0" borderId="12" xfId="4" applyNumberFormat="1" applyFont="1" applyBorder="1">
      <alignment vertical="center"/>
    </xf>
    <xf numFmtId="191" fontId="38" fillId="0" borderId="130" xfId="4" applyNumberFormat="1" applyFont="1" applyBorder="1" applyAlignment="1">
      <alignment vertical="center" shrinkToFit="1"/>
    </xf>
    <xf numFmtId="191" fontId="38" fillId="0" borderId="131" xfId="4" applyNumberFormat="1" applyFont="1" applyBorder="1" applyAlignment="1">
      <alignment vertical="center" shrinkToFit="1"/>
    </xf>
    <xf numFmtId="191" fontId="38" fillId="0" borderId="120" xfId="4" applyNumberFormat="1" applyFont="1" applyBorder="1" applyAlignment="1">
      <alignment vertical="center" shrinkToFit="1"/>
    </xf>
    <xf numFmtId="183" fontId="39" fillId="0" borderId="2" xfId="4" applyNumberFormat="1" applyFont="1" applyBorder="1" applyAlignment="1">
      <alignment horizontal="left" vertical="center" wrapText="1"/>
    </xf>
    <xf numFmtId="191" fontId="41" fillId="0" borderId="82" xfId="4" applyNumberFormat="1" applyFont="1" applyBorder="1" applyAlignment="1">
      <alignment vertical="center" shrinkToFit="1"/>
    </xf>
    <xf numFmtId="191" fontId="36" fillId="0" borderId="1" xfId="4" applyNumberFormat="1" applyFont="1" applyBorder="1" applyAlignment="1">
      <alignment horizontal="center" vertical="center"/>
    </xf>
    <xf numFmtId="191" fontId="36" fillId="0" borderId="42" xfId="4" applyNumberFormat="1" applyFont="1" applyBorder="1" applyAlignment="1">
      <alignment horizontal="center" vertical="center"/>
    </xf>
    <xf numFmtId="191" fontId="36" fillId="0" borderId="11" xfId="4" applyNumberFormat="1" applyFont="1" applyBorder="1" applyAlignment="1">
      <alignment horizontal="center" vertical="center"/>
    </xf>
    <xf numFmtId="191" fontId="41" fillId="0" borderId="131" xfId="4" applyNumberFormat="1" applyFont="1" applyBorder="1" applyAlignment="1">
      <alignment vertical="center" shrinkToFit="1"/>
    </xf>
    <xf numFmtId="191" fontId="28" fillId="0" borderId="132" xfId="4" applyNumberFormat="1" applyFont="1" applyBorder="1" applyAlignment="1">
      <alignment horizontal="center" vertical="center"/>
    </xf>
    <xf numFmtId="0" fontId="37" fillId="0" borderId="10" xfId="4" applyFont="1" applyBorder="1" applyAlignment="1">
      <alignment horizontal="left" vertical="center" shrinkToFit="1"/>
    </xf>
    <xf numFmtId="0" fontId="28" fillId="0" borderId="0" xfId="4" applyFont="1" applyAlignment="1">
      <alignment horizontal="center" vertical="center"/>
    </xf>
    <xf numFmtId="191" fontId="38" fillId="0" borderId="133" xfId="4" applyNumberFormat="1" applyFont="1" applyBorder="1" applyAlignment="1">
      <alignment vertical="center" shrinkToFit="1"/>
    </xf>
    <xf numFmtId="191" fontId="28" fillId="0" borderId="4" xfId="4" applyNumberFormat="1" applyFont="1" applyBorder="1" applyAlignment="1">
      <alignment horizontal="center" vertical="center"/>
    </xf>
    <xf numFmtId="191" fontId="28" fillId="0" borderId="134" xfId="4" applyNumberFormat="1" applyFont="1" applyBorder="1" applyAlignment="1">
      <alignment horizontal="center" vertical="center"/>
    </xf>
    <xf numFmtId="191" fontId="41" fillId="0" borderId="31" xfId="4" applyNumberFormat="1" applyFont="1" applyBorder="1" applyAlignment="1">
      <alignment vertical="center" shrinkToFit="1"/>
    </xf>
    <xf numFmtId="191" fontId="36" fillId="0" borderId="127" xfId="4" applyNumberFormat="1" applyFont="1" applyBorder="1" applyAlignment="1">
      <alignment horizontal="center" vertical="center"/>
    </xf>
    <xf numFmtId="191" fontId="36" fillId="0" borderId="12" xfId="4" applyNumberFormat="1" applyFont="1" applyBorder="1">
      <alignment vertical="center"/>
    </xf>
    <xf numFmtId="191" fontId="36" fillId="0" borderId="104" xfId="4" applyNumberFormat="1" applyFont="1" applyBorder="1" applyAlignment="1">
      <alignment horizontal="center" vertical="center"/>
    </xf>
    <xf numFmtId="191" fontId="36" fillId="0" borderId="8" xfId="4" applyNumberFormat="1" applyFont="1" applyBorder="1" applyAlignment="1">
      <alignment horizontal="center" vertical="center"/>
    </xf>
    <xf numFmtId="0" fontId="28" fillId="0" borderId="70" xfId="4" applyFont="1" applyBorder="1" applyAlignment="1">
      <alignment horizontal="left" vertical="center"/>
    </xf>
    <xf numFmtId="0" fontId="28" fillId="0" borderId="135" xfId="4" applyFont="1" applyBorder="1" applyAlignment="1">
      <alignment horizontal="left" vertical="center" shrinkToFit="1"/>
    </xf>
    <xf numFmtId="191" fontId="28" fillId="0" borderId="25" xfId="4" applyNumberFormat="1" applyFont="1" applyBorder="1" applyAlignment="1">
      <alignment horizontal="center" vertical="center"/>
    </xf>
    <xf numFmtId="191" fontId="38" fillId="0" borderId="71" xfId="4" applyNumberFormat="1" applyFont="1" applyBorder="1" applyAlignment="1">
      <alignment vertical="center" shrinkToFit="1"/>
    </xf>
    <xf numFmtId="191" fontId="28" fillId="0" borderId="135" xfId="4" applyNumberFormat="1" applyFont="1" applyBorder="1" applyAlignment="1">
      <alignment horizontal="center" vertical="center"/>
    </xf>
    <xf numFmtId="193" fontId="28" fillId="0" borderId="71" xfId="4" applyNumberFormat="1" applyFont="1" applyBorder="1" applyAlignment="1">
      <alignment horizontal="center" vertical="center" wrapText="1"/>
    </xf>
    <xf numFmtId="183" fontId="39" fillId="0" borderId="72" xfId="4" applyNumberFormat="1" applyFont="1" applyBorder="1" applyAlignment="1">
      <alignment horizontal="left" vertical="center" wrapText="1"/>
    </xf>
    <xf numFmtId="191" fontId="38" fillId="0" borderId="46" xfId="4" applyNumberFormat="1" applyFont="1" applyBorder="1" applyAlignment="1">
      <alignment horizontal="center" vertical="center" shrinkToFit="1"/>
    </xf>
    <xf numFmtId="191" fontId="28" fillId="0" borderId="136" xfId="4" applyNumberFormat="1" applyFont="1" applyBorder="1" applyAlignment="1">
      <alignment horizontal="center" vertical="center"/>
    </xf>
    <xf numFmtId="191" fontId="28" fillId="0" borderId="8" xfId="4" applyNumberFormat="1" applyFont="1" applyBorder="1">
      <alignment vertical="center"/>
    </xf>
    <xf numFmtId="0" fontId="37" fillId="0" borderId="18" xfId="4" applyFont="1" applyBorder="1" applyAlignment="1">
      <alignment horizontal="left" vertical="center" shrinkToFit="1"/>
    </xf>
    <xf numFmtId="193" fontId="39" fillId="0" borderId="18" xfId="4" applyNumberFormat="1" applyFont="1" applyBorder="1" applyAlignment="1">
      <alignment horizontal="left" vertical="center" wrapText="1"/>
    </xf>
    <xf numFmtId="191" fontId="47" fillId="0" borderId="44" xfId="4" applyNumberFormat="1" applyFont="1" applyBorder="1" applyAlignment="1">
      <alignment vertical="center" shrinkToFit="1"/>
    </xf>
    <xf numFmtId="191" fontId="28" fillId="0" borderId="25" xfId="4" applyNumberFormat="1" applyFont="1" applyBorder="1">
      <alignment vertical="center"/>
    </xf>
    <xf numFmtId="193" fontId="39" fillId="0" borderId="14" xfId="4" applyNumberFormat="1" applyFont="1" applyBorder="1" applyAlignment="1">
      <alignment horizontal="left" vertical="center" wrapText="1"/>
    </xf>
    <xf numFmtId="193" fontId="39" fillId="0" borderId="3" xfId="4" applyNumberFormat="1" applyFont="1" applyBorder="1" applyAlignment="1">
      <alignment horizontal="left" vertical="center" wrapText="1"/>
    </xf>
    <xf numFmtId="191" fontId="41" fillId="0" borderId="137" xfId="4" applyNumberFormat="1" applyFont="1" applyBorder="1" applyAlignment="1">
      <alignment vertical="center" shrinkToFit="1"/>
    </xf>
    <xf numFmtId="193" fontId="49" fillId="0" borderId="1" xfId="4" applyNumberFormat="1" applyFont="1" applyBorder="1" applyAlignment="1">
      <alignment horizontal="left" vertical="center" wrapText="1"/>
    </xf>
    <xf numFmtId="0" fontId="50" fillId="0" borderId="18" xfId="4" applyFont="1" applyBorder="1" applyAlignment="1">
      <alignment vertical="center" shrinkToFit="1"/>
    </xf>
    <xf numFmtId="191" fontId="47" fillId="0" borderId="63" xfId="4" applyNumberFormat="1" applyFont="1" applyBorder="1" applyAlignment="1">
      <alignment vertical="center" shrinkToFit="1"/>
    </xf>
    <xf numFmtId="0" fontId="28" fillId="0" borderId="117" xfId="4" applyFont="1" applyBorder="1" applyAlignment="1">
      <alignment horizontal="left" vertical="center" shrinkToFit="1"/>
    </xf>
    <xf numFmtId="191" fontId="28" fillId="0" borderId="117" xfId="4" applyNumberFormat="1" applyFont="1" applyBorder="1" applyAlignment="1">
      <alignment horizontal="center" vertical="center"/>
    </xf>
    <xf numFmtId="191" fontId="38" fillId="0" borderId="117" xfId="4" applyNumberFormat="1" applyFont="1" applyBorder="1" applyAlignment="1">
      <alignment vertical="center" shrinkToFit="1"/>
    </xf>
    <xf numFmtId="193" fontId="39" fillId="0" borderId="72" xfId="4" applyNumberFormat="1" applyFont="1" applyBorder="1" applyAlignment="1">
      <alignment horizontal="left" vertical="center" wrapText="1"/>
    </xf>
    <xf numFmtId="193" fontId="39" fillId="0" borderId="30" xfId="4" applyNumberFormat="1" applyFont="1" applyBorder="1" applyAlignment="1">
      <alignment horizontal="left" vertical="center" wrapText="1"/>
    </xf>
    <xf numFmtId="193" fontId="39" fillId="0" borderId="122" xfId="4" applyNumberFormat="1" applyFont="1" applyBorder="1" applyAlignment="1">
      <alignment horizontal="left" vertical="center" wrapText="1"/>
    </xf>
    <xf numFmtId="191" fontId="20" fillId="0" borderId="32" xfId="4" applyNumberFormat="1" applyFont="1" applyBorder="1" applyAlignment="1">
      <alignment horizontal="left" vertical="center" shrinkToFit="1"/>
    </xf>
    <xf numFmtId="191" fontId="38" fillId="0" borderId="0" xfId="4" applyNumberFormat="1" applyFont="1" applyAlignment="1">
      <alignment vertical="center" shrinkToFit="1"/>
    </xf>
    <xf numFmtId="0" fontId="28" fillId="0" borderId="25" xfId="4" applyFont="1" applyBorder="1" applyAlignment="1">
      <alignment horizontal="left" vertical="center"/>
    </xf>
    <xf numFmtId="0" fontId="28" fillId="0" borderId="26" xfId="4" applyFont="1" applyBorder="1" applyAlignment="1">
      <alignment horizontal="left" vertical="center" shrinkToFit="1"/>
    </xf>
    <xf numFmtId="191" fontId="28" fillId="0" borderId="5" xfId="4" applyNumberFormat="1" applyFont="1" applyBorder="1" applyAlignment="1">
      <alignment horizontal="center" vertical="center"/>
    </xf>
    <xf numFmtId="192" fontId="28" fillId="0" borderId="138" xfId="4" applyNumberFormat="1" applyFont="1" applyBorder="1" applyAlignment="1">
      <alignment horizontal="center" vertical="center"/>
    </xf>
    <xf numFmtId="0" fontId="28" fillId="0" borderId="0" xfId="4" applyFont="1" applyAlignment="1">
      <alignment vertical="center" shrinkToFit="1"/>
    </xf>
    <xf numFmtId="191" fontId="38" fillId="0" borderId="4" xfId="4" applyNumberFormat="1" applyFont="1" applyBorder="1" applyAlignment="1">
      <alignment horizontal="left" vertical="center" shrinkToFit="1"/>
    </xf>
    <xf numFmtId="193" fontId="28" fillId="0" borderId="4" xfId="4" applyNumberFormat="1" applyFont="1" applyBorder="1" applyAlignment="1">
      <alignment horizontal="center" vertical="center"/>
    </xf>
    <xf numFmtId="183" fontId="28" fillId="0" borderId="4" xfId="4" applyNumberFormat="1" applyFont="1" applyBorder="1" applyAlignment="1">
      <alignment horizontal="left" vertical="center"/>
    </xf>
    <xf numFmtId="0" fontId="51" fillId="0" borderId="0" xfId="4" applyFont="1">
      <alignment vertical="center"/>
    </xf>
    <xf numFmtId="0" fontId="38" fillId="0" borderId="0" xfId="4" applyFont="1" applyAlignment="1">
      <alignment vertical="center" wrapText="1"/>
    </xf>
    <xf numFmtId="190" fontId="32" fillId="0" borderId="5" xfId="5" applyNumberFormat="1" applyFont="1" applyFill="1" applyBorder="1" applyAlignment="1">
      <alignment horizontal="center" vertical="center" shrinkToFit="1"/>
    </xf>
    <xf numFmtId="190" fontId="34" fillId="0" borderId="6" xfId="5" applyNumberFormat="1" applyFont="1" applyFill="1" applyBorder="1" applyAlignment="1">
      <alignment horizontal="center" vertical="center" shrinkToFit="1"/>
    </xf>
    <xf numFmtId="0" fontId="28" fillId="0" borderId="1" xfId="4" applyFont="1" applyBorder="1">
      <alignment vertical="center"/>
    </xf>
    <xf numFmtId="191" fontId="41" fillId="0" borderId="1" xfId="4" applyNumberFormat="1" applyFont="1" applyBorder="1" applyAlignment="1">
      <alignment horizontal="center" vertical="center" shrinkToFit="1"/>
    </xf>
    <xf numFmtId="192" fontId="36" fillId="0" borderId="1" xfId="4" applyNumberFormat="1" applyFont="1" applyBorder="1" applyAlignment="1">
      <alignment horizontal="center" vertical="center"/>
    </xf>
    <xf numFmtId="193" fontId="28" fillId="0" borderId="1" xfId="4" applyNumberFormat="1" applyFont="1" applyBorder="1" applyAlignment="1">
      <alignment horizontal="center" vertical="center"/>
    </xf>
    <xf numFmtId="191" fontId="41" fillId="0" borderId="1" xfId="4" applyNumberFormat="1" applyFont="1" applyBorder="1" applyAlignment="1">
      <alignment horizontal="left" vertical="center" shrinkToFit="1"/>
    </xf>
    <xf numFmtId="0" fontId="50" fillId="0" borderId="1" xfId="4" applyFont="1" applyBorder="1">
      <alignment vertical="center"/>
    </xf>
    <xf numFmtId="191" fontId="53" fillId="0" borderId="1" xfId="4" applyNumberFormat="1" applyFont="1" applyBorder="1" applyAlignment="1">
      <alignment horizontal="center" vertical="center"/>
    </xf>
    <xf numFmtId="191" fontId="52" fillId="0" borderId="0" xfId="4" applyNumberFormat="1" applyFont="1" applyAlignment="1">
      <alignment vertical="center" wrapText="1"/>
    </xf>
    <xf numFmtId="191" fontId="55" fillId="0" borderId="0" xfId="4" applyNumberFormat="1" applyFont="1">
      <alignment vertical="center"/>
    </xf>
    <xf numFmtId="191" fontId="28" fillId="0" borderId="0" xfId="4" applyNumberFormat="1" applyFont="1" applyAlignment="1">
      <alignment vertical="center" shrinkToFit="1"/>
    </xf>
    <xf numFmtId="191" fontId="28" fillId="0" borderId="0" xfId="4" applyNumberFormat="1" applyFont="1">
      <alignment vertical="center"/>
    </xf>
    <xf numFmtId="0" fontId="28" fillId="0" borderId="0" xfId="4" applyFont="1" applyAlignment="1">
      <alignment vertical="center" wrapText="1" shrinkToFit="1"/>
    </xf>
    <xf numFmtId="0" fontId="50" fillId="0" borderId="1" xfId="4" applyFont="1" applyBorder="1" applyAlignment="1">
      <alignment horizontal="left" vertical="center" shrinkToFit="1"/>
    </xf>
    <xf numFmtId="191" fontId="56" fillId="0" borderId="0" xfId="4" applyNumberFormat="1" applyFont="1">
      <alignment vertical="center"/>
    </xf>
    <xf numFmtId="193" fontId="39" fillId="0" borderId="1" xfId="4" applyNumberFormat="1" applyFont="1" applyBorder="1" applyAlignment="1">
      <alignment horizontal="center" vertical="center"/>
    </xf>
    <xf numFmtId="0" fontId="58" fillId="0" borderId="1" xfId="4" applyFont="1" applyBorder="1" applyAlignment="1">
      <alignment vertical="center" shrinkToFit="1"/>
    </xf>
    <xf numFmtId="0" fontId="44" fillId="0" borderId="0" xfId="4" applyFont="1">
      <alignment vertical="center"/>
    </xf>
    <xf numFmtId="0" fontId="4" fillId="2" borderId="0" xfId="0" applyFont="1" applyFill="1" applyAlignment="1">
      <alignment horizontal="left" vertical="top" wrapText="1"/>
    </xf>
    <xf numFmtId="0" fontId="4" fillId="0" borderId="1" xfId="0" applyFont="1" applyBorder="1" applyProtection="1">
      <alignment vertical="center"/>
      <protection locked="0"/>
    </xf>
    <xf numFmtId="188" fontId="13" fillId="5" borderId="18" xfId="2" applyNumberFormat="1" applyFont="1" applyFill="1" applyBorder="1" applyProtection="1">
      <alignment vertical="center"/>
      <protection locked="0"/>
    </xf>
    <xf numFmtId="0" fontId="4" fillId="5" borderId="9" xfId="0" applyFont="1" applyFill="1" applyBorder="1" applyAlignment="1" applyProtection="1">
      <alignment horizontal="left" vertical="center" wrapText="1"/>
      <protection locked="0"/>
    </xf>
    <xf numFmtId="0" fontId="4" fillId="5" borderId="13"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178" fontId="4" fillId="5" borderId="0" xfId="0" applyNumberFormat="1" applyFont="1" applyFill="1" applyAlignment="1" applyProtection="1">
      <alignment horizontal="center" vertical="center"/>
      <protection locked="0"/>
    </xf>
    <xf numFmtId="0" fontId="8" fillId="4" borderId="1" xfId="0" applyFont="1" applyFill="1" applyBorder="1" applyAlignment="1">
      <alignment horizontal="center" vertical="center"/>
    </xf>
    <xf numFmtId="0" fontId="8" fillId="4" borderId="11" xfId="0" applyFont="1" applyFill="1" applyBorder="1" applyAlignment="1">
      <alignment horizontal="center" vertical="center"/>
    </xf>
    <xf numFmtId="0" fontId="4" fillId="5" borderId="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8" fillId="4" borderId="1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8" fillId="4"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3" fillId="0" borderId="0" xfId="0" applyFont="1" applyAlignment="1">
      <alignment horizontal="left" vertical="top" wrapText="1"/>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5" borderId="1" xfId="3" applyFill="1" applyBorder="1" applyAlignment="1" applyProtection="1">
      <alignment horizontal="left" vertical="center" wrapText="1"/>
      <protection locked="0"/>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4" fillId="5" borderId="11"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protection hidden="1"/>
    </xf>
    <xf numFmtId="0" fontId="8" fillId="4" borderId="10"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wrapText="1"/>
      <protection hidden="1"/>
    </xf>
    <xf numFmtId="0" fontId="8" fillId="5" borderId="11"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9" fontId="8" fillId="0" borderId="0" xfId="1" applyFont="1" applyFill="1" applyBorder="1" applyAlignment="1" applyProtection="1">
      <alignment horizontal="center" vertical="center"/>
      <protection hidden="1"/>
    </xf>
    <xf numFmtId="9" fontId="8" fillId="0" borderId="7" xfId="1" applyFont="1" applyFill="1" applyBorder="1" applyAlignment="1" applyProtection="1">
      <alignment horizontal="center" vertical="center"/>
      <protection hidden="1"/>
    </xf>
    <xf numFmtId="0" fontId="8" fillId="5" borderId="13" xfId="0"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4" borderId="12"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8" fillId="4" borderId="0" xfId="0" applyFont="1" applyFill="1" applyAlignment="1" applyProtection="1">
      <alignment horizontal="center" vertical="center" wrapText="1"/>
      <protection hidden="1"/>
    </xf>
    <xf numFmtId="0" fontId="8" fillId="4" borderId="7" xfId="0" applyFont="1" applyFill="1" applyBorder="1" applyAlignment="1" applyProtection="1">
      <alignment horizontal="center" vertical="center" wrapText="1"/>
      <protection hidden="1"/>
    </xf>
    <xf numFmtId="0" fontId="13" fillId="4" borderId="1" xfId="0" applyFont="1" applyFill="1" applyBorder="1" applyAlignment="1">
      <alignment horizontal="center" vertical="center" wrapText="1"/>
    </xf>
    <xf numFmtId="0" fontId="8" fillId="4" borderId="0" xfId="0" applyFont="1" applyFill="1" applyBorder="1" applyAlignment="1" applyProtection="1">
      <alignment horizontal="center" vertical="center" wrapText="1"/>
      <protection hidden="1"/>
    </xf>
    <xf numFmtId="0" fontId="8" fillId="5" borderId="12" xfId="0" applyFont="1" applyFill="1" applyBorder="1" applyAlignment="1" applyProtection="1">
      <alignment horizontal="center" vertical="center"/>
      <protection locked="0" hidden="1"/>
    </xf>
    <xf numFmtId="0" fontId="8" fillId="5" borderId="4" xfId="0" applyFont="1" applyFill="1" applyBorder="1" applyAlignment="1" applyProtection="1">
      <alignment horizontal="center" vertical="center"/>
      <protection locked="0" hidden="1"/>
    </xf>
    <xf numFmtId="0" fontId="8" fillId="5" borderId="5" xfId="0" applyFont="1" applyFill="1" applyBorder="1" applyAlignment="1" applyProtection="1">
      <alignment horizontal="center" vertical="center"/>
      <protection locked="0" hidden="1"/>
    </xf>
    <xf numFmtId="176" fontId="8" fillId="0" borderId="12"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7" fontId="8" fillId="0" borderId="10" xfId="1" applyNumberFormat="1" applyFont="1" applyFill="1" applyBorder="1" applyAlignment="1" applyProtection="1">
      <alignment horizontal="center" vertical="center"/>
      <protection hidden="1"/>
    </xf>
    <xf numFmtId="176" fontId="8" fillId="0" borderId="1" xfId="0" applyNumberFormat="1" applyFont="1" applyFill="1" applyBorder="1" applyAlignment="1" applyProtection="1">
      <alignment horizontal="center" vertical="center" shrinkToFit="1"/>
      <protection hidden="1"/>
    </xf>
    <xf numFmtId="0" fontId="8" fillId="0" borderId="4" xfId="0" applyFont="1" applyFill="1" applyBorder="1" applyAlignment="1" applyProtection="1">
      <alignment horizontal="center" vertical="center"/>
      <protection hidden="1"/>
    </xf>
    <xf numFmtId="0" fontId="8" fillId="0" borderId="5" xfId="0" applyFont="1" applyFill="1" applyBorder="1" applyAlignment="1" applyProtection="1">
      <alignment horizontal="center" vertical="center"/>
      <protection hidden="1"/>
    </xf>
    <xf numFmtId="38" fontId="8" fillId="5" borderId="12" xfId="2" applyFont="1" applyFill="1" applyBorder="1" applyAlignment="1" applyProtection="1">
      <alignment horizontal="center" vertical="center"/>
      <protection locked="0" hidden="1"/>
    </xf>
    <xf numFmtId="38" fontId="8" fillId="5" borderId="4" xfId="2" applyFont="1" applyFill="1" applyBorder="1" applyAlignment="1" applyProtection="1">
      <alignment horizontal="center" vertical="center"/>
      <protection locked="0" hidden="1"/>
    </xf>
    <xf numFmtId="38" fontId="8" fillId="5" borderId="5" xfId="2" applyFont="1" applyFill="1" applyBorder="1" applyAlignment="1" applyProtection="1">
      <alignment horizontal="center" vertical="center"/>
      <protection locked="0" hidden="1"/>
    </xf>
    <xf numFmtId="0" fontId="13" fillId="4" borderId="1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177" fontId="8" fillId="0" borderId="4" xfId="1" applyNumberFormat="1" applyFont="1" applyFill="1" applyBorder="1" applyAlignment="1" applyProtection="1">
      <alignment horizontal="center" vertical="center"/>
      <protection hidden="1"/>
    </xf>
    <xf numFmtId="0" fontId="8" fillId="4" borderId="1" xfId="0" applyFont="1" applyFill="1" applyBorder="1" applyAlignment="1" applyProtection="1">
      <alignment horizontal="center" vertical="center" wrapText="1"/>
      <protection hidden="1"/>
    </xf>
    <xf numFmtId="0" fontId="8" fillId="4" borderId="14" xfId="0" applyFont="1" applyFill="1" applyBorder="1" applyAlignment="1" applyProtection="1">
      <alignment horizontal="center" vertical="center" wrapText="1"/>
      <protection hidden="1"/>
    </xf>
    <xf numFmtId="0" fontId="8" fillId="4" borderId="3" xfId="0" applyFont="1" applyFill="1" applyBorder="1" applyAlignment="1" applyProtection="1">
      <alignment horizontal="center" vertical="center" wrapText="1"/>
      <protection hidden="1"/>
    </xf>
    <xf numFmtId="0" fontId="8" fillId="4" borderId="13" xfId="0" applyFont="1" applyFill="1" applyBorder="1" applyAlignment="1" applyProtection="1">
      <alignment horizontal="center" vertical="center" wrapText="1"/>
      <protection hidden="1"/>
    </xf>
    <xf numFmtId="0" fontId="8" fillId="4" borderId="6" xfId="0" applyFont="1" applyFill="1" applyBorder="1" applyAlignment="1" applyProtection="1">
      <alignment horizontal="center" vertical="center" wrapText="1"/>
      <protection hidden="1"/>
    </xf>
    <xf numFmtId="0" fontId="8" fillId="0" borderId="10" xfId="0" applyFont="1" applyFill="1" applyBorder="1" applyAlignment="1" applyProtection="1">
      <alignment horizontal="center" vertical="center"/>
      <protection hidden="1"/>
    </xf>
    <xf numFmtId="0" fontId="12" fillId="4" borderId="12" xfId="0" applyFont="1" applyFill="1" applyBorder="1" applyAlignment="1" applyProtection="1">
      <alignment horizontal="center" vertical="center" wrapText="1"/>
      <protection hidden="1"/>
    </xf>
    <xf numFmtId="0" fontId="12" fillId="4" borderId="4" xfId="0" applyFont="1" applyFill="1" applyBorder="1" applyAlignment="1" applyProtection="1">
      <alignment horizontal="center" vertical="center" wrapText="1"/>
      <protection hidden="1"/>
    </xf>
    <xf numFmtId="0" fontId="12" fillId="4" borderId="5" xfId="0" applyFont="1" applyFill="1" applyBorder="1" applyAlignment="1" applyProtection="1">
      <alignment horizontal="center" vertical="center" wrapText="1"/>
      <protection hidden="1"/>
    </xf>
    <xf numFmtId="0" fontId="13" fillId="4" borderId="12" xfId="0" applyFont="1" applyFill="1" applyBorder="1" applyAlignment="1" applyProtection="1">
      <alignment horizontal="center" vertical="center" wrapText="1"/>
      <protection hidden="1"/>
    </xf>
    <xf numFmtId="0" fontId="13" fillId="4" borderId="4" xfId="0" applyFont="1" applyFill="1" applyBorder="1" applyAlignment="1" applyProtection="1">
      <alignment horizontal="center" vertical="center" wrapText="1"/>
      <protection hidden="1"/>
    </xf>
    <xf numFmtId="0" fontId="13" fillId="4" borderId="5" xfId="0" applyFont="1" applyFill="1" applyBorder="1" applyAlignment="1" applyProtection="1">
      <alignment horizontal="center" vertical="center" wrapText="1"/>
      <protection hidden="1"/>
    </xf>
    <xf numFmtId="0" fontId="13" fillId="4" borderId="8" xfId="0" applyFont="1" applyFill="1" applyBorder="1" applyAlignment="1" applyProtection="1">
      <alignment horizontal="center" vertical="center" wrapText="1"/>
      <protection hidden="1"/>
    </xf>
    <xf numFmtId="0" fontId="13" fillId="4" borderId="0" xfId="0" applyFont="1" applyFill="1" applyAlignment="1" applyProtection="1">
      <alignment horizontal="center" vertical="center" wrapText="1"/>
      <protection hidden="1"/>
    </xf>
    <xf numFmtId="0" fontId="13" fillId="4" borderId="7" xfId="0" applyFont="1" applyFill="1" applyBorder="1" applyAlignment="1" applyProtection="1">
      <alignment horizontal="center" vertical="center" wrapText="1"/>
      <protection hidden="1"/>
    </xf>
    <xf numFmtId="40" fontId="8" fillId="0" borderId="11" xfId="0" applyNumberFormat="1" applyFont="1" applyFill="1" applyBorder="1" applyAlignment="1" applyProtection="1">
      <alignment horizontal="center" vertical="center"/>
      <protection hidden="1"/>
    </xf>
    <xf numFmtId="40" fontId="8" fillId="0" borderId="10" xfId="0" applyNumberFormat="1" applyFont="1" applyFill="1" applyBorder="1" applyAlignment="1" applyProtection="1">
      <alignment horizontal="center" vertical="center"/>
      <protection hidden="1"/>
    </xf>
    <xf numFmtId="40" fontId="8" fillId="0" borderId="8" xfId="0" applyNumberFormat="1" applyFont="1" applyFill="1" applyBorder="1" applyAlignment="1" applyProtection="1">
      <alignment horizontal="center" vertical="center"/>
      <protection hidden="1"/>
    </xf>
    <xf numFmtId="40" fontId="8" fillId="0" borderId="0" xfId="0" applyNumberFormat="1"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0" fontId="8" fillId="4" borderId="0" xfId="0" applyFont="1" applyFill="1" applyBorder="1" applyAlignment="1" applyProtection="1">
      <alignment horizontal="center" vertical="center"/>
      <protection hidden="1"/>
    </xf>
    <xf numFmtId="0" fontId="8" fillId="4" borderId="7" xfId="0"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center" wrapText="1"/>
      <protection hidden="1"/>
    </xf>
    <xf numFmtId="0" fontId="13" fillId="4" borderId="12"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8" fillId="0" borderId="11" xfId="0" applyFont="1" applyFill="1" applyBorder="1" applyAlignment="1" applyProtection="1">
      <alignment horizontal="center" vertical="center"/>
      <protection hidden="1"/>
    </xf>
    <xf numFmtId="0" fontId="12" fillId="4" borderId="12" xfId="0" applyFont="1" applyFill="1" applyBorder="1" applyAlignment="1" applyProtection="1">
      <alignment horizontal="center" vertical="center"/>
      <protection hidden="1"/>
    </xf>
    <xf numFmtId="0" fontId="12" fillId="4" borderId="4" xfId="0" applyFont="1" applyFill="1" applyBorder="1" applyAlignment="1" applyProtection="1">
      <alignment horizontal="center" vertical="center"/>
      <protection hidden="1"/>
    </xf>
    <xf numFmtId="0" fontId="12" fillId="4" borderId="5" xfId="0" applyFont="1" applyFill="1" applyBorder="1" applyAlignment="1" applyProtection="1">
      <alignment horizontal="center" vertical="center"/>
      <protection hidden="1"/>
    </xf>
    <xf numFmtId="0" fontId="13" fillId="4" borderId="0" xfId="0" applyFont="1" applyFill="1" applyBorder="1" applyAlignment="1" applyProtection="1">
      <alignment horizontal="center" vertical="center" wrapText="1"/>
      <protection hidden="1"/>
    </xf>
    <xf numFmtId="0" fontId="8" fillId="4" borderId="12" xfId="0" applyFont="1" applyFill="1" applyBorder="1" applyAlignment="1" applyProtection="1">
      <alignment horizontal="center" vertical="center"/>
      <protection hidden="1"/>
    </xf>
    <xf numFmtId="0" fontId="8" fillId="4" borderId="4" xfId="0" applyFont="1" applyFill="1" applyBorder="1" applyAlignment="1" applyProtection="1">
      <alignment horizontal="center" vertical="center"/>
      <protection hidden="1"/>
    </xf>
    <xf numFmtId="0" fontId="8" fillId="4" borderId="5" xfId="0"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8" fillId="4" borderId="0" xfId="0" applyFont="1" applyFill="1" applyAlignment="1" applyProtection="1">
      <alignment horizontal="left" vertical="center"/>
      <protection hidden="1"/>
    </xf>
    <xf numFmtId="0" fontId="8" fillId="4" borderId="7" xfId="0" applyFont="1" applyFill="1" applyBorder="1" applyAlignment="1" applyProtection="1">
      <alignment horizontal="left" vertical="center"/>
      <protection hidden="1"/>
    </xf>
    <xf numFmtId="9" fontId="8" fillId="0" borderId="10" xfId="1" applyFont="1" applyFill="1" applyBorder="1" applyAlignment="1" applyProtection="1">
      <alignment horizontal="center" vertical="center"/>
      <protection hidden="1"/>
    </xf>
    <xf numFmtId="9" fontId="8" fillId="0" borderId="2" xfId="1"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0" xfId="0" applyFont="1" applyFill="1" applyAlignment="1" applyProtection="1">
      <alignment horizontal="center" vertical="center"/>
      <protection hidden="1"/>
    </xf>
    <xf numFmtId="0" fontId="8" fillId="0" borderId="7" xfId="0" applyFont="1" applyFill="1" applyBorder="1" applyAlignment="1" applyProtection="1">
      <alignment horizontal="center" vertical="center"/>
      <protection hidden="1"/>
    </xf>
    <xf numFmtId="9" fontId="8" fillId="0" borderId="13" xfId="1" applyFont="1" applyFill="1" applyBorder="1" applyAlignment="1" applyProtection="1">
      <alignment horizontal="center" vertical="center"/>
      <protection hidden="1"/>
    </xf>
    <xf numFmtId="9" fontId="8" fillId="0" borderId="6" xfId="1" applyFont="1" applyFill="1" applyBorder="1" applyAlignment="1" applyProtection="1">
      <alignment horizontal="center" vertical="center"/>
      <protection hidden="1"/>
    </xf>
    <xf numFmtId="40" fontId="8" fillId="0" borderId="8" xfId="2" applyNumberFormat="1" applyFont="1" applyFill="1" applyBorder="1" applyAlignment="1" applyProtection="1">
      <alignment horizontal="center" vertical="center"/>
      <protection hidden="1"/>
    </xf>
    <xf numFmtId="40" fontId="8" fillId="0" borderId="0" xfId="2" applyNumberFormat="1" applyFont="1" applyFill="1" applyBorder="1" applyAlignment="1" applyProtection="1">
      <alignment horizontal="center" vertical="center"/>
      <protection hidden="1"/>
    </xf>
    <xf numFmtId="0" fontId="8" fillId="4" borderId="8" xfId="0" applyFont="1" applyFill="1" applyBorder="1" applyAlignment="1" applyProtection="1">
      <alignment horizontal="right" vertical="center"/>
      <protection hidden="1"/>
    </xf>
    <xf numFmtId="0" fontId="8" fillId="4" borderId="0" xfId="0" applyFont="1" applyFill="1" applyAlignment="1" applyProtection="1">
      <alignment horizontal="right" vertical="center"/>
      <protection hidden="1"/>
    </xf>
    <xf numFmtId="38" fontId="8" fillId="0" borderId="11" xfId="2" applyFont="1" applyFill="1" applyBorder="1" applyAlignment="1" applyProtection="1">
      <alignment horizontal="center" vertical="center"/>
      <protection hidden="1"/>
    </xf>
    <xf numFmtId="38" fontId="8" fillId="0" borderId="10" xfId="2" applyFont="1" applyFill="1" applyBorder="1" applyAlignment="1" applyProtection="1">
      <alignment horizontal="center" vertical="center"/>
      <protection hidden="1"/>
    </xf>
    <xf numFmtId="40" fontId="8" fillId="0" borderId="11" xfId="2" applyNumberFormat="1" applyFont="1" applyFill="1" applyBorder="1" applyAlignment="1" applyProtection="1">
      <alignment horizontal="center" vertical="center"/>
      <protection hidden="1"/>
    </xf>
    <xf numFmtId="40" fontId="8" fillId="0" borderId="10" xfId="2" applyNumberFormat="1" applyFont="1" applyFill="1" applyBorder="1" applyAlignment="1" applyProtection="1">
      <alignment horizontal="center" vertical="center"/>
      <protection hidden="1"/>
    </xf>
    <xf numFmtId="0" fontId="8" fillId="4" borderId="0" xfId="0" applyFont="1" applyFill="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top" wrapText="1"/>
      <protection hidden="1"/>
    </xf>
    <xf numFmtId="0" fontId="8" fillId="4" borderId="13" xfId="0" applyFont="1" applyFill="1" applyBorder="1" applyAlignment="1" applyProtection="1">
      <alignment horizontal="center" vertical="top" wrapText="1"/>
      <protection hidden="1"/>
    </xf>
    <xf numFmtId="0" fontId="8" fillId="4" borderId="6" xfId="0" applyFont="1" applyFill="1" applyBorder="1" applyAlignment="1" applyProtection="1">
      <alignment horizontal="center" vertical="top" wrapText="1"/>
      <protection hidden="1"/>
    </xf>
    <xf numFmtId="38" fontId="8" fillId="5" borderId="11" xfId="2" applyFont="1" applyFill="1" applyBorder="1" applyAlignment="1" applyProtection="1">
      <alignment horizontal="center" vertical="center"/>
      <protection locked="0" hidden="1"/>
    </xf>
    <xf numFmtId="38" fontId="8" fillId="5" borderId="10" xfId="2"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12" fillId="5" borderId="12" xfId="0" applyFont="1" applyFill="1" applyBorder="1" applyAlignment="1" applyProtection="1">
      <alignment horizontal="left" vertical="top" wrapText="1"/>
      <protection locked="0"/>
    </xf>
    <xf numFmtId="0" fontId="12" fillId="5" borderId="4" xfId="0" applyFont="1" applyFill="1" applyBorder="1" applyAlignment="1" applyProtection="1">
      <alignment horizontal="left" vertical="top" wrapText="1"/>
      <protection locked="0"/>
    </xf>
    <xf numFmtId="0" fontId="12" fillId="5" borderId="5" xfId="0" applyFont="1" applyFill="1" applyBorder="1" applyAlignment="1" applyProtection="1">
      <alignment horizontal="left" vertical="top" wrapText="1"/>
      <protection locked="0"/>
    </xf>
    <xf numFmtId="0" fontId="12" fillId="5" borderId="11" xfId="0" applyFont="1" applyFill="1" applyBorder="1" applyAlignment="1" applyProtection="1">
      <alignment horizontal="left" vertical="top" wrapText="1"/>
      <protection locked="0"/>
    </xf>
    <xf numFmtId="0" fontId="12" fillId="5" borderId="10" xfId="0" applyFont="1" applyFill="1" applyBorder="1" applyAlignment="1" applyProtection="1">
      <alignment horizontal="left" vertical="top" wrapText="1"/>
      <protection locked="0"/>
    </xf>
    <xf numFmtId="0" fontId="12" fillId="5" borderId="2" xfId="0" applyFont="1" applyFill="1" applyBorder="1" applyAlignment="1" applyProtection="1">
      <alignment horizontal="left" vertical="top" wrapText="1"/>
      <protection locked="0"/>
    </xf>
    <xf numFmtId="0" fontId="12" fillId="0" borderId="1" xfId="0" applyFont="1" applyFill="1" applyBorder="1" applyAlignment="1">
      <alignment horizontal="left" vertical="top" wrapText="1"/>
    </xf>
    <xf numFmtId="0" fontId="8" fillId="4" borderId="1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2" fillId="0" borderId="1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8" fillId="4" borderId="0" xfId="0" applyFont="1" applyFill="1" applyAlignment="1">
      <alignment horizontal="center" vertical="center" wrapText="1"/>
    </xf>
    <xf numFmtId="0" fontId="8" fillId="5" borderId="12" xfId="0" applyFont="1" applyFill="1" applyBorder="1" applyAlignment="1" applyProtection="1">
      <alignment horizontal="center" wrapText="1"/>
      <protection locked="0"/>
    </xf>
    <xf numFmtId="0" fontId="8" fillId="5" borderId="4" xfId="0" applyFont="1" applyFill="1" applyBorder="1" applyAlignment="1" applyProtection="1">
      <alignment horizontal="center" wrapText="1"/>
      <protection locked="0"/>
    </xf>
    <xf numFmtId="0" fontId="8" fillId="5" borderId="5" xfId="0" applyFont="1" applyFill="1" applyBorder="1" applyAlignment="1" applyProtection="1">
      <alignment horizontal="center" wrapText="1"/>
      <protection locked="0"/>
    </xf>
    <xf numFmtId="0" fontId="8" fillId="5" borderId="8" xfId="0" applyFont="1" applyFill="1" applyBorder="1" applyAlignment="1" applyProtection="1">
      <alignment horizontal="center" wrapText="1"/>
      <protection locked="0"/>
    </xf>
    <xf numFmtId="0" fontId="8" fillId="5" borderId="0" xfId="0" applyFont="1" applyFill="1" applyBorder="1" applyAlignment="1" applyProtection="1">
      <alignment horizontal="center" wrapText="1"/>
      <protection locked="0"/>
    </xf>
    <xf numFmtId="0" fontId="8" fillId="5" borderId="7" xfId="0" applyFont="1" applyFill="1" applyBorder="1" applyAlignment="1" applyProtection="1">
      <alignment horizontal="center" wrapText="1"/>
      <protection locked="0"/>
    </xf>
    <xf numFmtId="0" fontId="8" fillId="5" borderId="8" xfId="0" applyFont="1" applyFill="1" applyBorder="1" applyAlignment="1" applyProtection="1">
      <alignment horizontal="center" vertical="top" wrapText="1"/>
      <protection locked="0"/>
    </xf>
    <xf numFmtId="0" fontId="8" fillId="5" borderId="0" xfId="0" applyFont="1" applyFill="1" applyBorder="1" applyAlignment="1" applyProtection="1">
      <alignment horizontal="center" vertical="top" wrapText="1"/>
      <protection locked="0"/>
    </xf>
    <xf numFmtId="0" fontId="8" fillId="5" borderId="7" xfId="0" applyFont="1" applyFill="1" applyBorder="1" applyAlignment="1" applyProtection="1">
      <alignment horizontal="center" vertical="top" wrapText="1"/>
      <protection locked="0"/>
    </xf>
    <xf numFmtId="0" fontId="8" fillId="5" borderId="9"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8" fillId="5" borderId="6" xfId="0" applyFont="1" applyFill="1" applyBorder="1" applyAlignment="1" applyProtection="1">
      <alignment horizontal="center" vertical="top" wrapText="1"/>
      <protection locked="0"/>
    </xf>
    <xf numFmtId="0" fontId="8" fillId="5" borderId="2"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9" fontId="4" fillId="0" borderId="1" xfId="1"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7"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8" fillId="5" borderId="1" xfId="0" applyFont="1" applyFill="1" applyBorder="1" applyAlignment="1" applyProtection="1">
      <alignment horizontal="left" vertical="top" wrapText="1"/>
      <protection locked="0"/>
    </xf>
    <xf numFmtId="0" fontId="13" fillId="0" borderId="0" xfId="0" applyFont="1" applyBorder="1" applyAlignment="1">
      <alignment vertical="center" wrapText="1" shrinkToFit="1"/>
    </xf>
    <xf numFmtId="186" fontId="13" fillId="0" borderId="11" xfId="2" applyNumberFormat="1" applyFont="1" applyFill="1" applyBorder="1" applyAlignment="1">
      <alignment horizontal="center" vertical="center"/>
    </xf>
    <xf numFmtId="186" fontId="13" fillId="0" borderId="2" xfId="2" applyNumberFormat="1" applyFont="1" applyFill="1" applyBorder="1" applyAlignment="1">
      <alignment horizontal="center" vertical="center"/>
    </xf>
    <xf numFmtId="187" fontId="13" fillId="0" borderId="11" xfId="2" applyNumberFormat="1" applyFont="1" applyFill="1" applyBorder="1" applyAlignment="1">
      <alignment horizontal="center" vertical="center"/>
    </xf>
    <xf numFmtId="187" fontId="13" fillId="0" borderId="2" xfId="2" applyNumberFormat="1" applyFont="1" applyFill="1" applyBorder="1" applyAlignment="1">
      <alignment horizontal="center" vertical="center"/>
    </xf>
    <xf numFmtId="180" fontId="13" fillId="0" borderId="22" xfId="2" applyNumberFormat="1" applyFont="1" applyFill="1" applyBorder="1" applyAlignment="1">
      <alignment horizontal="center" vertical="center"/>
    </xf>
    <xf numFmtId="180" fontId="13" fillId="0" borderId="23" xfId="2" applyNumberFormat="1" applyFont="1" applyFill="1" applyBorder="1" applyAlignment="1">
      <alignment horizontal="center" vertical="center"/>
    </xf>
    <xf numFmtId="185" fontId="13" fillId="0" borderId="11" xfId="2" applyNumberFormat="1" applyFont="1" applyFill="1" applyBorder="1" applyAlignment="1">
      <alignment horizontal="center" vertical="center"/>
    </xf>
    <xf numFmtId="185" fontId="13" fillId="0" borderId="2" xfId="2" applyNumberFormat="1" applyFont="1" applyFill="1" applyBorder="1" applyAlignment="1">
      <alignment horizontal="center" vertical="center"/>
    </xf>
    <xf numFmtId="0" fontId="13" fillId="4" borderId="9"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8" xfId="0" applyFont="1" applyFill="1" applyBorder="1" applyAlignment="1">
      <alignment horizontal="center" vertical="center" textRotation="255" shrinkToFit="1"/>
    </xf>
    <xf numFmtId="0" fontId="13" fillId="4" borderId="14" xfId="0" applyFont="1" applyFill="1" applyBorder="1" applyAlignment="1">
      <alignment horizontal="center" vertical="center" textRotation="255" shrinkToFit="1"/>
    </xf>
    <xf numFmtId="0" fontId="13" fillId="4" borderId="3" xfId="0" applyFont="1" applyFill="1" applyBorder="1" applyAlignment="1">
      <alignment horizontal="center" vertical="center" textRotation="255" shrinkToFit="1"/>
    </xf>
    <xf numFmtId="0" fontId="12" fillId="4" borderId="18" xfId="0" applyFont="1" applyFill="1" applyBorder="1" applyAlignment="1">
      <alignment vertical="center" wrapText="1" shrinkToFit="1"/>
    </xf>
    <xf numFmtId="0" fontId="12" fillId="4" borderId="3" xfId="0" applyFont="1" applyFill="1" applyBorder="1" applyAlignment="1">
      <alignment vertical="center" wrapText="1" shrinkToFit="1"/>
    </xf>
    <xf numFmtId="0" fontId="13" fillId="4" borderId="11"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9" xfId="0" applyFont="1" applyFill="1" applyBorder="1">
      <alignment vertical="center"/>
    </xf>
    <xf numFmtId="0" fontId="13" fillId="4" borderId="13" xfId="0" applyFont="1" applyFill="1" applyBorder="1">
      <alignment vertical="center"/>
    </xf>
    <xf numFmtId="0" fontId="13" fillId="4" borderId="11" xfId="0" applyFont="1" applyFill="1" applyBorder="1">
      <alignment vertical="center"/>
    </xf>
    <xf numFmtId="0" fontId="13" fillId="4" borderId="10" xfId="0" applyFont="1" applyFill="1" applyBorder="1">
      <alignment vertical="center"/>
    </xf>
    <xf numFmtId="0" fontId="13" fillId="4" borderId="0" xfId="0" applyFont="1" applyFill="1" applyAlignment="1">
      <alignment horizontal="center" vertical="center"/>
    </xf>
    <xf numFmtId="0" fontId="12" fillId="4" borderId="14" xfId="0" applyFont="1" applyFill="1" applyBorder="1" applyAlignment="1">
      <alignment vertical="center" wrapText="1" shrinkToFit="1"/>
    </xf>
    <xf numFmtId="0" fontId="13" fillId="4" borderId="18" xfId="0" applyFont="1" applyFill="1" applyBorder="1" applyAlignment="1">
      <alignment vertical="center" wrapText="1"/>
    </xf>
    <xf numFmtId="0" fontId="13" fillId="4" borderId="3" xfId="0" applyFont="1" applyFill="1" applyBorder="1" applyAlignment="1">
      <alignment vertical="center" wrapText="1"/>
    </xf>
    <xf numFmtId="0" fontId="13" fillId="4" borderId="11" xfId="0" applyFont="1" applyFill="1" applyBorder="1" applyAlignment="1">
      <alignment vertical="center" shrinkToFit="1"/>
    </xf>
    <xf numFmtId="0" fontId="13" fillId="4" borderId="10" xfId="0" applyFont="1" applyFill="1" applyBorder="1" applyAlignment="1">
      <alignment vertical="center" shrinkToFit="1"/>
    </xf>
    <xf numFmtId="0" fontId="13" fillId="4" borderId="18" xfId="0" applyFont="1" applyFill="1" applyBorder="1" applyAlignment="1">
      <alignment vertical="center" shrinkToFit="1"/>
    </xf>
    <xf numFmtId="0" fontId="13" fillId="4" borderId="3" xfId="0" applyFont="1" applyFill="1" applyBorder="1" applyAlignment="1">
      <alignment vertical="center" shrinkToFit="1"/>
    </xf>
    <xf numFmtId="0" fontId="13" fillId="4" borderId="18" xfId="0" applyFont="1" applyFill="1" applyBorder="1">
      <alignment vertical="center"/>
    </xf>
    <xf numFmtId="0" fontId="13" fillId="4" borderId="14" xfId="0" applyFont="1" applyFill="1" applyBorder="1">
      <alignment vertical="center"/>
    </xf>
    <xf numFmtId="0" fontId="13" fillId="4" borderId="3" xfId="0" applyFont="1" applyFill="1" applyBorder="1">
      <alignment vertical="center"/>
    </xf>
    <xf numFmtId="0" fontId="22" fillId="0" borderId="13" xfId="0"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3" fillId="4" borderId="6"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8"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8" fillId="0" borderId="18" xfId="0" applyFont="1" applyBorder="1" applyAlignment="1">
      <alignment horizontal="left" vertical="top" wrapText="1"/>
    </xf>
    <xf numFmtId="0" fontId="18" fillId="0" borderId="14" xfId="0" applyFont="1" applyBorder="1" applyAlignment="1">
      <alignment horizontal="left" vertical="top" wrapText="1"/>
    </xf>
    <xf numFmtId="0" fontId="18" fillId="0" borderId="3" xfId="0" applyFont="1" applyBorder="1" applyAlignment="1">
      <alignment horizontal="left" vertical="top" wrapText="1"/>
    </xf>
    <xf numFmtId="0" fontId="18" fillId="0" borderId="18" xfId="0" applyFont="1" applyBorder="1" applyAlignment="1">
      <alignment horizontal="center" vertical="top" wrapText="1"/>
    </xf>
    <xf numFmtId="0" fontId="18" fillId="0" borderId="14" xfId="0" applyFont="1" applyBorder="1" applyAlignment="1">
      <alignment horizontal="center" vertical="top" wrapText="1"/>
    </xf>
    <xf numFmtId="0" fontId="18" fillId="0" borderId="3" xfId="0" applyFont="1" applyBorder="1" applyAlignment="1">
      <alignment horizontal="center" vertical="top" wrapText="1"/>
    </xf>
    <xf numFmtId="0" fontId="18" fillId="0" borderId="18" xfId="0" applyFont="1" applyBorder="1" applyAlignment="1">
      <alignment horizontal="center" vertical="top"/>
    </xf>
    <xf numFmtId="0" fontId="18" fillId="0" borderId="14" xfId="0" applyFont="1" applyBorder="1" applyAlignment="1">
      <alignment horizontal="center" vertical="top"/>
    </xf>
    <xf numFmtId="0" fontId="18" fillId="0" borderId="3" xfId="0" applyFont="1" applyBorder="1" applyAlignment="1">
      <alignment horizontal="center" vertical="top"/>
    </xf>
    <xf numFmtId="0" fontId="18" fillId="0" borderId="18" xfId="0" applyFont="1" applyBorder="1" applyAlignment="1">
      <alignment horizontal="left" vertical="top"/>
    </xf>
    <xf numFmtId="0" fontId="18" fillId="0" borderId="14" xfId="0" applyFont="1" applyBorder="1" applyAlignment="1">
      <alignment horizontal="left" vertical="top"/>
    </xf>
    <xf numFmtId="0" fontId="18" fillId="0" borderId="3" xfId="0" applyFont="1" applyBorder="1" applyAlignment="1">
      <alignment horizontal="left" vertical="top"/>
    </xf>
    <xf numFmtId="11" fontId="18" fillId="0" borderId="18" xfId="0" applyNumberFormat="1" applyFont="1" applyBorder="1" applyAlignment="1">
      <alignment horizontal="left" vertical="top" wrapText="1"/>
    </xf>
    <xf numFmtId="11" fontId="18" fillId="0" borderId="14" xfId="0" applyNumberFormat="1" applyFont="1" applyBorder="1" applyAlignment="1">
      <alignment horizontal="left" vertical="top" wrapText="1"/>
    </xf>
    <xf numFmtId="11" fontId="18" fillId="0" borderId="3" xfId="0" applyNumberFormat="1" applyFont="1" applyBorder="1" applyAlignment="1">
      <alignment horizontal="left" vertical="top" wrapText="1"/>
    </xf>
    <xf numFmtId="191" fontId="54" fillId="7" borderId="4" xfId="4" applyNumberFormat="1" applyFont="1" applyFill="1" applyBorder="1" applyAlignment="1">
      <alignment horizontal="left" vertical="center" wrapText="1"/>
    </xf>
    <xf numFmtId="0" fontId="30" fillId="0" borderId="0" xfId="4" applyFont="1" applyAlignment="1">
      <alignment horizontal="left" vertical="center"/>
    </xf>
    <xf numFmtId="0" fontId="56" fillId="0" borderId="0" xfId="4" applyFont="1" applyAlignment="1">
      <alignment horizontal="left" vertical="top" wrapText="1"/>
    </xf>
    <xf numFmtId="191" fontId="52" fillId="7" borderId="13" xfId="4" applyNumberFormat="1" applyFont="1" applyFill="1" applyBorder="1" applyAlignment="1">
      <alignment horizontal="left" vertical="center" wrapText="1"/>
    </xf>
    <xf numFmtId="0" fontId="30" fillId="0" borderId="18" xfId="4" applyFont="1" applyBorder="1" applyAlignment="1">
      <alignment horizontal="center" vertical="center" shrinkToFit="1"/>
    </xf>
    <xf numFmtId="0" fontId="30" fillId="0" borderId="3" xfId="4" applyFont="1" applyBorder="1" applyAlignment="1">
      <alignment horizontal="center" vertical="center" shrinkToFit="1"/>
    </xf>
    <xf numFmtId="190" fontId="32" fillId="0" borderId="12" xfId="5" applyNumberFormat="1" applyFont="1" applyFill="1" applyBorder="1" applyAlignment="1">
      <alignment horizontal="center" vertical="center" shrinkToFit="1"/>
    </xf>
    <xf numFmtId="190" fontId="32" fillId="0" borderId="5" xfId="5" applyNumberFormat="1" applyFont="1" applyFill="1" applyBorder="1" applyAlignment="1">
      <alignment horizontal="center" vertical="center" shrinkToFit="1"/>
    </xf>
    <xf numFmtId="190" fontId="32" fillId="5" borderId="39" xfId="5" applyNumberFormat="1" applyFont="1" applyFill="1" applyBorder="1" applyAlignment="1">
      <alignment horizontal="center" vertical="center" shrinkToFit="1"/>
    </xf>
    <xf numFmtId="190" fontId="32" fillId="5" borderId="40" xfId="5" applyNumberFormat="1" applyFont="1" applyFill="1" applyBorder="1" applyAlignment="1">
      <alignment horizontal="center" vertical="center" shrinkToFit="1"/>
    </xf>
    <xf numFmtId="190" fontId="32" fillId="0" borderId="18" xfId="5" applyNumberFormat="1" applyFont="1" applyFill="1" applyBorder="1" applyAlignment="1">
      <alignment horizontal="center" vertical="center" wrapText="1" shrinkToFit="1"/>
    </xf>
    <xf numFmtId="190" fontId="32" fillId="0" borderId="3" xfId="5" applyNumberFormat="1" applyFont="1" applyFill="1" applyBorder="1" applyAlignment="1">
      <alignment horizontal="center" vertical="center" wrapText="1" shrinkToFit="1"/>
    </xf>
    <xf numFmtId="190" fontId="30" fillId="0" borderId="18" xfId="5" applyNumberFormat="1" applyFont="1" applyFill="1" applyBorder="1" applyAlignment="1">
      <alignment horizontal="center" vertical="center" shrinkToFit="1"/>
    </xf>
    <xf numFmtId="190" fontId="30" fillId="0" borderId="3" xfId="5" applyNumberFormat="1" applyFont="1" applyFill="1" applyBorder="1" applyAlignment="1">
      <alignment horizontal="center" vertical="center" shrinkToFit="1"/>
    </xf>
    <xf numFmtId="190" fontId="34" fillId="0" borderId="9" xfId="5" applyNumberFormat="1" applyFont="1" applyFill="1" applyBorder="1" applyAlignment="1">
      <alignment horizontal="center" vertical="center" shrinkToFit="1"/>
    </xf>
    <xf numFmtId="190" fontId="34" fillId="0" borderId="6" xfId="5" applyNumberFormat="1" applyFont="1" applyFill="1" applyBorder="1" applyAlignment="1">
      <alignment horizontal="center" vertical="center" shrinkToFit="1"/>
    </xf>
    <xf numFmtId="0" fontId="28" fillId="0" borderId="18" xfId="4" applyFont="1" applyBorder="1" applyAlignment="1">
      <alignment horizontal="left" vertical="center"/>
    </xf>
    <xf numFmtId="0" fontId="28" fillId="0" borderId="14" xfId="4" applyFont="1" applyBorder="1" applyAlignment="1">
      <alignment horizontal="left" vertical="center"/>
    </xf>
    <xf numFmtId="0" fontId="28" fillId="0" borderId="3" xfId="4" applyFont="1" applyBorder="1" applyAlignment="1">
      <alignment horizontal="left" vertical="center"/>
    </xf>
    <xf numFmtId="0" fontId="28" fillId="0" borderId="18" xfId="4" applyFont="1" applyBorder="1" applyAlignment="1">
      <alignment horizontal="left" vertical="center" shrinkToFit="1"/>
    </xf>
    <xf numFmtId="0" fontId="28" fillId="0" borderId="14" xfId="4" applyFont="1" applyBorder="1" applyAlignment="1">
      <alignment horizontal="left" vertical="center" shrinkToFit="1"/>
    </xf>
    <xf numFmtId="0" fontId="28" fillId="0" borderId="3" xfId="4" applyFont="1" applyBorder="1" applyAlignment="1">
      <alignment horizontal="left" vertical="center" shrinkToFit="1"/>
    </xf>
    <xf numFmtId="191" fontId="28" fillId="0" borderId="18" xfId="4" applyNumberFormat="1" applyFont="1" applyBorder="1" applyAlignment="1">
      <alignment horizontal="center" vertical="center"/>
    </xf>
    <xf numFmtId="191" fontId="28" fillId="0" borderId="14" xfId="4" applyNumberFormat="1" applyFont="1" applyBorder="1" applyAlignment="1">
      <alignment horizontal="center" vertical="center"/>
    </xf>
    <xf numFmtId="191" fontId="28" fillId="0" borderId="3" xfId="4" applyNumberFormat="1" applyFont="1" applyBorder="1" applyAlignment="1">
      <alignment horizontal="center" vertical="center"/>
    </xf>
    <xf numFmtId="193" fontId="28" fillId="0" borderId="58" xfId="4" applyNumberFormat="1" applyFont="1" applyBorder="1" applyAlignment="1">
      <alignment horizontal="center" vertical="center" wrapText="1"/>
    </xf>
    <xf numFmtId="193" fontId="28" fillId="0" borderId="7" xfId="4" applyNumberFormat="1" applyFont="1" applyBorder="1" applyAlignment="1">
      <alignment horizontal="center" vertical="center" wrapText="1"/>
    </xf>
    <xf numFmtId="193" fontId="28" fillId="0" borderId="123" xfId="4" applyNumberFormat="1" applyFont="1" applyBorder="1" applyAlignment="1">
      <alignment horizontal="center" vertical="center" wrapText="1"/>
    </xf>
    <xf numFmtId="193" fontId="39" fillId="0" borderId="18" xfId="4" applyNumberFormat="1" applyFont="1" applyBorder="1" applyAlignment="1">
      <alignment horizontal="left" vertical="center" wrapText="1"/>
    </xf>
    <xf numFmtId="193" fontId="39" fillId="0" borderId="14" xfId="4" applyNumberFormat="1" applyFont="1" applyBorder="1" applyAlignment="1">
      <alignment horizontal="left" vertical="center" wrapText="1"/>
    </xf>
    <xf numFmtId="193" fontId="39" fillId="0" borderId="3" xfId="4" applyNumberFormat="1" applyFont="1" applyBorder="1" applyAlignment="1">
      <alignment horizontal="left" vertical="center" wrapText="1"/>
    </xf>
    <xf numFmtId="191" fontId="38" fillId="0" borderId="0" xfId="4" applyNumberFormat="1" applyFont="1" applyAlignment="1">
      <alignment horizontal="left" vertical="center"/>
    </xf>
    <xf numFmtId="0" fontId="36" fillId="0" borderId="18" xfId="4" applyFont="1" applyBorder="1" applyAlignment="1">
      <alignment horizontal="left" vertical="center" shrinkToFit="1"/>
    </xf>
    <xf numFmtId="0" fontId="36" fillId="0" borderId="14" xfId="4" applyFont="1" applyBorder="1" applyAlignment="1">
      <alignment horizontal="left" vertical="center" shrinkToFit="1"/>
    </xf>
    <xf numFmtId="193" fontId="28" fillId="0" borderId="5" xfId="4" applyNumberFormat="1" applyFont="1" applyBorder="1" applyAlignment="1">
      <alignment horizontal="center" vertical="center" wrapText="1"/>
    </xf>
    <xf numFmtId="0" fontId="28" fillId="0" borderId="112" xfId="4" applyFont="1" applyBorder="1" applyAlignment="1">
      <alignment horizontal="left" vertical="center"/>
    </xf>
    <xf numFmtId="0" fontId="28" fillId="0" borderId="113" xfId="4" applyFont="1" applyBorder="1" applyAlignment="1">
      <alignment horizontal="left" vertical="center"/>
    </xf>
    <xf numFmtId="0" fontId="28" fillId="0" borderId="90" xfId="4" applyFont="1" applyBorder="1" applyAlignment="1">
      <alignment horizontal="left" vertical="center" shrinkToFit="1"/>
    </xf>
    <xf numFmtId="191" fontId="28" fillId="0" borderId="90" xfId="4" applyNumberFormat="1" applyFont="1" applyBorder="1" applyAlignment="1">
      <alignment horizontal="center" vertical="center"/>
    </xf>
    <xf numFmtId="0" fontId="50" fillId="0" borderId="18" xfId="4" applyFont="1" applyBorder="1" applyAlignment="1">
      <alignment horizontal="left" vertical="center" shrinkToFit="1"/>
    </xf>
    <xf numFmtId="0" fontId="28" fillId="0" borderId="51" xfId="4" applyFont="1" applyBorder="1" applyAlignment="1">
      <alignment horizontal="left" vertical="center"/>
    </xf>
    <xf numFmtId="0" fontId="28" fillId="0" borderId="51" xfId="4" applyFont="1" applyBorder="1" applyAlignment="1">
      <alignment horizontal="left" vertical="center" shrinkToFit="1"/>
    </xf>
    <xf numFmtId="191" fontId="28" fillId="0" borderId="51" xfId="4" applyNumberFormat="1" applyFont="1" applyBorder="1" applyAlignment="1">
      <alignment horizontal="center" vertical="center"/>
    </xf>
    <xf numFmtId="193" fontId="28" fillId="0" borderId="54" xfId="4" applyNumberFormat="1" applyFont="1" applyBorder="1" applyAlignment="1">
      <alignment horizontal="center" vertical="center" wrapText="1"/>
    </xf>
    <xf numFmtId="193" fontId="39" fillId="0" borderId="51" xfId="4" applyNumberFormat="1" applyFont="1" applyBorder="1" applyAlignment="1">
      <alignment horizontal="left" vertical="center" wrapText="1"/>
    </xf>
    <xf numFmtId="0" fontId="28" fillId="0" borderId="59" xfId="4" applyFont="1" applyBorder="1" applyAlignment="1">
      <alignment horizontal="left" vertical="center"/>
    </xf>
    <xf numFmtId="0" fontId="28" fillId="0" borderId="84" xfId="4" applyFont="1" applyBorder="1" applyAlignment="1">
      <alignment horizontal="left" vertical="center"/>
    </xf>
    <xf numFmtId="0" fontId="28" fillId="0" borderId="99" xfId="4" applyFont="1" applyBorder="1" applyAlignment="1">
      <alignment horizontal="left" vertical="center"/>
    </xf>
    <xf numFmtId="0" fontId="28" fillId="0" borderId="50" xfId="4" applyFont="1" applyBorder="1" applyAlignment="1">
      <alignment horizontal="left" vertical="center" shrinkToFit="1"/>
    </xf>
    <xf numFmtId="191" fontId="28" fillId="0" borderId="50" xfId="4" applyNumberFormat="1" applyFont="1" applyBorder="1" applyAlignment="1">
      <alignment horizontal="center" vertical="center"/>
    </xf>
    <xf numFmtId="193" fontId="39" fillId="0" borderId="60" xfId="4" applyNumberFormat="1" applyFont="1" applyBorder="1" applyAlignment="1">
      <alignment horizontal="left" vertical="center" wrapText="1"/>
    </xf>
    <xf numFmtId="193" fontId="39" fillId="0" borderId="24" xfId="4" applyNumberFormat="1" applyFont="1" applyBorder="1" applyAlignment="1">
      <alignment horizontal="left" vertical="center" wrapText="1"/>
    </xf>
    <xf numFmtId="193" fontId="39" fillId="0" borderId="92" xfId="4" applyNumberFormat="1" applyFont="1" applyBorder="1" applyAlignment="1">
      <alignment horizontal="left" vertical="center" wrapText="1"/>
    </xf>
    <xf numFmtId="0" fontId="28" fillId="0" borderId="25" xfId="4" applyFont="1" applyBorder="1" applyAlignment="1">
      <alignment horizontal="left" vertical="center"/>
    </xf>
    <xf numFmtId="0" fontId="28" fillId="0" borderId="25" xfId="4" applyFont="1" applyBorder="1" applyAlignment="1">
      <alignment horizontal="left" vertical="center" shrinkToFit="1"/>
    </xf>
    <xf numFmtId="191" fontId="28" fillId="0" borderId="25" xfId="4" applyNumberFormat="1" applyFont="1" applyBorder="1" applyAlignment="1">
      <alignment horizontal="center" vertical="center"/>
    </xf>
    <xf numFmtId="193" fontId="28" fillId="0" borderId="26" xfId="4" applyNumberFormat="1" applyFont="1" applyBorder="1" applyAlignment="1">
      <alignment horizontal="center" vertical="center" wrapText="1"/>
    </xf>
    <xf numFmtId="183" fontId="39" fillId="0" borderId="5" xfId="4" applyNumberFormat="1" applyFont="1" applyBorder="1" applyAlignment="1">
      <alignment horizontal="left" vertical="center" wrapText="1"/>
    </xf>
    <xf numFmtId="191" fontId="28" fillId="0" borderId="8" xfId="4" applyNumberFormat="1" applyFont="1" applyBorder="1" applyAlignment="1">
      <alignment horizontal="center" vertical="center"/>
    </xf>
    <xf numFmtId="191" fontId="28" fillId="0" borderId="12" xfId="4" applyNumberFormat="1" applyFont="1" applyBorder="1" applyAlignment="1">
      <alignment horizontal="center" vertical="center"/>
    </xf>
    <xf numFmtId="183" fontId="39" fillId="0" borderId="18" xfId="4" applyNumberFormat="1" applyFont="1" applyBorder="1" applyAlignment="1">
      <alignment horizontal="left" vertical="center" wrapText="1"/>
    </xf>
    <xf numFmtId="0" fontId="28" fillId="0" borderId="1" xfId="4" applyFont="1" applyBorder="1" applyAlignment="1">
      <alignment horizontal="left" vertical="center"/>
    </xf>
    <xf numFmtId="0" fontId="28" fillId="0" borderId="1" xfId="4" applyFont="1" applyBorder="1" applyAlignment="1">
      <alignment horizontal="left" vertical="center" shrinkToFit="1"/>
    </xf>
    <xf numFmtId="191" fontId="28" fillId="0" borderId="1" xfId="4" applyNumberFormat="1" applyFont="1" applyBorder="1" applyAlignment="1">
      <alignment horizontal="center" vertical="center"/>
    </xf>
    <xf numFmtId="193" fontId="28" fillId="0" borderId="2" xfId="4" applyNumberFormat="1" applyFont="1" applyBorder="1" applyAlignment="1">
      <alignment horizontal="center" vertical="center" wrapText="1"/>
    </xf>
    <xf numFmtId="183" fontId="39" fillId="0" borderId="1" xfId="4" applyNumberFormat="1" applyFont="1" applyBorder="1" applyAlignment="1">
      <alignment horizontal="left" vertical="center" wrapText="1"/>
    </xf>
    <xf numFmtId="191" fontId="36" fillId="0" borderId="12" xfId="4" applyNumberFormat="1" applyFont="1" applyBorder="1" applyAlignment="1">
      <alignment horizontal="center" vertical="center"/>
    </xf>
    <xf numFmtId="0" fontId="43" fillId="0" borderId="18" xfId="4" applyFont="1" applyBorder="1" applyAlignment="1">
      <alignment horizontal="left" vertical="center" shrinkToFit="1"/>
    </xf>
    <xf numFmtId="183" fontId="39" fillId="0" borderId="51" xfId="4" applyNumberFormat="1" applyFont="1" applyBorder="1" applyAlignment="1">
      <alignment horizontal="left" vertical="center" wrapText="1"/>
    </xf>
    <xf numFmtId="193" fontId="28" fillId="0" borderId="105" xfId="4" applyNumberFormat="1" applyFont="1" applyBorder="1" applyAlignment="1">
      <alignment horizontal="center" vertical="center" wrapText="1"/>
    </xf>
    <xf numFmtId="193" fontId="28" fillId="0" borderId="66" xfId="4" applyNumberFormat="1" applyFont="1" applyBorder="1" applyAlignment="1">
      <alignment horizontal="center" vertical="center" wrapText="1"/>
    </xf>
    <xf numFmtId="183" fontId="39" fillId="0" borderId="54" xfId="4" applyNumberFormat="1" applyFont="1" applyBorder="1" applyAlignment="1">
      <alignment horizontal="left" vertical="center" wrapText="1"/>
    </xf>
    <xf numFmtId="193" fontId="28" fillId="0" borderId="115" xfId="4" applyNumberFormat="1" applyFont="1" applyBorder="1" applyAlignment="1">
      <alignment horizontal="center" vertical="center" wrapText="1"/>
    </xf>
    <xf numFmtId="183" fontId="39" fillId="0" borderId="60" xfId="4" applyNumberFormat="1" applyFont="1" applyBorder="1" applyAlignment="1">
      <alignment horizontal="left" vertical="center" wrapText="1"/>
    </xf>
    <xf numFmtId="183" fontId="39" fillId="0" borderId="30" xfId="4" applyNumberFormat="1" applyFont="1" applyBorder="1" applyAlignment="1">
      <alignment horizontal="left" vertical="center" wrapText="1"/>
    </xf>
    <xf numFmtId="183" fontId="39" fillId="0" borderId="92" xfId="4" applyNumberFormat="1" applyFont="1" applyBorder="1" applyAlignment="1">
      <alignment horizontal="left" vertical="center" wrapText="1"/>
    </xf>
    <xf numFmtId="183" fontId="39" fillId="0" borderId="50" xfId="4" applyNumberFormat="1" applyFont="1" applyBorder="1" applyAlignment="1">
      <alignment horizontal="left" vertical="center" wrapText="1"/>
    </xf>
    <xf numFmtId="183" fontId="39" fillId="0" borderId="68" xfId="4" applyNumberFormat="1" applyFont="1" applyBorder="1" applyAlignment="1">
      <alignment horizontal="left" vertical="center" wrapText="1"/>
    </xf>
    <xf numFmtId="191" fontId="28" fillId="0" borderId="24" xfId="4" applyNumberFormat="1" applyFont="1" applyBorder="1" applyAlignment="1">
      <alignment horizontal="center" vertical="center"/>
    </xf>
    <xf numFmtId="0" fontId="28" fillId="0" borderId="36" xfId="4" applyFont="1" applyBorder="1" applyAlignment="1">
      <alignment horizontal="left" vertical="center"/>
    </xf>
    <xf numFmtId="0" fontId="28" fillId="0" borderId="37" xfId="4" applyFont="1" applyBorder="1" applyAlignment="1">
      <alignment horizontal="left" vertical="center"/>
    </xf>
    <xf numFmtId="0" fontId="28" fillId="0" borderId="124" xfId="4" applyFont="1" applyBorder="1" applyAlignment="1">
      <alignment horizontal="left" vertical="center"/>
    </xf>
    <xf numFmtId="0" fontId="28" fillId="0" borderId="36" xfId="4" applyFont="1" applyBorder="1" applyAlignment="1">
      <alignment horizontal="left" vertical="center" shrinkToFit="1"/>
    </xf>
    <xf numFmtId="0" fontId="28" fillId="0" borderId="37" xfId="4" applyFont="1" applyBorder="1" applyAlignment="1">
      <alignment horizontal="left" vertical="center" shrinkToFit="1"/>
    </xf>
    <xf numFmtId="0" fontId="28" fillId="0" borderId="124" xfId="4" applyFont="1" applyBorder="1" applyAlignment="1">
      <alignment horizontal="left" vertical="center" shrinkToFit="1"/>
    </xf>
    <xf numFmtId="191" fontId="28" fillId="0" borderId="36" xfId="4" applyNumberFormat="1" applyFont="1" applyBorder="1" applyAlignment="1">
      <alignment horizontal="center" vertical="center"/>
    </xf>
    <xf numFmtId="191" fontId="28" fillId="0" borderId="37" xfId="4" applyNumberFormat="1" applyFont="1" applyBorder="1" applyAlignment="1">
      <alignment horizontal="center" vertical="center"/>
    </xf>
    <xf numFmtId="191" fontId="28" fillId="0" borderId="124" xfId="4" applyNumberFormat="1" applyFont="1" applyBorder="1" applyAlignment="1">
      <alignment horizontal="center" vertical="center"/>
    </xf>
    <xf numFmtId="183" fontId="39" fillId="0" borderId="24" xfId="4" applyNumberFormat="1" applyFont="1" applyBorder="1" applyAlignment="1">
      <alignment horizontal="left" vertical="center" wrapText="1"/>
    </xf>
    <xf numFmtId="191" fontId="28" fillId="0" borderId="78" xfId="4" applyNumberFormat="1" applyFont="1" applyBorder="1" applyAlignment="1">
      <alignment horizontal="center" vertical="center"/>
    </xf>
    <xf numFmtId="191" fontId="28" fillId="0" borderId="91" xfId="4" applyNumberFormat="1" applyFont="1" applyBorder="1" applyAlignment="1">
      <alignment horizontal="center" vertical="center"/>
    </xf>
    <xf numFmtId="183" fontId="39" fillId="0" borderId="14" xfId="4" applyNumberFormat="1" applyFont="1" applyBorder="1" applyAlignment="1">
      <alignment horizontal="left" vertical="center" wrapText="1"/>
    </xf>
    <xf numFmtId="0" fontId="37" fillId="0" borderId="18" xfId="4" applyFont="1" applyBorder="1" applyAlignment="1">
      <alignment horizontal="left" vertical="center" shrinkToFit="1"/>
    </xf>
    <xf numFmtId="191" fontId="28" fillId="0" borderId="59" xfId="4" applyNumberFormat="1" applyFont="1" applyBorder="1" applyAlignment="1">
      <alignment horizontal="center" vertical="center"/>
    </xf>
    <xf numFmtId="191" fontId="28" fillId="0" borderId="70" xfId="4" applyNumberFormat="1" applyFont="1" applyBorder="1" applyAlignment="1">
      <alignment horizontal="center" vertical="center"/>
    </xf>
    <xf numFmtId="0" fontId="28" fillId="0" borderId="90" xfId="4" applyFont="1" applyBorder="1" applyAlignment="1">
      <alignment horizontal="left" vertical="center"/>
    </xf>
    <xf numFmtId="183" fontId="39" fillId="0" borderId="90" xfId="4" applyNumberFormat="1" applyFont="1" applyBorder="1" applyAlignment="1">
      <alignment horizontal="left" vertical="center" wrapText="1"/>
    </xf>
    <xf numFmtId="0" fontId="28" fillId="0" borderId="73" xfId="4" applyFont="1" applyBorder="1" applyAlignment="1">
      <alignment horizontal="left" vertical="center"/>
    </xf>
    <xf numFmtId="0" fontId="28" fillId="0" borderId="73" xfId="4" applyFont="1" applyBorder="1" applyAlignment="1">
      <alignment horizontal="left" vertical="center" shrinkToFit="1"/>
    </xf>
    <xf numFmtId="191" fontId="28" fillId="0" borderId="73" xfId="4" applyNumberFormat="1" applyFont="1" applyBorder="1" applyAlignment="1">
      <alignment horizontal="center" vertical="center"/>
    </xf>
    <xf numFmtId="193" fontId="28" fillId="0" borderId="32" xfId="4" applyNumberFormat="1" applyFont="1" applyBorder="1" applyAlignment="1">
      <alignment horizontal="center" vertical="center" wrapText="1"/>
    </xf>
    <xf numFmtId="183" fontId="39" fillId="0" borderId="73" xfId="4" applyNumberFormat="1" applyFont="1" applyBorder="1" applyAlignment="1">
      <alignment horizontal="left" vertical="center" wrapText="1"/>
    </xf>
    <xf numFmtId="183" fontId="39" fillId="0" borderId="25" xfId="4" applyNumberFormat="1" applyFont="1" applyBorder="1" applyAlignment="1">
      <alignment horizontal="left" vertical="center" wrapText="1"/>
    </xf>
    <xf numFmtId="191" fontId="36" fillId="0" borderId="18" xfId="4" applyNumberFormat="1" applyFont="1" applyBorder="1" applyAlignment="1">
      <alignment horizontal="center" vertical="center"/>
    </xf>
    <xf numFmtId="191" fontId="36" fillId="0" borderId="51" xfId="4" applyNumberFormat="1" applyFont="1" applyBorder="1" applyAlignment="1">
      <alignment horizontal="center" vertical="center"/>
    </xf>
    <xf numFmtId="191" fontId="36" fillId="0" borderId="14" xfId="4" applyNumberFormat="1" applyFont="1" applyBorder="1" applyAlignment="1">
      <alignment horizontal="center" vertical="center"/>
    </xf>
    <xf numFmtId="191" fontId="36" fillId="0" borderId="3" xfId="4" applyNumberFormat="1" applyFont="1" applyBorder="1" applyAlignment="1">
      <alignment horizontal="center" vertical="center"/>
    </xf>
    <xf numFmtId="0" fontId="37" fillId="0" borderId="14" xfId="4" applyFont="1" applyBorder="1" applyAlignment="1">
      <alignment horizontal="left" vertical="center" shrinkToFit="1"/>
    </xf>
    <xf numFmtId="0" fontId="39" fillId="0" borderId="18" xfId="4" applyFont="1" applyBorder="1" applyAlignment="1">
      <alignment horizontal="left" vertical="center" shrinkToFit="1"/>
    </xf>
    <xf numFmtId="191" fontId="36" fillId="0" borderId="1" xfId="4" applyNumberFormat="1" applyFont="1" applyBorder="1" applyAlignment="1">
      <alignment horizontal="center" vertical="center"/>
    </xf>
    <xf numFmtId="191" fontId="28" fillId="0" borderId="5" xfId="4" applyNumberFormat="1" applyFont="1" applyBorder="1" applyAlignment="1">
      <alignment horizontal="center" vertical="center"/>
    </xf>
    <xf numFmtId="191" fontId="28" fillId="0" borderId="2" xfId="4" applyNumberFormat="1" applyFont="1" applyBorder="1" applyAlignment="1">
      <alignment horizontal="center" vertical="center"/>
    </xf>
    <xf numFmtId="193" fontId="28" fillId="0" borderId="7" xfId="4" applyNumberFormat="1" applyFont="1" applyBorder="1" applyAlignment="1">
      <alignment horizontal="center" vertical="center" wrapText="1" shrinkToFit="1"/>
    </xf>
    <xf numFmtId="193" fontId="28" fillId="0" borderId="5" xfId="4" applyNumberFormat="1" applyFont="1" applyBorder="1" applyAlignment="1">
      <alignment horizontal="center" vertical="center" wrapText="1" shrinkToFit="1"/>
    </xf>
    <xf numFmtId="0" fontId="36" fillId="0" borderId="51" xfId="4" applyFont="1" applyBorder="1" applyAlignment="1">
      <alignment horizontal="left" vertical="center" shrinkToFit="1"/>
    </xf>
    <xf numFmtId="0" fontId="28" fillId="0" borderId="12" xfId="4" applyFont="1" applyBorder="1" applyAlignment="1">
      <alignment horizontal="left" vertical="center"/>
    </xf>
    <xf numFmtId="0" fontId="28" fillId="0" borderId="59" xfId="4" applyFont="1" applyBorder="1" applyAlignment="1">
      <alignment horizontal="left" vertical="center" shrinkToFit="1"/>
    </xf>
    <xf numFmtId="0" fontId="28" fillId="0" borderId="31" xfId="4" applyFont="1" applyBorder="1" applyAlignment="1">
      <alignment horizontal="left" vertical="center"/>
    </xf>
    <xf numFmtId="0" fontId="28" fillId="0" borderId="74" xfId="4" applyFont="1" applyBorder="1" applyAlignment="1">
      <alignment horizontal="left" vertical="center" shrinkToFit="1"/>
    </xf>
    <xf numFmtId="183" fontId="39" fillId="0" borderId="122" xfId="4" applyNumberFormat="1" applyFont="1" applyBorder="1" applyAlignment="1">
      <alignment horizontal="left" vertical="center" wrapText="1"/>
    </xf>
    <xf numFmtId="183" fontId="39" fillId="0" borderId="32" xfId="4" applyNumberFormat="1" applyFont="1" applyBorder="1" applyAlignment="1">
      <alignment horizontal="left" vertical="center" wrapText="1"/>
    </xf>
    <xf numFmtId="0" fontId="28" fillId="0" borderId="60" xfId="4" applyFont="1" applyBorder="1" applyAlignment="1">
      <alignment horizontal="left" vertical="center"/>
    </xf>
    <xf numFmtId="0" fontId="28" fillId="0" borderId="29" xfId="4" applyFont="1" applyBorder="1" applyAlignment="1">
      <alignment horizontal="left" vertical="center" shrinkToFit="1"/>
    </xf>
    <xf numFmtId="0" fontId="36" fillId="0" borderId="84" xfId="4" applyFont="1" applyBorder="1" applyAlignment="1">
      <alignment horizontal="left" vertical="center"/>
    </xf>
    <xf numFmtId="0" fontId="36" fillId="0" borderId="112" xfId="4" applyFont="1" applyBorder="1" applyAlignment="1">
      <alignment horizontal="left" vertical="center"/>
    </xf>
    <xf numFmtId="0" fontId="36" fillId="0" borderId="121" xfId="4" applyFont="1" applyBorder="1" applyAlignment="1">
      <alignment horizontal="left" vertical="center"/>
    </xf>
    <xf numFmtId="0" fontId="37" fillId="0" borderId="12" xfId="4" applyFont="1" applyBorder="1" applyAlignment="1">
      <alignment horizontal="left" vertical="center" shrinkToFit="1"/>
    </xf>
    <xf numFmtId="0" fontId="39" fillId="0" borderId="8" xfId="4" applyFont="1" applyBorder="1" applyAlignment="1">
      <alignment horizontal="left" vertical="center" shrinkToFit="1"/>
    </xf>
    <xf numFmtId="0" fontId="39" fillId="0" borderId="9" xfId="4" applyFont="1" applyBorder="1" applyAlignment="1">
      <alignment horizontal="left" vertical="center" shrinkToFit="1"/>
    </xf>
    <xf numFmtId="191" fontId="28" fillId="0" borderId="33" xfId="4" applyNumberFormat="1" applyFont="1" applyBorder="1" applyAlignment="1">
      <alignment horizontal="center" vertical="center"/>
    </xf>
    <xf numFmtId="191" fontId="28" fillId="0" borderId="35" xfId="4" applyNumberFormat="1" applyFont="1" applyBorder="1" applyAlignment="1">
      <alignment horizontal="center" vertical="center"/>
    </xf>
    <xf numFmtId="193" fontId="28" fillId="0" borderId="34" xfId="4" applyNumberFormat="1" applyFont="1" applyBorder="1" applyAlignment="1">
      <alignment horizontal="center" vertical="center" wrapText="1"/>
    </xf>
    <xf numFmtId="193" fontId="28" fillId="0" borderId="103" xfId="4" applyNumberFormat="1" applyFont="1" applyBorder="1" applyAlignment="1">
      <alignment horizontal="center" vertical="center" wrapText="1"/>
    </xf>
    <xf numFmtId="183" fontId="39" fillId="0" borderId="28" xfId="4" applyNumberFormat="1" applyFont="1" applyBorder="1" applyAlignment="1">
      <alignment horizontal="left" vertical="center" wrapText="1"/>
    </xf>
    <xf numFmtId="193" fontId="28" fillId="0" borderId="4" xfId="4" applyNumberFormat="1" applyFont="1" applyBorder="1" applyAlignment="1">
      <alignment horizontal="center" vertical="center" wrapText="1"/>
    </xf>
    <xf numFmtId="193" fontId="28" fillId="0" borderId="98" xfId="4" applyNumberFormat="1" applyFont="1" applyBorder="1" applyAlignment="1">
      <alignment horizontal="center" vertical="center" wrapText="1"/>
    </xf>
    <xf numFmtId="183" fontId="39" fillId="0" borderId="29" xfId="4" applyNumberFormat="1" applyFont="1" applyBorder="1" applyAlignment="1">
      <alignment horizontal="left" vertical="center" wrapText="1"/>
    </xf>
    <xf numFmtId="193" fontId="28" fillId="0" borderId="0" xfId="4" applyNumberFormat="1" applyFont="1" applyAlignment="1">
      <alignment horizontal="center" vertical="center" wrapText="1"/>
    </xf>
    <xf numFmtId="183" fontId="39" fillId="0" borderId="31" xfId="4" applyNumberFormat="1" applyFont="1" applyBorder="1" applyAlignment="1">
      <alignment horizontal="left" vertical="center" wrapText="1"/>
    </xf>
    <xf numFmtId="191" fontId="28" fillId="0" borderId="60" xfId="4" applyNumberFormat="1" applyFont="1" applyBorder="1" applyAlignment="1">
      <alignment horizontal="center" vertical="center"/>
    </xf>
    <xf numFmtId="191" fontId="28" fillId="0" borderId="92" xfId="4" applyNumberFormat="1" applyFont="1" applyBorder="1" applyAlignment="1">
      <alignment horizontal="center" vertical="center"/>
    </xf>
    <xf numFmtId="0" fontId="28" fillId="0" borderId="117" xfId="4" applyFont="1" applyBorder="1" applyAlignment="1">
      <alignment horizontal="left" vertical="center" shrinkToFit="1"/>
    </xf>
    <xf numFmtId="193" fontId="28" fillId="0" borderId="58" xfId="4" applyNumberFormat="1" applyFont="1" applyBorder="1" applyAlignment="1">
      <alignment horizontal="center" vertical="center" wrapText="1" shrinkToFit="1"/>
    </xf>
    <xf numFmtId="193" fontId="28" fillId="0" borderId="71" xfId="4" applyNumberFormat="1" applyFont="1" applyBorder="1" applyAlignment="1">
      <alignment horizontal="center" vertical="center" wrapText="1" shrinkToFit="1"/>
    </xf>
    <xf numFmtId="0" fontId="28" fillId="0" borderId="24" xfId="4" applyFont="1" applyBorder="1" applyAlignment="1">
      <alignment horizontal="left" vertical="center"/>
    </xf>
    <xf numFmtId="0" fontId="28" fillId="0" borderId="27" xfId="4" applyFont="1" applyBorder="1" applyAlignment="1">
      <alignment horizontal="left" vertical="center"/>
    </xf>
    <xf numFmtId="0" fontId="28" fillId="0" borderId="28" xfId="4" applyFont="1" applyBorder="1" applyAlignment="1">
      <alignment horizontal="left" vertical="center" shrinkToFit="1"/>
    </xf>
    <xf numFmtId="193" fontId="28" fillId="0" borderId="65" xfId="4" applyNumberFormat="1" applyFont="1" applyBorder="1" applyAlignment="1">
      <alignment horizontal="center" vertical="center" wrapText="1"/>
    </xf>
    <xf numFmtId="183" fontId="39" fillId="0" borderId="84" xfId="4" applyNumberFormat="1" applyFont="1" applyBorder="1" applyAlignment="1">
      <alignment horizontal="left" vertical="center" wrapText="1"/>
    </xf>
    <xf numFmtId="183" fontId="39" fillId="0" borderId="116" xfId="4" applyNumberFormat="1" applyFont="1" applyBorder="1" applyAlignment="1">
      <alignment horizontal="left" vertical="center" wrapText="1"/>
    </xf>
    <xf numFmtId="193" fontId="28" fillId="0" borderId="2" xfId="4" applyNumberFormat="1" applyFont="1" applyBorder="1" applyAlignment="1">
      <alignment horizontal="center" vertical="center" wrapText="1" shrinkToFit="1"/>
    </xf>
    <xf numFmtId="183" fontId="37" fillId="0" borderId="18" xfId="4" applyNumberFormat="1" applyFont="1" applyBorder="1" applyAlignment="1">
      <alignment horizontal="left" vertical="center" wrapText="1"/>
    </xf>
    <xf numFmtId="183" fontId="37" fillId="0" borderId="1" xfId="4" applyNumberFormat="1" applyFont="1" applyBorder="1" applyAlignment="1">
      <alignment horizontal="left" vertical="center" wrapText="1"/>
    </xf>
    <xf numFmtId="191" fontId="36" fillId="0" borderId="50" xfId="4" applyNumberFormat="1" applyFont="1" applyBorder="1" applyAlignment="1">
      <alignment horizontal="center" vertical="center"/>
    </xf>
    <xf numFmtId="193" fontId="28" fillId="0" borderId="54" xfId="4" applyNumberFormat="1" applyFont="1" applyBorder="1" applyAlignment="1">
      <alignment horizontal="center" vertical="center" wrapText="1" shrinkToFit="1"/>
    </xf>
    <xf numFmtId="191" fontId="28" fillId="0" borderId="30" xfId="4" applyNumberFormat="1" applyFont="1" applyBorder="1" applyAlignment="1">
      <alignment horizontal="center" vertical="center"/>
    </xf>
    <xf numFmtId="191" fontId="28" fillId="0" borderId="114" xfId="4" applyNumberFormat="1" applyFont="1" applyBorder="1" applyAlignment="1">
      <alignment horizontal="center" vertical="center"/>
    </xf>
    <xf numFmtId="193" fontId="28" fillId="0" borderId="0" xfId="4" applyNumberFormat="1" applyFont="1" applyAlignment="1">
      <alignment horizontal="center" vertical="center" wrapText="1" shrinkToFit="1"/>
    </xf>
    <xf numFmtId="193" fontId="28" fillId="0" borderId="4" xfId="4" applyNumberFormat="1" applyFont="1" applyBorder="1" applyAlignment="1">
      <alignment horizontal="center" vertical="center" wrapText="1" shrinkToFit="1"/>
    </xf>
    <xf numFmtId="193" fontId="28" fillId="0" borderId="10" xfId="4" applyNumberFormat="1" applyFont="1" applyBorder="1" applyAlignment="1">
      <alignment horizontal="center" vertical="center" wrapText="1" shrinkToFit="1"/>
    </xf>
    <xf numFmtId="0" fontId="45" fillId="0" borderId="31" xfId="4" applyFont="1" applyBorder="1" applyAlignment="1">
      <alignment horizontal="left" vertical="center" wrapText="1" shrinkToFit="1"/>
    </xf>
    <xf numFmtId="0" fontId="39" fillId="0" borderId="108" xfId="4" applyFont="1" applyBorder="1" applyAlignment="1">
      <alignment horizontal="left" vertical="center" wrapText="1" shrinkToFit="1"/>
    </xf>
    <xf numFmtId="0" fontId="39" fillId="0" borderId="111" xfId="4" applyFont="1" applyBorder="1" applyAlignment="1">
      <alignment horizontal="left" vertical="center" wrapText="1" shrinkToFit="1"/>
    </xf>
    <xf numFmtId="0" fontId="28" fillId="0" borderId="18" xfId="4" applyFont="1" applyBorder="1" applyAlignment="1">
      <alignment horizontal="left" vertical="center" wrapText="1"/>
    </xf>
    <xf numFmtId="0" fontId="28" fillId="0" borderId="92" xfId="4" applyFont="1" applyBorder="1" applyAlignment="1">
      <alignment horizontal="left" vertical="center"/>
    </xf>
    <xf numFmtId="0" fontId="28" fillId="0" borderId="72" xfId="4" applyFont="1" applyBorder="1" applyAlignment="1">
      <alignment horizontal="left" vertical="center"/>
    </xf>
    <xf numFmtId="0" fontId="28" fillId="0" borderId="95" xfId="4" applyFont="1" applyBorder="1" applyAlignment="1">
      <alignment horizontal="left" vertical="center"/>
    </xf>
    <xf numFmtId="0" fontId="36" fillId="0" borderId="79" xfId="4" applyFont="1" applyBorder="1" applyAlignment="1">
      <alignment horizontal="left" vertical="center" shrinkToFit="1"/>
    </xf>
    <xf numFmtId="191" fontId="28" fillId="0" borderId="79" xfId="4" applyNumberFormat="1" applyFont="1" applyBorder="1" applyAlignment="1">
      <alignment horizontal="center" vertical="center"/>
    </xf>
    <xf numFmtId="191" fontId="28" fillId="0" borderId="28" xfId="4" applyNumberFormat="1" applyFont="1" applyBorder="1" applyAlignment="1">
      <alignment horizontal="center" vertical="center"/>
    </xf>
    <xf numFmtId="183" fontId="39" fillId="0" borderId="99" xfId="4" applyNumberFormat="1" applyFont="1" applyBorder="1" applyAlignment="1">
      <alignment horizontal="left" vertical="center" wrapText="1"/>
    </xf>
    <xf numFmtId="183" fontId="39" fillId="0" borderId="70" xfId="4" applyNumberFormat="1" applyFont="1" applyBorder="1" applyAlignment="1">
      <alignment horizontal="left" vertical="center" wrapText="1"/>
    </xf>
    <xf numFmtId="183" fontId="39" fillId="0" borderId="94" xfId="4" applyNumberFormat="1" applyFont="1" applyBorder="1" applyAlignment="1">
      <alignment horizontal="left" vertical="center" wrapText="1"/>
    </xf>
    <xf numFmtId="0" fontId="28" fillId="0" borderId="74" xfId="4" applyFont="1" applyBorder="1" applyAlignment="1">
      <alignment horizontal="left" vertical="center"/>
    </xf>
    <xf numFmtId="191" fontId="28" fillId="0" borderId="74" xfId="4" applyNumberFormat="1" applyFont="1" applyBorder="1" applyAlignment="1">
      <alignment horizontal="center" vertical="center"/>
    </xf>
    <xf numFmtId="0" fontId="28" fillId="0" borderId="94" xfId="4" applyFont="1" applyBorder="1" applyAlignment="1">
      <alignment horizontal="left" vertical="center"/>
    </xf>
    <xf numFmtId="0" fontId="28" fillId="0" borderId="68" xfId="4" applyFont="1" applyBorder="1" applyAlignment="1">
      <alignment horizontal="left" vertical="center" shrinkToFit="1"/>
    </xf>
    <xf numFmtId="191" fontId="28" fillId="0" borderId="68" xfId="4" applyNumberFormat="1" applyFont="1" applyBorder="1" applyAlignment="1">
      <alignment horizontal="center" vertical="center"/>
    </xf>
    <xf numFmtId="193" fontId="28" fillId="0" borderId="69" xfId="4" applyNumberFormat="1" applyFont="1" applyBorder="1" applyAlignment="1">
      <alignment horizontal="center" vertical="center" wrapText="1"/>
    </xf>
    <xf numFmtId="183" fontId="39" fillId="0" borderId="95" xfId="4" applyNumberFormat="1" applyFont="1" applyBorder="1" applyAlignment="1">
      <alignment horizontal="left" vertical="center" wrapText="1"/>
    </xf>
    <xf numFmtId="193" fontId="28" fillId="0" borderId="6" xfId="4" applyNumberFormat="1" applyFont="1" applyBorder="1" applyAlignment="1">
      <alignment horizontal="center" vertical="center" wrapText="1" shrinkToFit="1"/>
    </xf>
    <xf numFmtId="183" fontId="39" fillId="0" borderId="3" xfId="4" applyNumberFormat="1" applyFont="1" applyBorder="1" applyAlignment="1">
      <alignment horizontal="left" vertical="center" wrapText="1"/>
    </xf>
    <xf numFmtId="0" fontId="28" fillId="0" borderId="79" xfId="4" applyFont="1" applyBorder="1" applyAlignment="1">
      <alignment horizontal="left" vertical="center"/>
    </xf>
    <xf numFmtId="0" fontId="28" fillId="0" borderId="84" xfId="4" applyFont="1" applyBorder="1" applyAlignment="1">
      <alignment horizontal="left" vertical="center" shrinkToFit="1"/>
    </xf>
    <xf numFmtId="0" fontId="28" fillId="0" borderId="8" xfId="4" applyFont="1" applyBorder="1" applyAlignment="1">
      <alignment horizontal="left" vertical="center"/>
    </xf>
    <xf numFmtId="0" fontId="28" fillId="0" borderId="78" xfId="4" applyFont="1" applyBorder="1" applyAlignment="1">
      <alignment horizontal="left" vertical="center"/>
    </xf>
    <xf numFmtId="0" fontId="28" fillId="0" borderId="33" xfId="4" applyFont="1" applyBorder="1" applyAlignment="1">
      <alignment horizontal="left" vertical="center" shrinkToFit="1"/>
    </xf>
    <xf numFmtId="191" fontId="28" fillId="0" borderId="29" xfId="4" applyNumberFormat="1" applyFont="1" applyBorder="1" applyAlignment="1">
      <alignment horizontal="center" vertical="center"/>
    </xf>
    <xf numFmtId="0" fontId="28" fillId="0" borderId="79" xfId="4" applyFont="1" applyBorder="1" applyAlignment="1">
      <alignment horizontal="left" vertical="center" shrinkToFit="1"/>
    </xf>
    <xf numFmtId="191" fontId="28" fillId="0" borderId="31" xfId="4" applyNumberFormat="1" applyFont="1" applyBorder="1" applyAlignment="1">
      <alignment horizontal="center" vertical="center"/>
    </xf>
    <xf numFmtId="183" fontId="39" fillId="0" borderId="26" xfId="4" applyNumberFormat="1" applyFont="1" applyBorder="1" applyAlignment="1">
      <alignment horizontal="left" vertical="center" wrapText="1"/>
    </xf>
    <xf numFmtId="0" fontId="28" fillId="0" borderId="29" xfId="4" applyFont="1" applyBorder="1" applyAlignment="1">
      <alignment horizontal="left" vertical="center"/>
    </xf>
    <xf numFmtId="0" fontId="28" fillId="0" borderId="70" xfId="4" applyFont="1" applyBorder="1" applyAlignment="1">
      <alignment horizontal="left" vertical="center" shrinkToFit="1"/>
    </xf>
    <xf numFmtId="193" fontId="28" fillId="0" borderId="71" xfId="4" applyNumberFormat="1" applyFont="1" applyBorder="1" applyAlignment="1">
      <alignment horizontal="center" vertical="center" wrapText="1"/>
    </xf>
    <xf numFmtId="183" fontId="39" fillId="0" borderId="72" xfId="4" applyNumberFormat="1" applyFont="1" applyBorder="1" applyAlignment="1">
      <alignment horizontal="left" vertical="center" wrapText="1"/>
    </xf>
    <xf numFmtId="0" fontId="28" fillId="0" borderId="50" xfId="4" applyFont="1" applyBorder="1" applyAlignment="1">
      <alignment horizontal="left" vertical="center"/>
    </xf>
    <xf numFmtId="0" fontId="28" fillId="0" borderId="68" xfId="4" applyFont="1" applyBorder="1" applyAlignment="1">
      <alignment horizontal="left" vertical="center"/>
    </xf>
    <xf numFmtId="183" fontId="39" fillId="0" borderId="58" xfId="4" applyNumberFormat="1" applyFont="1" applyBorder="1" applyAlignment="1">
      <alignment horizontal="left" vertical="center" wrapText="1"/>
    </xf>
    <xf numFmtId="183" fontId="39" fillId="0" borderId="69" xfId="4" applyNumberFormat="1" applyFont="1" applyBorder="1" applyAlignment="1">
      <alignment horizontal="left" vertical="center" wrapText="1"/>
    </xf>
    <xf numFmtId="0" fontId="39" fillId="0" borderId="14" xfId="4" applyFont="1" applyBorder="1" applyAlignment="1">
      <alignment horizontal="left" vertical="center" shrinkToFit="1"/>
    </xf>
    <xf numFmtId="0" fontId="39" fillId="0" borderId="3" xfId="4" applyFont="1" applyBorder="1" applyAlignment="1">
      <alignment horizontal="left" vertical="center" shrinkToFit="1"/>
    </xf>
    <xf numFmtId="193" fontId="28" fillId="0" borderId="6" xfId="4" applyNumberFormat="1" applyFont="1" applyBorder="1" applyAlignment="1">
      <alignment horizontal="center" vertical="center" wrapText="1"/>
    </xf>
    <xf numFmtId="0" fontId="30" fillId="0" borderId="1" xfId="4" applyFont="1" applyBorder="1" applyAlignment="1">
      <alignment horizontal="center" vertical="center" shrinkToFit="1"/>
    </xf>
    <xf numFmtId="0" fontId="24" fillId="0" borderId="0" xfId="4" applyFont="1" applyAlignment="1">
      <alignment horizontal="left" vertical="center" wrapText="1" shrinkToFit="1"/>
    </xf>
    <xf numFmtId="58" fontId="27" fillId="0" borderId="0" xfId="4" applyNumberFormat="1" applyFont="1" applyAlignment="1">
      <alignment horizontal="right" vertical="center" wrapText="1" shrinkToFit="1"/>
    </xf>
    <xf numFmtId="0" fontId="27" fillId="0" borderId="0" xfId="4" applyFont="1" applyAlignment="1">
      <alignment horizontal="right" vertical="center" wrapText="1" shrinkToFit="1"/>
    </xf>
    <xf numFmtId="0" fontId="29" fillId="0" borderId="0" xfId="4" applyFont="1" applyAlignment="1">
      <alignment horizontal="left" vertical="center" wrapText="1" shrinkToFit="1"/>
    </xf>
    <xf numFmtId="0" fontId="30" fillId="0" borderId="13" xfId="4" applyFont="1" applyBorder="1" applyAlignment="1">
      <alignment horizontal="left" vertical="center" shrinkToFit="1"/>
    </xf>
    <xf numFmtId="0" fontId="30" fillId="0" borderId="0" xfId="4" applyFont="1" applyAlignment="1">
      <alignment horizontal="left" vertical="center" shrinkToFit="1"/>
    </xf>
    <xf numFmtId="190" fontId="32" fillId="0" borderId="5" xfId="5" applyNumberFormat="1" applyFont="1" applyFill="1" applyBorder="1" applyAlignment="1">
      <alignment horizontal="center" vertical="center" wrapText="1" shrinkToFit="1"/>
    </xf>
    <xf numFmtId="190" fontId="32" fillId="0" borderId="2" xfId="5" applyNumberFormat="1" applyFont="1" applyFill="1" applyBorder="1" applyAlignment="1">
      <alignment horizontal="center" vertical="center" wrapText="1" shrinkToFit="1"/>
    </xf>
    <xf numFmtId="190" fontId="33" fillId="0" borderId="18" xfId="5" applyNumberFormat="1" applyFont="1" applyFill="1" applyBorder="1" applyAlignment="1">
      <alignment horizontal="center" vertical="center" wrapText="1" shrinkToFit="1"/>
    </xf>
    <xf numFmtId="190" fontId="33" fillId="0" borderId="1" xfId="5" applyNumberFormat="1" applyFont="1" applyFill="1" applyBorder="1" applyAlignment="1">
      <alignment horizontal="center" vertical="center" wrapText="1" shrinkToFit="1"/>
    </xf>
    <xf numFmtId="189" fontId="13" fillId="0" borderId="14" xfId="2" applyNumberFormat="1" applyFont="1" applyBorder="1" applyAlignment="1">
      <alignment horizontal="center" vertical="center"/>
    </xf>
    <xf numFmtId="189" fontId="13" fillId="0" borderId="1" xfId="2" applyNumberFormat="1" applyFont="1" applyBorder="1" applyAlignment="1">
      <alignment horizontal="center" vertical="center"/>
    </xf>
    <xf numFmtId="189" fontId="13" fillId="0" borderId="18" xfId="2" applyNumberFormat="1" applyFont="1" applyBorder="1" applyAlignment="1">
      <alignment horizontal="center" vertical="center"/>
    </xf>
  </cellXfs>
  <cellStyles count="6">
    <cellStyle name="パーセント" xfId="1" builtinId="5"/>
    <cellStyle name="ハイパーリンク" xfId="3" builtinId="8"/>
    <cellStyle name="桁区切り" xfId="2" builtinId="6"/>
    <cellStyle name="桁区切り 2" xfId="5" xr:uid="{EE9E0B25-EBC0-4A38-BF30-5D282C6887C8}"/>
    <cellStyle name="標準" xfId="0" builtinId="0"/>
    <cellStyle name="標準 3" xfId="4" xr:uid="{0C2808F8-7CA2-4C7D-877A-50C309AD840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78440</xdr:colOff>
      <xdr:row>34</xdr:row>
      <xdr:rowOff>49682</xdr:rowOff>
    </xdr:from>
    <xdr:to>
      <xdr:col>30</xdr:col>
      <xdr:colOff>78440</xdr:colOff>
      <xdr:row>37</xdr:row>
      <xdr:rowOff>3176</xdr:rowOff>
    </xdr:to>
    <xdr:sp macro="" textlink="">
      <xdr:nvSpPr>
        <xdr:cNvPr id="3" name="テキスト ボックス 2">
          <a:extLst>
            <a:ext uri="{FF2B5EF4-FFF2-40B4-BE49-F238E27FC236}">
              <a16:creationId xmlns:a16="http://schemas.microsoft.com/office/drawing/2014/main" id="{BC1D6DD0-F761-E614-F223-277A64CB5D32}"/>
            </a:ext>
          </a:extLst>
        </xdr:cNvPr>
        <xdr:cNvSpPr txBox="1"/>
      </xdr:nvSpPr>
      <xdr:spPr>
        <a:xfrm>
          <a:off x="280146" y="8330829"/>
          <a:ext cx="5715000" cy="435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１の「主たる事業の分類」欄には、行っている事業について、日本標準産業分類に規定する大分類及び中分類</a:t>
          </a:r>
        </a:p>
        <a:p>
          <a:r>
            <a:rPr kumimoji="1" lang="ja-JP" altLang="en-US" sz="900"/>
            <a:t>　から、該当する分類の名称及び番号を記入すること。</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92075</xdr:colOff>
      <xdr:row>15</xdr:row>
      <xdr:rowOff>157041</xdr:rowOff>
    </xdr:from>
    <xdr:to>
      <xdr:col>30</xdr:col>
      <xdr:colOff>98425</xdr:colOff>
      <xdr:row>41</xdr:row>
      <xdr:rowOff>158722</xdr:rowOff>
    </xdr:to>
    <xdr:sp macro="" textlink="">
      <xdr:nvSpPr>
        <xdr:cNvPr id="2" name="テキスト ボックス 1">
          <a:extLst>
            <a:ext uri="{FF2B5EF4-FFF2-40B4-BE49-F238E27FC236}">
              <a16:creationId xmlns:a16="http://schemas.microsoft.com/office/drawing/2014/main" id="{F3C69675-0C8C-4CC0-AEC5-4C87C02EBBCE}"/>
            </a:ext>
          </a:extLst>
        </xdr:cNvPr>
        <xdr:cNvSpPr txBox="1"/>
      </xdr:nvSpPr>
      <xdr:spPr>
        <a:xfrm>
          <a:off x="92075" y="3791195"/>
          <a:ext cx="5721350" cy="4383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１の「その他の地球温暖化対策による温室効果ガスの排出の抑制等のための措置」欄の「事業活動に伴う</a:t>
          </a:r>
        </a:p>
        <a:p>
          <a:r>
            <a:rPr kumimoji="1" lang="ja-JP" altLang="en-US" sz="900"/>
            <a:t>　　　温室効果ガスの排出の量から減じて報告することができる量Ｃ」欄には、該当する措置により事業活動に伴</a:t>
          </a:r>
        </a:p>
        <a:p>
          <a:r>
            <a:rPr kumimoji="1" lang="ja-JP" altLang="en-US" sz="900"/>
            <a:t>　　　う温室効果ガスの排出の量から減じて報告することができる量を記入し、当該措置の内容を証する書類を添</a:t>
          </a:r>
        </a:p>
        <a:p>
          <a:r>
            <a:rPr kumimoji="1" lang="ja-JP" altLang="en-US" sz="900"/>
            <a:t>　　　付すること。</a:t>
          </a:r>
        </a:p>
        <a:p>
          <a:r>
            <a:rPr kumimoji="1" lang="ja-JP" altLang="en-US" sz="900">
              <a:solidFill>
                <a:schemeClr val="bg1"/>
              </a:solidFill>
            </a:rPr>
            <a:t>注</a:t>
          </a:r>
          <a:r>
            <a:rPr kumimoji="1" lang="ja-JP" altLang="en-US" sz="900"/>
            <a:t>　２　１の「摘要」欄には、温室効果ガスの排出の量について、実施年度の数値が基準年度の数値よりも増加し</a:t>
          </a:r>
        </a:p>
        <a:p>
          <a:r>
            <a:rPr kumimoji="1" lang="ja-JP" altLang="en-US" sz="900"/>
            <a:t>　　　た場合又は削減目標を達成することができなかった場合に、その理由を記入すること。</a:t>
          </a:r>
        </a:p>
        <a:p>
          <a:r>
            <a:rPr kumimoji="1" lang="ja-JP" altLang="en-US" sz="900">
              <a:solidFill>
                <a:schemeClr val="bg1"/>
              </a:solidFill>
            </a:rPr>
            <a:t>注</a:t>
          </a:r>
          <a:r>
            <a:rPr kumimoji="1" lang="ja-JP" altLang="en-US" sz="900"/>
            <a:t>　３　１の「特記事項」欄には、２に記入したもののほかに、地球温暖化の防止のために取り組んだこと等を記</a:t>
          </a:r>
        </a:p>
        <a:p>
          <a:r>
            <a:rPr kumimoji="1" lang="ja-JP" altLang="en-US" sz="900"/>
            <a:t>　　　入すること。</a:t>
          </a:r>
        </a:p>
        <a:p>
          <a:r>
            <a:rPr kumimoji="1" lang="ja-JP" altLang="en-US" sz="900">
              <a:solidFill>
                <a:schemeClr val="bg1"/>
              </a:solidFill>
            </a:rPr>
            <a:t>注　</a:t>
          </a:r>
          <a:r>
            <a:rPr kumimoji="1" lang="ja-JP" altLang="en-US" sz="900"/>
            <a:t>４　２の「具体的に実施した内容」欄は、温室効果ガス排出抑制計画書（当該温室効果ガス排出抑制計画書を</a:t>
          </a:r>
        </a:p>
        <a:p>
          <a:r>
            <a:rPr kumimoji="1" lang="ja-JP" altLang="en-US" sz="900"/>
            <a:t>　　　変更した場合にあっては、変更後の温室効果ガス排出抑制計画書）の別紙１の３に記入した内容と同様の内</a:t>
          </a:r>
        </a:p>
        <a:p>
          <a:r>
            <a:rPr kumimoji="1" lang="ja-JP" altLang="en-US" sz="900"/>
            <a:t>　　　容を実施した場合においては、記入を省略することができる。</a:t>
          </a:r>
        </a:p>
        <a:p>
          <a:r>
            <a:rPr kumimoji="1" lang="ja-JP" altLang="en-US" sz="900">
              <a:solidFill>
                <a:schemeClr val="bg1"/>
              </a:solidFill>
            </a:rPr>
            <a:t>注　</a:t>
          </a:r>
          <a:r>
            <a:rPr kumimoji="1" lang="ja-JP" altLang="en-US" sz="900"/>
            <a:t>５　６の「取組年度」欄には、すでに取り組んでいる内容がある場合には取組を開始した年度を、報告年度に</a:t>
          </a:r>
        </a:p>
        <a:p>
          <a:r>
            <a:rPr kumimoji="1" lang="ja-JP" altLang="en-US" sz="900"/>
            <a:t>　　　取組を開始した内容がある場合には当該年度を記入すること。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216834</xdr:colOff>
      <xdr:row>25</xdr:row>
      <xdr:rowOff>11765</xdr:rowOff>
    </xdr:from>
    <xdr:to>
      <xdr:col>2</xdr:col>
      <xdr:colOff>3414059</xdr:colOff>
      <xdr:row>27</xdr:row>
      <xdr:rowOff>153707</xdr:rowOff>
    </xdr:to>
    <xdr:sp macro="" textlink="">
      <xdr:nvSpPr>
        <xdr:cNvPr id="2" name="テキスト ボックス 1">
          <a:extLst>
            <a:ext uri="{FF2B5EF4-FFF2-40B4-BE49-F238E27FC236}">
              <a16:creationId xmlns:a16="http://schemas.microsoft.com/office/drawing/2014/main" id="{8B660062-B342-443C-841B-5EAF84816324}"/>
            </a:ext>
          </a:extLst>
        </xdr:cNvPr>
        <xdr:cNvSpPr txBox="1"/>
      </xdr:nvSpPr>
      <xdr:spPr>
        <a:xfrm>
          <a:off x="216834" y="6231030"/>
          <a:ext cx="5729754" cy="657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記入欄が不足する場合は、適宜欄を追加すること。</a:t>
          </a:r>
        </a:p>
        <a:p>
          <a:r>
            <a:rPr kumimoji="1" lang="ja-JP" altLang="en-US" sz="900"/>
            <a:t>　　 ２　事業所の名称及び所在地が掲載されたパンフレット等の資料をもって、本紙に代えることができる。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19879</xdr:colOff>
      <xdr:row>28</xdr:row>
      <xdr:rowOff>6626</xdr:rowOff>
    </xdr:from>
    <xdr:to>
      <xdr:col>2</xdr:col>
      <xdr:colOff>397565</xdr:colOff>
      <xdr:row>29</xdr:row>
      <xdr:rowOff>33131</xdr:rowOff>
    </xdr:to>
    <xdr:sp macro="" textlink="">
      <xdr:nvSpPr>
        <xdr:cNvPr id="2" name="Rectangle 1">
          <a:extLst>
            <a:ext uri="{FF2B5EF4-FFF2-40B4-BE49-F238E27FC236}">
              <a16:creationId xmlns:a16="http://schemas.microsoft.com/office/drawing/2014/main" id="{1EAB7CC0-3772-40AA-AAA8-8DEC79A93EA7}"/>
            </a:ext>
          </a:extLst>
        </xdr:cNvPr>
        <xdr:cNvSpPr>
          <a:spLocks noChangeArrowheads="1"/>
        </xdr:cNvSpPr>
      </xdr:nvSpPr>
      <xdr:spPr bwMode="auto">
        <a:xfrm>
          <a:off x="1296229" y="7315476"/>
          <a:ext cx="377686" cy="21700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0320439\Downloads\1_&#25490;&#20986;&#25233;&#21046;&#35336;&#30011;&#26360;_&#31532;1&#2149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計画書鑑"/>
      <sheetName val="計画書別紙1"/>
      <sheetName val="計画書別紙2(事業所一覧)"/>
      <sheetName val="計画書別表2(基準年排出量)"/>
    </sheetNames>
    <sheetDataSet>
      <sheetData sheetId="0" refreshError="1"/>
      <sheetData sheetId="1" refreshError="1"/>
      <sheetData sheetId="2" refreshError="1">
        <row r="27">
          <cell r="X27" t="str">
            <v/>
          </cell>
        </row>
        <row r="45">
          <cell r="M45" t="str">
            <v>例：東京電力エナジーパートナー(株)</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39"/>
  <sheetViews>
    <sheetView showGridLines="0" view="pageBreakPreview" zoomScaleNormal="100" zoomScaleSheetLayoutView="100" workbookViewId="0"/>
  </sheetViews>
  <sheetFormatPr defaultColWidth="2.90625" defaultRowHeight="13"/>
  <cols>
    <col min="1" max="31" width="2.7265625" style="1" customWidth="1"/>
    <col min="32" max="36" width="2.90625" style="1"/>
    <col min="37" max="37" width="5.26953125" style="1" bestFit="1" customWidth="1"/>
    <col min="38" max="16384" width="2.90625" style="1"/>
  </cols>
  <sheetData>
    <row r="1" spans="1:31">
      <c r="A1" s="23" t="s">
        <v>176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c r="A2" s="18"/>
      <c r="B2" s="18"/>
      <c r="C2" s="18"/>
      <c r="D2" s="18"/>
      <c r="E2" s="18"/>
      <c r="F2" s="18"/>
      <c r="G2" s="18"/>
      <c r="H2" s="18"/>
      <c r="I2" s="18"/>
      <c r="J2" s="18"/>
      <c r="K2" s="18"/>
      <c r="L2" s="18"/>
      <c r="M2" s="18"/>
      <c r="N2" s="18"/>
      <c r="O2" s="18"/>
      <c r="P2" s="18"/>
      <c r="Q2" s="18"/>
      <c r="R2" s="18"/>
      <c r="S2" s="18"/>
      <c r="T2" s="18"/>
      <c r="U2" s="18"/>
      <c r="V2" s="18"/>
      <c r="W2" s="18"/>
      <c r="X2" s="401" t="s">
        <v>74</v>
      </c>
      <c r="Y2" s="401"/>
      <c r="Z2" s="401"/>
      <c r="AA2" s="401"/>
      <c r="AB2" s="401"/>
      <c r="AC2" s="401"/>
      <c r="AD2" s="401"/>
      <c r="AE2" s="401"/>
    </row>
    <row r="3" spans="1:31">
      <c r="A3" s="19"/>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1">
      <c r="A4" s="18"/>
      <c r="B4" s="18" t="s">
        <v>42</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1" ht="26.15" customHeight="1">
      <c r="A6" s="18"/>
      <c r="B6" s="18"/>
      <c r="C6" s="18"/>
      <c r="D6" s="18"/>
      <c r="E6" s="18"/>
      <c r="F6" s="18"/>
      <c r="G6" s="18"/>
      <c r="H6" s="18"/>
      <c r="I6" s="18"/>
      <c r="J6" s="18"/>
      <c r="K6" s="18"/>
      <c r="L6" s="402" t="s">
        <v>43</v>
      </c>
      <c r="M6" s="402"/>
      <c r="N6" s="402"/>
      <c r="O6" s="402"/>
      <c r="P6" s="403"/>
      <c r="Q6" s="404"/>
      <c r="R6" s="404"/>
      <c r="S6" s="404"/>
      <c r="T6" s="404"/>
      <c r="U6" s="404"/>
      <c r="V6" s="404"/>
      <c r="W6" s="404"/>
      <c r="X6" s="404"/>
      <c r="Y6" s="404"/>
      <c r="Z6" s="404"/>
      <c r="AA6" s="404"/>
      <c r="AB6" s="404"/>
      <c r="AC6" s="404"/>
      <c r="AD6" s="404"/>
      <c r="AE6" s="404"/>
    </row>
    <row r="7" spans="1:31" ht="26.15" customHeight="1">
      <c r="A7" s="18"/>
      <c r="B7" s="18"/>
      <c r="C7" s="18"/>
      <c r="D7" s="18"/>
      <c r="E7" s="18"/>
      <c r="F7" s="18"/>
      <c r="G7" s="18"/>
      <c r="H7" s="18"/>
      <c r="I7" s="18"/>
      <c r="J7" s="18"/>
      <c r="K7" s="18"/>
      <c r="L7" s="408" t="s">
        <v>15</v>
      </c>
      <c r="M7" s="409"/>
      <c r="N7" s="409"/>
      <c r="O7" s="409"/>
      <c r="P7" s="410"/>
      <c r="Q7" s="405"/>
      <c r="R7" s="406"/>
      <c r="S7" s="406"/>
      <c r="T7" s="406"/>
      <c r="U7" s="406"/>
      <c r="V7" s="406"/>
      <c r="W7" s="406"/>
      <c r="X7" s="406"/>
      <c r="Y7" s="406"/>
      <c r="Z7" s="406"/>
      <c r="AA7" s="406"/>
      <c r="AB7" s="406"/>
      <c r="AC7" s="406"/>
      <c r="AD7" s="406"/>
      <c r="AE7" s="407"/>
    </row>
    <row r="8" spans="1:31" ht="26.15" customHeight="1">
      <c r="A8" s="18"/>
      <c r="B8" s="18"/>
      <c r="C8" s="18"/>
      <c r="D8" s="18"/>
      <c r="E8" s="18"/>
      <c r="F8" s="18"/>
      <c r="G8" s="18"/>
      <c r="H8" s="18"/>
      <c r="I8" s="18"/>
      <c r="J8" s="18"/>
      <c r="K8" s="18"/>
      <c r="L8" s="411"/>
      <c r="M8" s="412"/>
      <c r="N8" s="412"/>
      <c r="O8" s="412"/>
      <c r="P8" s="413"/>
      <c r="Q8" s="398"/>
      <c r="R8" s="399"/>
      <c r="S8" s="399"/>
      <c r="T8" s="399"/>
      <c r="U8" s="399"/>
      <c r="V8" s="399"/>
      <c r="W8" s="399"/>
      <c r="X8" s="399"/>
      <c r="Y8" s="399"/>
      <c r="Z8" s="399"/>
      <c r="AA8" s="399"/>
      <c r="AB8" s="399"/>
      <c r="AC8" s="399"/>
      <c r="AD8" s="399"/>
      <c r="AE8" s="400"/>
    </row>
    <row r="9" spans="1:31">
      <c r="A9" s="18"/>
      <c r="B9" s="18"/>
      <c r="C9" s="18"/>
      <c r="D9" s="18"/>
      <c r="E9" s="18"/>
      <c r="F9" s="18"/>
      <c r="G9" s="18"/>
      <c r="H9" s="18"/>
      <c r="I9" s="18"/>
      <c r="J9" s="18"/>
      <c r="K9" s="18"/>
      <c r="L9" s="18"/>
      <c r="M9" s="18"/>
      <c r="N9" s="18"/>
      <c r="O9" s="414" t="s">
        <v>44</v>
      </c>
      <c r="P9" s="414"/>
      <c r="Q9" s="414"/>
      <c r="R9" s="414"/>
      <c r="S9" s="414"/>
      <c r="T9" s="414"/>
      <c r="U9" s="414"/>
      <c r="V9" s="414"/>
      <c r="W9" s="414"/>
      <c r="X9" s="414"/>
      <c r="Y9" s="414"/>
      <c r="Z9" s="414"/>
      <c r="AA9" s="414"/>
      <c r="AB9" s="414"/>
      <c r="AC9" s="414"/>
      <c r="AD9" s="414"/>
      <c r="AE9" s="414"/>
    </row>
    <row r="10" spans="1:3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spans="1:3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pans="1:31">
      <c r="A12" s="415" t="s">
        <v>177</v>
      </c>
      <c r="B12" s="415"/>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row>
    <row r="13" spans="1:3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ht="13.5" customHeight="1">
      <c r="A14" s="416" t="s">
        <v>178</v>
      </c>
      <c r="B14" s="416"/>
      <c r="C14" s="416"/>
      <c r="D14" s="416"/>
      <c r="E14" s="416"/>
      <c r="F14" s="416"/>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row>
    <row r="15" spans="1:31">
      <c r="A15" s="416"/>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row>
    <row r="16" spans="1:3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7">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7">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7">
      <c r="A19" s="18" t="s">
        <v>75</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37" ht="36" customHeight="1">
      <c r="A20" s="417" t="s">
        <v>48</v>
      </c>
      <c r="B20" s="417"/>
      <c r="C20" s="417"/>
      <c r="D20" s="417"/>
      <c r="E20" s="417" t="s">
        <v>85</v>
      </c>
      <c r="F20" s="417"/>
      <c r="G20" s="417"/>
      <c r="H20" s="417"/>
      <c r="I20" s="404"/>
      <c r="J20" s="404"/>
      <c r="K20" s="404"/>
      <c r="L20" s="404"/>
      <c r="M20" s="417" t="s">
        <v>16</v>
      </c>
      <c r="N20" s="417"/>
      <c r="O20" s="417"/>
      <c r="P20" s="418" t="str">
        <f>IF(Q6="","",Q6)</f>
        <v/>
      </c>
      <c r="Q20" s="418"/>
      <c r="R20" s="418"/>
      <c r="S20" s="418"/>
      <c r="T20" s="418"/>
      <c r="U20" s="418"/>
      <c r="V20" s="418"/>
      <c r="W20" s="418"/>
      <c r="X20" s="418"/>
      <c r="Y20" s="418"/>
      <c r="Z20" s="418"/>
      <c r="AA20" s="418"/>
      <c r="AB20" s="418"/>
      <c r="AC20" s="418"/>
      <c r="AD20" s="418"/>
      <c r="AE20" s="418"/>
    </row>
    <row r="21" spans="1:37" ht="27" customHeight="1">
      <c r="A21" s="408" t="s">
        <v>17</v>
      </c>
      <c r="B21" s="409"/>
      <c r="C21" s="409"/>
      <c r="D21" s="410"/>
      <c r="E21" s="417" t="s">
        <v>35</v>
      </c>
      <c r="F21" s="417"/>
      <c r="G21" s="417"/>
      <c r="H21" s="417"/>
      <c r="I21" s="431" t="str">
        <f>IFERROR(VLOOKUP(I23,AG41:AI139,3,FALSE),"")</f>
        <v/>
      </c>
      <c r="J21" s="431"/>
      <c r="K21" s="431"/>
      <c r="L21" s="431"/>
      <c r="M21" s="431"/>
      <c r="N21" s="431"/>
      <c r="O21" s="431"/>
      <c r="P21" s="431"/>
      <c r="Q21" s="431"/>
      <c r="R21" s="431"/>
      <c r="S21" s="431"/>
      <c r="T21" s="431"/>
      <c r="U21" s="431"/>
      <c r="V21" s="431"/>
      <c r="W21" s="431"/>
      <c r="X21" s="431"/>
      <c r="Y21" s="431"/>
      <c r="Z21" s="431"/>
      <c r="AA21" s="431"/>
      <c r="AB21" s="431"/>
      <c r="AC21" s="431"/>
      <c r="AD21" s="431"/>
      <c r="AE21" s="431"/>
    </row>
    <row r="22" spans="1:37" ht="27" customHeight="1">
      <c r="A22" s="427"/>
      <c r="B22" s="428"/>
      <c r="C22" s="428"/>
      <c r="D22" s="429"/>
      <c r="E22" s="417" t="s">
        <v>26</v>
      </c>
      <c r="F22" s="417"/>
      <c r="G22" s="417"/>
      <c r="H22" s="417"/>
      <c r="I22" s="431" t="str">
        <f>IFERROR(VLOOKUP(I23,AG41:AI139,2,FALSE),"")</f>
        <v/>
      </c>
      <c r="J22" s="431"/>
      <c r="K22" s="431"/>
      <c r="L22" s="431"/>
      <c r="M22" s="431"/>
      <c r="N22" s="431"/>
      <c r="O22" s="431"/>
      <c r="P22" s="431"/>
      <c r="Q22" s="431"/>
      <c r="R22" s="431"/>
      <c r="S22" s="431"/>
      <c r="T22" s="431"/>
      <c r="U22" s="431"/>
      <c r="V22" s="431"/>
      <c r="W22" s="431"/>
      <c r="X22" s="431"/>
      <c r="Y22" s="431"/>
      <c r="Z22" s="431"/>
      <c r="AA22" s="431"/>
      <c r="AB22" s="431"/>
      <c r="AC22" s="431"/>
      <c r="AD22" s="431"/>
      <c r="AE22" s="431"/>
    </row>
    <row r="23" spans="1:37" ht="27" customHeight="1">
      <c r="A23" s="411"/>
      <c r="B23" s="412"/>
      <c r="C23" s="412"/>
      <c r="D23" s="413"/>
      <c r="E23" s="417" t="s">
        <v>27</v>
      </c>
      <c r="F23" s="417"/>
      <c r="G23" s="417"/>
      <c r="H23" s="417"/>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row>
    <row r="24" spans="1:37" ht="27" customHeight="1">
      <c r="A24" s="417" t="s">
        <v>31</v>
      </c>
      <c r="B24" s="417"/>
      <c r="C24" s="417"/>
      <c r="D24" s="417"/>
      <c r="E24" s="417" t="s">
        <v>28</v>
      </c>
      <c r="F24" s="417"/>
      <c r="G24" s="417"/>
      <c r="H24" s="417"/>
      <c r="I24" s="417"/>
      <c r="J24" s="417"/>
      <c r="K24" s="417"/>
      <c r="L24" s="417"/>
      <c r="M24" s="404"/>
      <c r="N24" s="404"/>
      <c r="O24" s="404"/>
      <c r="P24" s="404"/>
      <c r="Q24" s="404"/>
      <c r="R24" s="404"/>
      <c r="S24" s="404"/>
      <c r="T24" s="404"/>
      <c r="U24" s="404"/>
      <c r="V24" s="404"/>
      <c r="W24" s="404"/>
      <c r="X24" s="404"/>
      <c r="Y24" s="404"/>
      <c r="Z24" s="404"/>
      <c r="AA24" s="404"/>
      <c r="AB24" s="404"/>
      <c r="AC24" s="430"/>
      <c r="AD24" s="425" t="s">
        <v>18</v>
      </c>
      <c r="AE24" s="426"/>
    </row>
    <row r="25" spans="1:37" ht="27" customHeight="1">
      <c r="A25" s="417"/>
      <c r="B25" s="417"/>
      <c r="C25" s="417"/>
      <c r="D25" s="417"/>
      <c r="E25" s="417" t="s">
        <v>29</v>
      </c>
      <c r="F25" s="417"/>
      <c r="G25" s="417"/>
      <c r="H25" s="417"/>
      <c r="I25" s="417"/>
      <c r="J25" s="417"/>
      <c r="K25" s="417"/>
      <c r="L25" s="417"/>
      <c r="M25" s="404"/>
      <c r="N25" s="404"/>
      <c r="O25" s="404"/>
      <c r="P25" s="404"/>
      <c r="Q25" s="404"/>
      <c r="R25" s="404"/>
      <c r="S25" s="404"/>
      <c r="T25" s="404"/>
      <c r="U25" s="404"/>
      <c r="V25" s="404"/>
      <c r="W25" s="404"/>
      <c r="X25" s="404"/>
      <c r="Y25" s="404"/>
      <c r="Z25" s="404"/>
      <c r="AA25" s="404"/>
      <c r="AB25" s="404"/>
      <c r="AC25" s="430"/>
      <c r="AD25" s="425" t="s">
        <v>19</v>
      </c>
      <c r="AE25" s="426"/>
      <c r="AK25" s="8"/>
    </row>
    <row r="26" spans="1:37" ht="27" customHeight="1">
      <c r="A26" s="408" t="s">
        <v>24</v>
      </c>
      <c r="B26" s="409"/>
      <c r="C26" s="409"/>
      <c r="D26" s="410"/>
      <c r="E26" s="417" t="s">
        <v>20</v>
      </c>
      <c r="F26" s="417"/>
      <c r="G26" s="417"/>
      <c r="H26" s="417"/>
      <c r="I26" s="417"/>
      <c r="J26" s="417"/>
      <c r="K26" s="417"/>
      <c r="L26" s="417"/>
      <c r="M26" s="404"/>
      <c r="N26" s="404"/>
      <c r="O26" s="404"/>
      <c r="P26" s="404"/>
      <c r="Q26" s="404"/>
      <c r="R26" s="404"/>
      <c r="S26" s="404"/>
      <c r="T26" s="404"/>
      <c r="U26" s="404"/>
      <c r="V26" s="404"/>
      <c r="W26" s="404"/>
      <c r="X26" s="404"/>
      <c r="Y26" s="404"/>
      <c r="Z26" s="404"/>
      <c r="AA26" s="404"/>
      <c r="AB26" s="404"/>
      <c r="AC26" s="404"/>
      <c r="AD26" s="404"/>
      <c r="AE26" s="404"/>
      <c r="AK26" s="8"/>
    </row>
    <row r="27" spans="1:37" ht="27" customHeight="1">
      <c r="A27" s="427"/>
      <c r="B27" s="428"/>
      <c r="C27" s="428"/>
      <c r="D27" s="429"/>
      <c r="E27" s="417" t="s">
        <v>15</v>
      </c>
      <c r="F27" s="417"/>
      <c r="G27" s="417"/>
      <c r="H27" s="417"/>
      <c r="I27" s="417"/>
      <c r="J27" s="417"/>
      <c r="K27" s="417"/>
      <c r="L27" s="417"/>
      <c r="M27" s="404"/>
      <c r="N27" s="404"/>
      <c r="O27" s="404"/>
      <c r="P27" s="404"/>
      <c r="Q27" s="404"/>
      <c r="R27" s="404"/>
      <c r="S27" s="404"/>
      <c r="T27" s="404"/>
      <c r="U27" s="404"/>
      <c r="V27" s="404"/>
      <c r="W27" s="404"/>
      <c r="X27" s="404"/>
      <c r="Y27" s="404"/>
      <c r="Z27" s="404"/>
      <c r="AA27" s="404"/>
      <c r="AB27" s="404"/>
      <c r="AC27" s="404"/>
      <c r="AD27" s="404"/>
      <c r="AE27" s="404"/>
    </row>
    <row r="28" spans="1:37" ht="27" customHeight="1">
      <c r="A28" s="427"/>
      <c r="B28" s="428"/>
      <c r="C28" s="428"/>
      <c r="D28" s="429"/>
      <c r="E28" s="417" t="s">
        <v>21</v>
      </c>
      <c r="F28" s="417"/>
      <c r="G28" s="417"/>
      <c r="H28" s="417"/>
      <c r="I28" s="417"/>
      <c r="J28" s="417"/>
      <c r="K28" s="417"/>
      <c r="L28" s="417"/>
      <c r="M28" s="404"/>
      <c r="N28" s="404"/>
      <c r="O28" s="404"/>
      <c r="P28" s="404"/>
      <c r="Q28" s="404"/>
      <c r="R28" s="404"/>
      <c r="S28" s="404"/>
      <c r="T28" s="404"/>
      <c r="U28" s="404"/>
      <c r="V28" s="404"/>
      <c r="W28" s="404"/>
      <c r="X28" s="404"/>
      <c r="Y28" s="404"/>
      <c r="Z28" s="404"/>
      <c r="AA28" s="404"/>
      <c r="AB28" s="404"/>
      <c r="AC28" s="404"/>
      <c r="AD28" s="404"/>
      <c r="AE28" s="404"/>
    </row>
    <row r="29" spans="1:37" ht="27" customHeight="1">
      <c r="A29" s="427"/>
      <c r="B29" s="428"/>
      <c r="C29" s="428"/>
      <c r="D29" s="429"/>
      <c r="E29" s="417" t="s">
        <v>22</v>
      </c>
      <c r="F29" s="417"/>
      <c r="G29" s="417"/>
      <c r="H29" s="417"/>
      <c r="I29" s="417"/>
      <c r="J29" s="417"/>
      <c r="K29" s="417"/>
      <c r="L29" s="417"/>
      <c r="M29" s="424"/>
      <c r="N29" s="404"/>
      <c r="O29" s="404"/>
      <c r="P29" s="404"/>
      <c r="Q29" s="404"/>
      <c r="R29" s="404"/>
      <c r="S29" s="404"/>
      <c r="T29" s="404"/>
      <c r="U29" s="404"/>
      <c r="V29" s="404"/>
      <c r="W29" s="404"/>
      <c r="X29" s="404"/>
      <c r="Y29" s="404"/>
      <c r="Z29" s="404"/>
      <c r="AA29" s="404"/>
      <c r="AB29" s="404"/>
      <c r="AC29" s="404"/>
      <c r="AD29" s="404"/>
      <c r="AE29" s="404"/>
    </row>
    <row r="30" spans="1:37" ht="27" customHeight="1">
      <c r="A30" s="411"/>
      <c r="B30" s="412"/>
      <c r="C30" s="412"/>
      <c r="D30" s="413"/>
      <c r="E30" s="417" t="s">
        <v>23</v>
      </c>
      <c r="F30" s="417"/>
      <c r="G30" s="417"/>
      <c r="H30" s="417"/>
      <c r="I30" s="417"/>
      <c r="J30" s="417"/>
      <c r="K30" s="417"/>
      <c r="L30" s="417"/>
      <c r="M30" s="424"/>
      <c r="N30" s="404"/>
      <c r="O30" s="404"/>
      <c r="P30" s="404"/>
      <c r="Q30" s="404"/>
      <c r="R30" s="404"/>
      <c r="S30" s="404"/>
      <c r="T30" s="404"/>
      <c r="U30" s="404"/>
      <c r="V30" s="404"/>
      <c r="W30" s="404"/>
      <c r="X30" s="404"/>
      <c r="Y30" s="404"/>
      <c r="Z30" s="404"/>
      <c r="AA30" s="404"/>
      <c r="AB30" s="404"/>
      <c r="AC30" s="404"/>
      <c r="AD30" s="404"/>
      <c r="AE30" s="404"/>
    </row>
    <row r="31" spans="1:37">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row>
    <row r="32" spans="1:37">
      <c r="A32" s="18" t="s">
        <v>172</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7" ht="27" customHeight="1">
      <c r="A33" s="408" t="s">
        <v>25</v>
      </c>
      <c r="B33" s="409"/>
      <c r="C33" s="409"/>
      <c r="D33" s="410"/>
      <c r="E33" s="417" t="s">
        <v>5</v>
      </c>
      <c r="F33" s="417"/>
      <c r="G33" s="417"/>
      <c r="H33" s="417"/>
      <c r="I33" s="433"/>
      <c r="J33" s="434"/>
      <c r="K33" s="434"/>
      <c r="L33" s="434"/>
      <c r="M33" s="434"/>
      <c r="N33" s="434"/>
      <c r="O33" s="422" t="s">
        <v>12</v>
      </c>
      <c r="P33" s="422"/>
      <c r="Q33" s="422"/>
      <c r="R33" s="423"/>
      <c r="S33" s="408" t="s">
        <v>179</v>
      </c>
      <c r="T33" s="409"/>
      <c r="U33" s="409"/>
      <c r="V33" s="409"/>
      <c r="W33" s="410"/>
      <c r="X33" s="435"/>
      <c r="Y33" s="436"/>
      <c r="Z33" s="436"/>
      <c r="AA33" s="436"/>
      <c r="AB33" s="436"/>
      <c r="AC33" s="422" t="s">
        <v>12</v>
      </c>
      <c r="AD33" s="422"/>
      <c r="AE33" s="423"/>
      <c r="AF33" s="9"/>
    </row>
    <row r="34" spans="1:37" ht="27" customHeight="1">
      <c r="A34" s="411"/>
      <c r="B34" s="412"/>
      <c r="C34" s="412"/>
      <c r="D34" s="413"/>
      <c r="E34" s="417" t="s">
        <v>30</v>
      </c>
      <c r="F34" s="417"/>
      <c r="G34" s="417"/>
      <c r="H34" s="417"/>
      <c r="I34" s="417"/>
      <c r="J34" s="417"/>
      <c r="K34" s="417"/>
      <c r="L34" s="417"/>
      <c r="M34" s="417"/>
      <c r="N34" s="417"/>
      <c r="O34" s="420" t="str">
        <f>IF(I33="","",I33+1)</f>
        <v/>
      </c>
      <c r="P34" s="421"/>
      <c r="Q34" s="421"/>
      <c r="R34" s="421"/>
      <c r="S34" s="422" t="s">
        <v>12</v>
      </c>
      <c r="T34" s="422"/>
      <c r="U34" s="422"/>
      <c r="V34" s="421" t="s">
        <v>533</v>
      </c>
      <c r="W34" s="421"/>
      <c r="X34" s="421" t="str">
        <f>IF(I33="","",I33+3)</f>
        <v/>
      </c>
      <c r="Y34" s="421"/>
      <c r="Z34" s="421"/>
      <c r="AA34" s="421"/>
      <c r="AB34" s="421"/>
      <c r="AC34" s="422" t="s">
        <v>12</v>
      </c>
      <c r="AD34" s="422"/>
      <c r="AE34" s="423"/>
      <c r="AF34" s="9"/>
    </row>
    <row r="35" spans="1:37" ht="13.5" customHeight="1">
      <c r="A35" s="419"/>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row>
    <row r="36" spans="1:37">
      <c r="A36" s="419"/>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row>
    <row r="37" spans="1:37">
      <c r="A37" s="419"/>
      <c r="B37" s="419"/>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row>
    <row r="38" spans="1:37">
      <c r="A38" s="419"/>
      <c r="B38" s="419"/>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row>
    <row r="40" spans="1:37">
      <c r="AG40" s="65" t="s">
        <v>192</v>
      </c>
      <c r="AH40" s="65" t="s">
        <v>193</v>
      </c>
      <c r="AI40" s="65" t="s">
        <v>35</v>
      </c>
    </row>
    <row r="41" spans="1:37">
      <c r="AG41" s="66" t="s">
        <v>194</v>
      </c>
      <c r="AH41" s="66" t="s">
        <v>195</v>
      </c>
      <c r="AI41" s="65" t="s">
        <v>196</v>
      </c>
      <c r="AK41" s="1">
        <v>2020</v>
      </c>
    </row>
    <row r="42" spans="1:37">
      <c r="AG42" s="66" t="s">
        <v>197</v>
      </c>
      <c r="AH42" s="66" t="s">
        <v>195</v>
      </c>
      <c r="AI42" s="65" t="s">
        <v>196</v>
      </c>
      <c r="AK42" s="1">
        <v>2021</v>
      </c>
    </row>
    <row r="43" spans="1:37">
      <c r="AG43" s="66" t="s">
        <v>198</v>
      </c>
      <c r="AH43" s="66" t="s">
        <v>199</v>
      </c>
      <c r="AI43" s="65" t="s">
        <v>196</v>
      </c>
      <c r="AK43" s="1">
        <v>2022</v>
      </c>
    </row>
    <row r="44" spans="1:37">
      <c r="AG44" s="66" t="s">
        <v>200</v>
      </c>
      <c r="AH44" s="66" t="s">
        <v>199</v>
      </c>
      <c r="AI44" s="65" t="s">
        <v>196</v>
      </c>
      <c r="AK44" s="1">
        <v>2023</v>
      </c>
    </row>
    <row r="45" spans="1:37">
      <c r="AG45" s="66" t="s">
        <v>201</v>
      </c>
      <c r="AH45" s="66" t="s">
        <v>202</v>
      </c>
      <c r="AI45" s="65" t="s">
        <v>196</v>
      </c>
      <c r="AK45" s="1">
        <v>2024</v>
      </c>
    </row>
    <row r="46" spans="1:37">
      <c r="AG46" s="66" t="s">
        <v>203</v>
      </c>
      <c r="AH46" s="66" t="s">
        <v>204</v>
      </c>
      <c r="AI46" s="65" t="s">
        <v>196</v>
      </c>
      <c r="AK46" s="1">
        <v>2025</v>
      </c>
    </row>
    <row r="47" spans="1:37">
      <c r="AG47" s="66" t="s">
        <v>205</v>
      </c>
      <c r="AH47" s="66" t="s">
        <v>204</v>
      </c>
      <c r="AI47" s="65" t="s">
        <v>196</v>
      </c>
      <c r="AK47" s="1">
        <v>2026</v>
      </c>
    </row>
    <row r="48" spans="1:37">
      <c r="AG48" s="66" t="s">
        <v>206</v>
      </c>
      <c r="AH48" s="66" t="s">
        <v>204</v>
      </c>
      <c r="AI48" s="65" t="s">
        <v>196</v>
      </c>
      <c r="AK48" s="1">
        <v>2027</v>
      </c>
    </row>
    <row r="49" spans="33:35">
      <c r="AG49" s="66" t="s">
        <v>207</v>
      </c>
      <c r="AH49" s="66" t="s">
        <v>208</v>
      </c>
      <c r="AI49" s="65" t="s">
        <v>196</v>
      </c>
    </row>
    <row r="50" spans="33:35">
      <c r="AG50" s="66" t="s">
        <v>209</v>
      </c>
      <c r="AH50" s="66" t="s">
        <v>208</v>
      </c>
      <c r="AI50" s="65" t="s">
        <v>196</v>
      </c>
    </row>
    <row r="51" spans="33:35">
      <c r="AG51" s="66" t="s">
        <v>210</v>
      </c>
      <c r="AH51" s="66" t="s">
        <v>208</v>
      </c>
      <c r="AI51" s="65" t="s">
        <v>196</v>
      </c>
    </row>
    <row r="52" spans="33:35">
      <c r="AG52" s="66" t="s">
        <v>211</v>
      </c>
      <c r="AH52" s="66" t="s">
        <v>208</v>
      </c>
      <c r="AI52" s="65" t="s">
        <v>196</v>
      </c>
    </row>
    <row r="53" spans="33:35">
      <c r="AG53" s="66" t="s">
        <v>212</v>
      </c>
      <c r="AH53" s="66" t="s">
        <v>208</v>
      </c>
      <c r="AI53" s="65" t="s">
        <v>196</v>
      </c>
    </row>
    <row r="54" spans="33:35">
      <c r="AG54" s="66" t="s">
        <v>213</v>
      </c>
      <c r="AH54" s="66" t="s">
        <v>208</v>
      </c>
      <c r="AI54" s="65" t="s">
        <v>196</v>
      </c>
    </row>
    <row r="55" spans="33:35">
      <c r="AG55" s="66" t="s">
        <v>214</v>
      </c>
      <c r="AH55" s="66" t="s">
        <v>208</v>
      </c>
      <c r="AI55" s="65" t="s">
        <v>196</v>
      </c>
    </row>
    <row r="56" spans="33:35">
      <c r="AG56" s="66" t="s">
        <v>215</v>
      </c>
      <c r="AH56" s="66" t="s">
        <v>208</v>
      </c>
      <c r="AI56" s="65" t="s">
        <v>196</v>
      </c>
    </row>
    <row r="57" spans="33:35">
      <c r="AG57" s="66" t="s">
        <v>216</v>
      </c>
      <c r="AH57" s="66" t="s">
        <v>208</v>
      </c>
      <c r="AI57" s="65" t="s">
        <v>196</v>
      </c>
    </row>
    <row r="58" spans="33:35">
      <c r="AG58" s="66" t="s">
        <v>217</v>
      </c>
      <c r="AH58" s="66" t="s">
        <v>208</v>
      </c>
      <c r="AI58" s="65" t="s">
        <v>196</v>
      </c>
    </row>
    <row r="59" spans="33:35">
      <c r="AG59" s="66" t="s">
        <v>218</v>
      </c>
      <c r="AH59" s="66" t="s">
        <v>208</v>
      </c>
      <c r="AI59" s="65" t="s">
        <v>196</v>
      </c>
    </row>
    <row r="60" spans="33:35">
      <c r="AG60" s="66" t="s">
        <v>219</v>
      </c>
      <c r="AH60" s="66" t="s">
        <v>208</v>
      </c>
      <c r="AI60" s="65" t="s">
        <v>196</v>
      </c>
    </row>
    <row r="61" spans="33:35">
      <c r="AG61" s="66" t="s">
        <v>220</v>
      </c>
      <c r="AH61" s="66" t="s">
        <v>208</v>
      </c>
      <c r="AI61" s="65" t="s">
        <v>196</v>
      </c>
    </row>
    <row r="62" spans="33:35">
      <c r="AG62" s="66" t="s">
        <v>221</v>
      </c>
      <c r="AH62" s="66" t="s">
        <v>208</v>
      </c>
      <c r="AI62" s="65" t="s">
        <v>196</v>
      </c>
    </row>
    <row r="63" spans="33:35">
      <c r="AG63" s="66" t="s">
        <v>222</v>
      </c>
      <c r="AH63" s="66" t="s">
        <v>208</v>
      </c>
      <c r="AI63" s="65" t="s">
        <v>196</v>
      </c>
    </row>
    <row r="64" spans="33:35">
      <c r="AG64" s="66" t="s">
        <v>223</v>
      </c>
      <c r="AH64" s="66" t="s">
        <v>208</v>
      </c>
      <c r="AI64" s="65" t="s">
        <v>196</v>
      </c>
    </row>
    <row r="65" spans="33:35">
      <c r="AG65" s="66" t="s">
        <v>224</v>
      </c>
      <c r="AH65" s="66" t="s">
        <v>208</v>
      </c>
      <c r="AI65" s="65" t="s">
        <v>196</v>
      </c>
    </row>
    <row r="66" spans="33:35">
      <c r="AG66" s="66" t="s">
        <v>225</v>
      </c>
      <c r="AH66" s="66" t="s">
        <v>208</v>
      </c>
      <c r="AI66" s="65" t="s">
        <v>196</v>
      </c>
    </row>
    <row r="67" spans="33:35">
      <c r="AG67" s="66" t="s">
        <v>226</v>
      </c>
      <c r="AH67" s="66" t="s">
        <v>208</v>
      </c>
      <c r="AI67" s="65" t="s">
        <v>196</v>
      </c>
    </row>
    <row r="68" spans="33:35">
      <c r="AG68" s="66" t="s">
        <v>227</v>
      </c>
      <c r="AH68" s="66" t="s">
        <v>208</v>
      </c>
      <c r="AI68" s="65" t="s">
        <v>196</v>
      </c>
    </row>
    <row r="69" spans="33:35">
      <c r="AG69" s="66" t="s">
        <v>228</v>
      </c>
      <c r="AH69" s="66" t="s">
        <v>208</v>
      </c>
      <c r="AI69" s="65" t="s">
        <v>196</v>
      </c>
    </row>
    <row r="70" spans="33:35">
      <c r="AG70" s="66" t="s">
        <v>229</v>
      </c>
      <c r="AH70" s="66" t="s">
        <v>208</v>
      </c>
      <c r="AI70" s="65" t="s">
        <v>196</v>
      </c>
    </row>
    <row r="71" spans="33:35">
      <c r="AG71" s="66" t="s">
        <v>230</v>
      </c>
      <c r="AH71" s="66" t="s">
        <v>208</v>
      </c>
      <c r="AI71" s="65" t="s">
        <v>196</v>
      </c>
    </row>
    <row r="72" spans="33:35">
      <c r="AG72" s="66" t="s">
        <v>231</v>
      </c>
      <c r="AH72" s="66" t="s">
        <v>208</v>
      </c>
      <c r="AI72" s="65" t="s">
        <v>196</v>
      </c>
    </row>
    <row r="73" spans="33:35">
      <c r="AG73" s="66" t="s">
        <v>232</v>
      </c>
      <c r="AH73" s="66" t="s">
        <v>233</v>
      </c>
      <c r="AI73" s="65" t="s">
        <v>234</v>
      </c>
    </row>
    <row r="74" spans="33:35">
      <c r="AG74" s="66" t="s">
        <v>235</v>
      </c>
      <c r="AH74" s="66" t="s">
        <v>233</v>
      </c>
      <c r="AI74" s="65" t="s">
        <v>234</v>
      </c>
    </row>
    <row r="75" spans="33:35">
      <c r="AG75" s="66" t="s">
        <v>236</v>
      </c>
      <c r="AH75" s="66" t="s">
        <v>233</v>
      </c>
      <c r="AI75" s="65" t="s">
        <v>234</v>
      </c>
    </row>
    <row r="76" spans="33:35">
      <c r="AG76" s="66" t="s">
        <v>237</v>
      </c>
      <c r="AH76" s="66" t="s">
        <v>233</v>
      </c>
      <c r="AI76" s="65" t="s">
        <v>234</v>
      </c>
    </row>
    <row r="77" spans="33:35">
      <c r="AG77" s="66" t="s">
        <v>238</v>
      </c>
      <c r="AH77" s="66" t="s">
        <v>239</v>
      </c>
      <c r="AI77" s="65" t="s">
        <v>234</v>
      </c>
    </row>
    <row r="78" spans="33:35">
      <c r="AG78" s="66" t="s">
        <v>240</v>
      </c>
      <c r="AH78" s="66" t="s">
        <v>239</v>
      </c>
      <c r="AI78" s="65" t="s">
        <v>234</v>
      </c>
    </row>
    <row r="79" spans="33:35">
      <c r="AG79" s="66" t="s">
        <v>241</v>
      </c>
      <c r="AH79" s="66" t="s">
        <v>239</v>
      </c>
      <c r="AI79" s="65" t="s">
        <v>234</v>
      </c>
    </row>
    <row r="80" spans="33:35">
      <c r="AG80" s="66" t="s">
        <v>242</v>
      </c>
      <c r="AH80" s="66" t="s">
        <v>239</v>
      </c>
      <c r="AI80" s="65" t="s">
        <v>234</v>
      </c>
    </row>
    <row r="81" spans="33:35">
      <c r="AG81" s="66" t="s">
        <v>243</v>
      </c>
      <c r="AH81" s="66" t="s">
        <v>239</v>
      </c>
      <c r="AI81" s="65" t="s">
        <v>234</v>
      </c>
    </row>
    <row r="82" spans="33:35">
      <c r="AG82" s="66" t="s">
        <v>244</v>
      </c>
      <c r="AH82" s="66" t="s">
        <v>245</v>
      </c>
      <c r="AI82" s="65" t="s">
        <v>246</v>
      </c>
    </row>
    <row r="83" spans="33:35">
      <c r="AG83" s="66" t="s">
        <v>247</v>
      </c>
      <c r="AH83" s="66" t="s">
        <v>245</v>
      </c>
      <c r="AI83" s="65" t="s">
        <v>246</v>
      </c>
    </row>
    <row r="84" spans="33:35">
      <c r="AG84" s="66" t="s">
        <v>248</v>
      </c>
      <c r="AH84" s="66" t="s">
        <v>245</v>
      </c>
      <c r="AI84" s="65" t="s">
        <v>246</v>
      </c>
    </row>
    <row r="85" spans="33:35">
      <c r="AG85" s="66" t="s">
        <v>249</v>
      </c>
      <c r="AH85" s="66" t="s">
        <v>245</v>
      </c>
      <c r="AI85" s="65" t="s">
        <v>246</v>
      </c>
    </row>
    <row r="86" spans="33:35">
      <c r="AG86" s="66" t="s">
        <v>250</v>
      </c>
      <c r="AH86" s="66" t="s">
        <v>245</v>
      </c>
      <c r="AI86" s="65" t="s">
        <v>246</v>
      </c>
    </row>
    <row r="87" spans="33:35">
      <c r="AG87" s="66" t="s">
        <v>251</v>
      </c>
      <c r="AH87" s="66" t="s">
        <v>245</v>
      </c>
      <c r="AI87" s="65" t="s">
        <v>246</v>
      </c>
    </row>
    <row r="88" spans="33:35">
      <c r="AG88" s="66" t="s">
        <v>252</v>
      </c>
      <c r="AH88" s="66" t="s">
        <v>245</v>
      </c>
      <c r="AI88" s="65" t="s">
        <v>246</v>
      </c>
    </row>
    <row r="89" spans="33:35">
      <c r="AG89" s="66" t="s">
        <v>253</v>
      </c>
      <c r="AH89" s="66" t="s">
        <v>245</v>
      </c>
      <c r="AI89" s="65" t="s">
        <v>246</v>
      </c>
    </row>
    <row r="90" spans="33:35">
      <c r="AG90" s="66" t="s">
        <v>254</v>
      </c>
      <c r="AH90" s="66" t="s">
        <v>255</v>
      </c>
      <c r="AI90" s="65" t="s">
        <v>234</v>
      </c>
    </row>
    <row r="91" spans="33:35">
      <c r="AG91" s="66" t="s">
        <v>256</v>
      </c>
      <c r="AH91" s="66" t="s">
        <v>255</v>
      </c>
      <c r="AI91" s="65" t="s">
        <v>234</v>
      </c>
    </row>
    <row r="92" spans="33:35">
      <c r="AG92" s="66" t="s">
        <v>257</v>
      </c>
      <c r="AH92" s="66" t="s">
        <v>255</v>
      </c>
      <c r="AI92" s="65" t="s">
        <v>234</v>
      </c>
    </row>
    <row r="93" spans="33:35">
      <c r="AG93" s="66" t="s">
        <v>258</v>
      </c>
      <c r="AH93" s="66" t="s">
        <v>255</v>
      </c>
      <c r="AI93" s="65" t="s">
        <v>234</v>
      </c>
    </row>
    <row r="94" spans="33:35">
      <c r="AG94" s="66" t="s">
        <v>259</v>
      </c>
      <c r="AH94" s="66" t="s">
        <v>255</v>
      </c>
      <c r="AI94" s="65" t="s">
        <v>234</v>
      </c>
    </row>
    <row r="95" spans="33:35">
      <c r="AG95" s="66" t="s">
        <v>260</v>
      </c>
      <c r="AH95" s="66" t="s">
        <v>255</v>
      </c>
      <c r="AI95" s="65" t="s">
        <v>234</v>
      </c>
    </row>
    <row r="96" spans="33:35">
      <c r="AG96" s="66" t="s">
        <v>261</v>
      </c>
      <c r="AH96" s="66" t="s">
        <v>255</v>
      </c>
      <c r="AI96" s="65" t="s">
        <v>234</v>
      </c>
    </row>
    <row r="97" spans="33:35">
      <c r="AG97" s="66" t="s">
        <v>262</v>
      </c>
      <c r="AH97" s="66" t="s">
        <v>255</v>
      </c>
      <c r="AI97" s="65" t="s">
        <v>234</v>
      </c>
    </row>
    <row r="98" spans="33:35">
      <c r="AG98" s="66" t="s">
        <v>263</v>
      </c>
      <c r="AH98" s="66" t="s">
        <v>255</v>
      </c>
      <c r="AI98" s="65" t="s">
        <v>234</v>
      </c>
    </row>
    <row r="99" spans="33:35">
      <c r="AG99" s="66" t="s">
        <v>264</v>
      </c>
      <c r="AH99" s="66" t="s">
        <v>255</v>
      </c>
      <c r="AI99" s="65" t="s">
        <v>234</v>
      </c>
    </row>
    <row r="100" spans="33:35">
      <c r="AG100" s="66" t="s">
        <v>265</v>
      </c>
      <c r="AH100" s="66" t="s">
        <v>255</v>
      </c>
      <c r="AI100" s="65" t="s">
        <v>234</v>
      </c>
    </row>
    <row r="101" spans="33:35">
      <c r="AG101" s="66" t="s">
        <v>266</v>
      </c>
      <c r="AH101" s="66" t="s">
        <v>255</v>
      </c>
      <c r="AI101" s="65" t="s">
        <v>234</v>
      </c>
    </row>
    <row r="102" spans="33:35">
      <c r="AG102" s="66" t="s">
        <v>267</v>
      </c>
      <c r="AH102" s="66" t="s">
        <v>268</v>
      </c>
      <c r="AI102" s="65" t="s">
        <v>234</v>
      </c>
    </row>
    <row r="103" spans="33:35">
      <c r="AG103" s="66" t="s">
        <v>269</v>
      </c>
      <c r="AH103" s="66" t="s">
        <v>268</v>
      </c>
      <c r="AI103" s="65" t="s">
        <v>234</v>
      </c>
    </row>
    <row r="104" spans="33:35">
      <c r="AG104" s="66" t="s">
        <v>270</v>
      </c>
      <c r="AH104" s="66" t="s">
        <v>268</v>
      </c>
      <c r="AI104" s="65" t="s">
        <v>234</v>
      </c>
    </row>
    <row r="105" spans="33:35">
      <c r="AG105" s="66" t="s">
        <v>271</v>
      </c>
      <c r="AH105" s="66" t="s">
        <v>268</v>
      </c>
      <c r="AI105" s="65" t="s">
        <v>234</v>
      </c>
    </row>
    <row r="106" spans="33:35">
      <c r="AG106" s="66" t="s">
        <v>272</v>
      </c>
      <c r="AH106" s="66" t="s">
        <v>268</v>
      </c>
      <c r="AI106" s="65" t="s">
        <v>234</v>
      </c>
    </row>
    <row r="107" spans="33:35">
      <c r="AG107" s="66" t="s">
        <v>273</v>
      </c>
      <c r="AH107" s="66" t="s">
        <v>268</v>
      </c>
      <c r="AI107" s="65" t="s">
        <v>234</v>
      </c>
    </row>
    <row r="108" spans="33:35">
      <c r="AG108" s="66" t="s">
        <v>274</v>
      </c>
      <c r="AH108" s="66" t="s">
        <v>275</v>
      </c>
      <c r="AI108" s="65" t="s">
        <v>234</v>
      </c>
    </row>
    <row r="109" spans="33:35">
      <c r="AG109" s="66" t="s">
        <v>276</v>
      </c>
      <c r="AH109" s="66" t="s">
        <v>275</v>
      </c>
      <c r="AI109" s="65" t="s">
        <v>234</v>
      </c>
    </row>
    <row r="110" spans="33:35">
      <c r="AG110" s="66" t="s">
        <v>277</v>
      </c>
      <c r="AH110" s="66" t="s">
        <v>275</v>
      </c>
      <c r="AI110" s="65" t="s">
        <v>234</v>
      </c>
    </row>
    <row r="111" spans="33:35">
      <c r="AG111" s="66" t="s">
        <v>278</v>
      </c>
      <c r="AH111" s="66" t="s">
        <v>279</v>
      </c>
      <c r="AI111" s="65" t="s">
        <v>234</v>
      </c>
    </row>
    <row r="112" spans="33:35">
      <c r="AG112" s="66" t="s">
        <v>280</v>
      </c>
      <c r="AH112" s="66" t="s">
        <v>279</v>
      </c>
      <c r="AI112" s="65" t="s">
        <v>234</v>
      </c>
    </row>
    <row r="113" spans="33:35">
      <c r="AG113" s="66" t="s">
        <v>281</v>
      </c>
      <c r="AH113" s="66" t="s">
        <v>279</v>
      </c>
      <c r="AI113" s="65" t="s">
        <v>234</v>
      </c>
    </row>
    <row r="114" spans="33:35">
      <c r="AG114" s="66" t="s">
        <v>282</v>
      </c>
      <c r="AH114" s="66" t="s">
        <v>279</v>
      </c>
      <c r="AI114" s="65" t="s">
        <v>234</v>
      </c>
    </row>
    <row r="115" spans="33:35">
      <c r="AG115" s="66" t="s">
        <v>283</v>
      </c>
      <c r="AH115" s="66" t="s">
        <v>284</v>
      </c>
      <c r="AI115" s="65" t="s">
        <v>234</v>
      </c>
    </row>
    <row r="116" spans="33:35">
      <c r="AG116" s="66" t="s">
        <v>285</v>
      </c>
      <c r="AH116" s="66" t="s">
        <v>284</v>
      </c>
      <c r="AI116" s="65" t="s">
        <v>234</v>
      </c>
    </row>
    <row r="117" spans="33:35">
      <c r="AG117" s="66" t="s">
        <v>286</v>
      </c>
      <c r="AH117" s="66" t="s">
        <v>284</v>
      </c>
      <c r="AI117" s="65" t="s">
        <v>234</v>
      </c>
    </row>
    <row r="118" spans="33:35">
      <c r="AG118" s="66" t="s">
        <v>287</v>
      </c>
      <c r="AH118" s="66" t="s">
        <v>288</v>
      </c>
      <c r="AI118" s="65" t="s">
        <v>234</v>
      </c>
    </row>
    <row r="119" spans="33:35">
      <c r="AG119" s="66" t="s">
        <v>289</v>
      </c>
      <c r="AH119" s="66" t="s">
        <v>288</v>
      </c>
      <c r="AI119" s="65" t="s">
        <v>234</v>
      </c>
    </row>
    <row r="120" spans="33:35">
      <c r="AG120" s="66" t="s">
        <v>290</v>
      </c>
      <c r="AH120" s="66" t="s">
        <v>288</v>
      </c>
      <c r="AI120" s="65" t="s">
        <v>234</v>
      </c>
    </row>
    <row r="121" spans="33:35">
      <c r="AG121" s="67" t="s">
        <v>291</v>
      </c>
      <c r="AH121" s="67" t="s">
        <v>292</v>
      </c>
      <c r="AI121" s="65" t="s">
        <v>234</v>
      </c>
    </row>
    <row r="122" spans="33:35">
      <c r="AG122" s="67" t="s">
        <v>293</v>
      </c>
      <c r="AH122" s="67" t="s">
        <v>292</v>
      </c>
      <c r="AI122" s="65" t="s">
        <v>234</v>
      </c>
    </row>
    <row r="123" spans="33:35">
      <c r="AG123" s="66" t="s">
        <v>294</v>
      </c>
      <c r="AH123" s="66" t="s">
        <v>295</v>
      </c>
      <c r="AI123" s="65" t="s">
        <v>234</v>
      </c>
    </row>
    <row r="124" spans="33:35">
      <c r="AG124" s="66" t="s">
        <v>296</v>
      </c>
      <c r="AH124" s="66" t="s">
        <v>295</v>
      </c>
      <c r="AI124" s="65" t="s">
        <v>234</v>
      </c>
    </row>
    <row r="125" spans="33:35">
      <c r="AG125" s="66" t="s">
        <v>297</v>
      </c>
      <c r="AH125" s="66" t="s">
        <v>295</v>
      </c>
      <c r="AI125" s="65" t="s">
        <v>234</v>
      </c>
    </row>
    <row r="126" spans="33:35">
      <c r="AG126" s="66" t="s">
        <v>298</v>
      </c>
      <c r="AH126" s="66" t="s">
        <v>299</v>
      </c>
      <c r="AI126" s="65" t="s">
        <v>234</v>
      </c>
    </row>
    <row r="127" spans="33:35">
      <c r="AG127" s="66" t="s">
        <v>300</v>
      </c>
      <c r="AH127" s="66" t="s">
        <v>299</v>
      </c>
      <c r="AI127" s="65" t="s">
        <v>234</v>
      </c>
    </row>
    <row r="128" spans="33:35">
      <c r="AG128" s="67" t="s">
        <v>301</v>
      </c>
      <c r="AH128" s="67" t="s">
        <v>302</v>
      </c>
      <c r="AI128" s="65" t="s">
        <v>234</v>
      </c>
    </row>
    <row r="129" spans="33:35">
      <c r="AG129" s="67" t="s">
        <v>303</v>
      </c>
      <c r="AH129" s="67" t="s">
        <v>302</v>
      </c>
      <c r="AI129" s="65" t="s">
        <v>234</v>
      </c>
    </row>
    <row r="130" spans="33:35">
      <c r="AG130" s="67" t="s">
        <v>304</v>
      </c>
      <c r="AH130" s="67" t="s">
        <v>302</v>
      </c>
      <c r="AI130" s="65" t="s">
        <v>234</v>
      </c>
    </row>
    <row r="131" spans="33:35">
      <c r="AG131" s="67" t="s">
        <v>305</v>
      </c>
      <c r="AH131" s="67" t="s">
        <v>302</v>
      </c>
      <c r="AI131" s="65" t="s">
        <v>234</v>
      </c>
    </row>
    <row r="132" spans="33:35">
      <c r="AG132" s="67" t="s">
        <v>306</v>
      </c>
      <c r="AH132" s="67" t="s">
        <v>302</v>
      </c>
      <c r="AI132" s="65" t="s">
        <v>234</v>
      </c>
    </row>
    <row r="133" spans="33:35">
      <c r="AG133" s="67" t="s">
        <v>307</v>
      </c>
      <c r="AH133" s="67" t="s">
        <v>302</v>
      </c>
      <c r="AI133" s="65" t="s">
        <v>234</v>
      </c>
    </row>
    <row r="134" spans="33:35">
      <c r="AG134" s="67" t="s">
        <v>308</v>
      </c>
      <c r="AH134" s="67" t="s">
        <v>302</v>
      </c>
      <c r="AI134" s="65" t="s">
        <v>234</v>
      </c>
    </row>
    <row r="135" spans="33:35">
      <c r="AG135" s="67" t="s">
        <v>309</v>
      </c>
      <c r="AH135" s="67" t="s">
        <v>302</v>
      </c>
      <c r="AI135" s="65" t="s">
        <v>234</v>
      </c>
    </row>
    <row r="136" spans="33:35">
      <c r="AG136" s="67" t="s">
        <v>310</v>
      </c>
      <c r="AH136" s="67" t="s">
        <v>302</v>
      </c>
      <c r="AI136" s="65" t="s">
        <v>234</v>
      </c>
    </row>
    <row r="137" spans="33:35">
      <c r="AG137" s="67" t="s">
        <v>311</v>
      </c>
      <c r="AH137" s="67" t="s">
        <v>312</v>
      </c>
      <c r="AI137" s="65" t="s">
        <v>234</v>
      </c>
    </row>
    <row r="138" spans="33:35">
      <c r="AG138" s="67" t="s">
        <v>313</v>
      </c>
      <c r="AH138" s="67" t="s">
        <v>312</v>
      </c>
      <c r="AI138" s="65" t="s">
        <v>234</v>
      </c>
    </row>
    <row r="139" spans="33:35">
      <c r="AG139" s="66" t="s">
        <v>314</v>
      </c>
      <c r="AH139" s="66" t="s">
        <v>315</v>
      </c>
      <c r="AI139" s="65" t="s">
        <v>234</v>
      </c>
    </row>
  </sheetData>
  <sheetProtection algorithmName="SHA-512" hashValue="YIGtOlVoW6t1yg4fRBSSBZvN8MV/bM4YIRV0LswlUe1QmnKcdeLi4qsN7j8Kaj5z+TsDctUGFEWZGJm22vltqQ==" saltValue="3y2TBoOCLLgomhTe/C3PKA==" spinCount="100000" sheet="1" objects="1" scenarios="1"/>
  <mergeCells count="53">
    <mergeCell ref="A33:D34"/>
    <mergeCell ref="I33:N33"/>
    <mergeCell ref="S33:W33"/>
    <mergeCell ref="X33:AB33"/>
    <mergeCell ref="AC33:AE33"/>
    <mergeCell ref="E34:N34"/>
    <mergeCell ref="S34:U34"/>
    <mergeCell ref="V34:W34"/>
    <mergeCell ref="X34:AB34"/>
    <mergeCell ref="AC34:AE34"/>
    <mergeCell ref="AD25:AE25"/>
    <mergeCell ref="A26:D30"/>
    <mergeCell ref="M25:AC25"/>
    <mergeCell ref="E21:H21"/>
    <mergeCell ref="I21:AE21"/>
    <mergeCell ref="E22:H22"/>
    <mergeCell ref="I22:AE22"/>
    <mergeCell ref="E24:L24"/>
    <mergeCell ref="M24:AC24"/>
    <mergeCell ref="AD24:AE24"/>
    <mergeCell ref="A21:D23"/>
    <mergeCell ref="E23:H23"/>
    <mergeCell ref="I23:AE23"/>
    <mergeCell ref="A35:AE38"/>
    <mergeCell ref="E25:L25"/>
    <mergeCell ref="E29:L29"/>
    <mergeCell ref="E27:L27"/>
    <mergeCell ref="M27:AE27"/>
    <mergeCell ref="E28:L28"/>
    <mergeCell ref="M28:AE28"/>
    <mergeCell ref="O34:R34"/>
    <mergeCell ref="E26:L26"/>
    <mergeCell ref="M26:AE26"/>
    <mergeCell ref="E33:H33"/>
    <mergeCell ref="O33:R33"/>
    <mergeCell ref="M29:AE29"/>
    <mergeCell ref="E30:L30"/>
    <mergeCell ref="M30:AE30"/>
    <mergeCell ref="A24:D25"/>
    <mergeCell ref="O9:AE9"/>
    <mergeCell ref="A12:AE12"/>
    <mergeCell ref="A14:AE15"/>
    <mergeCell ref="A20:D20"/>
    <mergeCell ref="E20:H20"/>
    <mergeCell ref="I20:L20"/>
    <mergeCell ref="M20:O20"/>
    <mergeCell ref="P20:AE20"/>
    <mergeCell ref="Q8:AE8"/>
    <mergeCell ref="X2:AE2"/>
    <mergeCell ref="L6:P6"/>
    <mergeCell ref="Q6:AE6"/>
    <mergeCell ref="Q7:AE7"/>
    <mergeCell ref="L7:P8"/>
  </mergeCells>
  <phoneticPr fontId="3"/>
  <dataValidations count="3">
    <dataValidation type="list" allowBlank="1" showInputMessage="1" showErrorMessage="1" sqref="I23:AE23" xr:uid="{00000000-0002-0000-0000-000000000000}">
      <formula1>$AG$41:$AG$139</formula1>
    </dataValidation>
    <dataValidation type="list" allowBlank="1" showInputMessage="1" showErrorMessage="1" sqref="I33:N33" xr:uid="{CAD5883D-46C3-422D-B425-D472789E759A}">
      <formula1>$AK$41:$AK$46</formula1>
    </dataValidation>
    <dataValidation type="list" allowBlank="1" showInputMessage="1" showErrorMessage="1" sqref="X33:AB33" xr:uid="{15428F9F-1703-4BB1-8C47-60BFD9F9836A}">
      <formula1>$AK$41:$AK$48</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2"/>
  <sheetViews>
    <sheetView showGridLines="0" view="pageBreakPreview" zoomScaleNormal="100" zoomScaleSheetLayoutView="100" workbookViewId="0">
      <selection activeCell="AK18" sqref="AK18:AO18"/>
    </sheetView>
  </sheetViews>
  <sheetFormatPr defaultColWidth="2" defaultRowHeight="12.5"/>
  <cols>
    <col min="1" max="1" width="2" style="3"/>
    <col min="2" max="3" width="2" style="3" customWidth="1"/>
    <col min="4" max="5" width="2" style="3"/>
    <col min="6" max="6" width="2" style="3" customWidth="1"/>
    <col min="7" max="45" width="2" style="3"/>
    <col min="46" max="46" width="7.26953125" style="3" bestFit="1" customWidth="1"/>
    <col min="47" max="47" width="2.36328125" style="3" bestFit="1" customWidth="1"/>
    <col min="48" max="16384" width="2" style="3"/>
  </cols>
  <sheetData>
    <row r="1" spans="1:53" s="6" customFormat="1" ht="15.75" customHeight="1">
      <c r="A1" s="6" t="s">
        <v>9</v>
      </c>
    </row>
    <row r="2" spans="1:53" customFormat="1" ht="13.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1:53" ht="13.5" customHeight="1">
      <c r="A3" s="3" t="s">
        <v>186</v>
      </c>
    </row>
    <row r="4" spans="1:53" ht="12" customHeight="1">
      <c r="A4" s="447" t="s">
        <v>77</v>
      </c>
      <c r="B4" s="448"/>
      <c r="C4" s="448"/>
      <c r="D4" s="448"/>
      <c r="E4" s="449"/>
      <c r="F4" s="447" t="s">
        <v>33</v>
      </c>
      <c r="G4" s="448"/>
      <c r="H4" s="448"/>
      <c r="I4" s="448"/>
      <c r="J4" s="448"/>
      <c r="K4" s="448"/>
      <c r="L4" s="448"/>
      <c r="M4" s="448"/>
      <c r="N4" s="448"/>
      <c r="O4" s="448"/>
      <c r="P4" s="448"/>
      <c r="Q4" s="448"/>
      <c r="R4" s="448"/>
      <c r="S4" s="448"/>
      <c r="T4" s="449"/>
      <c r="U4" s="503" t="s">
        <v>5</v>
      </c>
      <c r="V4" s="504"/>
      <c r="W4" s="504"/>
      <c r="X4" s="504"/>
      <c r="Y4" s="504"/>
      <c r="Z4" s="504"/>
      <c r="AA4" s="504"/>
      <c r="AB4" s="505"/>
      <c r="AC4" s="503" t="s">
        <v>179</v>
      </c>
      <c r="AD4" s="504"/>
      <c r="AE4" s="504"/>
      <c r="AF4" s="504"/>
      <c r="AG4" s="504"/>
      <c r="AH4" s="504"/>
      <c r="AI4" s="504"/>
      <c r="AJ4" s="505"/>
      <c r="AK4" s="447" t="s">
        <v>89</v>
      </c>
      <c r="AL4" s="448"/>
      <c r="AM4" s="448"/>
      <c r="AN4" s="448"/>
      <c r="AO4" s="448"/>
      <c r="AP4" s="448"/>
      <c r="AQ4" s="448"/>
      <c r="AR4" s="449"/>
    </row>
    <row r="5" spans="1:53" ht="12" customHeight="1">
      <c r="A5" s="450"/>
      <c r="B5" s="454"/>
      <c r="C5" s="454"/>
      <c r="D5" s="454"/>
      <c r="E5" s="452"/>
      <c r="F5" s="450"/>
      <c r="G5" s="451"/>
      <c r="H5" s="451"/>
      <c r="I5" s="451"/>
      <c r="J5" s="451"/>
      <c r="K5" s="451"/>
      <c r="L5" s="451"/>
      <c r="M5" s="451"/>
      <c r="N5" s="451"/>
      <c r="O5" s="451"/>
      <c r="P5" s="451"/>
      <c r="Q5" s="451"/>
      <c r="R5" s="451"/>
      <c r="S5" s="451"/>
      <c r="T5" s="452"/>
      <c r="U5" s="491"/>
      <c r="V5" s="526"/>
      <c r="W5" s="526"/>
      <c r="X5" s="526"/>
      <c r="Y5" s="526"/>
      <c r="Z5" s="526"/>
      <c r="AA5" s="526"/>
      <c r="AB5" s="493"/>
      <c r="AC5" s="491"/>
      <c r="AD5" s="526"/>
      <c r="AE5" s="526"/>
      <c r="AF5" s="526"/>
      <c r="AG5" s="526"/>
      <c r="AH5" s="526"/>
      <c r="AI5" s="526"/>
      <c r="AJ5" s="493"/>
      <c r="AK5" s="450"/>
      <c r="AL5" s="454"/>
      <c r="AM5" s="454"/>
      <c r="AN5" s="454"/>
      <c r="AO5" s="454"/>
      <c r="AP5" s="454"/>
      <c r="AQ5" s="454"/>
      <c r="AR5" s="452"/>
    </row>
    <row r="6" spans="1:53" ht="24" customHeight="1">
      <c r="A6" s="450"/>
      <c r="B6" s="454"/>
      <c r="C6" s="454"/>
      <c r="D6" s="454"/>
      <c r="E6" s="452"/>
      <c r="F6" s="450"/>
      <c r="G6" s="451"/>
      <c r="H6" s="451"/>
      <c r="I6" s="451"/>
      <c r="J6" s="451"/>
      <c r="K6" s="451"/>
      <c r="L6" s="451"/>
      <c r="M6" s="451"/>
      <c r="N6" s="451"/>
      <c r="O6" s="451"/>
      <c r="P6" s="451"/>
      <c r="Q6" s="451"/>
      <c r="R6" s="451"/>
      <c r="S6" s="451"/>
      <c r="T6" s="452"/>
      <c r="U6" s="520" t="str">
        <f>IF(報告書鑑!I33="","",報告書鑑!I33)</f>
        <v/>
      </c>
      <c r="V6" s="521"/>
      <c r="W6" s="521"/>
      <c r="X6" s="521"/>
      <c r="Y6" s="521"/>
      <c r="Z6" s="509" t="s">
        <v>4</v>
      </c>
      <c r="AA6" s="509"/>
      <c r="AB6" s="510"/>
      <c r="AC6" s="520" t="str">
        <f>IF(報告書鑑!X33="","",報告書鑑!X33)</f>
        <v/>
      </c>
      <c r="AD6" s="521"/>
      <c r="AE6" s="521"/>
      <c r="AF6" s="521"/>
      <c r="AG6" s="521"/>
      <c r="AH6" s="509" t="s">
        <v>4</v>
      </c>
      <c r="AI6" s="509"/>
      <c r="AJ6" s="510"/>
      <c r="AK6" s="528" t="s">
        <v>90</v>
      </c>
      <c r="AL6" s="529"/>
      <c r="AM6" s="529"/>
      <c r="AN6" s="529"/>
      <c r="AO6" s="529"/>
      <c r="AP6" s="529"/>
      <c r="AQ6" s="529"/>
      <c r="AR6" s="530"/>
    </row>
    <row r="7" spans="1:53" ht="36" customHeight="1">
      <c r="A7" s="450"/>
      <c r="B7" s="454"/>
      <c r="C7" s="454"/>
      <c r="D7" s="454"/>
      <c r="E7" s="452"/>
      <c r="F7" s="447" t="s">
        <v>32</v>
      </c>
      <c r="G7" s="448"/>
      <c r="H7" s="448"/>
      <c r="I7" s="448"/>
      <c r="J7" s="449"/>
      <c r="K7" s="472" t="s">
        <v>65</v>
      </c>
      <c r="L7" s="472"/>
      <c r="M7" s="472"/>
      <c r="N7" s="472"/>
      <c r="O7" s="472"/>
      <c r="P7" s="472"/>
      <c r="Q7" s="472"/>
      <c r="R7" s="472"/>
      <c r="S7" s="472"/>
      <c r="T7" s="472"/>
      <c r="U7" s="531"/>
      <c r="V7" s="532"/>
      <c r="W7" s="532"/>
      <c r="X7" s="532"/>
      <c r="Y7" s="532"/>
      <c r="Z7" s="477" t="s">
        <v>47</v>
      </c>
      <c r="AA7" s="477"/>
      <c r="AB7" s="477"/>
      <c r="AC7" s="522" t="str">
        <f>IFERROR(IF(報告書別表!P49=0,"",報告書別表!P49),"")</f>
        <v/>
      </c>
      <c r="AD7" s="523"/>
      <c r="AE7" s="523"/>
      <c r="AF7" s="523"/>
      <c r="AG7" s="523"/>
      <c r="AH7" s="477" t="s">
        <v>47</v>
      </c>
      <c r="AI7" s="477"/>
      <c r="AJ7" s="527"/>
      <c r="AK7" s="461" t="str">
        <f>IFERROR(AC7/U7*100,"")</f>
        <v/>
      </c>
      <c r="AL7" s="461"/>
      <c r="AM7" s="461"/>
      <c r="AN7" s="461"/>
      <c r="AO7" s="461"/>
      <c r="AP7" s="461"/>
      <c r="AQ7" s="511" t="s">
        <v>13</v>
      </c>
      <c r="AR7" s="512"/>
    </row>
    <row r="8" spans="1:53" ht="36" customHeight="1">
      <c r="A8" s="450"/>
      <c r="B8" s="454"/>
      <c r="C8" s="454"/>
      <c r="D8" s="454"/>
      <c r="E8" s="452"/>
      <c r="F8" s="450"/>
      <c r="G8" s="451"/>
      <c r="H8" s="451"/>
      <c r="I8" s="451"/>
      <c r="J8" s="452"/>
      <c r="K8" s="472" t="s">
        <v>56</v>
      </c>
      <c r="L8" s="472"/>
      <c r="M8" s="472"/>
      <c r="N8" s="472"/>
      <c r="O8" s="472"/>
      <c r="P8" s="472"/>
      <c r="Q8" s="472"/>
      <c r="R8" s="472"/>
      <c r="S8" s="472"/>
      <c r="T8" s="472"/>
      <c r="U8" s="531"/>
      <c r="V8" s="532"/>
      <c r="W8" s="532"/>
      <c r="X8" s="532"/>
      <c r="Y8" s="532"/>
      <c r="Z8" s="477" t="s">
        <v>47</v>
      </c>
      <c r="AA8" s="477"/>
      <c r="AB8" s="477"/>
      <c r="AC8" s="522" t="str">
        <f>IFERROR(IF(報告書別表!Q49=0,"",報告書別表!Q49)-SUM(AK16:AO18),"")</f>
        <v/>
      </c>
      <c r="AD8" s="523"/>
      <c r="AE8" s="523"/>
      <c r="AF8" s="523"/>
      <c r="AG8" s="523"/>
      <c r="AH8" s="477" t="s">
        <v>47</v>
      </c>
      <c r="AI8" s="477"/>
      <c r="AJ8" s="527"/>
      <c r="AK8" s="461" t="str">
        <f>IFERROR(AC8/U8*100,"")</f>
        <v/>
      </c>
      <c r="AL8" s="461"/>
      <c r="AM8" s="461"/>
      <c r="AN8" s="461"/>
      <c r="AO8" s="461"/>
      <c r="AP8" s="461"/>
      <c r="AQ8" s="511" t="s">
        <v>13</v>
      </c>
      <c r="AR8" s="512"/>
      <c r="AX8" s="10"/>
    </row>
    <row r="9" spans="1:53" ht="36" customHeight="1">
      <c r="A9" s="450"/>
      <c r="B9" s="454"/>
      <c r="C9" s="454"/>
      <c r="D9" s="454"/>
      <c r="E9" s="452"/>
      <c r="F9" s="447" t="s">
        <v>46</v>
      </c>
      <c r="G9" s="448"/>
      <c r="H9" s="448"/>
      <c r="I9" s="448"/>
      <c r="J9" s="449"/>
      <c r="K9" s="491" t="s">
        <v>79</v>
      </c>
      <c r="L9" s="492"/>
      <c r="M9" s="492"/>
      <c r="N9" s="492"/>
      <c r="O9" s="492"/>
      <c r="P9" s="492"/>
      <c r="Q9" s="492"/>
      <c r="R9" s="492"/>
      <c r="S9" s="492"/>
      <c r="T9" s="493"/>
      <c r="U9" s="487" t="str">
        <f>IFERROR(U7/U11,"")</f>
        <v/>
      </c>
      <c r="V9" s="488"/>
      <c r="W9" s="488"/>
      <c r="X9" s="488"/>
      <c r="Y9" s="488"/>
      <c r="Z9" s="477" t="s">
        <v>47</v>
      </c>
      <c r="AA9" s="477"/>
      <c r="AB9" s="477"/>
      <c r="AC9" s="524" t="str">
        <f>IFERROR(AC7/AC11,"")</f>
        <v/>
      </c>
      <c r="AD9" s="525"/>
      <c r="AE9" s="525"/>
      <c r="AF9" s="525"/>
      <c r="AG9" s="525"/>
      <c r="AH9" s="477" t="s">
        <v>47</v>
      </c>
      <c r="AI9" s="477"/>
      <c r="AJ9" s="527"/>
      <c r="AK9" s="461" t="str">
        <f>IFERROR(AC9/U9*100,"")</f>
        <v/>
      </c>
      <c r="AL9" s="461"/>
      <c r="AM9" s="461"/>
      <c r="AN9" s="461"/>
      <c r="AO9" s="461"/>
      <c r="AP9" s="461"/>
      <c r="AQ9" s="511" t="s">
        <v>13</v>
      </c>
      <c r="AR9" s="512"/>
      <c r="BA9" s="10"/>
    </row>
    <row r="10" spans="1:53" ht="36" customHeight="1">
      <c r="A10" s="450"/>
      <c r="B10" s="454"/>
      <c r="C10" s="454"/>
      <c r="D10" s="454"/>
      <c r="E10" s="452"/>
      <c r="F10" s="450"/>
      <c r="G10" s="451"/>
      <c r="H10" s="451"/>
      <c r="I10" s="451"/>
      <c r="J10" s="452"/>
      <c r="K10" s="481" t="s">
        <v>78</v>
      </c>
      <c r="L10" s="482"/>
      <c r="M10" s="482"/>
      <c r="N10" s="482"/>
      <c r="O10" s="482"/>
      <c r="P10" s="482"/>
      <c r="Q10" s="482"/>
      <c r="R10" s="482"/>
      <c r="S10" s="482"/>
      <c r="T10" s="483"/>
      <c r="U10" s="489" t="str">
        <f>IFERROR(U8/U11,"")</f>
        <v/>
      </c>
      <c r="V10" s="490"/>
      <c r="W10" s="490"/>
      <c r="X10" s="490"/>
      <c r="Y10" s="490"/>
      <c r="Z10" s="513" t="s">
        <v>47</v>
      </c>
      <c r="AA10" s="513"/>
      <c r="AB10" s="513"/>
      <c r="AC10" s="518" t="str">
        <f>IFERROR(AC8/AC11,"")</f>
        <v/>
      </c>
      <c r="AD10" s="519"/>
      <c r="AE10" s="519"/>
      <c r="AF10" s="519"/>
      <c r="AG10" s="519"/>
      <c r="AH10" s="514" t="s">
        <v>47</v>
      </c>
      <c r="AI10" s="514"/>
      <c r="AJ10" s="515"/>
      <c r="AK10" s="461" t="str">
        <f>IFERROR(AC10/U10*100,"")</f>
        <v/>
      </c>
      <c r="AL10" s="461"/>
      <c r="AM10" s="461"/>
      <c r="AN10" s="461"/>
      <c r="AO10" s="461"/>
      <c r="AP10" s="461"/>
      <c r="AQ10" s="516" t="s">
        <v>13</v>
      </c>
      <c r="AR10" s="517"/>
    </row>
    <row r="11" spans="1:53" ht="36" customHeight="1">
      <c r="A11" s="450"/>
      <c r="B11" s="454"/>
      <c r="C11" s="454"/>
      <c r="D11" s="454"/>
      <c r="E11" s="452"/>
      <c r="F11" s="450"/>
      <c r="G11" s="451"/>
      <c r="H11" s="451"/>
      <c r="I11" s="451"/>
      <c r="J11" s="452"/>
      <c r="K11" s="447" t="s">
        <v>86</v>
      </c>
      <c r="L11" s="448"/>
      <c r="M11" s="448"/>
      <c r="N11" s="448"/>
      <c r="O11" s="448"/>
      <c r="P11" s="448"/>
      <c r="Q11" s="448"/>
      <c r="R11" s="448"/>
      <c r="S11" s="448"/>
      <c r="T11" s="449"/>
      <c r="U11" s="465"/>
      <c r="V11" s="466"/>
      <c r="W11" s="466"/>
      <c r="X11" s="466"/>
      <c r="Y11" s="466"/>
      <c r="Z11" s="466"/>
      <c r="AA11" s="466"/>
      <c r="AB11" s="466"/>
      <c r="AC11" s="465"/>
      <c r="AD11" s="466"/>
      <c r="AE11" s="466"/>
      <c r="AF11" s="466"/>
      <c r="AG11" s="466"/>
      <c r="AH11" s="466"/>
      <c r="AI11" s="466"/>
      <c r="AJ11" s="467"/>
      <c r="AK11" s="471" t="str">
        <f>IF(U11=0," ",AC11/U11*100)</f>
        <v xml:space="preserve"> </v>
      </c>
      <c r="AL11" s="471"/>
      <c r="AM11" s="471"/>
      <c r="AN11" s="471"/>
      <c r="AO11" s="471"/>
      <c r="AP11" s="471"/>
      <c r="AQ11" s="443" t="s">
        <v>13</v>
      </c>
      <c r="AR11" s="444"/>
    </row>
    <row r="12" spans="1:53" ht="27.65" customHeight="1">
      <c r="A12" s="450"/>
      <c r="B12" s="454"/>
      <c r="C12" s="454"/>
      <c r="D12" s="454"/>
      <c r="E12" s="452"/>
      <c r="F12" s="450"/>
      <c r="G12" s="451"/>
      <c r="H12" s="451"/>
      <c r="I12" s="451"/>
      <c r="J12" s="452"/>
      <c r="K12" s="473"/>
      <c r="L12" s="448" t="s">
        <v>72</v>
      </c>
      <c r="M12" s="448"/>
      <c r="N12" s="448"/>
      <c r="O12" s="448"/>
      <c r="P12" s="448"/>
      <c r="Q12" s="448"/>
      <c r="R12" s="448"/>
      <c r="S12" s="448"/>
      <c r="T12" s="449"/>
      <c r="U12" s="455"/>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7"/>
    </row>
    <row r="13" spans="1:53" ht="24" customHeight="1">
      <c r="A13" s="450"/>
      <c r="B13" s="454"/>
      <c r="C13" s="454"/>
      <c r="D13" s="454"/>
      <c r="E13" s="452"/>
      <c r="F13" s="494"/>
      <c r="G13" s="475"/>
      <c r="H13" s="475"/>
      <c r="I13" s="475"/>
      <c r="J13" s="476"/>
      <c r="K13" s="474"/>
      <c r="L13" s="475"/>
      <c r="M13" s="475"/>
      <c r="N13" s="475"/>
      <c r="O13" s="475"/>
      <c r="P13" s="475"/>
      <c r="Q13" s="475"/>
      <c r="R13" s="475"/>
      <c r="S13" s="475"/>
      <c r="T13" s="476"/>
      <c r="U13" s="15"/>
      <c r="V13" s="15"/>
      <c r="W13" s="15" t="s">
        <v>7</v>
      </c>
      <c r="X13" s="15"/>
      <c r="Y13" s="15"/>
      <c r="Z13" s="15"/>
      <c r="AA13" s="15"/>
      <c r="AB13" s="16"/>
      <c r="AC13" s="15"/>
      <c r="AD13" s="445"/>
      <c r="AE13" s="445"/>
      <c r="AF13" s="445"/>
      <c r="AG13" s="445"/>
      <c r="AH13" s="445"/>
      <c r="AI13" s="445"/>
      <c r="AJ13" s="445"/>
      <c r="AK13" s="445"/>
      <c r="AL13" s="445"/>
      <c r="AM13" s="445"/>
      <c r="AN13" s="445"/>
      <c r="AO13" s="445"/>
      <c r="AP13" s="445"/>
      <c r="AQ13" s="445"/>
      <c r="AR13" s="17" t="s">
        <v>8</v>
      </c>
    </row>
    <row r="14" spans="1:53" ht="13.5" customHeight="1">
      <c r="A14" s="450"/>
      <c r="B14" s="454"/>
      <c r="C14" s="454"/>
      <c r="D14" s="454"/>
      <c r="E14" s="452"/>
      <c r="F14" s="481" t="s">
        <v>64</v>
      </c>
      <c r="G14" s="482"/>
      <c r="H14" s="482"/>
      <c r="I14" s="482"/>
      <c r="J14" s="483"/>
      <c r="K14" s="481" t="s">
        <v>80</v>
      </c>
      <c r="L14" s="482"/>
      <c r="M14" s="482"/>
      <c r="N14" s="482"/>
      <c r="O14" s="482"/>
      <c r="P14" s="482"/>
      <c r="Q14" s="482"/>
      <c r="R14" s="482"/>
      <c r="S14" s="482"/>
      <c r="T14" s="483"/>
      <c r="U14" s="503" t="s">
        <v>60</v>
      </c>
      <c r="V14" s="504"/>
      <c r="W14" s="504"/>
      <c r="X14" s="504"/>
      <c r="Y14" s="504"/>
      <c r="Z14" s="504"/>
      <c r="AA14" s="504"/>
      <c r="AB14" s="505"/>
      <c r="AC14" s="503" t="s">
        <v>66</v>
      </c>
      <c r="AD14" s="504"/>
      <c r="AE14" s="504"/>
      <c r="AF14" s="504"/>
      <c r="AG14" s="504"/>
      <c r="AH14" s="504"/>
      <c r="AI14" s="504"/>
      <c r="AJ14" s="505"/>
      <c r="AK14" s="503" t="s">
        <v>70</v>
      </c>
      <c r="AL14" s="504"/>
      <c r="AM14" s="504"/>
      <c r="AN14" s="504"/>
      <c r="AO14" s="504"/>
      <c r="AP14" s="504"/>
      <c r="AQ14" s="504"/>
      <c r="AR14" s="505"/>
    </row>
    <row r="15" spans="1:53" ht="13.5" customHeight="1">
      <c r="A15" s="450"/>
      <c r="B15" s="454"/>
      <c r="C15" s="454"/>
      <c r="D15" s="454"/>
      <c r="E15" s="452"/>
      <c r="F15" s="484"/>
      <c r="G15" s="485"/>
      <c r="H15" s="485"/>
      <c r="I15" s="485"/>
      <c r="J15" s="486"/>
      <c r="K15" s="484"/>
      <c r="L15" s="502"/>
      <c r="M15" s="502"/>
      <c r="N15" s="502"/>
      <c r="O15" s="502"/>
      <c r="P15" s="502"/>
      <c r="Q15" s="502"/>
      <c r="R15" s="502"/>
      <c r="S15" s="502"/>
      <c r="T15" s="486"/>
      <c r="U15" s="506"/>
      <c r="V15" s="507"/>
      <c r="W15" s="507"/>
      <c r="X15" s="507"/>
      <c r="Y15" s="507"/>
      <c r="Z15" s="507"/>
      <c r="AA15" s="507"/>
      <c r="AB15" s="508"/>
      <c r="AC15" s="506"/>
      <c r="AD15" s="507"/>
      <c r="AE15" s="507"/>
      <c r="AF15" s="507"/>
      <c r="AG15" s="507"/>
      <c r="AH15" s="507"/>
      <c r="AI15" s="507"/>
      <c r="AJ15" s="508"/>
      <c r="AK15" s="506"/>
      <c r="AL15" s="507"/>
      <c r="AM15" s="507"/>
      <c r="AN15" s="507"/>
      <c r="AO15" s="507"/>
      <c r="AP15" s="507"/>
      <c r="AQ15" s="507"/>
      <c r="AR15" s="508"/>
    </row>
    <row r="16" spans="1:53" ht="37.15" customHeight="1">
      <c r="A16" s="450"/>
      <c r="B16" s="454"/>
      <c r="C16" s="454"/>
      <c r="D16" s="454"/>
      <c r="E16" s="452"/>
      <c r="F16" s="484"/>
      <c r="G16" s="485"/>
      <c r="H16" s="485"/>
      <c r="I16" s="485"/>
      <c r="J16" s="486"/>
      <c r="K16" s="484"/>
      <c r="L16" s="502"/>
      <c r="M16" s="502"/>
      <c r="N16" s="502"/>
      <c r="O16" s="502"/>
      <c r="P16" s="502"/>
      <c r="Q16" s="502"/>
      <c r="R16" s="502"/>
      <c r="S16" s="502"/>
      <c r="T16" s="486"/>
      <c r="U16" s="478" t="s">
        <v>61</v>
      </c>
      <c r="V16" s="479"/>
      <c r="W16" s="479"/>
      <c r="X16" s="479"/>
      <c r="Y16" s="479"/>
      <c r="Z16" s="479"/>
      <c r="AA16" s="479"/>
      <c r="AB16" s="480"/>
      <c r="AC16" s="455"/>
      <c r="AD16" s="456"/>
      <c r="AE16" s="456"/>
      <c r="AF16" s="456"/>
      <c r="AG16" s="456"/>
      <c r="AH16" s="456"/>
      <c r="AI16" s="456"/>
      <c r="AJ16" s="457"/>
      <c r="AK16" s="455"/>
      <c r="AL16" s="456"/>
      <c r="AM16" s="456"/>
      <c r="AN16" s="456"/>
      <c r="AO16" s="456"/>
      <c r="AP16" s="13" t="s">
        <v>87</v>
      </c>
      <c r="AQ16" s="13"/>
      <c r="AR16" s="14"/>
    </row>
    <row r="17" spans="1:46" ht="37.15" customHeight="1">
      <c r="A17" s="450"/>
      <c r="B17" s="454"/>
      <c r="C17" s="454"/>
      <c r="D17" s="454"/>
      <c r="E17" s="452"/>
      <c r="F17" s="484"/>
      <c r="G17" s="485"/>
      <c r="H17" s="485"/>
      <c r="I17" s="485"/>
      <c r="J17" s="486"/>
      <c r="K17" s="484"/>
      <c r="L17" s="502"/>
      <c r="M17" s="502"/>
      <c r="N17" s="502"/>
      <c r="O17" s="502"/>
      <c r="P17" s="502"/>
      <c r="Q17" s="502"/>
      <c r="R17" s="502"/>
      <c r="S17" s="502"/>
      <c r="T17" s="486"/>
      <c r="U17" s="478" t="s">
        <v>62</v>
      </c>
      <c r="V17" s="479"/>
      <c r="W17" s="479"/>
      <c r="X17" s="479"/>
      <c r="Y17" s="479"/>
      <c r="Z17" s="479"/>
      <c r="AA17" s="479"/>
      <c r="AB17" s="480"/>
      <c r="AC17" s="455"/>
      <c r="AD17" s="456"/>
      <c r="AE17" s="456"/>
      <c r="AF17" s="456"/>
      <c r="AG17" s="456"/>
      <c r="AH17" s="456"/>
      <c r="AI17" s="456"/>
      <c r="AJ17" s="457"/>
      <c r="AK17" s="455"/>
      <c r="AL17" s="456"/>
      <c r="AM17" s="456"/>
      <c r="AN17" s="456"/>
      <c r="AO17" s="456"/>
      <c r="AP17" s="13" t="s">
        <v>87</v>
      </c>
      <c r="AQ17" s="13"/>
      <c r="AR17" s="14"/>
    </row>
    <row r="18" spans="1:46" ht="37.15" customHeight="1">
      <c r="A18" s="450"/>
      <c r="B18" s="454"/>
      <c r="C18" s="454"/>
      <c r="D18" s="454"/>
      <c r="E18" s="452"/>
      <c r="F18" s="484"/>
      <c r="G18" s="485"/>
      <c r="H18" s="485"/>
      <c r="I18" s="485"/>
      <c r="J18" s="486"/>
      <c r="K18" s="484"/>
      <c r="L18" s="502"/>
      <c r="M18" s="502"/>
      <c r="N18" s="502"/>
      <c r="O18" s="502"/>
      <c r="P18" s="502"/>
      <c r="Q18" s="502"/>
      <c r="R18" s="502"/>
      <c r="S18" s="502"/>
      <c r="T18" s="486"/>
      <c r="U18" s="499" t="s">
        <v>63</v>
      </c>
      <c r="V18" s="500"/>
      <c r="W18" s="500"/>
      <c r="X18" s="500"/>
      <c r="Y18" s="500"/>
      <c r="Z18" s="500"/>
      <c r="AA18" s="500"/>
      <c r="AB18" s="501"/>
      <c r="AC18" s="455"/>
      <c r="AD18" s="456"/>
      <c r="AE18" s="456"/>
      <c r="AF18" s="456"/>
      <c r="AG18" s="456"/>
      <c r="AH18" s="456"/>
      <c r="AI18" s="456"/>
      <c r="AJ18" s="457"/>
      <c r="AK18" s="455"/>
      <c r="AL18" s="456"/>
      <c r="AM18" s="456"/>
      <c r="AN18" s="456"/>
      <c r="AO18" s="456"/>
      <c r="AP18" s="13" t="s">
        <v>87</v>
      </c>
      <c r="AQ18" s="13"/>
      <c r="AR18" s="14"/>
    </row>
    <row r="19" spans="1:46" ht="27" customHeight="1">
      <c r="A19" s="447" t="s">
        <v>14</v>
      </c>
      <c r="B19" s="448"/>
      <c r="C19" s="448"/>
      <c r="D19" s="448"/>
      <c r="E19" s="449"/>
      <c r="F19" s="495" t="s">
        <v>59</v>
      </c>
      <c r="G19" s="496"/>
      <c r="H19" s="496"/>
      <c r="I19" s="496"/>
      <c r="J19" s="496"/>
      <c r="K19" s="496"/>
      <c r="L19" s="496"/>
      <c r="M19" s="496"/>
      <c r="N19" s="496"/>
      <c r="O19" s="496"/>
      <c r="P19" s="496"/>
      <c r="Q19" s="496"/>
      <c r="R19" s="496"/>
      <c r="S19" s="496"/>
      <c r="T19" s="496"/>
      <c r="U19" s="496"/>
      <c r="V19" s="496"/>
      <c r="W19" s="496"/>
      <c r="X19" s="497"/>
      <c r="Y19" s="498" t="str">
        <f>IF(報告書鑑!X33="","",報告書鑑!X33-1)</f>
        <v/>
      </c>
      <c r="Z19" s="477"/>
      <c r="AA19" s="477"/>
      <c r="AB19" s="477"/>
      <c r="AC19" s="477"/>
      <c r="AD19" s="477"/>
      <c r="AE19" s="477"/>
      <c r="AF19" s="477"/>
      <c r="AG19" s="477"/>
      <c r="AH19" s="477"/>
      <c r="AI19" s="477"/>
      <c r="AJ19" s="477"/>
      <c r="AK19" s="477"/>
      <c r="AL19" s="477"/>
      <c r="AM19" s="477"/>
      <c r="AN19" s="477"/>
      <c r="AO19" s="477"/>
      <c r="AP19" s="463" t="s">
        <v>4</v>
      </c>
      <c r="AQ19" s="463"/>
      <c r="AR19" s="464"/>
    </row>
    <row r="20" spans="1:46" ht="27" customHeight="1">
      <c r="A20" s="450"/>
      <c r="B20" s="451"/>
      <c r="C20" s="451"/>
      <c r="D20" s="451"/>
      <c r="E20" s="452"/>
      <c r="F20" s="453" t="s">
        <v>34</v>
      </c>
      <c r="G20" s="453"/>
      <c r="H20" s="453"/>
      <c r="I20" s="453"/>
      <c r="J20" s="453"/>
      <c r="K20" s="453"/>
      <c r="L20" s="453"/>
      <c r="M20" s="453"/>
      <c r="N20" s="453"/>
      <c r="O20" s="453"/>
      <c r="P20" s="453"/>
      <c r="Q20" s="453"/>
      <c r="R20" s="453"/>
      <c r="S20" s="468" t="s">
        <v>83</v>
      </c>
      <c r="T20" s="469"/>
      <c r="U20" s="469"/>
      <c r="V20" s="469"/>
      <c r="W20" s="469"/>
      <c r="X20" s="469"/>
      <c r="Y20" s="469"/>
      <c r="Z20" s="469"/>
      <c r="AA20" s="469"/>
      <c r="AB20" s="469"/>
      <c r="AC20" s="469"/>
      <c r="AD20" s="469"/>
      <c r="AE20" s="470"/>
      <c r="AF20" s="468" t="s">
        <v>84</v>
      </c>
      <c r="AG20" s="469"/>
      <c r="AH20" s="469"/>
      <c r="AI20" s="469"/>
      <c r="AJ20" s="469"/>
      <c r="AK20" s="469"/>
      <c r="AL20" s="469"/>
      <c r="AM20" s="469"/>
      <c r="AN20" s="469"/>
      <c r="AO20" s="469"/>
      <c r="AP20" s="469"/>
      <c r="AQ20" s="469"/>
      <c r="AR20" s="470"/>
      <c r="AT20" s="1" t="s">
        <v>1839</v>
      </c>
    </row>
    <row r="21" spans="1:46" ht="25.15" customHeight="1">
      <c r="A21" s="450"/>
      <c r="B21" s="451"/>
      <c r="C21" s="451"/>
      <c r="D21" s="451"/>
      <c r="E21" s="452"/>
      <c r="F21" s="426" t="str">
        <f>IFERROR(VLOOKUP(AT21,【参考】小売電気事業者係数一覧!$F$7:$M$1258,5)," ")</f>
        <v xml:space="preserve"> </v>
      </c>
      <c r="G21" s="426"/>
      <c r="H21" s="426"/>
      <c r="I21" s="426"/>
      <c r="J21" s="426"/>
      <c r="K21" s="426"/>
      <c r="L21" s="426"/>
      <c r="M21" s="426"/>
      <c r="N21" s="426"/>
      <c r="O21" s="426"/>
      <c r="P21" s="426"/>
      <c r="Q21" s="426"/>
      <c r="R21" s="426"/>
      <c r="S21" s="458" t="str">
        <f>IFERROR(VLOOKUP(AT21,【参考】小売電気事業者係数一覧!$F$7:$M$1258,6)," ")</f>
        <v xml:space="preserve"> </v>
      </c>
      <c r="T21" s="459"/>
      <c r="U21" s="459"/>
      <c r="V21" s="459"/>
      <c r="W21" s="459"/>
      <c r="X21" s="459"/>
      <c r="Y21" s="459"/>
      <c r="Z21" s="459"/>
      <c r="AA21" s="459"/>
      <c r="AB21" s="459"/>
      <c r="AC21" s="459"/>
      <c r="AD21" s="459"/>
      <c r="AE21" s="460"/>
      <c r="AF21" s="462" t="str">
        <f>IFERROR(VLOOKUP(AT21,【参考】小売電気事業者係数一覧!$F$7:$M$1258,8)," ")</f>
        <v xml:space="preserve"> </v>
      </c>
      <c r="AG21" s="462"/>
      <c r="AH21" s="462"/>
      <c r="AI21" s="462"/>
      <c r="AJ21" s="462"/>
      <c r="AK21" s="462"/>
      <c r="AL21" s="462"/>
      <c r="AM21" s="462"/>
      <c r="AN21" s="462"/>
      <c r="AO21" s="462"/>
      <c r="AP21" s="462"/>
      <c r="AQ21" s="462"/>
      <c r="AR21" s="462"/>
      <c r="AT21" s="396"/>
    </row>
    <row r="22" spans="1:46" ht="25.15" customHeight="1">
      <c r="A22" s="450"/>
      <c r="B22" s="451"/>
      <c r="C22" s="451"/>
      <c r="D22" s="451"/>
      <c r="E22" s="452"/>
      <c r="F22" s="426" t="str">
        <f>IFERROR(VLOOKUP(AT22,【参考】小売電気事業者係数一覧!$F$7:$M$1258,5)," ")</f>
        <v xml:space="preserve"> </v>
      </c>
      <c r="G22" s="426"/>
      <c r="H22" s="426"/>
      <c r="I22" s="426"/>
      <c r="J22" s="426"/>
      <c r="K22" s="426"/>
      <c r="L22" s="426"/>
      <c r="M22" s="426"/>
      <c r="N22" s="426"/>
      <c r="O22" s="426"/>
      <c r="P22" s="426"/>
      <c r="Q22" s="426"/>
      <c r="R22" s="426"/>
      <c r="S22" s="458" t="str">
        <f>IFERROR(VLOOKUP(AT22,【参考】小売電気事業者係数一覧!$F$7:$M$1258,6)," ")</f>
        <v xml:space="preserve"> </v>
      </c>
      <c r="T22" s="459"/>
      <c r="U22" s="459"/>
      <c r="V22" s="459"/>
      <c r="W22" s="459"/>
      <c r="X22" s="459"/>
      <c r="Y22" s="459"/>
      <c r="Z22" s="459"/>
      <c r="AA22" s="459"/>
      <c r="AB22" s="459"/>
      <c r="AC22" s="459"/>
      <c r="AD22" s="459"/>
      <c r="AE22" s="460"/>
      <c r="AF22" s="462" t="str">
        <f>IFERROR(VLOOKUP(AT22,【参考】小売電気事業者係数一覧!$F$7:$M$1258,8)," ")</f>
        <v xml:space="preserve"> </v>
      </c>
      <c r="AG22" s="462"/>
      <c r="AH22" s="462"/>
      <c r="AI22" s="462"/>
      <c r="AJ22" s="462"/>
      <c r="AK22" s="462"/>
      <c r="AL22" s="462"/>
      <c r="AM22" s="462"/>
      <c r="AN22" s="462"/>
      <c r="AO22" s="462"/>
      <c r="AP22" s="462"/>
      <c r="AQ22" s="462"/>
      <c r="AR22" s="462"/>
      <c r="AT22" s="396"/>
    </row>
    <row r="23" spans="1:46" ht="25.15" customHeight="1">
      <c r="A23" s="450"/>
      <c r="B23" s="451"/>
      <c r="C23" s="451"/>
      <c r="D23" s="451"/>
      <c r="E23" s="452"/>
      <c r="F23" s="426" t="str">
        <f>IFERROR(VLOOKUP(AT23,【参考】小売電気事業者係数一覧!$F$7:$M$1258,5)," ")</f>
        <v xml:space="preserve"> </v>
      </c>
      <c r="G23" s="426"/>
      <c r="H23" s="426"/>
      <c r="I23" s="426"/>
      <c r="J23" s="426"/>
      <c r="K23" s="426"/>
      <c r="L23" s="426"/>
      <c r="M23" s="426"/>
      <c r="N23" s="426"/>
      <c r="O23" s="426"/>
      <c r="P23" s="426"/>
      <c r="Q23" s="426"/>
      <c r="R23" s="426"/>
      <c r="S23" s="458" t="str">
        <f>IFERROR(VLOOKUP(AT23,【参考】小売電気事業者係数一覧!$F$7:$M$1258,6)," ")</f>
        <v xml:space="preserve"> </v>
      </c>
      <c r="T23" s="459"/>
      <c r="U23" s="459"/>
      <c r="V23" s="459"/>
      <c r="W23" s="459"/>
      <c r="X23" s="459"/>
      <c r="Y23" s="459"/>
      <c r="Z23" s="459"/>
      <c r="AA23" s="459"/>
      <c r="AB23" s="459"/>
      <c r="AC23" s="459"/>
      <c r="AD23" s="459"/>
      <c r="AE23" s="460"/>
      <c r="AF23" s="462" t="str">
        <f>IFERROR(VLOOKUP(AT23,【参考】小売電気事業者係数一覧!$F$7:$M$1258,8)," ")</f>
        <v xml:space="preserve"> </v>
      </c>
      <c r="AG23" s="462"/>
      <c r="AH23" s="462"/>
      <c r="AI23" s="462"/>
      <c r="AJ23" s="462"/>
      <c r="AK23" s="462"/>
      <c r="AL23" s="462"/>
      <c r="AM23" s="462"/>
      <c r="AN23" s="462"/>
      <c r="AO23" s="462"/>
      <c r="AP23" s="462"/>
      <c r="AQ23" s="462"/>
      <c r="AR23" s="462"/>
      <c r="AT23" s="396"/>
    </row>
    <row r="24" spans="1:46" ht="25.15" customHeight="1">
      <c r="A24" s="450"/>
      <c r="B24" s="451"/>
      <c r="C24" s="451"/>
      <c r="D24" s="451"/>
      <c r="E24" s="452"/>
      <c r="F24" s="426" t="str">
        <f>IFERROR(VLOOKUP(AT24,【参考】小売電気事業者係数一覧!$F$7:$M$1258,5)," ")</f>
        <v xml:space="preserve"> </v>
      </c>
      <c r="G24" s="426"/>
      <c r="H24" s="426"/>
      <c r="I24" s="426"/>
      <c r="J24" s="426"/>
      <c r="K24" s="426"/>
      <c r="L24" s="426"/>
      <c r="M24" s="426"/>
      <c r="N24" s="426"/>
      <c r="O24" s="426"/>
      <c r="P24" s="426"/>
      <c r="Q24" s="426"/>
      <c r="R24" s="426"/>
      <c r="S24" s="458" t="str">
        <f>IFERROR(VLOOKUP(AT24,【参考】小売電気事業者係数一覧!$F$7:$M$1258,6)," ")</f>
        <v xml:space="preserve"> </v>
      </c>
      <c r="T24" s="459"/>
      <c r="U24" s="459"/>
      <c r="V24" s="459"/>
      <c r="W24" s="459"/>
      <c r="X24" s="459"/>
      <c r="Y24" s="459"/>
      <c r="Z24" s="459"/>
      <c r="AA24" s="459"/>
      <c r="AB24" s="459"/>
      <c r="AC24" s="459"/>
      <c r="AD24" s="459"/>
      <c r="AE24" s="460"/>
      <c r="AF24" s="462" t="str">
        <f>IFERROR(VLOOKUP(AT24,【参考】小売電気事業者係数一覧!$F$7:$M$1258,8)," ")</f>
        <v xml:space="preserve"> </v>
      </c>
      <c r="AG24" s="462"/>
      <c r="AH24" s="462"/>
      <c r="AI24" s="462"/>
      <c r="AJ24" s="462"/>
      <c r="AK24" s="462"/>
      <c r="AL24" s="462"/>
      <c r="AM24" s="462"/>
      <c r="AN24" s="462"/>
      <c r="AO24" s="462"/>
      <c r="AP24" s="462"/>
      <c r="AQ24" s="462"/>
      <c r="AR24" s="462"/>
      <c r="AT24" s="396"/>
    </row>
    <row r="25" spans="1:46" ht="25.15" customHeight="1">
      <c r="A25" s="450"/>
      <c r="B25" s="451"/>
      <c r="C25" s="451"/>
      <c r="D25" s="451"/>
      <c r="E25" s="452"/>
      <c r="F25" s="426" t="str">
        <f>IFERROR(VLOOKUP(AT25,【参考】小売電気事業者係数一覧!$F$7:$M$1258,5)," ")</f>
        <v xml:space="preserve"> </v>
      </c>
      <c r="G25" s="426"/>
      <c r="H25" s="426"/>
      <c r="I25" s="426"/>
      <c r="J25" s="426"/>
      <c r="K25" s="426"/>
      <c r="L25" s="426"/>
      <c r="M25" s="426"/>
      <c r="N25" s="426"/>
      <c r="O25" s="426"/>
      <c r="P25" s="426"/>
      <c r="Q25" s="426"/>
      <c r="R25" s="426"/>
      <c r="S25" s="458" t="str">
        <f>IFERROR(VLOOKUP(AT25,【参考】小売電気事業者係数一覧!$F$7:$M$1258,6)," ")</f>
        <v xml:space="preserve"> </v>
      </c>
      <c r="T25" s="459"/>
      <c r="U25" s="459"/>
      <c r="V25" s="459"/>
      <c r="W25" s="459"/>
      <c r="X25" s="459"/>
      <c r="Y25" s="459"/>
      <c r="Z25" s="459"/>
      <c r="AA25" s="459"/>
      <c r="AB25" s="459"/>
      <c r="AC25" s="459"/>
      <c r="AD25" s="459"/>
      <c r="AE25" s="460"/>
      <c r="AF25" s="462" t="str">
        <f>IFERROR(VLOOKUP(AT25,【参考】小売電気事業者係数一覧!$F$7:$M$1258,8)," ")</f>
        <v xml:space="preserve"> </v>
      </c>
      <c r="AG25" s="462"/>
      <c r="AH25" s="462"/>
      <c r="AI25" s="462"/>
      <c r="AJ25" s="462"/>
      <c r="AK25" s="462"/>
      <c r="AL25" s="462"/>
      <c r="AM25" s="462"/>
      <c r="AN25" s="462"/>
      <c r="AO25" s="462"/>
      <c r="AP25" s="462"/>
      <c r="AQ25" s="462"/>
      <c r="AR25" s="462"/>
      <c r="AT25" s="396"/>
    </row>
    <row r="26" spans="1:46" ht="52.15" customHeight="1">
      <c r="A26" s="437" t="s">
        <v>180</v>
      </c>
      <c r="B26" s="438"/>
      <c r="C26" s="438"/>
      <c r="D26" s="438"/>
      <c r="E26" s="439"/>
      <c r="F26" s="440"/>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2"/>
    </row>
    <row r="27" spans="1:46" ht="60" customHeight="1">
      <c r="A27" s="437" t="s">
        <v>3</v>
      </c>
      <c r="B27" s="438"/>
      <c r="C27" s="438"/>
      <c r="D27" s="438"/>
      <c r="E27" s="439"/>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6"/>
      <c r="AN27" s="446"/>
      <c r="AO27" s="446"/>
      <c r="AP27" s="446"/>
      <c r="AQ27" s="446"/>
      <c r="AR27" s="446"/>
    </row>
    <row r="32" spans="1:46">
      <c r="H32" s="3" t="s">
        <v>6</v>
      </c>
    </row>
  </sheetData>
  <sheetProtection algorithmName="SHA-512" hashValue="H4OfQVkFnCDXaC0Q3z/z7unFdQNkJZMDL5r9Cox2OwxaamWhw8PQdADEusi3cYaEv7R7vXnNm7ltknkOeCyi3A==" saltValue="TVm9y7wmxUbPHFwCk7K87w==" spinCount="100000" sheet="1" formatCells="0" selectLockedCells="1"/>
  <dataConsolidate/>
  <mergeCells count="89">
    <mergeCell ref="AC4:AJ5"/>
    <mergeCell ref="AH7:AJ7"/>
    <mergeCell ref="U4:AB5"/>
    <mergeCell ref="AK4:AR5"/>
    <mergeCell ref="Z9:AB9"/>
    <mergeCell ref="AH9:AJ9"/>
    <mergeCell ref="AQ9:AR9"/>
    <mergeCell ref="AK8:AP8"/>
    <mergeCell ref="AK7:AP7"/>
    <mergeCell ref="AQ8:AR8"/>
    <mergeCell ref="AK6:AR6"/>
    <mergeCell ref="AC8:AG8"/>
    <mergeCell ref="AH8:AJ8"/>
    <mergeCell ref="U6:Y6"/>
    <mergeCell ref="U7:Y7"/>
    <mergeCell ref="U8:Y8"/>
    <mergeCell ref="Z6:AB6"/>
    <mergeCell ref="AQ7:AR7"/>
    <mergeCell ref="AH6:AJ6"/>
    <mergeCell ref="Z10:AB10"/>
    <mergeCell ref="AH10:AJ10"/>
    <mergeCell ref="AQ10:AR10"/>
    <mergeCell ref="AC10:AG10"/>
    <mergeCell ref="AC6:AG6"/>
    <mergeCell ref="AC7:AG7"/>
    <mergeCell ref="Z7:AB7"/>
    <mergeCell ref="AK9:AP9"/>
    <mergeCell ref="AC9:AG9"/>
    <mergeCell ref="F4:T6"/>
    <mergeCell ref="S23:AE23"/>
    <mergeCell ref="F7:J8"/>
    <mergeCell ref="K7:T7"/>
    <mergeCell ref="AF24:AR24"/>
    <mergeCell ref="AF23:AR23"/>
    <mergeCell ref="F19:X19"/>
    <mergeCell ref="Y19:AO19"/>
    <mergeCell ref="U18:AB18"/>
    <mergeCell ref="AC18:AJ18"/>
    <mergeCell ref="AK18:AO18"/>
    <mergeCell ref="K14:T18"/>
    <mergeCell ref="AK14:AR15"/>
    <mergeCell ref="AC14:AJ15"/>
    <mergeCell ref="U14:AB15"/>
    <mergeCell ref="U16:AB16"/>
    <mergeCell ref="F14:J18"/>
    <mergeCell ref="U9:Y9"/>
    <mergeCell ref="U11:AB11"/>
    <mergeCell ref="U10:Y10"/>
    <mergeCell ref="K9:T9"/>
    <mergeCell ref="K10:T10"/>
    <mergeCell ref="F9:J13"/>
    <mergeCell ref="K11:T11"/>
    <mergeCell ref="K8:T8"/>
    <mergeCell ref="K12:K13"/>
    <mergeCell ref="L12:T13"/>
    <mergeCell ref="Z8:AB8"/>
    <mergeCell ref="U17:AB17"/>
    <mergeCell ref="S25:AE25"/>
    <mergeCell ref="U12:AR12"/>
    <mergeCell ref="AK10:AP10"/>
    <mergeCell ref="AF25:AR25"/>
    <mergeCell ref="AP19:AR19"/>
    <mergeCell ref="S24:AE24"/>
    <mergeCell ref="AC11:AJ11"/>
    <mergeCell ref="S20:AE20"/>
    <mergeCell ref="AF20:AR20"/>
    <mergeCell ref="S21:AE21"/>
    <mergeCell ref="AF21:AR21"/>
    <mergeCell ref="S22:AE22"/>
    <mergeCell ref="AF22:AR22"/>
    <mergeCell ref="AC17:AJ17"/>
    <mergeCell ref="AK17:AO17"/>
    <mergeCell ref="AK11:AP11"/>
    <mergeCell ref="A26:E26"/>
    <mergeCell ref="F26:AR26"/>
    <mergeCell ref="AQ11:AR11"/>
    <mergeCell ref="AD13:AQ13"/>
    <mergeCell ref="A27:E27"/>
    <mergeCell ref="F27:AR27"/>
    <mergeCell ref="F25:R25"/>
    <mergeCell ref="F24:R24"/>
    <mergeCell ref="A19:E25"/>
    <mergeCell ref="F20:R20"/>
    <mergeCell ref="F21:R21"/>
    <mergeCell ref="F22:R22"/>
    <mergeCell ref="F23:R23"/>
    <mergeCell ref="A4:E18"/>
    <mergeCell ref="AC16:AJ16"/>
    <mergeCell ref="AK16:AO16"/>
  </mergeCells>
  <phoneticPr fontId="3"/>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rowBreaks count="1" manualBreakCount="1">
    <brk id="28" max="43" man="1"/>
  </rowBreaks>
  <ignoredErrors>
    <ignoredError sqref="Z10:AC10 Z9:AC9 AD9:AG9 AD10:AG10 AD8:AG8 V9:Y9 V10:Y10 U9 U10 AD7:AG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49"/>
  <sheetViews>
    <sheetView showGridLines="0" view="pageBreakPreview" topLeftCell="A10" zoomScaleNormal="100" zoomScaleSheetLayoutView="100" workbookViewId="0">
      <selection activeCell="K15" sqref="K15:Q15"/>
    </sheetView>
  </sheetViews>
  <sheetFormatPr defaultColWidth="2.90625" defaultRowHeight="13"/>
  <cols>
    <col min="1" max="32" width="2.7265625" style="1" customWidth="1"/>
    <col min="33" max="33" width="2.90625" style="1"/>
    <col min="34" max="34" width="3.26953125" style="1" bestFit="1" customWidth="1"/>
    <col min="35" max="37" width="2.90625" style="1"/>
    <col min="38" max="38" width="5.26953125" style="1" bestFit="1" customWidth="1"/>
    <col min="39" max="16384" width="2.90625" style="1"/>
  </cols>
  <sheetData>
    <row r="1" spans="1:51">
      <c r="A1" s="6" t="s">
        <v>9</v>
      </c>
    </row>
    <row r="2" spans="1:51" ht="12.7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51">
      <c r="A3" s="3" t="s">
        <v>187</v>
      </c>
    </row>
    <row r="4" spans="1:51" ht="23.25" customHeight="1">
      <c r="A4" s="408" t="s">
        <v>37</v>
      </c>
      <c r="B4" s="410"/>
      <c r="C4" s="417" t="s">
        <v>36</v>
      </c>
      <c r="D4" s="417"/>
      <c r="E4" s="417"/>
      <c r="F4" s="417" t="s">
        <v>68</v>
      </c>
      <c r="G4" s="417"/>
      <c r="H4" s="417"/>
      <c r="I4" s="417"/>
      <c r="J4" s="417"/>
      <c r="K4" s="408" t="s">
        <v>69</v>
      </c>
      <c r="L4" s="409"/>
      <c r="M4" s="409"/>
      <c r="N4" s="409"/>
      <c r="O4" s="409"/>
      <c r="P4" s="409"/>
      <c r="Q4" s="410"/>
      <c r="R4" s="408" t="s">
        <v>181</v>
      </c>
      <c r="S4" s="409"/>
      <c r="T4" s="409"/>
      <c r="U4" s="409"/>
      <c r="V4" s="409"/>
      <c r="W4" s="409"/>
      <c r="X4" s="410"/>
      <c r="Y4" s="468" t="s">
        <v>182</v>
      </c>
      <c r="Z4" s="469"/>
      <c r="AA4" s="469"/>
      <c r="AB4" s="470"/>
      <c r="AC4" s="453" t="s">
        <v>183</v>
      </c>
      <c r="AD4" s="453"/>
      <c r="AE4" s="453"/>
      <c r="AF4" s="453"/>
      <c r="AH4" s="1" t="s">
        <v>36</v>
      </c>
      <c r="AQ4" s="21"/>
      <c r="AR4" s="21"/>
      <c r="AS4" s="21"/>
      <c r="AT4" s="21"/>
      <c r="AU4" s="21"/>
      <c r="AV4" s="21"/>
      <c r="AW4" s="21"/>
      <c r="AX4" s="21"/>
      <c r="AY4" s="21"/>
    </row>
    <row r="5" spans="1:51" ht="23.25" customHeight="1">
      <c r="A5" s="427"/>
      <c r="B5" s="429"/>
      <c r="C5" s="417"/>
      <c r="D5" s="417"/>
      <c r="E5" s="417"/>
      <c r="F5" s="417"/>
      <c r="G5" s="417"/>
      <c r="H5" s="417"/>
      <c r="I5" s="417"/>
      <c r="J5" s="417"/>
      <c r="K5" s="411"/>
      <c r="L5" s="412"/>
      <c r="M5" s="412"/>
      <c r="N5" s="412"/>
      <c r="O5" s="412"/>
      <c r="P5" s="412"/>
      <c r="Q5" s="413"/>
      <c r="R5" s="411"/>
      <c r="S5" s="412"/>
      <c r="T5" s="412"/>
      <c r="U5" s="412"/>
      <c r="V5" s="412"/>
      <c r="W5" s="412"/>
      <c r="X5" s="413"/>
      <c r="Y5" s="568"/>
      <c r="Z5" s="569"/>
      <c r="AA5" s="569"/>
      <c r="AB5" s="570"/>
      <c r="AC5" s="453"/>
      <c r="AD5" s="453"/>
      <c r="AE5" s="453"/>
      <c r="AF5" s="453"/>
      <c r="AQ5" s="21"/>
      <c r="AR5" s="21"/>
      <c r="AS5" s="21"/>
      <c r="AT5" s="21"/>
      <c r="AU5" s="21"/>
      <c r="AV5" s="21"/>
      <c r="AW5" s="21"/>
      <c r="AX5" s="21"/>
      <c r="AY5" s="21"/>
    </row>
    <row r="6" spans="1:51" ht="33.4" customHeight="1">
      <c r="A6" s="408">
        <v>1</v>
      </c>
      <c r="B6" s="410"/>
      <c r="C6" s="542" t="str">
        <f>IFERROR(VLOOKUP(AH6,【参考】取組一覧!$E$4:$H$98,2)," ")</f>
        <v xml:space="preserve"> </v>
      </c>
      <c r="D6" s="542"/>
      <c r="E6" s="542"/>
      <c r="F6" s="542" t="str">
        <f>IFERROR(VLOOKUP(AH6,【参考】取組一覧!$E$4:$H$98,3)," ")</f>
        <v xml:space="preserve"> </v>
      </c>
      <c r="G6" s="542"/>
      <c r="H6" s="542"/>
      <c r="I6" s="542"/>
      <c r="J6" s="542"/>
      <c r="K6" s="546" t="str">
        <f>IFERROR(VLOOKUP(AH6,【参考】取組一覧!$E$4:$H$98,4)," ")</f>
        <v xml:space="preserve"> </v>
      </c>
      <c r="L6" s="547"/>
      <c r="M6" s="547"/>
      <c r="N6" s="547"/>
      <c r="O6" s="547"/>
      <c r="P6" s="547"/>
      <c r="Q6" s="548"/>
      <c r="R6" s="536"/>
      <c r="S6" s="537"/>
      <c r="T6" s="537"/>
      <c r="U6" s="537"/>
      <c r="V6" s="537"/>
      <c r="W6" s="537"/>
      <c r="X6" s="538"/>
      <c r="Y6" s="534"/>
      <c r="Z6" s="534"/>
      <c r="AA6" s="534"/>
      <c r="AB6" s="534"/>
      <c r="AC6" s="534"/>
      <c r="AD6" s="534"/>
      <c r="AE6" s="534"/>
      <c r="AF6" s="534"/>
      <c r="AH6" s="396"/>
      <c r="AQ6" s="21"/>
      <c r="AR6" s="21"/>
      <c r="AS6" s="21"/>
      <c r="AT6" s="21"/>
      <c r="AU6" s="21"/>
      <c r="AV6" s="21"/>
      <c r="AW6" s="21"/>
      <c r="AX6" s="21"/>
      <c r="AY6" s="21"/>
    </row>
    <row r="7" spans="1:51" ht="33.4" customHeight="1">
      <c r="A7" s="408">
        <v>2</v>
      </c>
      <c r="B7" s="410"/>
      <c r="C7" s="542" t="str">
        <f>IFERROR(VLOOKUP(AH7,【参考】取組一覧!$E$4:$H$98,2)," ")</f>
        <v xml:space="preserve"> </v>
      </c>
      <c r="D7" s="542"/>
      <c r="E7" s="542"/>
      <c r="F7" s="542" t="str">
        <f>IFERROR(VLOOKUP(AH7,【参考】取組一覧!$E$4:$H$98,3)," ")</f>
        <v xml:space="preserve"> </v>
      </c>
      <c r="G7" s="542"/>
      <c r="H7" s="542"/>
      <c r="I7" s="542"/>
      <c r="J7" s="542"/>
      <c r="K7" s="546" t="str">
        <f>IFERROR(VLOOKUP(AH7,【参考】取組一覧!$E$4:$H$98,4)," ")</f>
        <v xml:space="preserve"> </v>
      </c>
      <c r="L7" s="547"/>
      <c r="M7" s="547"/>
      <c r="N7" s="547"/>
      <c r="O7" s="547"/>
      <c r="P7" s="547"/>
      <c r="Q7" s="548"/>
      <c r="R7" s="536"/>
      <c r="S7" s="537"/>
      <c r="T7" s="537"/>
      <c r="U7" s="537"/>
      <c r="V7" s="537"/>
      <c r="W7" s="537"/>
      <c r="X7" s="538"/>
      <c r="Y7" s="534"/>
      <c r="Z7" s="534"/>
      <c r="AA7" s="534"/>
      <c r="AB7" s="534"/>
      <c r="AC7" s="534"/>
      <c r="AD7" s="534"/>
      <c r="AE7" s="534"/>
      <c r="AF7" s="534"/>
      <c r="AH7" s="396"/>
      <c r="AQ7" s="21"/>
      <c r="AR7" s="21"/>
      <c r="AS7" s="21"/>
      <c r="AT7" s="21"/>
      <c r="AU7" s="21"/>
      <c r="AV7" s="21"/>
      <c r="AW7" s="21"/>
      <c r="AX7" s="21"/>
      <c r="AY7" s="21"/>
    </row>
    <row r="8" spans="1:51" ht="33.4" customHeight="1">
      <c r="A8" s="408">
        <v>3</v>
      </c>
      <c r="B8" s="410"/>
      <c r="C8" s="542" t="str">
        <f>IFERROR(VLOOKUP(AH8,【参考】取組一覧!$E$4:$H$98,2)," ")</f>
        <v xml:space="preserve"> </v>
      </c>
      <c r="D8" s="542"/>
      <c r="E8" s="542"/>
      <c r="F8" s="542" t="str">
        <f>IFERROR(VLOOKUP(AH8,【参考】取組一覧!$E$4:$H$98,3)," ")</f>
        <v xml:space="preserve"> </v>
      </c>
      <c r="G8" s="542"/>
      <c r="H8" s="542"/>
      <c r="I8" s="542"/>
      <c r="J8" s="542"/>
      <c r="K8" s="546" t="str">
        <f>IFERROR(VLOOKUP(AH8,【参考】取組一覧!$E$4:$H$98,4)," ")</f>
        <v xml:space="preserve"> </v>
      </c>
      <c r="L8" s="547"/>
      <c r="M8" s="547"/>
      <c r="N8" s="547"/>
      <c r="O8" s="547"/>
      <c r="P8" s="547"/>
      <c r="Q8" s="548"/>
      <c r="R8" s="536"/>
      <c r="S8" s="537"/>
      <c r="T8" s="537"/>
      <c r="U8" s="537"/>
      <c r="V8" s="537"/>
      <c r="W8" s="537"/>
      <c r="X8" s="538"/>
      <c r="Y8" s="534"/>
      <c r="Z8" s="534"/>
      <c r="AA8" s="534"/>
      <c r="AB8" s="534"/>
      <c r="AC8" s="534"/>
      <c r="AD8" s="534"/>
      <c r="AE8" s="534"/>
      <c r="AF8" s="534"/>
      <c r="AH8" s="396"/>
      <c r="AQ8" s="21"/>
      <c r="AR8" s="21"/>
      <c r="AS8" s="21"/>
      <c r="AT8" s="21"/>
      <c r="AU8" s="21"/>
      <c r="AV8" s="21"/>
      <c r="AW8" s="21"/>
      <c r="AX8" s="21"/>
      <c r="AY8" s="21"/>
    </row>
    <row r="9" spans="1:51" ht="33.4" customHeight="1">
      <c r="A9" s="408">
        <v>4</v>
      </c>
      <c r="B9" s="410"/>
      <c r="C9" s="542" t="str">
        <f>IFERROR(VLOOKUP(AH9,【参考】取組一覧!$E$4:$H$98,2)," ")</f>
        <v xml:space="preserve"> </v>
      </c>
      <c r="D9" s="542"/>
      <c r="E9" s="542"/>
      <c r="F9" s="542" t="str">
        <f>IFERROR(VLOOKUP(AH9,【参考】取組一覧!$E$4:$H$98,3)," ")</f>
        <v xml:space="preserve"> </v>
      </c>
      <c r="G9" s="542"/>
      <c r="H9" s="542"/>
      <c r="I9" s="542"/>
      <c r="J9" s="542"/>
      <c r="K9" s="546" t="str">
        <f>IFERROR(VLOOKUP(AH9,【参考】取組一覧!$E$4:$H$98,4)," ")</f>
        <v xml:space="preserve"> </v>
      </c>
      <c r="L9" s="547"/>
      <c r="M9" s="547"/>
      <c r="N9" s="547"/>
      <c r="O9" s="547"/>
      <c r="P9" s="547"/>
      <c r="Q9" s="548"/>
      <c r="R9" s="536"/>
      <c r="S9" s="537"/>
      <c r="T9" s="537"/>
      <c r="U9" s="537"/>
      <c r="V9" s="537"/>
      <c r="W9" s="537"/>
      <c r="X9" s="538"/>
      <c r="Y9" s="534"/>
      <c r="Z9" s="534"/>
      <c r="AA9" s="534"/>
      <c r="AB9" s="534"/>
      <c r="AC9" s="534"/>
      <c r="AD9" s="534"/>
      <c r="AE9" s="534"/>
      <c r="AF9" s="534"/>
      <c r="AH9" s="396"/>
      <c r="AQ9" s="21"/>
      <c r="AR9" s="21"/>
      <c r="AS9" s="21"/>
      <c r="AT9" s="21"/>
      <c r="AU9" s="21"/>
      <c r="AV9" s="21"/>
      <c r="AW9" s="21"/>
      <c r="AX9" s="21"/>
      <c r="AY9" s="21"/>
    </row>
    <row r="10" spans="1:51" ht="33.4" customHeight="1">
      <c r="A10" s="408">
        <v>5</v>
      </c>
      <c r="B10" s="410"/>
      <c r="C10" s="542" t="str">
        <f>IFERROR(VLOOKUP(AH10,【参考】取組一覧!$E$4:$H$98,2)," ")</f>
        <v xml:space="preserve"> </v>
      </c>
      <c r="D10" s="542"/>
      <c r="E10" s="542"/>
      <c r="F10" s="542" t="str">
        <f>IFERROR(VLOOKUP(AH10,【参考】取組一覧!$E$4:$H$98,3)," ")</f>
        <v xml:space="preserve"> </v>
      </c>
      <c r="G10" s="542"/>
      <c r="H10" s="542"/>
      <c r="I10" s="542"/>
      <c r="J10" s="542"/>
      <c r="K10" s="546" t="str">
        <f>IFERROR(VLOOKUP(AH10,【参考】取組一覧!$E$4:$H$98,4)," ")</f>
        <v xml:space="preserve"> </v>
      </c>
      <c r="L10" s="547"/>
      <c r="M10" s="547"/>
      <c r="N10" s="547"/>
      <c r="O10" s="547"/>
      <c r="P10" s="547"/>
      <c r="Q10" s="548"/>
      <c r="R10" s="536"/>
      <c r="S10" s="537"/>
      <c r="T10" s="537"/>
      <c r="U10" s="537"/>
      <c r="V10" s="537"/>
      <c r="W10" s="537"/>
      <c r="X10" s="538"/>
      <c r="Y10" s="534"/>
      <c r="Z10" s="534"/>
      <c r="AA10" s="534"/>
      <c r="AB10" s="534"/>
      <c r="AC10" s="534"/>
      <c r="AD10" s="534"/>
      <c r="AE10" s="534"/>
      <c r="AF10" s="534"/>
      <c r="AH10" s="396"/>
      <c r="AQ10" s="21"/>
      <c r="AR10" s="21"/>
      <c r="AS10" s="21"/>
      <c r="AT10" s="21"/>
      <c r="AU10" s="21"/>
      <c r="AV10" s="21"/>
      <c r="AW10" s="21"/>
      <c r="AX10" s="21"/>
      <c r="AY10" s="21"/>
    </row>
    <row r="11" spans="1:51" ht="33.4" customHeight="1">
      <c r="A11" s="408">
        <v>6</v>
      </c>
      <c r="B11" s="410"/>
      <c r="C11" s="542" t="str">
        <f>IFERROR(VLOOKUP(AH11,【参考】取組一覧!$E$4:$H$98,2)," ")</f>
        <v xml:space="preserve"> </v>
      </c>
      <c r="D11" s="542"/>
      <c r="E11" s="542"/>
      <c r="F11" s="542" t="str">
        <f>IFERROR(VLOOKUP(AH11,【参考】取組一覧!$E$4:$H$98,3)," ")</f>
        <v xml:space="preserve"> </v>
      </c>
      <c r="G11" s="542"/>
      <c r="H11" s="542"/>
      <c r="I11" s="542"/>
      <c r="J11" s="542"/>
      <c r="K11" s="546" t="str">
        <f>IFERROR(VLOOKUP(AH11,【参考】取組一覧!$E$4:$H$98,4)," ")</f>
        <v xml:space="preserve"> </v>
      </c>
      <c r="L11" s="547"/>
      <c r="M11" s="547"/>
      <c r="N11" s="547"/>
      <c r="O11" s="547"/>
      <c r="P11" s="547"/>
      <c r="Q11" s="548"/>
      <c r="R11" s="536"/>
      <c r="S11" s="537"/>
      <c r="T11" s="537"/>
      <c r="U11" s="537"/>
      <c r="V11" s="537"/>
      <c r="W11" s="537"/>
      <c r="X11" s="538"/>
      <c r="Y11" s="534"/>
      <c r="Z11" s="534"/>
      <c r="AA11" s="534"/>
      <c r="AB11" s="534"/>
      <c r="AC11" s="534"/>
      <c r="AD11" s="534"/>
      <c r="AE11" s="534"/>
      <c r="AF11" s="534"/>
      <c r="AH11" s="396"/>
      <c r="AQ11" s="21"/>
      <c r="AR11" s="21"/>
      <c r="AS11" s="21"/>
      <c r="AT11" s="21"/>
      <c r="AU11" s="21"/>
      <c r="AV11" s="21"/>
      <c r="AW11" s="21"/>
      <c r="AX11" s="21"/>
      <c r="AY11" s="21"/>
    </row>
    <row r="12" spans="1:51" ht="33.4" customHeight="1">
      <c r="A12" s="408">
        <v>7</v>
      </c>
      <c r="B12" s="410"/>
      <c r="C12" s="542" t="str">
        <f>IFERROR(VLOOKUP(AH12,【参考】取組一覧!$E$4:$H$98,2)," ")</f>
        <v xml:space="preserve"> </v>
      </c>
      <c r="D12" s="542"/>
      <c r="E12" s="542"/>
      <c r="F12" s="542" t="str">
        <f>IFERROR(VLOOKUP(AH12,【参考】取組一覧!$E$4:$H$98,3)," ")</f>
        <v xml:space="preserve"> </v>
      </c>
      <c r="G12" s="542"/>
      <c r="H12" s="542"/>
      <c r="I12" s="542"/>
      <c r="J12" s="542"/>
      <c r="K12" s="546" t="str">
        <f>IFERROR(VLOOKUP(AH12,【参考】取組一覧!$E$4:$H$98,4)," ")</f>
        <v xml:space="preserve"> </v>
      </c>
      <c r="L12" s="547"/>
      <c r="M12" s="547"/>
      <c r="N12" s="547"/>
      <c r="O12" s="547"/>
      <c r="P12" s="547"/>
      <c r="Q12" s="548"/>
      <c r="R12" s="536"/>
      <c r="S12" s="537"/>
      <c r="T12" s="537"/>
      <c r="U12" s="537"/>
      <c r="V12" s="537"/>
      <c r="W12" s="537"/>
      <c r="X12" s="538"/>
      <c r="Y12" s="534"/>
      <c r="Z12" s="534"/>
      <c r="AA12" s="534"/>
      <c r="AB12" s="534"/>
      <c r="AC12" s="534"/>
      <c r="AD12" s="534"/>
      <c r="AE12" s="534"/>
      <c r="AF12" s="534"/>
      <c r="AH12" s="396"/>
      <c r="AQ12" s="21"/>
      <c r="AR12" s="21"/>
      <c r="AS12" s="21"/>
      <c r="AT12" s="21"/>
      <c r="AU12" s="21"/>
      <c r="AV12" s="21"/>
      <c r="AW12" s="21"/>
      <c r="AX12" s="21"/>
      <c r="AY12" s="21"/>
    </row>
    <row r="13" spans="1:51" ht="33.4" customHeight="1">
      <c r="A13" s="408">
        <v>8</v>
      </c>
      <c r="B13" s="410"/>
      <c r="C13" s="542" t="str">
        <f>IFERROR(VLOOKUP(AH13,【参考】取組一覧!$E$4:$H$98,2)," ")</f>
        <v xml:space="preserve"> </v>
      </c>
      <c r="D13" s="542"/>
      <c r="E13" s="542"/>
      <c r="F13" s="542" t="str">
        <f>IFERROR(VLOOKUP(AH13,【参考】取組一覧!$E$4:$H$98,3)," ")</f>
        <v xml:space="preserve"> </v>
      </c>
      <c r="G13" s="542"/>
      <c r="H13" s="542"/>
      <c r="I13" s="542"/>
      <c r="J13" s="542"/>
      <c r="K13" s="546" t="str">
        <f>IFERROR(VLOOKUP(AH13,【参考】取組一覧!$E$4:$H$98,4)," ")</f>
        <v xml:space="preserve"> </v>
      </c>
      <c r="L13" s="547"/>
      <c r="M13" s="547"/>
      <c r="N13" s="547"/>
      <c r="O13" s="547"/>
      <c r="P13" s="547"/>
      <c r="Q13" s="548"/>
      <c r="R13" s="536"/>
      <c r="S13" s="537"/>
      <c r="T13" s="537"/>
      <c r="U13" s="537"/>
      <c r="V13" s="537"/>
      <c r="W13" s="537"/>
      <c r="X13" s="538"/>
      <c r="Y13" s="534"/>
      <c r="Z13" s="534"/>
      <c r="AA13" s="534"/>
      <c r="AB13" s="534"/>
      <c r="AC13" s="534"/>
      <c r="AD13" s="534"/>
      <c r="AE13" s="534"/>
      <c r="AF13" s="534"/>
      <c r="AH13" s="396"/>
      <c r="AQ13" s="21"/>
      <c r="AR13" s="21"/>
      <c r="AS13" s="21"/>
      <c r="AT13" s="21"/>
      <c r="AU13" s="21"/>
      <c r="AV13" s="21"/>
      <c r="AW13" s="21"/>
      <c r="AX13" s="21"/>
      <c r="AY13" s="21"/>
    </row>
    <row r="14" spans="1:51" ht="33.4" customHeight="1">
      <c r="A14" s="408">
        <v>9</v>
      </c>
      <c r="B14" s="410"/>
      <c r="C14" s="542" t="str">
        <f>IFERROR(VLOOKUP(AH14,【参考】取組一覧!$E$4:$H$98,2)," ")</f>
        <v xml:space="preserve"> </v>
      </c>
      <c r="D14" s="542"/>
      <c r="E14" s="542"/>
      <c r="F14" s="542" t="str">
        <f>IFERROR(VLOOKUP(AH14,【参考】取組一覧!$E$4:$H$98,3)," ")</f>
        <v xml:space="preserve"> </v>
      </c>
      <c r="G14" s="542"/>
      <c r="H14" s="542"/>
      <c r="I14" s="542"/>
      <c r="J14" s="542"/>
      <c r="K14" s="546" t="str">
        <f>IFERROR(VLOOKUP(AH14,【参考】取組一覧!$E$4:$H$98,4)," ")</f>
        <v xml:space="preserve"> </v>
      </c>
      <c r="L14" s="547"/>
      <c r="M14" s="547"/>
      <c r="N14" s="547"/>
      <c r="O14" s="547"/>
      <c r="P14" s="547"/>
      <c r="Q14" s="548"/>
      <c r="R14" s="536"/>
      <c r="S14" s="537"/>
      <c r="T14" s="537"/>
      <c r="U14" s="537"/>
      <c r="V14" s="537"/>
      <c r="W14" s="537"/>
      <c r="X14" s="538"/>
      <c r="Y14" s="534"/>
      <c r="Z14" s="534"/>
      <c r="AA14" s="534"/>
      <c r="AB14" s="534"/>
      <c r="AC14" s="534"/>
      <c r="AD14" s="534"/>
      <c r="AE14" s="534"/>
      <c r="AF14" s="534"/>
      <c r="AH14" s="396"/>
      <c r="AQ14" s="21"/>
      <c r="AR14" s="21"/>
      <c r="AS14" s="21"/>
      <c r="AT14" s="21"/>
      <c r="AU14" s="21"/>
      <c r="AV14" s="21"/>
      <c r="AW14" s="21"/>
      <c r="AX14" s="21"/>
      <c r="AY14" s="21"/>
    </row>
    <row r="15" spans="1:51" ht="33.4" customHeight="1">
      <c r="A15" s="543">
        <v>10</v>
      </c>
      <c r="B15" s="545"/>
      <c r="C15" s="542" t="str">
        <f>IFERROR(VLOOKUP(AH15,【参考】取組一覧!$E$4:$H$98,2)," ")</f>
        <v xml:space="preserve"> </v>
      </c>
      <c r="D15" s="542"/>
      <c r="E15" s="542"/>
      <c r="F15" s="542" t="str">
        <f>IFERROR(VLOOKUP(AH15,【参考】取組一覧!$E$4:$H$98,3)," ")</f>
        <v xml:space="preserve"> </v>
      </c>
      <c r="G15" s="542"/>
      <c r="H15" s="542"/>
      <c r="I15" s="542"/>
      <c r="J15" s="542"/>
      <c r="K15" s="542" t="str">
        <f>IFERROR(VLOOKUP(AH15,【参考】取組一覧!$E$4:$H$98,4)," ")</f>
        <v xml:space="preserve"> </v>
      </c>
      <c r="L15" s="542"/>
      <c r="M15" s="542"/>
      <c r="N15" s="542"/>
      <c r="O15" s="542"/>
      <c r="P15" s="542"/>
      <c r="Q15" s="542"/>
      <c r="R15" s="539"/>
      <c r="S15" s="540"/>
      <c r="T15" s="540"/>
      <c r="U15" s="540"/>
      <c r="V15" s="540"/>
      <c r="W15" s="540"/>
      <c r="X15" s="541"/>
      <c r="Y15" s="534"/>
      <c r="Z15" s="534"/>
      <c r="AA15" s="534"/>
      <c r="AB15" s="534"/>
      <c r="AC15" s="534"/>
      <c r="AD15" s="534"/>
      <c r="AE15" s="534"/>
      <c r="AF15" s="534"/>
      <c r="AH15" s="396"/>
      <c r="AQ15" s="21"/>
      <c r="AR15" s="21"/>
      <c r="AS15" s="21"/>
      <c r="AT15" s="21"/>
      <c r="AU15" s="21"/>
      <c r="AV15" s="21"/>
      <c r="AW15" s="21"/>
      <c r="AX15" s="21"/>
      <c r="AY15" s="21"/>
    </row>
    <row r="16" spans="1:51">
      <c r="A16" s="18"/>
      <c r="B16" s="18"/>
      <c r="C16" s="18"/>
      <c r="D16" s="18"/>
      <c r="E16" s="18"/>
      <c r="F16" s="18"/>
      <c r="G16" s="18"/>
      <c r="H16" s="18"/>
      <c r="I16" s="19"/>
      <c r="J16" s="19"/>
      <c r="K16" s="19"/>
      <c r="L16" s="19"/>
      <c r="M16" s="19"/>
      <c r="N16" s="19"/>
      <c r="O16" s="19"/>
      <c r="P16" s="19"/>
      <c r="Q16" s="19"/>
      <c r="R16" s="19"/>
      <c r="S16" s="19"/>
      <c r="T16" s="19"/>
      <c r="U16" s="19"/>
      <c r="V16" s="19"/>
      <c r="W16" s="19"/>
      <c r="X16" s="19"/>
      <c r="Y16" s="19"/>
      <c r="Z16" s="19"/>
      <c r="AA16" s="19"/>
      <c r="AB16" s="19"/>
      <c r="AC16" s="24"/>
      <c r="AD16" s="24"/>
      <c r="AE16" s="24"/>
      <c r="AF16" s="24"/>
    </row>
    <row r="17" spans="1:37">
      <c r="A17" s="16" t="s">
        <v>188</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K17" s="20"/>
    </row>
    <row r="18" spans="1:37" ht="13.5" customHeight="1">
      <c r="A18" s="408" t="s">
        <v>81</v>
      </c>
      <c r="B18" s="409"/>
      <c r="C18" s="409"/>
      <c r="D18" s="409"/>
      <c r="E18" s="409"/>
      <c r="F18" s="409"/>
      <c r="G18" s="409"/>
      <c r="H18" s="409"/>
      <c r="I18" s="410"/>
      <c r="J18" s="408" t="s">
        <v>45</v>
      </c>
      <c r="K18" s="410"/>
      <c r="L18" s="543" t="s">
        <v>57</v>
      </c>
      <c r="M18" s="544"/>
      <c r="N18" s="544"/>
      <c r="O18" s="544"/>
      <c r="P18" s="544"/>
      <c r="Q18" s="544"/>
      <c r="R18" s="544"/>
      <c r="S18" s="545"/>
      <c r="T18" s="408" t="s">
        <v>71</v>
      </c>
      <c r="U18" s="409"/>
      <c r="V18" s="409"/>
      <c r="W18" s="409"/>
      <c r="X18" s="409"/>
      <c r="Y18" s="409"/>
      <c r="Z18" s="409"/>
      <c r="AA18" s="409"/>
      <c r="AB18" s="409"/>
      <c r="AC18" s="409"/>
      <c r="AD18" s="409"/>
      <c r="AE18" s="409"/>
      <c r="AF18" s="410"/>
    </row>
    <row r="19" spans="1:37" ht="13.15" customHeight="1">
      <c r="A19" s="411"/>
      <c r="B19" s="412"/>
      <c r="C19" s="412"/>
      <c r="D19" s="412"/>
      <c r="E19" s="412"/>
      <c r="F19" s="412"/>
      <c r="G19" s="412"/>
      <c r="H19" s="412"/>
      <c r="I19" s="413"/>
      <c r="J19" s="411"/>
      <c r="K19" s="413"/>
      <c r="L19" s="543" t="s">
        <v>58</v>
      </c>
      <c r="M19" s="544"/>
      <c r="N19" s="544"/>
      <c r="O19" s="545"/>
      <c r="P19" s="543" t="s">
        <v>184</v>
      </c>
      <c r="Q19" s="544"/>
      <c r="R19" s="544"/>
      <c r="S19" s="545"/>
      <c r="T19" s="411"/>
      <c r="U19" s="412"/>
      <c r="V19" s="412"/>
      <c r="W19" s="412"/>
      <c r="X19" s="412"/>
      <c r="Y19" s="412"/>
      <c r="Z19" s="412"/>
      <c r="AA19" s="412"/>
      <c r="AB19" s="412"/>
      <c r="AC19" s="412"/>
      <c r="AD19" s="412"/>
      <c r="AE19" s="412"/>
      <c r="AF19" s="413"/>
    </row>
    <row r="20" spans="1:37" ht="26.15" customHeight="1">
      <c r="A20" s="533"/>
      <c r="B20" s="533"/>
      <c r="C20" s="533"/>
      <c r="D20" s="533"/>
      <c r="E20" s="533"/>
      <c r="F20" s="533"/>
      <c r="G20" s="533"/>
      <c r="H20" s="533"/>
      <c r="I20" s="533"/>
      <c r="J20" s="433"/>
      <c r="K20" s="535"/>
      <c r="L20" s="433"/>
      <c r="M20" s="434"/>
      <c r="N20" s="434"/>
      <c r="O20" s="434"/>
      <c r="P20" s="433"/>
      <c r="Q20" s="434"/>
      <c r="R20" s="434"/>
      <c r="S20" s="434"/>
      <c r="T20" s="433"/>
      <c r="U20" s="434"/>
      <c r="V20" s="434"/>
      <c r="W20" s="434"/>
      <c r="X20" s="434"/>
      <c r="Y20" s="434"/>
      <c r="Z20" s="434"/>
      <c r="AA20" s="434"/>
      <c r="AB20" s="434"/>
      <c r="AC20" s="434"/>
      <c r="AD20" s="434"/>
      <c r="AE20" s="434"/>
      <c r="AF20" s="535"/>
    </row>
    <row r="21" spans="1:37" ht="26.15" customHeight="1">
      <c r="A21" s="533"/>
      <c r="B21" s="533"/>
      <c r="C21" s="533"/>
      <c r="D21" s="533"/>
      <c r="E21" s="533"/>
      <c r="F21" s="533"/>
      <c r="G21" s="533"/>
      <c r="H21" s="533"/>
      <c r="I21" s="533"/>
      <c r="J21" s="433"/>
      <c r="K21" s="535"/>
      <c r="L21" s="433"/>
      <c r="M21" s="434"/>
      <c r="N21" s="434"/>
      <c r="O21" s="434"/>
      <c r="P21" s="433"/>
      <c r="Q21" s="434"/>
      <c r="R21" s="434"/>
      <c r="S21" s="434"/>
      <c r="T21" s="433"/>
      <c r="U21" s="434"/>
      <c r="V21" s="434"/>
      <c r="W21" s="434"/>
      <c r="X21" s="434"/>
      <c r="Y21" s="434"/>
      <c r="Z21" s="434"/>
      <c r="AA21" s="434"/>
      <c r="AB21" s="434"/>
      <c r="AC21" s="434"/>
      <c r="AD21" s="434"/>
      <c r="AE21" s="434"/>
      <c r="AF21" s="535"/>
    </row>
    <row r="22" spans="1:37" ht="26.15" customHeight="1">
      <c r="A22" s="533"/>
      <c r="B22" s="533"/>
      <c r="C22" s="533"/>
      <c r="D22" s="533"/>
      <c r="E22" s="533"/>
      <c r="F22" s="533"/>
      <c r="G22" s="533"/>
      <c r="H22" s="533"/>
      <c r="I22" s="533"/>
      <c r="J22" s="433"/>
      <c r="K22" s="535"/>
      <c r="L22" s="433"/>
      <c r="M22" s="434"/>
      <c r="N22" s="434"/>
      <c r="O22" s="434"/>
      <c r="P22" s="433"/>
      <c r="Q22" s="434"/>
      <c r="R22" s="434"/>
      <c r="S22" s="434"/>
      <c r="T22" s="433"/>
      <c r="U22" s="434"/>
      <c r="V22" s="434"/>
      <c r="W22" s="434"/>
      <c r="X22" s="434"/>
      <c r="Y22" s="434"/>
      <c r="Z22" s="434"/>
      <c r="AA22" s="434"/>
      <c r="AB22" s="434"/>
      <c r="AC22" s="434"/>
      <c r="AD22" s="434"/>
      <c r="AE22" s="434"/>
      <c r="AF22" s="535"/>
    </row>
    <row r="23" spans="1:37" ht="26.15" customHeight="1">
      <c r="A23" s="533"/>
      <c r="B23" s="533"/>
      <c r="C23" s="533"/>
      <c r="D23" s="533"/>
      <c r="E23" s="533"/>
      <c r="F23" s="533"/>
      <c r="G23" s="533"/>
      <c r="H23" s="533"/>
      <c r="I23" s="533"/>
      <c r="J23" s="433"/>
      <c r="K23" s="535"/>
      <c r="L23" s="433"/>
      <c r="M23" s="434"/>
      <c r="N23" s="434"/>
      <c r="O23" s="434"/>
      <c r="P23" s="433"/>
      <c r="Q23" s="434"/>
      <c r="R23" s="434"/>
      <c r="S23" s="434"/>
      <c r="T23" s="433"/>
      <c r="U23" s="434"/>
      <c r="V23" s="434"/>
      <c r="W23" s="434"/>
      <c r="X23" s="434"/>
      <c r="Y23" s="434"/>
      <c r="Z23" s="434"/>
      <c r="AA23" s="434"/>
      <c r="AB23" s="434"/>
      <c r="AC23" s="434"/>
      <c r="AD23" s="434"/>
      <c r="AE23" s="434"/>
      <c r="AF23" s="535"/>
    </row>
    <row r="24" spans="1:37" ht="26.15" customHeight="1">
      <c r="A24" s="533"/>
      <c r="B24" s="533"/>
      <c r="C24" s="533"/>
      <c r="D24" s="533"/>
      <c r="E24" s="533"/>
      <c r="F24" s="533"/>
      <c r="G24" s="533"/>
      <c r="H24" s="533"/>
      <c r="I24" s="533"/>
      <c r="J24" s="563"/>
      <c r="K24" s="563"/>
      <c r="L24" s="563"/>
      <c r="M24" s="563"/>
      <c r="N24" s="563"/>
      <c r="O24" s="563"/>
      <c r="P24" s="563"/>
      <c r="Q24" s="563"/>
      <c r="R24" s="563"/>
      <c r="S24" s="563"/>
      <c r="T24" s="435"/>
      <c r="U24" s="436"/>
      <c r="V24" s="436"/>
      <c r="W24" s="436"/>
      <c r="X24" s="436"/>
      <c r="Y24" s="436"/>
      <c r="Z24" s="436"/>
      <c r="AA24" s="436"/>
      <c r="AB24" s="436"/>
      <c r="AC24" s="436"/>
      <c r="AD24" s="436"/>
      <c r="AE24" s="436"/>
      <c r="AF24" s="562"/>
    </row>
    <row r="25" spans="1:37">
      <c r="A25" s="18"/>
      <c r="B25" s="18"/>
      <c r="C25" s="18"/>
      <c r="D25" s="18"/>
      <c r="E25" s="18"/>
      <c r="F25" s="18"/>
      <c r="G25" s="18"/>
      <c r="H25" s="18"/>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7">
      <c r="A26" s="16" t="s">
        <v>189</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row>
    <row r="27" spans="1:37" ht="13.5" customHeight="1">
      <c r="A27" s="417" t="s">
        <v>82</v>
      </c>
      <c r="B27" s="417"/>
      <c r="C27" s="417"/>
      <c r="D27" s="543" t="s">
        <v>38</v>
      </c>
      <c r="E27" s="544"/>
      <c r="F27" s="544"/>
      <c r="G27" s="544"/>
      <c r="H27" s="544"/>
      <c r="I27" s="544"/>
      <c r="J27" s="544"/>
      <c r="K27" s="544"/>
      <c r="L27" s="544"/>
      <c r="M27" s="544"/>
      <c r="N27" s="544"/>
      <c r="O27" s="544"/>
      <c r="P27" s="544"/>
      <c r="Q27" s="544"/>
      <c r="R27" s="544"/>
      <c r="S27" s="544"/>
      <c r="T27" s="544"/>
      <c r="U27" s="544"/>
      <c r="V27" s="544"/>
      <c r="W27" s="544"/>
      <c r="X27" s="545"/>
      <c r="Y27" s="409" t="s">
        <v>67</v>
      </c>
      <c r="Z27" s="409"/>
      <c r="AA27" s="409"/>
      <c r="AB27" s="410"/>
      <c r="AC27" s="468" t="s">
        <v>50</v>
      </c>
      <c r="AD27" s="469"/>
      <c r="AE27" s="469"/>
      <c r="AF27" s="470"/>
    </row>
    <row r="28" spans="1:37" ht="24.75" customHeight="1">
      <c r="A28" s="417"/>
      <c r="B28" s="417"/>
      <c r="C28" s="417"/>
      <c r="D28" s="408" t="s">
        <v>51</v>
      </c>
      <c r="E28" s="409"/>
      <c r="F28" s="410"/>
      <c r="G28" s="408" t="s">
        <v>52</v>
      </c>
      <c r="H28" s="409"/>
      <c r="I28" s="410"/>
      <c r="J28" s="408" t="s">
        <v>53</v>
      </c>
      <c r="K28" s="409"/>
      <c r="L28" s="409"/>
      <c r="M28" s="408" t="s">
        <v>54</v>
      </c>
      <c r="N28" s="409"/>
      <c r="O28" s="410"/>
      <c r="P28" s="408" t="s">
        <v>73</v>
      </c>
      <c r="Q28" s="409"/>
      <c r="R28" s="410"/>
      <c r="S28" s="408" t="s">
        <v>55</v>
      </c>
      <c r="T28" s="409"/>
      <c r="U28" s="410"/>
      <c r="V28" s="550" t="s">
        <v>0</v>
      </c>
      <c r="W28" s="551"/>
      <c r="X28" s="552"/>
      <c r="Y28" s="549"/>
      <c r="Z28" s="549"/>
      <c r="AA28" s="549"/>
      <c r="AB28" s="429"/>
      <c r="AC28" s="565"/>
      <c r="AD28" s="566"/>
      <c r="AE28" s="566"/>
      <c r="AF28" s="567"/>
    </row>
    <row r="29" spans="1:37" ht="24.75" customHeight="1">
      <c r="A29" s="417"/>
      <c r="B29" s="417"/>
      <c r="C29" s="417"/>
      <c r="D29" s="427"/>
      <c r="E29" s="549"/>
      <c r="F29" s="429"/>
      <c r="G29" s="427"/>
      <c r="H29" s="549"/>
      <c r="I29" s="429"/>
      <c r="J29" s="427"/>
      <c r="K29" s="549"/>
      <c r="L29" s="549"/>
      <c r="M29" s="427"/>
      <c r="N29" s="549"/>
      <c r="O29" s="429"/>
      <c r="P29" s="427"/>
      <c r="Q29" s="549"/>
      <c r="R29" s="429"/>
      <c r="S29" s="427"/>
      <c r="T29" s="549"/>
      <c r="U29" s="429"/>
      <c r="V29" s="553"/>
      <c r="W29" s="554"/>
      <c r="X29" s="555"/>
      <c r="Y29" s="549"/>
      <c r="Z29" s="549"/>
      <c r="AA29" s="549"/>
      <c r="AB29" s="429"/>
      <c r="AC29" s="565"/>
      <c r="AD29" s="566"/>
      <c r="AE29" s="566"/>
      <c r="AF29" s="567"/>
    </row>
    <row r="30" spans="1:37" ht="24.75" customHeight="1">
      <c r="A30" s="417"/>
      <c r="B30" s="417"/>
      <c r="C30" s="417"/>
      <c r="D30" s="427"/>
      <c r="E30" s="549"/>
      <c r="F30" s="429"/>
      <c r="G30" s="427"/>
      <c r="H30" s="549"/>
      <c r="I30" s="429"/>
      <c r="J30" s="427"/>
      <c r="K30" s="549"/>
      <c r="L30" s="549"/>
      <c r="M30" s="427"/>
      <c r="N30" s="549"/>
      <c r="O30" s="429"/>
      <c r="P30" s="427"/>
      <c r="Q30" s="549"/>
      <c r="R30" s="429"/>
      <c r="S30" s="427"/>
      <c r="T30" s="549"/>
      <c r="U30" s="429"/>
      <c r="V30" s="556" t="s">
        <v>88</v>
      </c>
      <c r="W30" s="557"/>
      <c r="X30" s="558"/>
      <c r="Y30" s="549"/>
      <c r="Z30" s="549"/>
      <c r="AA30" s="549"/>
      <c r="AB30" s="429"/>
      <c r="AC30" s="565"/>
      <c r="AD30" s="566"/>
      <c r="AE30" s="566"/>
      <c r="AF30" s="567"/>
    </row>
    <row r="31" spans="1:37" ht="24.65" customHeight="1">
      <c r="A31" s="417"/>
      <c r="B31" s="417"/>
      <c r="C31" s="417"/>
      <c r="D31" s="411"/>
      <c r="E31" s="412"/>
      <c r="F31" s="413"/>
      <c r="G31" s="411"/>
      <c r="H31" s="412"/>
      <c r="I31" s="413"/>
      <c r="J31" s="411"/>
      <c r="K31" s="412"/>
      <c r="L31" s="412"/>
      <c r="M31" s="411"/>
      <c r="N31" s="412"/>
      <c r="O31" s="413"/>
      <c r="P31" s="411"/>
      <c r="Q31" s="412"/>
      <c r="R31" s="413"/>
      <c r="S31" s="411"/>
      <c r="T31" s="412"/>
      <c r="U31" s="413"/>
      <c r="V31" s="559"/>
      <c r="W31" s="560"/>
      <c r="X31" s="561"/>
      <c r="Y31" s="412"/>
      <c r="Z31" s="412"/>
      <c r="AA31" s="412"/>
      <c r="AB31" s="413"/>
      <c r="AC31" s="568"/>
      <c r="AD31" s="569"/>
      <c r="AE31" s="569"/>
      <c r="AF31" s="570"/>
    </row>
    <row r="32" spans="1:37" ht="36" customHeight="1">
      <c r="A32" s="408" t="s">
        <v>91</v>
      </c>
      <c r="B32" s="409"/>
      <c r="C32" s="410"/>
      <c r="D32" s="433"/>
      <c r="E32" s="434"/>
      <c r="F32" s="535"/>
      <c r="G32" s="433"/>
      <c r="H32" s="434"/>
      <c r="I32" s="535"/>
      <c r="J32" s="433"/>
      <c r="K32" s="434"/>
      <c r="L32" s="535"/>
      <c r="M32" s="433"/>
      <c r="N32" s="434"/>
      <c r="O32" s="535"/>
      <c r="P32" s="433"/>
      <c r="Q32" s="434"/>
      <c r="R32" s="535"/>
      <c r="S32" s="433"/>
      <c r="T32" s="434"/>
      <c r="U32" s="535"/>
      <c r="V32" s="433"/>
      <c r="W32" s="434"/>
      <c r="X32" s="535"/>
      <c r="Y32" s="433"/>
      <c r="Z32" s="434"/>
      <c r="AA32" s="434"/>
      <c r="AB32" s="535"/>
      <c r="AC32" s="564" t="str">
        <f>IFERROR((SUM(D32:X32)/Y32)," ")</f>
        <v xml:space="preserve"> </v>
      </c>
      <c r="AD32" s="564"/>
      <c r="AE32" s="564"/>
      <c r="AF32" s="564"/>
    </row>
    <row r="33" spans="1:38" ht="36" customHeight="1">
      <c r="A33" s="543" t="s">
        <v>185</v>
      </c>
      <c r="B33" s="544"/>
      <c r="C33" s="545"/>
      <c r="D33" s="435"/>
      <c r="E33" s="436"/>
      <c r="F33" s="562"/>
      <c r="G33" s="435"/>
      <c r="H33" s="436"/>
      <c r="I33" s="562"/>
      <c r="J33" s="435"/>
      <c r="K33" s="436"/>
      <c r="L33" s="562"/>
      <c r="M33" s="435"/>
      <c r="N33" s="436"/>
      <c r="O33" s="562"/>
      <c r="P33" s="435"/>
      <c r="Q33" s="436"/>
      <c r="R33" s="562"/>
      <c r="S33" s="435"/>
      <c r="T33" s="436"/>
      <c r="U33" s="562"/>
      <c r="V33" s="435"/>
      <c r="W33" s="436"/>
      <c r="X33" s="562"/>
      <c r="Y33" s="563"/>
      <c r="Z33" s="563"/>
      <c r="AA33" s="563"/>
      <c r="AB33" s="563"/>
      <c r="AC33" s="564" t="str">
        <f>IFERROR((SUM(D33:X33)/Y33)," ")</f>
        <v xml:space="preserve"> </v>
      </c>
      <c r="AD33" s="564"/>
      <c r="AE33" s="564"/>
      <c r="AF33" s="564"/>
    </row>
    <row r="34" spans="1:38" ht="13.5" customHeight="1"/>
    <row r="36" spans="1:38">
      <c r="AJ36" s="1" t="s">
        <v>1840</v>
      </c>
      <c r="AK36" s="1" t="s">
        <v>1841</v>
      </c>
      <c r="AL36" s="1">
        <v>2020</v>
      </c>
    </row>
    <row r="37" spans="1:38" ht="13.5" customHeight="1">
      <c r="AJ37" s="1" t="s">
        <v>1842</v>
      </c>
      <c r="AK37" s="1" t="s">
        <v>1843</v>
      </c>
      <c r="AL37" s="1">
        <v>2021</v>
      </c>
    </row>
    <row r="38" spans="1:38">
      <c r="AJ38" s="1" t="s">
        <v>1844</v>
      </c>
      <c r="AL38" s="1">
        <v>2022</v>
      </c>
    </row>
    <row r="39" spans="1:38" ht="13.5" customHeight="1">
      <c r="AJ39" s="1" t="s">
        <v>1845</v>
      </c>
      <c r="AL39" s="1">
        <v>2023</v>
      </c>
    </row>
    <row r="40" spans="1:38">
      <c r="AJ40" s="1" t="s">
        <v>1846</v>
      </c>
      <c r="AL40" s="1">
        <v>2024</v>
      </c>
    </row>
    <row r="41" spans="1:38" ht="13.5" customHeight="1">
      <c r="AJ41" s="1" t="s">
        <v>1847</v>
      </c>
      <c r="AL41" s="1">
        <v>2025</v>
      </c>
    </row>
    <row r="42" spans="1:38">
      <c r="AJ42" s="1" t="s">
        <v>1848</v>
      </c>
      <c r="AL42" s="1">
        <v>2026</v>
      </c>
    </row>
    <row r="43" spans="1:38" ht="13.5" customHeight="1">
      <c r="AJ43" s="1" t="s">
        <v>1849</v>
      </c>
      <c r="AL43" s="1">
        <v>2027</v>
      </c>
    </row>
    <row r="44" spans="1:38">
      <c r="AJ44" s="1" t="s">
        <v>1850</v>
      </c>
      <c r="AL44" s="1">
        <v>2028</v>
      </c>
    </row>
    <row r="45" spans="1:38">
      <c r="AJ45" s="1" t="s">
        <v>1851</v>
      </c>
    </row>
    <row r="46" spans="1:38">
      <c r="AJ46" s="1" t="s">
        <v>1852</v>
      </c>
    </row>
    <row r="47" spans="1:38">
      <c r="AJ47" s="1" t="s">
        <v>1853</v>
      </c>
    </row>
    <row r="48" spans="1:38">
      <c r="AJ48" s="1" t="s">
        <v>1854</v>
      </c>
    </row>
    <row r="49" spans="36:36">
      <c r="AJ49" s="1" t="s">
        <v>0</v>
      </c>
    </row>
  </sheetData>
  <sheetProtection algorithmName="SHA-512" hashValue="cu1H0d4lAgq/onQVwr4nNd6xRX5FSVIo1u00a/pIPd+kZXiq8/P902zM+tWvJlnhGo3xlSbZy5WzXXSKUfM+jg==" saltValue="r7cbDiPWI/7BpF1Opz6xbA==" spinCount="100000" sheet="1" objects="1" scenarios="1"/>
  <mergeCells count="140">
    <mergeCell ref="L21:O21"/>
    <mergeCell ref="L22:O22"/>
    <mergeCell ref="L23:O23"/>
    <mergeCell ref="P21:S21"/>
    <mergeCell ref="P22:S22"/>
    <mergeCell ref="P23:S23"/>
    <mergeCell ref="AC4:AF5"/>
    <mergeCell ref="AC6:AF6"/>
    <mergeCell ref="Y4:AB5"/>
    <mergeCell ref="Y6:AB6"/>
    <mergeCell ref="R11:X11"/>
    <mergeCell ref="K7:Q7"/>
    <mergeCell ref="K8:Q8"/>
    <mergeCell ref="K9:Q9"/>
    <mergeCell ref="K10:Q10"/>
    <mergeCell ref="F7:J7"/>
    <mergeCell ref="F8:J8"/>
    <mergeCell ref="F9:J9"/>
    <mergeCell ref="F10:J10"/>
    <mergeCell ref="F11:J11"/>
    <mergeCell ref="R6:X6"/>
    <mergeCell ref="F6:J6"/>
    <mergeCell ref="K4:Q5"/>
    <mergeCell ref="K6:Q6"/>
    <mergeCell ref="R4:X5"/>
    <mergeCell ref="R7:X7"/>
    <mergeCell ref="R8:X8"/>
    <mergeCell ref="R9:X9"/>
    <mergeCell ref="R10:X10"/>
    <mergeCell ref="F4:J5"/>
    <mergeCell ref="P32:R32"/>
    <mergeCell ref="S32:U32"/>
    <mergeCell ref="V32:X32"/>
    <mergeCell ref="Y32:AB32"/>
    <mergeCell ref="A27:C31"/>
    <mergeCell ref="D27:X27"/>
    <mergeCell ref="Y27:AB31"/>
    <mergeCell ref="AC32:AF32"/>
    <mergeCell ref="A33:C33"/>
    <mergeCell ref="D33:F33"/>
    <mergeCell ref="G33:I33"/>
    <mergeCell ref="J33:L33"/>
    <mergeCell ref="M33:O33"/>
    <mergeCell ref="P33:R33"/>
    <mergeCell ref="S33:U33"/>
    <mergeCell ref="V33:X33"/>
    <mergeCell ref="Y33:AB33"/>
    <mergeCell ref="AC33:AF33"/>
    <mergeCell ref="A32:C32"/>
    <mergeCell ref="D32:F32"/>
    <mergeCell ref="G32:I32"/>
    <mergeCell ref="J32:L32"/>
    <mergeCell ref="M32:O32"/>
    <mergeCell ref="AC27:AF31"/>
    <mergeCell ref="A12:B12"/>
    <mergeCell ref="A13:B13"/>
    <mergeCell ref="A14:B14"/>
    <mergeCell ref="A15:B15"/>
    <mergeCell ref="C4:E5"/>
    <mergeCell ref="C6:E6"/>
    <mergeCell ref="A7:B7"/>
    <mergeCell ref="A8:B8"/>
    <mergeCell ref="A9:B9"/>
    <mergeCell ref="C15:E15"/>
    <mergeCell ref="C8:E8"/>
    <mergeCell ref="C9:E9"/>
    <mergeCell ref="C10:E10"/>
    <mergeCell ref="C11:E11"/>
    <mergeCell ref="C14:E14"/>
    <mergeCell ref="A10:B10"/>
    <mergeCell ref="A11:B11"/>
    <mergeCell ref="A4:B5"/>
    <mergeCell ref="A6:B6"/>
    <mergeCell ref="A22:I22"/>
    <mergeCell ref="D28:F31"/>
    <mergeCell ref="G28:I31"/>
    <mergeCell ref="J28:L31"/>
    <mergeCell ref="M28:O31"/>
    <mergeCell ref="P28:R31"/>
    <mergeCell ref="S28:U31"/>
    <mergeCell ref="V28:X29"/>
    <mergeCell ref="V30:X31"/>
    <mergeCell ref="A24:I24"/>
    <mergeCell ref="T24:AF24"/>
    <mergeCell ref="J24:K24"/>
    <mergeCell ref="L24:O24"/>
    <mergeCell ref="P24:S24"/>
    <mergeCell ref="T22:AF22"/>
    <mergeCell ref="T23:AF23"/>
    <mergeCell ref="A23:I23"/>
    <mergeCell ref="J22:K22"/>
    <mergeCell ref="J23:K23"/>
    <mergeCell ref="A18:I19"/>
    <mergeCell ref="A20:I20"/>
    <mergeCell ref="J18:K19"/>
    <mergeCell ref="J20:K20"/>
    <mergeCell ref="AC7:AF7"/>
    <mergeCell ref="AC8:AF8"/>
    <mergeCell ref="AC9:AF9"/>
    <mergeCell ref="AC10:AF10"/>
    <mergeCell ref="AC11:AF11"/>
    <mergeCell ref="L19:O19"/>
    <mergeCell ref="P19:S19"/>
    <mergeCell ref="L18:S18"/>
    <mergeCell ref="T18:AF19"/>
    <mergeCell ref="K11:Q11"/>
    <mergeCell ref="K12:Q12"/>
    <mergeCell ref="K13:Q13"/>
    <mergeCell ref="K14:Q14"/>
    <mergeCell ref="K15:Q15"/>
    <mergeCell ref="Y7:AB7"/>
    <mergeCell ref="Y8:AB8"/>
    <mergeCell ref="Y9:AB9"/>
    <mergeCell ref="Y10:AB10"/>
    <mergeCell ref="Y11:AB11"/>
    <mergeCell ref="C7:E7"/>
    <mergeCell ref="A21:I21"/>
    <mergeCell ref="AC12:AF12"/>
    <mergeCell ref="AC13:AF13"/>
    <mergeCell ref="AC14:AF14"/>
    <mergeCell ref="AC15:AF15"/>
    <mergeCell ref="T21:AF21"/>
    <mergeCell ref="R12:X12"/>
    <mergeCell ref="R13:X13"/>
    <mergeCell ref="R14:X14"/>
    <mergeCell ref="R15:X15"/>
    <mergeCell ref="T20:AF20"/>
    <mergeCell ref="Y13:AB13"/>
    <mergeCell ref="Y14:AB14"/>
    <mergeCell ref="Y15:AB15"/>
    <mergeCell ref="P20:S20"/>
    <mergeCell ref="Y12:AB12"/>
    <mergeCell ref="J21:K21"/>
    <mergeCell ref="L20:O20"/>
    <mergeCell ref="F12:J12"/>
    <mergeCell ref="F13:J13"/>
    <mergeCell ref="F14:J14"/>
    <mergeCell ref="F15:J15"/>
    <mergeCell ref="C12:E12"/>
    <mergeCell ref="C13:E13"/>
  </mergeCells>
  <phoneticPr fontId="3"/>
  <dataValidations count="4">
    <dataValidation type="list" allowBlank="1" showInputMessage="1" showErrorMessage="1" sqref="Y6:AB15" xr:uid="{00000000-0002-0000-0200-000000000000}">
      <formula1>"有,無"</formula1>
    </dataValidation>
    <dataValidation type="list" allowBlank="1" showInputMessage="1" showErrorMessage="1" sqref="AC6:AF15" xr:uid="{00000000-0002-0000-0200-000001000000}">
      <formula1>"○,△,－"</formula1>
    </dataValidation>
    <dataValidation type="list" allowBlank="1" showInputMessage="1" showErrorMessage="1" sqref="A20:I24" xr:uid="{83A989FF-523E-492E-A3AF-BA0F483753EF}">
      <formula1>$AJ$36:$AJ$49</formula1>
    </dataValidation>
    <dataValidation type="list" allowBlank="1" showInputMessage="1" showErrorMessage="1" sqref="J20:K24" xr:uid="{80A91335-4F5C-43A1-B4C0-0462FD1D20EF}">
      <formula1>$AK$36:$AK$37</formula1>
    </dataValidation>
  </dataValidations>
  <printOptions horizontalCentered="1"/>
  <pageMargins left="0.59055118110236227" right="0.59055118110236227" top="0.78740157480314965" bottom="0.39370078740157483" header="0.31496062992125984"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55"/>
  <sheetViews>
    <sheetView showGridLines="0" view="pageBreakPreview" zoomScale="115" zoomScaleNormal="100" zoomScaleSheetLayoutView="115" workbookViewId="0"/>
  </sheetViews>
  <sheetFormatPr defaultColWidth="2.90625" defaultRowHeight="13"/>
  <cols>
    <col min="1" max="31" width="2.7265625" style="1" customWidth="1"/>
    <col min="32" max="16384" width="2.90625" style="1"/>
  </cols>
  <sheetData>
    <row r="1" spans="1:44">
      <c r="A1" s="26" t="s">
        <v>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44">
      <c r="A2" s="18"/>
      <c r="B2" s="18"/>
      <c r="C2" s="18"/>
      <c r="D2" s="18"/>
      <c r="E2" s="18"/>
      <c r="F2" s="18"/>
      <c r="G2" s="18"/>
      <c r="H2" s="18"/>
      <c r="I2" s="19"/>
      <c r="J2" s="19"/>
      <c r="K2" s="19"/>
      <c r="L2" s="19"/>
      <c r="M2" s="19"/>
      <c r="N2" s="19"/>
      <c r="O2" s="19"/>
      <c r="P2" s="19"/>
      <c r="Q2" s="19"/>
      <c r="R2" s="19"/>
      <c r="S2" s="19"/>
      <c r="T2" s="19"/>
      <c r="U2" s="19"/>
      <c r="V2" s="19"/>
      <c r="W2" s="19"/>
      <c r="X2" s="19"/>
      <c r="Y2" s="19"/>
      <c r="Z2" s="19"/>
      <c r="AA2" s="19"/>
      <c r="AB2" s="19"/>
      <c r="AC2" s="19"/>
      <c r="AD2" s="19"/>
      <c r="AE2" s="19"/>
    </row>
    <row r="3" spans="1:44" s="11" customFormat="1">
      <c r="A3" s="16" t="s">
        <v>190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44">
      <c r="A4" s="408" t="s">
        <v>41</v>
      </c>
      <c r="B4" s="409"/>
      <c r="C4" s="409"/>
      <c r="D4" s="409"/>
      <c r="E4" s="409"/>
      <c r="F4" s="410"/>
      <c r="G4" s="408" t="s">
        <v>66</v>
      </c>
      <c r="H4" s="409"/>
      <c r="I4" s="409"/>
      <c r="J4" s="409"/>
      <c r="K4" s="409"/>
      <c r="L4" s="409"/>
      <c r="M4" s="409"/>
      <c r="N4" s="409"/>
      <c r="O4" s="409"/>
      <c r="P4" s="409"/>
      <c r="Q4" s="409"/>
      <c r="R4" s="409"/>
      <c r="S4" s="409"/>
      <c r="T4" s="409"/>
      <c r="U4" s="409"/>
      <c r="V4" s="409"/>
      <c r="W4" s="409"/>
      <c r="X4" s="409"/>
      <c r="Y4" s="409"/>
      <c r="Z4" s="409"/>
      <c r="AA4" s="409"/>
      <c r="AB4" s="409"/>
      <c r="AC4" s="409"/>
      <c r="AD4" s="409"/>
      <c r="AE4" s="410"/>
    </row>
    <row r="5" spans="1:44">
      <c r="A5" s="411"/>
      <c r="B5" s="412"/>
      <c r="C5" s="412"/>
      <c r="D5" s="412"/>
      <c r="E5" s="412"/>
      <c r="F5" s="413"/>
      <c r="G5" s="411"/>
      <c r="H5" s="412"/>
      <c r="I5" s="412"/>
      <c r="J5" s="412"/>
      <c r="K5" s="412"/>
      <c r="L5" s="412"/>
      <c r="M5" s="412"/>
      <c r="N5" s="412"/>
      <c r="O5" s="412"/>
      <c r="P5" s="412"/>
      <c r="Q5" s="412"/>
      <c r="R5" s="412"/>
      <c r="S5" s="412"/>
      <c r="T5" s="412"/>
      <c r="U5" s="412"/>
      <c r="V5" s="412"/>
      <c r="W5" s="412"/>
      <c r="X5" s="412"/>
      <c r="Y5" s="412"/>
      <c r="Z5" s="412"/>
      <c r="AA5" s="412"/>
      <c r="AB5" s="412"/>
      <c r="AC5" s="412"/>
      <c r="AD5" s="412"/>
      <c r="AE5" s="413"/>
    </row>
    <row r="6" spans="1:44" ht="27" customHeight="1">
      <c r="A6" s="408" t="s">
        <v>39</v>
      </c>
      <c r="B6" s="409"/>
      <c r="C6" s="409"/>
      <c r="D6" s="409"/>
      <c r="E6" s="409"/>
      <c r="F6" s="410"/>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row>
    <row r="7" spans="1:44" ht="27" customHeight="1">
      <c r="A7" s="408" t="s">
        <v>40</v>
      </c>
      <c r="B7" s="409"/>
      <c r="C7" s="409"/>
      <c r="D7" s="409"/>
      <c r="E7" s="409"/>
      <c r="F7" s="410"/>
      <c r="G7" s="571"/>
      <c r="H7" s="571"/>
      <c r="I7" s="571"/>
      <c r="J7" s="571"/>
      <c r="K7" s="571"/>
      <c r="L7" s="571"/>
      <c r="M7" s="571"/>
      <c r="N7" s="571"/>
      <c r="O7" s="571"/>
      <c r="P7" s="571"/>
      <c r="Q7" s="571"/>
      <c r="R7" s="571"/>
      <c r="S7" s="571"/>
      <c r="T7" s="571"/>
      <c r="U7" s="571"/>
      <c r="V7" s="571"/>
      <c r="W7" s="571"/>
      <c r="X7" s="571"/>
      <c r="Y7" s="571"/>
      <c r="Z7" s="571"/>
      <c r="AA7" s="571"/>
      <c r="AB7" s="571"/>
      <c r="AC7" s="571"/>
      <c r="AD7" s="571"/>
      <c r="AE7" s="571"/>
    </row>
    <row r="8" spans="1:44" ht="27" customHeight="1">
      <c r="A8" s="543" t="s">
        <v>0</v>
      </c>
      <c r="B8" s="544"/>
      <c r="C8" s="544"/>
      <c r="D8" s="544"/>
      <c r="E8" s="544"/>
      <c r="F8" s="545"/>
      <c r="G8" s="571"/>
      <c r="H8" s="571"/>
      <c r="I8" s="571"/>
      <c r="J8" s="571"/>
      <c r="K8" s="571"/>
      <c r="L8" s="571"/>
      <c r="M8" s="571"/>
      <c r="N8" s="571"/>
      <c r="O8" s="571"/>
      <c r="P8" s="571"/>
      <c r="Q8" s="571"/>
      <c r="R8" s="571"/>
      <c r="S8" s="571"/>
      <c r="T8" s="571"/>
      <c r="U8" s="571"/>
      <c r="V8" s="571"/>
      <c r="W8" s="571"/>
      <c r="X8" s="571"/>
      <c r="Y8" s="571"/>
      <c r="Z8" s="571"/>
      <c r="AA8" s="571"/>
      <c r="AB8" s="571"/>
      <c r="AC8" s="571"/>
      <c r="AD8" s="571"/>
      <c r="AE8" s="571"/>
    </row>
    <row r="9" spans="1:44" ht="13.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G9" s="9"/>
      <c r="AH9" s="9"/>
      <c r="AI9" s="9"/>
      <c r="AJ9" s="9"/>
      <c r="AK9" s="9"/>
      <c r="AL9" s="9"/>
      <c r="AM9" s="9"/>
      <c r="AN9" s="9"/>
      <c r="AO9" s="9"/>
      <c r="AP9" s="9"/>
      <c r="AQ9" s="9"/>
      <c r="AR9" s="9"/>
    </row>
    <row r="10" spans="1:44" ht="13.5" customHeight="1">
      <c r="A10" s="16" t="s">
        <v>191</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G10" s="9"/>
      <c r="AH10" s="9"/>
      <c r="AI10" s="9"/>
      <c r="AJ10" s="9"/>
      <c r="AK10" s="9"/>
      <c r="AL10" s="9"/>
      <c r="AM10" s="9"/>
      <c r="AN10" s="9"/>
      <c r="AO10" s="9"/>
      <c r="AP10" s="9"/>
      <c r="AQ10" s="9"/>
      <c r="AR10" s="9"/>
    </row>
    <row r="11" spans="1:44" ht="19.5" customHeight="1">
      <c r="A11" s="408" t="s">
        <v>41</v>
      </c>
      <c r="B11" s="409"/>
      <c r="C11" s="409"/>
      <c r="D11" s="409"/>
      <c r="E11" s="409"/>
      <c r="F11" s="410"/>
      <c r="G11" s="408" t="s">
        <v>66</v>
      </c>
      <c r="H11" s="409"/>
      <c r="I11" s="409"/>
      <c r="J11" s="409"/>
      <c r="K11" s="409"/>
      <c r="L11" s="409"/>
      <c r="M11" s="409"/>
      <c r="N11" s="409"/>
      <c r="O11" s="409"/>
      <c r="P11" s="409"/>
      <c r="Q11" s="409"/>
      <c r="R11" s="409"/>
      <c r="S11" s="409"/>
      <c r="T11" s="409"/>
      <c r="U11" s="409"/>
      <c r="V11" s="409"/>
      <c r="W11" s="409"/>
      <c r="X11" s="409"/>
      <c r="Y11" s="409"/>
      <c r="Z11" s="409"/>
      <c r="AA11" s="410"/>
      <c r="AB11" s="408" t="s">
        <v>76</v>
      </c>
      <c r="AC11" s="409"/>
      <c r="AD11" s="409"/>
      <c r="AE11" s="410"/>
      <c r="AG11" s="9"/>
      <c r="AH11" s="9"/>
      <c r="AI11" s="9"/>
      <c r="AJ11" s="9"/>
      <c r="AK11" s="9"/>
      <c r="AL11" s="9"/>
      <c r="AM11" s="9"/>
      <c r="AN11" s="9"/>
      <c r="AO11" s="9"/>
      <c r="AP11" s="9"/>
      <c r="AQ11" s="9"/>
      <c r="AR11" s="9"/>
    </row>
    <row r="12" spans="1:44" ht="19.5" customHeight="1">
      <c r="A12" s="411"/>
      <c r="B12" s="412"/>
      <c r="C12" s="412"/>
      <c r="D12" s="412"/>
      <c r="E12" s="412"/>
      <c r="F12" s="413"/>
      <c r="G12" s="411"/>
      <c r="H12" s="412"/>
      <c r="I12" s="412"/>
      <c r="J12" s="412"/>
      <c r="K12" s="412"/>
      <c r="L12" s="412"/>
      <c r="M12" s="412"/>
      <c r="N12" s="412"/>
      <c r="O12" s="412"/>
      <c r="P12" s="412"/>
      <c r="Q12" s="412"/>
      <c r="R12" s="412"/>
      <c r="S12" s="412"/>
      <c r="T12" s="412"/>
      <c r="U12" s="412"/>
      <c r="V12" s="412"/>
      <c r="W12" s="412"/>
      <c r="X12" s="412"/>
      <c r="Y12" s="412"/>
      <c r="Z12" s="412"/>
      <c r="AA12" s="413"/>
      <c r="AB12" s="411"/>
      <c r="AC12" s="412"/>
      <c r="AD12" s="412"/>
      <c r="AE12" s="413"/>
      <c r="AG12" s="9"/>
      <c r="AH12" s="9"/>
      <c r="AI12" s="9"/>
      <c r="AJ12" s="9"/>
      <c r="AK12" s="9"/>
      <c r="AL12" s="9"/>
      <c r="AM12" s="9"/>
      <c r="AN12" s="9"/>
      <c r="AO12" s="9"/>
      <c r="AP12" s="9"/>
      <c r="AQ12" s="9"/>
      <c r="AR12" s="9"/>
    </row>
    <row r="13" spans="1:44" ht="27" customHeight="1">
      <c r="A13" s="433"/>
      <c r="B13" s="434"/>
      <c r="C13" s="434"/>
      <c r="D13" s="434"/>
      <c r="E13" s="434"/>
      <c r="F13" s="535"/>
      <c r="G13" s="433" t="s">
        <v>6</v>
      </c>
      <c r="H13" s="434"/>
      <c r="I13" s="434"/>
      <c r="J13" s="434"/>
      <c r="K13" s="434"/>
      <c r="L13" s="434"/>
      <c r="M13" s="434"/>
      <c r="N13" s="434"/>
      <c r="O13" s="434"/>
      <c r="P13" s="434"/>
      <c r="Q13" s="434"/>
      <c r="R13" s="434"/>
      <c r="S13" s="434"/>
      <c r="T13" s="434"/>
      <c r="U13" s="434"/>
      <c r="V13" s="434"/>
      <c r="W13" s="434"/>
      <c r="X13" s="434"/>
      <c r="Y13" s="434"/>
      <c r="Z13" s="434"/>
      <c r="AA13" s="535"/>
      <c r="AB13" s="563"/>
      <c r="AC13" s="563"/>
      <c r="AD13" s="563"/>
      <c r="AE13" s="563"/>
      <c r="AG13" s="9"/>
      <c r="AH13" s="9"/>
      <c r="AI13" s="9"/>
      <c r="AJ13" s="9"/>
      <c r="AK13" s="9"/>
      <c r="AL13" s="9"/>
      <c r="AM13" s="9"/>
      <c r="AN13" s="9"/>
      <c r="AO13" s="9"/>
      <c r="AP13" s="9"/>
      <c r="AQ13" s="9"/>
      <c r="AR13" s="9"/>
    </row>
    <row r="14" spans="1:44" ht="27" customHeight="1">
      <c r="A14" s="433"/>
      <c r="B14" s="434"/>
      <c r="C14" s="434"/>
      <c r="D14" s="434"/>
      <c r="E14" s="434"/>
      <c r="F14" s="535"/>
      <c r="G14" s="433" t="s">
        <v>6</v>
      </c>
      <c r="H14" s="434"/>
      <c r="I14" s="434"/>
      <c r="J14" s="434"/>
      <c r="K14" s="434"/>
      <c r="L14" s="434"/>
      <c r="M14" s="434"/>
      <c r="N14" s="434"/>
      <c r="O14" s="434"/>
      <c r="P14" s="434"/>
      <c r="Q14" s="434"/>
      <c r="R14" s="434"/>
      <c r="S14" s="434"/>
      <c r="T14" s="434"/>
      <c r="U14" s="434"/>
      <c r="V14" s="434"/>
      <c r="W14" s="434"/>
      <c r="X14" s="434"/>
      <c r="Y14" s="434"/>
      <c r="Z14" s="434"/>
      <c r="AA14" s="535"/>
      <c r="AB14" s="563"/>
      <c r="AC14" s="563"/>
      <c r="AD14" s="563"/>
      <c r="AE14" s="563"/>
      <c r="AG14" s="9"/>
      <c r="AH14" s="12"/>
      <c r="AI14" s="9"/>
      <c r="AJ14" s="9"/>
      <c r="AK14" s="9"/>
      <c r="AL14" s="9"/>
      <c r="AM14" s="9"/>
      <c r="AN14" s="9"/>
      <c r="AO14" s="9"/>
      <c r="AP14" s="9"/>
      <c r="AQ14" s="9"/>
      <c r="AR14" s="9"/>
    </row>
    <row r="15" spans="1:44" ht="27" customHeight="1">
      <c r="A15" s="563"/>
      <c r="B15" s="563"/>
      <c r="C15" s="563"/>
      <c r="D15" s="563"/>
      <c r="E15" s="563"/>
      <c r="F15" s="563"/>
      <c r="G15" s="435" t="s">
        <v>6</v>
      </c>
      <c r="H15" s="436"/>
      <c r="I15" s="436"/>
      <c r="J15" s="436"/>
      <c r="K15" s="436"/>
      <c r="L15" s="436"/>
      <c r="M15" s="436"/>
      <c r="N15" s="436"/>
      <c r="O15" s="436"/>
      <c r="P15" s="436"/>
      <c r="Q15" s="436"/>
      <c r="R15" s="436"/>
      <c r="S15" s="436"/>
      <c r="T15" s="436"/>
      <c r="U15" s="436"/>
      <c r="V15" s="436"/>
      <c r="W15" s="436"/>
      <c r="X15" s="436"/>
      <c r="Y15" s="436"/>
      <c r="Z15" s="436"/>
      <c r="AA15" s="562"/>
      <c r="AB15" s="563"/>
      <c r="AC15" s="563"/>
      <c r="AD15" s="563"/>
      <c r="AE15" s="563"/>
      <c r="AG15" s="9"/>
      <c r="AH15" s="9"/>
      <c r="AI15" s="9"/>
      <c r="AJ15" s="9"/>
      <c r="AK15" s="9"/>
      <c r="AL15" s="9"/>
      <c r="AM15" s="9"/>
      <c r="AN15" s="9"/>
      <c r="AO15" s="9"/>
      <c r="AP15" s="9"/>
      <c r="AQ15" s="9"/>
      <c r="AR15" s="9"/>
    </row>
    <row r="16" spans="1:44" ht="13.5" customHeight="1">
      <c r="AB16" s="18"/>
      <c r="AG16" s="9"/>
      <c r="AH16" s="9"/>
      <c r="AI16" s="9"/>
      <c r="AJ16" s="9"/>
      <c r="AK16" s="9"/>
      <c r="AL16" s="9"/>
      <c r="AM16" s="9"/>
      <c r="AN16" s="9"/>
      <c r="AO16" s="9"/>
      <c r="AP16" s="9"/>
      <c r="AQ16" s="9"/>
      <c r="AR16" s="9"/>
    </row>
    <row r="17" spans="1:44" ht="13.5" customHeight="1">
      <c r="A17" s="419"/>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G17" s="9"/>
      <c r="AH17" s="9"/>
      <c r="AI17" s="9"/>
      <c r="AJ17" s="9"/>
      <c r="AK17" s="9"/>
      <c r="AL17" s="9"/>
      <c r="AM17" s="9"/>
      <c r="AN17" s="9"/>
      <c r="AO17" s="9"/>
      <c r="AP17" s="9"/>
      <c r="AQ17" s="9"/>
      <c r="AR17" s="9"/>
    </row>
    <row r="18" spans="1:44" ht="13.5" customHeight="1">
      <c r="A18" s="419"/>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G18" s="9"/>
      <c r="AH18" s="9"/>
      <c r="AI18" s="9"/>
      <c r="AJ18" s="9"/>
      <c r="AK18" s="9"/>
      <c r="AL18" s="9"/>
      <c r="AM18" s="9"/>
      <c r="AN18" s="9"/>
      <c r="AO18" s="9"/>
      <c r="AP18" s="9"/>
      <c r="AQ18" s="9"/>
      <c r="AR18" s="9"/>
    </row>
    <row r="19" spans="1:44" ht="13.5" customHeight="1">
      <c r="A19" s="419"/>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G19" s="9"/>
      <c r="AH19" s="9"/>
      <c r="AI19" s="9"/>
      <c r="AJ19" s="9"/>
      <c r="AK19" s="9"/>
      <c r="AL19" s="9"/>
      <c r="AM19" s="9"/>
      <c r="AN19" s="9"/>
      <c r="AO19" s="9"/>
      <c r="AP19" s="9"/>
      <c r="AQ19" s="9"/>
      <c r="AR19" s="9"/>
    </row>
    <row r="20" spans="1:44" ht="13.5" customHeight="1">
      <c r="A20" s="419"/>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G20" s="9"/>
      <c r="AH20" s="9"/>
      <c r="AI20" s="9"/>
      <c r="AJ20" s="9"/>
      <c r="AK20" s="9"/>
      <c r="AL20" s="9"/>
      <c r="AM20" s="9"/>
      <c r="AN20" s="9"/>
      <c r="AO20" s="9"/>
      <c r="AP20" s="9"/>
      <c r="AQ20" s="9"/>
      <c r="AR20" s="9"/>
    </row>
    <row r="21" spans="1:44" ht="13.5" customHeight="1">
      <c r="A21" s="419"/>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G21" s="9"/>
      <c r="AH21" s="9"/>
      <c r="AI21" s="9"/>
      <c r="AJ21" s="9"/>
      <c r="AK21" s="9"/>
      <c r="AL21" s="9"/>
      <c r="AM21" s="9"/>
      <c r="AN21" s="9"/>
      <c r="AO21" s="9"/>
      <c r="AP21" s="9"/>
      <c r="AQ21" s="9"/>
      <c r="AR21" s="9"/>
    </row>
    <row r="22" spans="1:44" ht="13.5" customHeight="1">
      <c r="A22" s="419"/>
      <c r="B22" s="419"/>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G22" s="9"/>
      <c r="AH22" s="9"/>
      <c r="AI22" s="9"/>
      <c r="AJ22" s="9"/>
      <c r="AK22" s="9"/>
      <c r="AL22" s="9"/>
      <c r="AM22" s="9"/>
      <c r="AN22" s="9"/>
      <c r="AO22" s="9"/>
      <c r="AP22" s="9"/>
      <c r="AQ22" s="9"/>
      <c r="AR22" s="9"/>
    </row>
    <row r="23" spans="1:44" ht="13.5" customHeight="1">
      <c r="A23" s="419"/>
      <c r="B23" s="419"/>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G23" s="9"/>
      <c r="AH23" s="9"/>
      <c r="AI23" s="9"/>
      <c r="AJ23" s="9"/>
      <c r="AK23" s="9"/>
      <c r="AL23" s="9"/>
      <c r="AM23" s="9"/>
      <c r="AN23" s="9"/>
      <c r="AO23" s="9"/>
      <c r="AP23" s="9"/>
      <c r="AQ23" s="9"/>
      <c r="AR23" s="9"/>
    </row>
    <row r="24" spans="1:44" ht="13.5" customHeight="1">
      <c r="A24" s="419"/>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G24" s="9"/>
      <c r="AH24" s="9"/>
      <c r="AI24" s="9"/>
      <c r="AJ24" s="9"/>
      <c r="AK24" s="9"/>
      <c r="AL24" s="9"/>
      <c r="AM24" s="9"/>
      <c r="AN24" s="9"/>
      <c r="AO24" s="9"/>
      <c r="AP24" s="9"/>
      <c r="AQ24" s="9"/>
      <c r="AR24" s="9"/>
    </row>
    <row r="25" spans="1:44" ht="13.5" customHeight="1">
      <c r="A25" s="419"/>
      <c r="B25" s="419"/>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G25" s="9"/>
      <c r="AH25" s="9"/>
      <c r="AI25" s="9"/>
      <c r="AJ25" s="9"/>
      <c r="AK25" s="9"/>
      <c r="AL25" s="9"/>
      <c r="AM25" s="9"/>
      <c r="AN25" s="9"/>
      <c r="AO25" s="9"/>
      <c r="AP25" s="9"/>
      <c r="AQ25" s="9"/>
      <c r="AR25" s="9"/>
    </row>
    <row r="26" spans="1:44" ht="13.5" customHeight="1">
      <c r="A26" s="419"/>
      <c r="B26" s="419"/>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G26" s="9"/>
      <c r="AH26" s="9"/>
      <c r="AI26" s="9"/>
      <c r="AJ26" s="9"/>
      <c r="AK26" s="9"/>
      <c r="AL26" s="9"/>
      <c r="AM26" s="9"/>
      <c r="AN26" s="9"/>
      <c r="AO26" s="9"/>
      <c r="AP26" s="9"/>
      <c r="AQ26" s="9"/>
      <c r="AR26" s="9"/>
    </row>
    <row r="27" spans="1:44" ht="13.5" customHeight="1">
      <c r="A27" s="419"/>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G27" s="9"/>
      <c r="AH27" s="9"/>
      <c r="AI27" s="9"/>
      <c r="AJ27" s="9"/>
      <c r="AK27" s="9"/>
      <c r="AL27" s="9"/>
      <c r="AM27" s="9"/>
      <c r="AN27" s="9"/>
      <c r="AO27" s="9"/>
      <c r="AP27" s="9"/>
      <c r="AQ27" s="9"/>
      <c r="AR27" s="9"/>
    </row>
    <row r="28" spans="1:44" ht="13.5" customHeight="1">
      <c r="A28" s="419"/>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G28" s="9"/>
      <c r="AH28" s="9"/>
      <c r="AI28" s="9"/>
      <c r="AJ28" s="9"/>
      <c r="AK28" s="9"/>
      <c r="AL28" s="9"/>
      <c r="AM28" s="9"/>
      <c r="AN28" s="9"/>
      <c r="AO28" s="9"/>
      <c r="AP28" s="9"/>
      <c r="AQ28" s="9"/>
      <c r="AR28" s="9"/>
    </row>
    <row r="29" spans="1:44" ht="13.5" customHeight="1">
      <c r="A29" s="419"/>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G29" s="9"/>
      <c r="AH29" s="9"/>
      <c r="AI29" s="9"/>
      <c r="AJ29" s="9"/>
      <c r="AK29" s="9"/>
      <c r="AL29" s="9"/>
      <c r="AM29" s="9"/>
      <c r="AN29" s="9"/>
      <c r="AO29" s="9"/>
      <c r="AP29" s="9"/>
      <c r="AQ29" s="9"/>
      <c r="AR29" s="9"/>
    </row>
    <row r="30" spans="1:44" ht="13.5" customHeight="1">
      <c r="A30" s="419"/>
      <c r="B30" s="419"/>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G30" s="9"/>
      <c r="AH30" s="9"/>
      <c r="AI30" s="9"/>
      <c r="AJ30" s="9"/>
      <c r="AK30" s="9"/>
      <c r="AL30" s="9"/>
      <c r="AM30" s="9"/>
      <c r="AN30" s="9"/>
      <c r="AO30" s="9"/>
      <c r="AP30" s="9"/>
      <c r="AQ30" s="9"/>
      <c r="AR30" s="9"/>
    </row>
    <row r="31" spans="1:44" ht="13.5" customHeight="1">
      <c r="A31" s="419"/>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G31" s="9"/>
      <c r="AH31" s="9"/>
      <c r="AI31" s="9"/>
      <c r="AJ31" s="9"/>
      <c r="AK31" s="9"/>
      <c r="AL31" s="9"/>
      <c r="AM31" s="9"/>
      <c r="AN31" s="9"/>
      <c r="AO31" s="9"/>
      <c r="AP31" s="9"/>
      <c r="AQ31" s="9"/>
      <c r="AR31" s="9"/>
    </row>
    <row r="32" spans="1:44" ht="13.5" customHeight="1">
      <c r="A32" s="419"/>
      <c r="B32" s="419"/>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G32" s="9"/>
      <c r="AH32" s="9"/>
      <c r="AI32" s="9"/>
      <c r="AJ32" s="9"/>
      <c r="AK32" s="9"/>
      <c r="AL32" s="9"/>
      <c r="AM32" s="9"/>
      <c r="AN32" s="9"/>
      <c r="AO32" s="9"/>
      <c r="AP32" s="9"/>
      <c r="AQ32" s="9"/>
      <c r="AR32" s="9"/>
    </row>
    <row r="33" spans="1:44" ht="13.5" customHeight="1">
      <c r="A33" s="419"/>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G33" s="9"/>
      <c r="AH33" s="9"/>
      <c r="AI33" s="9"/>
      <c r="AJ33" s="9"/>
      <c r="AK33" s="9"/>
      <c r="AL33" s="9"/>
      <c r="AM33" s="9"/>
      <c r="AN33" s="9"/>
      <c r="AO33" s="9"/>
      <c r="AP33" s="9"/>
      <c r="AQ33" s="9"/>
      <c r="AR33" s="9"/>
    </row>
    <row r="34" spans="1:44" ht="13.5" customHeight="1">
      <c r="A34" s="419"/>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G34" s="9"/>
      <c r="AH34" s="9"/>
      <c r="AI34" s="9"/>
      <c r="AJ34" s="9"/>
      <c r="AK34" s="9"/>
      <c r="AL34" s="9"/>
      <c r="AM34" s="9"/>
      <c r="AN34" s="9"/>
      <c r="AO34" s="9"/>
      <c r="AP34" s="9"/>
      <c r="AQ34" s="9"/>
      <c r="AR34" s="9"/>
    </row>
    <row r="35" spans="1:44" ht="13.5" customHeight="1">
      <c r="A35" s="419"/>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G35" s="9"/>
      <c r="AH35" s="9"/>
      <c r="AI35" s="9"/>
      <c r="AJ35" s="9"/>
      <c r="AK35" s="9"/>
      <c r="AL35" s="9"/>
      <c r="AM35" s="9"/>
      <c r="AN35" s="9"/>
      <c r="AO35" s="9"/>
      <c r="AP35" s="9"/>
      <c r="AQ35" s="9"/>
      <c r="AR35" s="9"/>
    </row>
    <row r="36" spans="1:44" ht="13.5" customHeight="1">
      <c r="A36" s="419"/>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G36" s="9"/>
      <c r="AH36" s="9"/>
      <c r="AI36" s="9"/>
      <c r="AJ36" s="9"/>
      <c r="AK36" s="9"/>
      <c r="AL36" s="9"/>
      <c r="AM36" s="9"/>
      <c r="AN36" s="9"/>
      <c r="AO36" s="9"/>
      <c r="AP36" s="9"/>
      <c r="AQ36" s="9"/>
      <c r="AR36" s="9"/>
    </row>
    <row r="37" spans="1:44" ht="13.5" customHeight="1">
      <c r="A37" s="419"/>
      <c r="B37" s="419"/>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G37" s="9"/>
      <c r="AH37" s="9"/>
      <c r="AI37" s="9"/>
      <c r="AJ37" s="9"/>
      <c r="AK37" s="9"/>
      <c r="AL37" s="9"/>
      <c r="AM37" s="9"/>
      <c r="AN37" s="9"/>
      <c r="AO37" s="9"/>
      <c r="AP37" s="9"/>
      <c r="AQ37" s="9"/>
      <c r="AR37" s="9"/>
    </row>
    <row r="38" spans="1:44" ht="13.5" customHeight="1">
      <c r="A38" s="419"/>
      <c r="B38" s="419"/>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G38" s="9"/>
      <c r="AH38" s="9"/>
      <c r="AI38" s="9"/>
      <c r="AJ38" s="9"/>
      <c r="AK38" s="9"/>
      <c r="AL38" s="9"/>
      <c r="AM38" s="9"/>
      <c r="AN38" s="9"/>
      <c r="AO38" s="9"/>
      <c r="AP38" s="9"/>
      <c r="AQ38" s="9"/>
      <c r="AR38" s="9"/>
    </row>
    <row r="39" spans="1:44" ht="13.5" customHeight="1">
      <c r="A39" s="419"/>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G39" s="9"/>
      <c r="AH39" s="9"/>
      <c r="AI39" s="9"/>
      <c r="AJ39" s="9"/>
      <c r="AK39" s="9"/>
      <c r="AL39" s="9"/>
      <c r="AM39" s="9"/>
      <c r="AN39" s="9"/>
      <c r="AO39" s="9"/>
      <c r="AP39" s="9"/>
      <c r="AQ39" s="9"/>
      <c r="AR39" s="9"/>
    </row>
    <row r="40" spans="1:44" ht="13.5" customHeight="1">
      <c r="A40" s="419"/>
      <c r="B40" s="419"/>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G40" s="9"/>
      <c r="AH40" s="9"/>
      <c r="AI40" s="9"/>
      <c r="AJ40" s="9"/>
      <c r="AK40" s="9"/>
      <c r="AL40" s="9"/>
      <c r="AM40" s="9"/>
      <c r="AN40" s="9"/>
      <c r="AO40" s="9"/>
      <c r="AP40" s="9"/>
      <c r="AQ40" s="9"/>
      <c r="AR40" s="9"/>
    </row>
    <row r="41" spans="1:44" ht="13.5" customHeight="1">
      <c r="A41" s="419"/>
      <c r="B41" s="419"/>
      <c r="C41" s="419"/>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G41" s="9"/>
      <c r="AH41" s="9"/>
      <c r="AI41" s="9"/>
      <c r="AJ41" s="9"/>
      <c r="AK41" s="9"/>
      <c r="AL41" s="9"/>
      <c r="AM41" s="9"/>
      <c r="AN41" s="9"/>
      <c r="AO41" s="9"/>
      <c r="AP41" s="9"/>
      <c r="AQ41" s="9"/>
      <c r="AR41" s="9"/>
    </row>
    <row r="42" spans="1:44" ht="13.5" customHeight="1">
      <c r="A42" s="419"/>
      <c r="B42" s="419"/>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G42" s="9"/>
      <c r="AH42" s="9"/>
      <c r="AI42" s="9"/>
      <c r="AJ42" s="9"/>
      <c r="AK42" s="9"/>
      <c r="AL42" s="9"/>
      <c r="AM42" s="9"/>
      <c r="AN42" s="9"/>
      <c r="AO42" s="9"/>
      <c r="AP42" s="9"/>
      <c r="AQ42" s="9"/>
      <c r="AR42" s="9"/>
    </row>
    <row r="43" spans="1:44" ht="13.5" customHeight="1">
      <c r="A43" s="419"/>
      <c r="B43" s="419"/>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G43" s="9"/>
      <c r="AH43" s="9"/>
      <c r="AI43" s="9"/>
      <c r="AJ43" s="9"/>
      <c r="AK43" s="9"/>
      <c r="AL43" s="9"/>
      <c r="AM43" s="9"/>
      <c r="AN43" s="9"/>
      <c r="AO43" s="9"/>
      <c r="AP43" s="9"/>
      <c r="AQ43" s="9"/>
      <c r="AR43" s="9"/>
    </row>
    <row r="44" spans="1:44" ht="13.5" customHeight="1">
      <c r="AG44" s="9"/>
      <c r="AH44" s="9"/>
      <c r="AI44" s="9"/>
      <c r="AJ44" s="9"/>
      <c r="AK44" s="9"/>
      <c r="AL44" s="9"/>
      <c r="AM44" s="9"/>
      <c r="AN44" s="9"/>
      <c r="AO44" s="9"/>
      <c r="AP44" s="9"/>
      <c r="AQ44" s="9"/>
      <c r="AR44" s="9"/>
    </row>
    <row r="45" spans="1:44" ht="13.5" customHeight="1">
      <c r="AG45" s="9"/>
      <c r="AH45" s="9"/>
      <c r="AI45" s="9"/>
      <c r="AJ45" s="9"/>
      <c r="AK45" s="9"/>
      <c r="AL45" s="9"/>
      <c r="AM45" s="9"/>
      <c r="AN45" s="9"/>
      <c r="AO45" s="9"/>
      <c r="AP45" s="9"/>
      <c r="AQ45" s="9"/>
      <c r="AR45" s="9"/>
    </row>
    <row r="46" spans="1:44" ht="13.5" customHeight="1">
      <c r="AG46" s="395" t="s">
        <v>1855</v>
      </c>
      <c r="AH46" s="1" t="s">
        <v>1856</v>
      </c>
      <c r="AI46" s="9"/>
      <c r="AJ46" s="9"/>
      <c r="AK46" s="9"/>
      <c r="AL46" s="9"/>
      <c r="AM46" s="9"/>
      <c r="AN46" s="9"/>
      <c r="AO46" s="9"/>
      <c r="AP46" s="9"/>
      <c r="AQ46" s="9"/>
      <c r="AR46" s="9"/>
    </row>
    <row r="47" spans="1:44" ht="13.5" customHeight="1">
      <c r="AG47" s="395" t="s">
        <v>1857</v>
      </c>
      <c r="AH47" s="1">
        <v>2020</v>
      </c>
      <c r="AI47" s="9"/>
      <c r="AJ47" s="9"/>
      <c r="AK47" s="9"/>
      <c r="AL47" s="9"/>
      <c r="AM47" s="9"/>
      <c r="AN47" s="9"/>
      <c r="AO47" s="9"/>
      <c r="AP47" s="9"/>
      <c r="AQ47" s="9"/>
      <c r="AR47" s="9"/>
    </row>
    <row r="48" spans="1:44" ht="13.5" customHeight="1">
      <c r="AG48" s="395" t="s">
        <v>1858</v>
      </c>
      <c r="AH48" s="1">
        <v>2021</v>
      </c>
      <c r="AI48" s="9"/>
      <c r="AJ48" s="9"/>
      <c r="AK48" s="9"/>
      <c r="AL48" s="9"/>
      <c r="AM48" s="9"/>
      <c r="AN48" s="9"/>
      <c r="AO48" s="9"/>
      <c r="AP48" s="9"/>
      <c r="AQ48" s="9"/>
      <c r="AR48" s="9"/>
    </row>
    <row r="49" spans="33:44" ht="13.5" customHeight="1">
      <c r="AG49" s="395" t="s">
        <v>1859</v>
      </c>
      <c r="AH49" s="1">
        <v>2022</v>
      </c>
      <c r="AI49" s="9"/>
      <c r="AJ49" s="9"/>
      <c r="AK49" s="9"/>
      <c r="AL49" s="9"/>
      <c r="AM49" s="9"/>
      <c r="AN49" s="9"/>
      <c r="AO49" s="9"/>
      <c r="AP49" s="9"/>
      <c r="AQ49" s="9"/>
      <c r="AR49" s="9"/>
    </row>
    <row r="50" spans="33:44" ht="13.5" customHeight="1">
      <c r="AG50" s="1" t="s">
        <v>1862</v>
      </c>
      <c r="AH50" s="1">
        <v>2023</v>
      </c>
      <c r="AI50" s="9"/>
      <c r="AJ50" s="9"/>
      <c r="AK50" s="9"/>
      <c r="AL50" s="9"/>
      <c r="AM50" s="9"/>
      <c r="AN50" s="9"/>
      <c r="AO50" s="9"/>
      <c r="AP50" s="9"/>
      <c r="AQ50" s="9"/>
      <c r="AR50" s="9"/>
    </row>
    <row r="51" spans="33:44" ht="13.5" customHeight="1">
      <c r="AG51" s="395" t="s">
        <v>1860</v>
      </c>
      <c r="AH51" s="1">
        <v>2024</v>
      </c>
      <c r="AI51" s="9"/>
      <c r="AJ51" s="9"/>
      <c r="AK51" s="9"/>
      <c r="AL51" s="9"/>
      <c r="AM51" s="9"/>
      <c r="AN51" s="9"/>
      <c r="AO51" s="9"/>
      <c r="AP51" s="9"/>
      <c r="AQ51" s="9"/>
      <c r="AR51" s="9"/>
    </row>
    <row r="52" spans="33:44" ht="13.5" customHeight="1">
      <c r="AG52" s="395" t="s">
        <v>1861</v>
      </c>
      <c r="AH52" s="1">
        <v>2025</v>
      </c>
      <c r="AI52" s="9"/>
      <c r="AJ52" s="9"/>
      <c r="AK52" s="9"/>
      <c r="AL52" s="9"/>
      <c r="AM52" s="9"/>
      <c r="AN52" s="9"/>
      <c r="AO52" s="9"/>
      <c r="AP52" s="9"/>
      <c r="AQ52" s="9"/>
      <c r="AR52" s="9"/>
    </row>
    <row r="53" spans="33:44" ht="13.5" customHeight="1">
      <c r="AG53" s="9"/>
      <c r="AH53" s="1">
        <v>2026</v>
      </c>
      <c r="AI53" s="9"/>
      <c r="AJ53" s="9"/>
      <c r="AK53" s="9"/>
      <c r="AL53" s="9"/>
      <c r="AM53" s="9"/>
      <c r="AN53" s="9"/>
      <c r="AO53" s="9"/>
      <c r="AP53" s="9"/>
      <c r="AQ53" s="9"/>
      <c r="AR53" s="9"/>
    </row>
    <row r="54" spans="33:44" ht="13.5" customHeight="1">
      <c r="AG54" s="9"/>
      <c r="AH54" s="1">
        <v>2027</v>
      </c>
      <c r="AI54" s="9"/>
      <c r="AJ54" s="9"/>
      <c r="AK54" s="9"/>
      <c r="AL54" s="9"/>
      <c r="AM54" s="9"/>
      <c r="AN54" s="9"/>
      <c r="AO54" s="9"/>
      <c r="AP54" s="9"/>
      <c r="AQ54" s="9"/>
      <c r="AR54" s="9"/>
    </row>
    <row r="55" spans="33:44">
      <c r="AH55" s="1">
        <v>2028</v>
      </c>
    </row>
  </sheetData>
  <sheetProtection algorithmName="SHA-512" hashValue="aXJPxH1aoVJbkikiW0BShfsPML12phNTQOo7fGmryZ4IURyB0XFORNk5ThQ24+tbqGDCfsMk1dybMJXfYup9ig==" saltValue="YOJqdcHRwBBnn3Wgdfz5zw==" spinCount="100000" sheet="1" objects="1" scenarios="1"/>
  <mergeCells count="21">
    <mergeCell ref="A17:AE43"/>
    <mergeCell ref="A8:F8"/>
    <mergeCell ref="G8:AE8"/>
    <mergeCell ref="A4:F5"/>
    <mergeCell ref="G4:AE5"/>
    <mergeCell ref="A6:F6"/>
    <mergeCell ref="G6:AE6"/>
    <mergeCell ref="A7:F7"/>
    <mergeCell ref="G7:AE7"/>
    <mergeCell ref="A14:F14"/>
    <mergeCell ref="AB14:AE14"/>
    <mergeCell ref="A15:F15"/>
    <mergeCell ref="AB15:AE15"/>
    <mergeCell ref="G14:AA14"/>
    <mergeCell ref="G15:AA15"/>
    <mergeCell ref="A11:F12"/>
    <mergeCell ref="AB11:AE12"/>
    <mergeCell ref="A13:F13"/>
    <mergeCell ref="AB13:AE13"/>
    <mergeCell ref="G11:AA12"/>
    <mergeCell ref="G13:AA13"/>
  </mergeCells>
  <phoneticPr fontId="3"/>
  <dataValidations count="2">
    <dataValidation type="list" allowBlank="1" showInputMessage="1" showErrorMessage="1" sqref="AB13:AE15" xr:uid="{ABA20DC3-EB56-4598-A0EC-2137F10655B0}">
      <formula1>$AH$46:$AH$55</formula1>
    </dataValidation>
    <dataValidation type="list" allowBlank="1" showInputMessage="1" showErrorMessage="1" sqref="A13:F15" xr:uid="{1F732C7E-D2D6-4B98-9BB0-4F95AD671D7D}">
      <formula1>$AG$46:$AG$52</formula1>
    </dataValidation>
  </dataValidations>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showGridLines="0" view="pageBreakPreview" zoomScale="85" zoomScaleNormal="100" zoomScaleSheetLayoutView="85" workbookViewId="0"/>
  </sheetViews>
  <sheetFormatPr defaultColWidth="9" defaultRowHeight="20.25" customHeight="1"/>
  <cols>
    <col min="1" max="1" width="5.6328125" style="1" customWidth="1"/>
    <col min="2" max="2" width="30.6328125" style="1" customWidth="1"/>
    <col min="3" max="3" width="50.7265625" style="1" customWidth="1"/>
    <col min="4" max="16384" width="9" style="1"/>
  </cols>
  <sheetData>
    <row r="1" spans="1:16" s="2" customFormat="1" ht="16.5">
      <c r="A1" s="18" t="s">
        <v>11</v>
      </c>
      <c r="B1" s="27"/>
      <c r="C1" s="27"/>
    </row>
    <row r="2" spans="1:16" ht="19.899999999999999" customHeight="1">
      <c r="A2" s="28"/>
      <c r="B2" s="28"/>
      <c r="C2" s="28"/>
    </row>
    <row r="3" spans="1:16" ht="15.75" customHeight="1">
      <c r="A3" s="16" t="s">
        <v>2</v>
      </c>
      <c r="B3" s="18"/>
      <c r="C3" s="18"/>
    </row>
    <row r="4" spans="1:16" customFormat="1" ht="20.25" customHeight="1">
      <c r="A4" s="30" t="s">
        <v>37</v>
      </c>
      <c r="B4" s="30" t="s">
        <v>10</v>
      </c>
      <c r="C4" s="30" t="s">
        <v>1</v>
      </c>
      <c r="N4" s="4"/>
      <c r="O4" s="4"/>
      <c r="P4" s="4"/>
    </row>
    <row r="5" spans="1:16" ht="20.25" customHeight="1">
      <c r="A5" s="30">
        <v>1</v>
      </c>
      <c r="B5" s="70"/>
      <c r="C5" s="70"/>
      <c r="N5" s="5"/>
      <c r="O5" s="5"/>
      <c r="P5" s="5"/>
    </row>
    <row r="6" spans="1:16" ht="20.25" customHeight="1">
      <c r="A6" s="30">
        <v>2</v>
      </c>
      <c r="B6" s="70"/>
      <c r="C6" s="70"/>
    </row>
    <row r="7" spans="1:16" ht="20.25" customHeight="1">
      <c r="A7" s="30">
        <v>3</v>
      </c>
      <c r="B7" s="70"/>
      <c r="C7" s="70"/>
    </row>
    <row r="8" spans="1:16" ht="20.25" customHeight="1">
      <c r="A8" s="30">
        <v>4</v>
      </c>
      <c r="B8" s="70"/>
      <c r="C8" s="70"/>
    </row>
    <row r="9" spans="1:16" ht="20.25" customHeight="1">
      <c r="A9" s="30">
        <v>5</v>
      </c>
      <c r="B9" s="70"/>
      <c r="C9" s="70"/>
    </row>
    <row r="10" spans="1:16" ht="20.25" customHeight="1">
      <c r="A10" s="30">
        <v>6</v>
      </c>
      <c r="B10" s="70"/>
      <c r="C10" s="70"/>
    </row>
    <row r="11" spans="1:16" ht="20.25" customHeight="1">
      <c r="A11" s="30">
        <v>7</v>
      </c>
      <c r="B11" s="70"/>
      <c r="C11" s="70"/>
    </row>
    <row r="12" spans="1:16" ht="20.25" customHeight="1">
      <c r="A12" s="30">
        <v>8</v>
      </c>
      <c r="B12" s="70"/>
      <c r="C12" s="70"/>
    </row>
    <row r="13" spans="1:16" ht="20.25" customHeight="1">
      <c r="A13" s="30">
        <v>9</v>
      </c>
      <c r="B13" s="70"/>
      <c r="C13" s="70"/>
    </row>
    <row r="14" spans="1:16" ht="20.25" customHeight="1">
      <c r="A14" s="30">
        <v>10</v>
      </c>
      <c r="B14" s="70"/>
      <c r="C14" s="70"/>
    </row>
    <row r="15" spans="1:16" ht="20.25" customHeight="1">
      <c r="A15" s="30">
        <v>11</v>
      </c>
      <c r="B15" s="70"/>
      <c r="C15" s="70"/>
    </row>
    <row r="16" spans="1:16" ht="20.25" customHeight="1">
      <c r="A16" s="30">
        <v>12</v>
      </c>
      <c r="B16" s="70"/>
      <c r="C16" s="70"/>
    </row>
    <row r="17" spans="1:3" ht="20.25" customHeight="1">
      <c r="A17" s="30">
        <v>13</v>
      </c>
      <c r="B17" s="70"/>
      <c r="C17" s="70"/>
    </row>
    <row r="18" spans="1:3" ht="20.25" customHeight="1">
      <c r="A18" s="30">
        <v>14</v>
      </c>
      <c r="B18" s="70"/>
      <c r="C18" s="70"/>
    </row>
    <row r="19" spans="1:3" ht="20.25" customHeight="1">
      <c r="A19" s="30">
        <v>15</v>
      </c>
      <c r="B19" s="70"/>
      <c r="C19" s="70"/>
    </row>
    <row r="20" spans="1:3" ht="20.25" customHeight="1">
      <c r="A20" s="30">
        <v>16</v>
      </c>
      <c r="B20" s="70"/>
      <c r="C20" s="70"/>
    </row>
    <row r="21" spans="1:3" ht="20.25" customHeight="1">
      <c r="A21" s="30">
        <v>17</v>
      </c>
      <c r="B21" s="70"/>
      <c r="C21" s="70"/>
    </row>
    <row r="22" spans="1:3" ht="20.25" customHeight="1">
      <c r="A22" s="30">
        <v>18</v>
      </c>
      <c r="B22" s="70"/>
      <c r="C22" s="70"/>
    </row>
    <row r="23" spans="1:3" ht="20.25" customHeight="1">
      <c r="A23" s="30">
        <v>19</v>
      </c>
      <c r="B23" s="70"/>
      <c r="C23" s="70"/>
    </row>
    <row r="24" spans="1:3" ht="20.25" customHeight="1">
      <c r="A24" s="30">
        <v>20</v>
      </c>
      <c r="B24" s="70"/>
      <c r="C24" s="70"/>
    </row>
    <row r="25" spans="1:3" ht="11.25" customHeight="1"/>
    <row r="26" spans="1:3" ht="20.25" customHeight="1">
      <c r="A26" s="29"/>
      <c r="B26" s="29"/>
      <c r="C26" s="29"/>
    </row>
    <row r="27" spans="1:3" ht="20.25" customHeight="1">
      <c r="A27" s="29"/>
      <c r="B27" s="29"/>
      <c r="C27" s="29"/>
    </row>
    <row r="28" spans="1:3" ht="20.25" customHeight="1">
      <c r="B28" s="22"/>
      <c r="C28" s="22"/>
    </row>
  </sheetData>
  <phoneticPr fontId="3"/>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52"/>
  <sheetViews>
    <sheetView showGridLines="0" tabSelected="1" view="pageBreakPreview" zoomScale="85" zoomScaleNormal="85" zoomScaleSheetLayoutView="85" workbookViewId="0">
      <pane xSplit="4" ySplit="6" topLeftCell="E9" activePane="bottomRight" state="frozen"/>
      <selection activeCell="M24" sqref="M24:AC24"/>
      <selection pane="topRight" activeCell="M24" sqref="M24:AC24"/>
      <selection pane="bottomLeft" activeCell="M24" sqref="M24:AC24"/>
      <selection pane="bottomRight" activeCell="M34" sqref="M34:N34"/>
    </sheetView>
  </sheetViews>
  <sheetFormatPr defaultColWidth="9" defaultRowHeight="13"/>
  <cols>
    <col min="1" max="1" width="3.6328125" customWidth="1"/>
    <col min="2" max="3" width="14.6328125" customWidth="1"/>
    <col min="4" max="4" width="7.36328125" customWidth="1"/>
    <col min="5" max="5" width="4.6328125" customWidth="1"/>
    <col min="6" max="6" width="6.6328125" customWidth="1"/>
    <col min="7" max="7" width="4.6328125" customWidth="1"/>
    <col min="8" max="8" width="11.453125" customWidth="1"/>
    <col min="9" max="9" width="6.6328125" customWidth="1"/>
    <col min="10" max="10" width="4.6328125" customWidth="1"/>
    <col min="11" max="11" width="11.6328125" customWidth="1"/>
    <col min="12" max="14" width="9.08984375" customWidth="1"/>
    <col min="15" max="15" width="4.90625" customWidth="1"/>
    <col min="16" max="17" width="9.08984375" customWidth="1"/>
  </cols>
  <sheetData>
    <row r="1" spans="1:17" ht="29.25" customHeight="1">
      <c r="A1" s="606" t="s">
        <v>175</v>
      </c>
      <c r="B1" s="606"/>
      <c r="C1" s="606"/>
      <c r="D1" s="606"/>
      <c r="E1" s="606"/>
      <c r="F1" s="606"/>
      <c r="G1" s="606"/>
      <c r="H1" s="606"/>
      <c r="I1" s="606"/>
      <c r="J1" s="606"/>
      <c r="K1" s="606"/>
      <c r="L1" s="606"/>
      <c r="M1" s="606"/>
      <c r="N1" s="606"/>
      <c r="O1" s="606"/>
      <c r="P1" s="606"/>
      <c r="Q1" s="606"/>
    </row>
    <row r="2" spans="1:17" ht="20.25" customHeight="1">
      <c r="A2" s="607" t="s">
        <v>92</v>
      </c>
      <c r="B2" s="607"/>
      <c r="C2" s="607"/>
      <c r="D2" s="608" t="str">
        <f>IF(報告書鑑!Q7="","",報告書鑑!Q7)</f>
        <v/>
      </c>
      <c r="E2" s="608"/>
      <c r="F2" s="608"/>
      <c r="G2" s="608"/>
      <c r="H2" s="608"/>
      <c r="I2" s="608"/>
      <c r="J2" s="608"/>
      <c r="K2" s="608"/>
      <c r="L2" s="608"/>
      <c r="M2" s="608"/>
      <c r="N2" s="608"/>
      <c r="O2" s="608"/>
      <c r="P2" s="608"/>
      <c r="Q2" s="608"/>
    </row>
    <row r="3" spans="1:17" ht="15" customHeight="1">
      <c r="A3" s="1"/>
      <c r="B3" s="1"/>
      <c r="C3" s="1"/>
      <c r="D3" s="1"/>
      <c r="E3" s="1"/>
      <c r="F3" s="1"/>
      <c r="G3" s="1"/>
      <c r="H3" s="1"/>
      <c r="I3" s="1"/>
      <c r="J3" s="1"/>
      <c r="K3" s="1"/>
      <c r="L3" s="1"/>
      <c r="M3" s="1"/>
      <c r="N3" s="1"/>
      <c r="O3" s="1"/>
      <c r="P3" s="1"/>
      <c r="Q3" s="1"/>
    </row>
    <row r="4" spans="1:17" ht="15" customHeight="1">
      <c r="A4" s="495" t="s">
        <v>93</v>
      </c>
      <c r="B4" s="496"/>
      <c r="C4" s="497"/>
      <c r="D4" s="610" t="s">
        <v>94</v>
      </c>
      <c r="E4" s="611"/>
      <c r="F4" s="611"/>
      <c r="G4" s="611"/>
      <c r="H4" s="612"/>
      <c r="I4" s="610" t="s">
        <v>95</v>
      </c>
      <c r="J4" s="611"/>
      <c r="K4" s="612"/>
      <c r="L4" s="613" t="s">
        <v>152</v>
      </c>
      <c r="M4" s="588" t="s">
        <v>161</v>
      </c>
      <c r="N4" s="589"/>
      <c r="O4" s="590"/>
      <c r="P4" s="453" t="s">
        <v>153</v>
      </c>
      <c r="Q4" s="453"/>
    </row>
    <row r="5" spans="1:17" ht="44.15" customHeight="1">
      <c r="A5" s="581"/>
      <c r="B5" s="582"/>
      <c r="C5" s="609"/>
      <c r="D5" s="68" t="s">
        <v>144</v>
      </c>
      <c r="E5" s="76" t="s">
        <v>45</v>
      </c>
      <c r="F5" s="68" t="s">
        <v>162</v>
      </c>
      <c r="G5" s="76" t="s">
        <v>45</v>
      </c>
      <c r="H5" s="68" t="s">
        <v>146</v>
      </c>
      <c r="I5" s="68" t="s">
        <v>96</v>
      </c>
      <c r="J5" s="76" t="s">
        <v>45</v>
      </c>
      <c r="K5" s="68" t="s">
        <v>146</v>
      </c>
      <c r="L5" s="614"/>
      <c r="M5" s="77" t="s">
        <v>155</v>
      </c>
      <c r="N5" s="77" t="s">
        <v>156</v>
      </c>
      <c r="O5" s="77" t="s">
        <v>158</v>
      </c>
      <c r="P5" s="78" t="s">
        <v>154</v>
      </c>
      <c r="Q5" s="78" t="s">
        <v>157</v>
      </c>
    </row>
    <row r="6" spans="1:17" ht="33">
      <c r="A6" s="79"/>
      <c r="B6" s="80"/>
      <c r="C6" s="80"/>
      <c r="D6" s="81" t="s">
        <v>145</v>
      </c>
      <c r="E6" s="76"/>
      <c r="F6" s="80" t="s">
        <v>148</v>
      </c>
      <c r="G6" s="76"/>
      <c r="H6" s="81" t="s">
        <v>147</v>
      </c>
      <c r="I6" s="81" t="s">
        <v>149</v>
      </c>
      <c r="J6" s="76"/>
      <c r="K6" s="68" t="s">
        <v>150</v>
      </c>
      <c r="L6" s="77" t="s">
        <v>151</v>
      </c>
      <c r="M6" s="77" t="s">
        <v>159</v>
      </c>
      <c r="N6" s="77" t="s">
        <v>160</v>
      </c>
      <c r="O6" s="77"/>
      <c r="P6" s="77" t="s">
        <v>173</v>
      </c>
      <c r="Q6" s="77" t="s">
        <v>174</v>
      </c>
    </row>
    <row r="7" spans="1:17" ht="15" customHeight="1">
      <c r="A7" s="583" t="s">
        <v>97</v>
      </c>
      <c r="B7" s="599" t="s">
        <v>98</v>
      </c>
      <c r="C7" s="600"/>
      <c r="D7" s="50"/>
      <c r="E7" s="31" t="s">
        <v>99</v>
      </c>
      <c r="F7" s="42">
        <v>38.200000000000003</v>
      </c>
      <c r="G7" s="63" t="s">
        <v>166</v>
      </c>
      <c r="H7" s="32">
        <f>ROUND(D7*F7,1)</f>
        <v>0</v>
      </c>
      <c r="I7" s="50"/>
      <c r="J7" s="31" t="s">
        <v>99</v>
      </c>
      <c r="K7" s="33">
        <f>ROUND(I7*F7,1)</f>
        <v>0</v>
      </c>
      <c r="L7" s="33">
        <f>H7-K7</f>
        <v>0</v>
      </c>
      <c r="M7" s="579">
        <v>1.8700000000000001E-2</v>
      </c>
      <c r="N7" s="580"/>
      <c r="O7" s="43" t="s">
        <v>167</v>
      </c>
      <c r="P7" s="33">
        <f>IFERROR(ROUND(L7*M7*44/12,0),"")</f>
        <v>0</v>
      </c>
      <c r="Q7" s="52">
        <f>IF(P7="","",P7)</f>
        <v>0</v>
      </c>
    </row>
    <row r="8" spans="1:17" ht="15" customHeight="1">
      <c r="A8" s="584"/>
      <c r="B8" s="599" t="s">
        <v>100</v>
      </c>
      <c r="C8" s="600"/>
      <c r="D8" s="50"/>
      <c r="E8" s="31" t="s">
        <v>99</v>
      </c>
      <c r="F8" s="60">
        <v>35.299999999999997</v>
      </c>
      <c r="G8" s="64" t="s">
        <v>163</v>
      </c>
      <c r="H8" s="32">
        <f t="shared" ref="H8:H28" si="0">ROUND(D8*F8,1)</f>
        <v>0</v>
      </c>
      <c r="I8" s="50"/>
      <c r="J8" s="31" t="s">
        <v>99</v>
      </c>
      <c r="K8" s="33">
        <f t="shared" ref="K8:K29" si="1">ROUND(I8*F8,1)</f>
        <v>0</v>
      </c>
      <c r="L8" s="33">
        <f t="shared" ref="L8:L29" si="2">H8-K8</f>
        <v>0</v>
      </c>
      <c r="M8" s="579">
        <v>1.84E-2</v>
      </c>
      <c r="N8" s="580"/>
      <c r="O8" s="43" t="s">
        <v>167</v>
      </c>
      <c r="P8" s="33">
        <f t="shared" ref="P8:P28" si="3">IFERROR(ROUND(L8*M8*44/12,0),"")</f>
        <v>0</v>
      </c>
      <c r="Q8" s="52">
        <f>IF(P8="","",P8)</f>
        <v>0</v>
      </c>
    </row>
    <row r="9" spans="1:17" ht="15" customHeight="1">
      <c r="A9" s="584"/>
      <c r="B9" s="599" t="s">
        <v>101</v>
      </c>
      <c r="C9" s="600"/>
      <c r="D9" s="50"/>
      <c r="E9" s="31" t="s">
        <v>99</v>
      </c>
      <c r="F9" s="60">
        <v>34.6</v>
      </c>
      <c r="G9" s="64" t="s">
        <v>163</v>
      </c>
      <c r="H9" s="32">
        <f t="shared" si="0"/>
        <v>0</v>
      </c>
      <c r="I9" s="50"/>
      <c r="J9" s="31" t="s">
        <v>99</v>
      </c>
      <c r="K9" s="33">
        <f t="shared" si="1"/>
        <v>0</v>
      </c>
      <c r="L9" s="33">
        <f t="shared" si="2"/>
        <v>0</v>
      </c>
      <c r="M9" s="579">
        <v>1.83E-2</v>
      </c>
      <c r="N9" s="580"/>
      <c r="O9" s="43" t="s">
        <v>167</v>
      </c>
      <c r="P9" s="33">
        <f t="shared" si="3"/>
        <v>0</v>
      </c>
      <c r="Q9" s="52">
        <f t="shared" ref="Q9:Q34" si="4">IF(P9="","",P9)</f>
        <v>0</v>
      </c>
    </row>
    <row r="10" spans="1:17" ht="15" customHeight="1">
      <c r="A10" s="584"/>
      <c r="B10" s="599" t="s">
        <v>102</v>
      </c>
      <c r="C10" s="600"/>
      <c r="D10" s="50"/>
      <c r="E10" s="31" t="s">
        <v>99</v>
      </c>
      <c r="F10" s="60">
        <v>33.6</v>
      </c>
      <c r="G10" s="64" t="s">
        <v>163</v>
      </c>
      <c r="H10" s="32">
        <f t="shared" si="0"/>
        <v>0</v>
      </c>
      <c r="I10" s="50"/>
      <c r="J10" s="31" t="s">
        <v>99</v>
      </c>
      <c r="K10" s="33">
        <f t="shared" si="1"/>
        <v>0</v>
      </c>
      <c r="L10" s="33">
        <f t="shared" si="2"/>
        <v>0</v>
      </c>
      <c r="M10" s="579">
        <v>1.8200000000000001E-2</v>
      </c>
      <c r="N10" s="580"/>
      <c r="O10" s="43" t="s">
        <v>167</v>
      </c>
      <c r="P10" s="33">
        <f t="shared" si="3"/>
        <v>0</v>
      </c>
      <c r="Q10" s="52">
        <f t="shared" si="4"/>
        <v>0</v>
      </c>
    </row>
    <row r="11" spans="1:17" ht="15" customHeight="1">
      <c r="A11" s="584"/>
      <c r="B11" s="593" t="s">
        <v>103</v>
      </c>
      <c r="C11" s="594"/>
      <c r="D11" s="50"/>
      <c r="E11" s="31" t="s">
        <v>99</v>
      </c>
      <c r="F11" s="60">
        <v>36.700000000000003</v>
      </c>
      <c r="G11" s="64" t="s">
        <v>163</v>
      </c>
      <c r="H11" s="32">
        <f t="shared" si="0"/>
        <v>0</v>
      </c>
      <c r="I11" s="50"/>
      <c r="J11" s="31" t="s">
        <v>99</v>
      </c>
      <c r="K11" s="33">
        <f t="shared" si="1"/>
        <v>0</v>
      </c>
      <c r="L11" s="33">
        <f t="shared" si="2"/>
        <v>0</v>
      </c>
      <c r="M11" s="579">
        <v>1.8499999999999999E-2</v>
      </c>
      <c r="N11" s="580"/>
      <c r="O11" s="43" t="s">
        <v>167</v>
      </c>
      <c r="P11" s="33">
        <f t="shared" si="3"/>
        <v>0</v>
      </c>
      <c r="Q11" s="52">
        <f t="shared" si="4"/>
        <v>0</v>
      </c>
    </row>
    <row r="12" spans="1:17" ht="15" customHeight="1">
      <c r="A12" s="584"/>
      <c r="B12" s="593" t="s">
        <v>104</v>
      </c>
      <c r="C12" s="594"/>
      <c r="D12" s="50"/>
      <c r="E12" s="31" t="s">
        <v>99</v>
      </c>
      <c r="F12" s="60">
        <v>37.700000000000003</v>
      </c>
      <c r="G12" s="64" t="s">
        <v>163</v>
      </c>
      <c r="H12" s="32">
        <f t="shared" si="0"/>
        <v>0</v>
      </c>
      <c r="I12" s="50"/>
      <c r="J12" s="31" t="s">
        <v>99</v>
      </c>
      <c r="K12" s="33">
        <f t="shared" si="1"/>
        <v>0</v>
      </c>
      <c r="L12" s="33">
        <f t="shared" si="2"/>
        <v>0</v>
      </c>
      <c r="M12" s="579">
        <v>1.8700000000000001E-2</v>
      </c>
      <c r="N12" s="580"/>
      <c r="O12" s="43" t="s">
        <v>167</v>
      </c>
      <c r="P12" s="33">
        <f t="shared" si="3"/>
        <v>0</v>
      </c>
      <c r="Q12" s="52">
        <f t="shared" si="4"/>
        <v>0</v>
      </c>
    </row>
    <row r="13" spans="1:17" ht="15" customHeight="1">
      <c r="A13" s="584"/>
      <c r="B13" s="593" t="s">
        <v>105</v>
      </c>
      <c r="C13" s="594"/>
      <c r="D13" s="50"/>
      <c r="E13" s="31" t="s">
        <v>99</v>
      </c>
      <c r="F13" s="60">
        <v>39.1</v>
      </c>
      <c r="G13" s="64" t="s">
        <v>163</v>
      </c>
      <c r="H13" s="32">
        <f t="shared" si="0"/>
        <v>0</v>
      </c>
      <c r="I13" s="50"/>
      <c r="J13" s="31" t="s">
        <v>99</v>
      </c>
      <c r="K13" s="33">
        <f t="shared" si="1"/>
        <v>0</v>
      </c>
      <c r="L13" s="33">
        <f t="shared" si="2"/>
        <v>0</v>
      </c>
      <c r="M13" s="579">
        <v>1.89E-2</v>
      </c>
      <c r="N13" s="580"/>
      <c r="O13" s="43" t="s">
        <v>167</v>
      </c>
      <c r="P13" s="33">
        <f t="shared" si="3"/>
        <v>0</v>
      </c>
      <c r="Q13" s="52">
        <f t="shared" si="4"/>
        <v>0</v>
      </c>
    </row>
    <row r="14" spans="1:17" ht="15" customHeight="1">
      <c r="A14" s="584"/>
      <c r="B14" s="593" t="s">
        <v>106</v>
      </c>
      <c r="C14" s="594"/>
      <c r="D14" s="50"/>
      <c r="E14" s="31" t="s">
        <v>99</v>
      </c>
      <c r="F14" s="60">
        <v>41.9</v>
      </c>
      <c r="G14" s="64" t="s">
        <v>163</v>
      </c>
      <c r="H14" s="32">
        <f t="shared" si="0"/>
        <v>0</v>
      </c>
      <c r="I14" s="50"/>
      <c r="J14" s="31" t="s">
        <v>99</v>
      </c>
      <c r="K14" s="33">
        <f t="shared" si="1"/>
        <v>0</v>
      </c>
      <c r="L14" s="33">
        <f t="shared" si="2"/>
        <v>0</v>
      </c>
      <c r="M14" s="579">
        <v>1.95E-2</v>
      </c>
      <c r="N14" s="580"/>
      <c r="O14" s="43" t="s">
        <v>167</v>
      </c>
      <c r="P14" s="33">
        <f t="shared" si="3"/>
        <v>0</v>
      </c>
      <c r="Q14" s="52">
        <f t="shared" si="4"/>
        <v>0</v>
      </c>
    </row>
    <row r="15" spans="1:17" ht="15" customHeight="1">
      <c r="A15" s="584"/>
      <c r="B15" s="593" t="s">
        <v>107</v>
      </c>
      <c r="C15" s="594"/>
      <c r="D15" s="50"/>
      <c r="E15" s="31" t="s">
        <v>108</v>
      </c>
      <c r="F15" s="60">
        <v>40.9</v>
      </c>
      <c r="G15" s="64" t="s">
        <v>164</v>
      </c>
      <c r="H15" s="32">
        <f t="shared" si="0"/>
        <v>0</v>
      </c>
      <c r="I15" s="50"/>
      <c r="J15" s="31" t="s">
        <v>108</v>
      </c>
      <c r="K15" s="33">
        <f t="shared" si="1"/>
        <v>0</v>
      </c>
      <c r="L15" s="33">
        <f t="shared" si="2"/>
        <v>0</v>
      </c>
      <c r="M15" s="579">
        <v>2.0799999999999999E-2</v>
      </c>
      <c r="N15" s="580"/>
      <c r="O15" s="43" t="s">
        <v>167</v>
      </c>
      <c r="P15" s="33">
        <f t="shared" si="3"/>
        <v>0</v>
      </c>
      <c r="Q15" s="52">
        <f t="shared" si="4"/>
        <v>0</v>
      </c>
    </row>
    <row r="16" spans="1:17" ht="15" customHeight="1">
      <c r="A16" s="584"/>
      <c r="B16" s="593" t="s">
        <v>109</v>
      </c>
      <c r="C16" s="594"/>
      <c r="D16" s="50"/>
      <c r="E16" s="31" t="s">
        <v>108</v>
      </c>
      <c r="F16" s="60">
        <v>29.9</v>
      </c>
      <c r="G16" s="64" t="s">
        <v>164</v>
      </c>
      <c r="H16" s="32">
        <f t="shared" si="0"/>
        <v>0</v>
      </c>
      <c r="I16" s="50"/>
      <c r="J16" s="31" t="s">
        <v>108</v>
      </c>
      <c r="K16" s="33">
        <f t="shared" si="1"/>
        <v>0</v>
      </c>
      <c r="L16" s="33">
        <f t="shared" si="2"/>
        <v>0</v>
      </c>
      <c r="M16" s="579">
        <v>2.5399999999999999E-2</v>
      </c>
      <c r="N16" s="580"/>
      <c r="O16" s="43" t="s">
        <v>167</v>
      </c>
      <c r="P16" s="33">
        <f t="shared" si="3"/>
        <v>0</v>
      </c>
      <c r="Q16" s="52">
        <f t="shared" si="4"/>
        <v>0</v>
      </c>
    </row>
    <row r="17" spans="1:17" ht="15" customHeight="1">
      <c r="A17" s="584"/>
      <c r="B17" s="601" t="s">
        <v>110</v>
      </c>
      <c r="C17" s="82" t="s">
        <v>111</v>
      </c>
      <c r="D17" s="50"/>
      <c r="E17" s="31" t="s">
        <v>108</v>
      </c>
      <c r="F17" s="60">
        <v>50.8</v>
      </c>
      <c r="G17" s="64" t="s">
        <v>164</v>
      </c>
      <c r="H17" s="32">
        <f t="shared" si="0"/>
        <v>0</v>
      </c>
      <c r="I17" s="50"/>
      <c r="J17" s="31" t="s">
        <v>108</v>
      </c>
      <c r="K17" s="33">
        <f t="shared" si="1"/>
        <v>0</v>
      </c>
      <c r="L17" s="33">
        <f t="shared" si="2"/>
        <v>0</v>
      </c>
      <c r="M17" s="579">
        <v>1.61E-2</v>
      </c>
      <c r="N17" s="580"/>
      <c r="O17" s="43" t="s">
        <v>167</v>
      </c>
      <c r="P17" s="33">
        <f t="shared" si="3"/>
        <v>0</v>
      </c>
      <c r="Q17" s="52">
        <f t="shared" si="4"/>
        <v>0</v>
      </c>
    </row>
    <row r="18" spans="1:17" ht="15" customHeight="1">
      <c r="A18" s="584"/>
      <c r="B18" s="602"/>
      <c r="C18" s="82" t="s">
        <v>112</v>
      </c>
      <c r="D18" s="50"/>
      <c r="E18" s="31" t="s">
        <v>143</v>
      </c>
      <c r="F18" s="60">
        <v>44.9</v>
      </c>
      <c r="G18" s="64" t="s">
        <v>165</v>
      </c>
      <c r="H18" s="32">
        <f t="shared" si="0"/>
        <v>0</v>
      </c>
      <c r="I18" s="50"/>
      <c r="J18" s="31" t="s">
        <v>143</v>
      </c>
      <c r="K18" s="33">
        <f t="shared" si="1"/>
        <v>0</v>
      </c>
      <c r="L18" s="33">
        <f t="shared" si="2"/>
        <v>0</v>
      </c>
      <c r="M18" s="579">
        <v>1.4200000000000001E-2</v>
      </c>
      <c r="N18" s="580"/>
      <c r="O18" s="43" t="s">
        <v>167</v>
      </c>
      <c r="P18" s="33">
        <f t="shared" si="3"/>
        <v>0</v>
      </c>
      <c r="Q18" s="52">
        <f t="shared" si="4"/>
        <v>0</v>
      </c>
    </row>
    <row r="19" spans="1:17" ht="15" customHeight="1">
      <c r="A19" s="584"/>
      <c r="B19" s="601" t="s">
        <v>113</v>
      </c>
      <c r="C19" s="82" t="s">
        <v>114</v>
      </c>
      <c r="D19" s="50"/>
      <c r="E19" s="31" t="s">
        <v>108</v>
      </c>
      <c r="F19" s="60">
        <v>54.6</v>
      </c>
      <c r="G19" s="64" t="s">
        <v>164</v>
      </c>
      <c r="H19" s="32">
        <f t="shared" si="0"/>
        <v>0</v>
      </c>
      <c r="I19" s="50"/>
      <c r="J19" s="31" t="s">
        <v>108</v>
      </c>
      <c r="K19" s="33">
        <f t="shared" si="1"/>
        <v>0</v>
      </c>
      <c r="L19" s="33">
        <f t="shared" si="2"/>
        <v>0</v>
      </c>
      <c r="M19" s="579">
        <v>1.35E-2</v>
      </c>
      <c r="N19" s="580"/>
      <c r="O19" s="43" t="s">
        <v>167</v>
      </c>
      <c r="P19" s="33">
        <f t="shared" si="3"/>
        <v>0</v>
      </c>
      <c r="Q19" s="52">
        <f>IF(P19="","",P19)</f>
        <v>0</v>
      </c>
    </row>
    <row r="20" spans="1:17" ht="15" customHeight="1">
      <c r="A20" s="584"/>
      <c r="B20" s="602"/>
      <c r="C20" s="82" t="s">
        <v>115</v>
      </c>
      <c r="D20" s="50"/>
      <c r="E20" s="31" t="s">
        <v>143</v>
      </c>
      <c r="F20" s="60">
        <v>43.5</v>
      </c>
      <c r="G20" s="64" t="s">
        <v>165</v>
      </c>
      <c r="H20" s="32">
        <f t="shared" si="0"/>
        <v>0</v>
      </c>
      <c r="I20" s="50"/>
      <c r="J20" s="31" t="s">
        <v>143</v>
      </c>
      <c r="K20" s="33">
        <f t="shared" si="1"/>
        <v>0</v>
      </c>
      <c r="L20" s="33">
        <f t="shared" si="2"/>
        <v>0</v>
      </c>
      <c r="M20" s="579">
        <v>1.3899999999999999E-2</v>
      </c>
      <c r="N20" s="580"/>
      <c r="O20" s="43" t="s">
        <v>167</v>
      </c>
      <c r="P20" s="33">
        <f t="shared" si="3"/>
        <v>0</v>
      </c>
      <c r="Q20" s="52">
        <f t="shared" si="4"/>
        <v>0</v>
      </c>
    </row>
    <row r="21" spans="1:17" ht="15" customHeight="1">
      <c r="A21" s="584"/>
      <c r="B21" s="603" t="s">
        <v>116</v>
      </c>
      <c r="C21" s="82" t="s">
        <v>117</v>
      </c>
      <c r="D21" s="50"/>
      <c r="E21" s="31" t="s">
        <v>108</v>
      </c>
      <c r="F21" s="60">
        <v>29</v>
      </c>
      <c r="G21" s="64" t="s">
        <v>164</v>
      </c>
      <c r="H21" s="32">
        <f t="shared" si="0"/>
        <v>0</v>
      </c>
      <c r="I21" s="50"/>
      <c r="J21" s="31" t="s">
        <v>108</v>
      </c>
      <c r="K21" s="33">
        <f t="shared" si="1"/>
        <v>0</v>
      </c>
      <c r="L21" s="33">
        <f t="shared" si="2"/>
        <v>0</v>
      </c>
      <c r="M21" s="579">
        <v>2.4500000000000001E-2</v>
      </c>
      <c r="N21" s="580"/>
      <c r="O21" s="43" t="s">
        <v>167</v>
      </c>
      <c r="P21" s="33">
        <f t="shared" si="3"/>
        <v>0</v>
      </c>
      <c r="Q21" s="52">
        <f t="shared" si="4"/>
        <v>0</v>
      </c>
    </row>
    <row r="22" spans="1:17" ht="15" customHeight="1">
      <c r="A22" s="584"/>
      <c r="B22" s="604"/>
      <c r="C22" s="82" t="s">
        <v>118</v>
      </c>
      <c r="D22" s="50"/>
      <c r="E22" s="31" t="s">
        <v>108</v>
      </c>
      <c r="F22" s="60">
        <v>25.7</v>
      </c>
      <c r="G22" s="64" t="s">
        <v>164</v>
      </c>
      <c r="H22" s="32">
        <f t="shared" si="0"/>
        <v>0</v>
      </c>
      <c r="I22" s="50"/>
      <c r="J22" s="31" t="s">
        <v>108</v>
      </c>
      <c r="K22" s="33">
        <f t="shared" si="1"/>
        <v>0</v>
      </c>
      <c r="L22" s="33">
        <f t="shared" si="2"/>
        <v>0</v>
      </c>
      <c r="M22" s="579">
        <v>2.47E-2</v>
      </c>
      <c r="N22" s="580"/>
      <c r="O22" s="43" t="s">
        <v>167</v>
      </c>
      <c r="P22" s="33">
        <f t="shared" si="3"/>
        <v>0</v>
      </c>
      <c r="Q22" s="52">
        <f t="shared" si="4"/>
        <v>0</v>
      </c>
    </row>
    <row r="23" spans="1:17" ht="15" customHeight="1">
      <c r="A23" s="584"/>
      <c r="B23" s="605"/>
      <c r="C23" s="82" t="s">
        <v>119</v>
      </c>
      <c r="D23" s="50"/>
      <c r="E23" s="31" t="s">
        <v>108</v>
      </c>
      <c r="F23" s="60">
        <v>26.9</v>
      </c>
      <c r="G23" s="64" t="s">
        <v>164</v>
      </c>
      <c r="H23" s="32">
        <f t="shared" si="0"/>
        <v>0</v>
      </c>
      <c r="I23" s="50"/>
      <c r="J23" s="31" t="s">
        <v>108</v>
      </c>
      <c r="K23" s="33">
        <f t="shared" si="1"/>
        <v>0</v>
      </c>
      <c r="L23" s="33">
        <f t="shared" si="2"/>
        <v>0</v>
      </c>
      <c r="M23" s="579">
        <v>2.5499999999999998E-2</v>
      </c>
      <c r="N23" s="580"/>
      <c r="O23" s="43" t="s">
        <v>167</v>
      </c>
      <c r="P23" s="33">
        <f t="shared" si="3"/>
        <v>0</v>
      </c>
      <c r="Q23" s="52">
        <f t="shared" si="4"/>
        <v>0</v>
      </c>
    </row>
    <row r="24" spans="1:17" ht="15" customHeight="1">
      <c r="A24" s="584"/>
      <c r="B24" s="593" t="s">
        <v>120</v>
      </c>
      <c r="C24" s="594"/>
      <c r="D24" s="50"/>
      <c r="E24" s="31" t="s">
        <v>108</v>
      </c>
      <c r="F24" s="60">
        <v>29.4</v>
      </c>
      <c r="G24" s="64" t="s">
        <v>164</v>
      </c>
      <c r="H24" s="32">
        <f t="shared" si="0"/>
        <v>0</v>
      </c>
      <c r="I24" s="50"/>
      <c r="J24" s="31" t="s">
        <v>108</v>
      </c>
      <c r="K24" s="33">
        <f t="shared" si="1"/>
        <v>0</v>
      </c>
      <c r="L24" s="33">
        <f t="shared" si="2"/>
        <v>0</v>
      </c>
      <c r="M24" s="579">
        <v>2.9399999999999999E-2</v>
      </c>
      <c r="N24" s="580"/>
      <c r="O24" s="43" t="s">
        <v>167</v>
      </c>
      <c r="P24" s="33">
        <f t="shared" si="3"/>
        <v>0</v>
      </c>
      <c r="Q24" s="52">
        <f t="shared" si="4"/>
        <v>0</v>
      </c>
    </row>
    <row r="25" spans="1:17" ht="15" customHeight="1">
      <c r="A25" s="584"/>
      <c r="B25" s="593" t="s">
        <v>121</v>
      </c>
      <c r="C25" s="594"/>
      <c r="D25" s="50"/>
      <c r="E25" s="31" t="s">
        <v>108</v>
      </c>
      <c r="F25" s="60">
        <v>37.299999999999997</v>
      </c>
      <c r="G25" s="64" t="s">
        <v>164</v>
      </c>
      <c r="H25" s="32">
        <f t="shared" si="0"/>
        <v>0</v>
      </c>
      <c r="I25" s="50"/>
      <c r="J25" s="31" t="s">
        <v>108</v>
      </c>
      <c r="K25" s="33">
        <f t="shared" si="1"/>
        <v>0</v>
      </c>
      <c r="L25" s="33">
        <f t="shared" si="2"/>
        <v>0</v>
      </c>
      <c r="M25" s="579">
        <v>2.0899999999999998E-2</v>
      </c>
      <c r="N25" s="580"/>
      <c r="O25" s="43" t="s">
        <v>167</v>
      </c>
      <c r="P25" s="33">
        <f t="shared" si="3"/>
        <v>0</v>
      </c>
      <c r="Q25" s="52">
        <f t="shared" si="4"/>
        <v>0</v>
      </c>
    </row>
    <row r="26" spans="1:17" ht="15" customHeight="1">
      <c r="A26" s="584"/>
      <c r="B26" s="593" t="s">
        <v>122</v>
      </c>
      <c r="C26" s="594"/>
      <c r="D26" s="50"/>
      <c r="E26" s="31" t="s">
        <v>143</v>
      </c>
      <c r="F26" s="60">
        <v>21.1</v>
      </c>
      <c r="G26" s="64" t="s">
        <v>165</v>
      </c>
      <c r="H26" s="32">
        <f t="shared" si="0"/>
        <v>0</v>
      </c>
      <c r="I26" s="50"/>
      <c r="J26" s="31" t="s">
        <v>143</v>
      </c>
      <c r="K26" s="33">
        <f t="shared" si="1"/>
        <v>0</v>
      </c>
      <c r="L26" s="33">
        <f t="shared" si="2"/>
        <v>0</v>
      </c>
      <c r="M26" s="579">
        <v>1.0999999999999999E-2</v>
      </c>
      <c r="N26" s="580"/>
      <c r="O26" s="43" t="s">
        <v>167</v>
      </c>
      <c r="P26" s="33">
        <f t="shared" si="3"/>
        <v>0</v>
      </c>
      <c r="Q26" s="52">
        <f t="shared" si="4"/>
        <v>0</v>
      </c>
    </row>
    <row r="27" spans="1:17" ht="15" customHeight="1">
      <c r="A27" s="584"/>
      <c r="B27" s="593" t="s">
        <v>123</v>
      </c>
      <c r="C27" s="594"/>
      <c r="D27" s="50"/>
      <c r="E27" s="31" t="s">
        <v>143</v>
      </c>
      <c r="F27" s="60">
        <v>3.41</v>
      </c>
      <c r="G27" s="64" t="s">
        <v>165</v>
      </c>
      <c r="H27" s="32">
        <f t="shared" si="0"/>
        <v>0</v>
      </c>
      <c r="I27" s="50"/>
      <c r="J27" s="31" t="s">
        <v>143</v>
      </c>
      <c r="K27" s="33">
        <f t="shared" si="1"/>
        <v>0</v>
      </c>
      <c r="L27" s="33">
        <f t="shared" si="2"/>
        <v>0</v>
      </c>
      <c r="M27" s="579">
        <v>2.63E-2</v>
      </c>
      <c r="N27" s="580"/>
      <c r="O27" s="43" t="s">
        <v>167</v>
      </c>
      <c r="P27" s="33">
        <f t="shared" si="3"/>
        <v>0</v>
      </c>
      <c r="Q27" s="52">
        <f t="shared" si="4"/>
        <v>0</v>
      </c>
    </row>
    <row r="28" spans="1:17" ht="15" customHeight="1">
      <c r="A28" s="584"/>
      <c r="B28" s="593" t="s">
        <v>124</v>
      </c>
      <c r="C28" s="594"/>
      <c r="D28" s="50"/>
      <c r="E28" s="31" t="s">
        <v>143</v>
      </c>
      <c r="F28" s="60">
        <v>8.41</v>
      </c>
      <c r="G28" s="64" t="s">
        <v>165</v>
      </c>
      <c r="H28" s="32">
        <f t="shared" si="0"/>
        <v>0</v>
      </c>
      <c r="I28" s="50"/>
      <c r="J28" s="31" t="s">
        <v>143</v>
      </c>
      <c r="K28" s="33">
        <f t="shared" si="1"/>
        <v>0</v>
      </c>
      <c r="L28" s="33">
        <f t="shared" si="2"/>
        <v>0</v>
      </c>
      <c r="M28" s="579">
        <v>3.8399999999999997E-2</v>
      </c>
      <c r="N28" s="580"/>
      <c r="O28" s="43" t="s">
        <v>167</v>
      </c>
      <c r="P28" s="33">
        <f t="shared" si="3"/>
        <v>0</v>
      </c>
      <c r="Q28" s="52">
        <f t="shared" si="4"/>
        <v>0</v>
      </c>
    </row>
    <row r="29" spans="1:17" ht="15" customHeight="1">
      <c r="A29" s="584"/>
      <c r="B29" s="83" t="s">
        <v>125</v>
      </c>
      <c r="C29" s="59">
        <v>45</v>
      </c>
      <c r="D29" s="50"/>
      <c r="E29" s="31" t="s">
        <v>143</v>
      </c>
      <c r="F29" s="62">
        <v>45</v>
      </c>
      <c r="G29" s="64" t="s">
        <v>165</v>
      </c>
      <c r="H29" s="32">
        <f>ROUND(D29*F29,1)</f>
        <v>0</v>
      </c>
      <c r="I29" s="50"/>
      <c r="J29" s="31" t="s">
        <v>143</v>
      </c>
      <c r="K29" s="33">
        <f t="shared" si="1"/>
        <v>0</v>
      </c>
      <c r="L29" s="33">
        <f t="shared" si="2"/>
        <v>0</v>
      </c>
      <c r="M29" s="579">
        <v>1.3599999999999999E-2</v>
      </c>
      <c r="N29" s="580"/>
      <c r="O29" s="43" t="s">
        <v>167</v>
      </c>
      <c r="P29" s="33">
        <f>IFERROR(ROUND(L29*M29*44/12,0),"")</f>
        <v>0</v>
      </c>
      <c r="Q29" s="52">
        <f t="shared" si="4"/>
        <v>0</v>
      </c>
    </row>
    <row r="30" spans="1:17" ht="15" customHeight="1">
      <c r="A30" s="585"/>
      <c r="B30" s="581" t="s">
        <v>126</v>
      </c>
      <c r="C30" s="582"/>
      <c r="D30" s="595"/>
      <c r="E30" s="582"/>
      <c r="F30" s="582"/>
      <c r="G30" s="582"/>
      <c r="H30" s="582"/>
      <c r="I30" s="582"/>
      <c r="J30" s="582"/>
      <c r="K30" s="582"/>
      <c r="L30" s="58">
        <f>SUM(L7:L29)</f>
        <v>0</v>
      </c>
      <c r="M30" s="577"/>
      <c r="N30" s="578"/>
      <c r="O30" s="69"/>
      <c r="P30" s="58" t="str">
        <f>IF(SUM(P7:P29)=0,"",SUM(P7:P29))</f>
        <v/>
      </c>
      <c r="Q30" s="52" t="str">
        <f>IF(P30="","",P30)</f>
        <v/>
      </c>
    </row>
    <row r="31" spans="1:17" ht="15" customHeight="1">
      <c r="A31" s="584" t="s">
        <v>127</v>
      </c>
      <c r="B31" s="591" t="s">
        <v>128</v>
      </c>
      <c r="C31" s="592"/>
      <c r="D31" s="50"/>
      <c r="E31" s="34" t="s">
        <v>129</v>
      </c>
      <c r="F31" s="60">
        <v>1.02</v>
      </c>
      <c r="G31" s="61" t="s">
        <v>169</v>
      </c>
      <c r="H31" s="32">
        <f>ROUND(D31*F31,1)</f>
        <v>0</v>
      </c>
      <c r="I31" s="50"/>
      <c r="J31" s="34" t="s">
        <v>129</v>
      </c>
      <c r="K31" s="33">
        <f>ROUND(I31*F31,1)</f>
        <v>0</v>
      </c>
      <c r="L31" s="33">
        <f>H31-K31</f>
        <v>0</v>
      </c>
      <c r="M31" s="573">
        <v>0.06</v>
      </c>
      <c r="N31" s="574"/>
      <c r="O31" s="64" t="s">
        <v>168</v>
      </c>
      <c r="P31" s="33">
        <f>IFERROR(ROUND(L31*M31,0),"")</f>
        <v>0</v>
      </c>
      <c r="Q31" s="52">
        <f t="shared" si="4"/>
        <v>0</v>
      </c>
    </row>
    <row r="32" spans="1:17" ht="15" customHeight="1">
      <c r="A32" s="584"/>
      <c r="B32" s="593" t="s">
        <v>130</v>
      </c>
      <c r="C32" s="594"/>
      <c r="D32" s="50"/>
      <c r="E32" s="31" t="s">
        <v>129</v>
      </c>
      <c r="F32" s="60">
        <v>1.36</v>
      </c>
      <c r="G32" s="61" t="s">
        <v>169</v>
      </c>
      <c r="H32" s="32">
        <f t="shared" ref="H32:H34" si="5">ROUND(D32*F32,1)</f>
        <v>0</v>
      </c>
      <c r="I32" s="50"/>
      <c r="J32" s="31" t="s">
        <v>129</v>
      </c>
      <c r="K32" s="33">
        <f t="shared" ref="K32:K34" si="6">ROUND(I32*F32,1)</f>
        <v>0</v>
      </c>
      <c r="L32" s="33">
        <f t="shared" ref="L32:L33" si="7">H32-K32</f>
        <v>0</v>
      </c>
      <c r="M32" s="575">
        <v>5.7000000000000002E-2</v>
      </c>
      <c r="N32" s="576"/>
      <c r="O32" s="64" t="s">
        <v>168</v>
      </c>
      <c r="P32" s="33">
        <f t="shared" ref="P32:P34" si="8">IFERROR(ROUND(L32*M32,0),"")</f>
        <v>0</v>
      </c>
      <c r="Q32" s="52">
        <f t="shared" si="4"/>
        <v>0</v>
      </c>
    </row>
    <row r="33" spans="1:45" ht="15" customHeight="1">
      <c r="A33" s="584"/>
      <c r="B33" s="593" t="s">
        <v>131</v>
      </c>
      <c r="C33" s="594"/>
      <c r="D33" s="50"/>
      <c r="E33" s="31" t="s">
        <v>129</v>
      </c>
      <c r="F33" s="60">
        <v>1.36</v>
      </c>
      <c r="G33" s="61" t="s">
        <v>169</v>
      </c>
      <c r="H33" s="32">
        <f t="shared" si="5"/>
        <v>0</v>
      </c>
      <c r="I33" s="50"/>
      <c r="J33" s="31" t="s">
        <v>129</v>
      </c>
      <c r="K33" s="33">
        <f t="shared" si="6"/>
        <v>0</v>
      </c>
      <c r="L33" s="33">
        <f t="shared" si="7"/>
        <v>0</v>
      </c>
      <c r="M33" s="575">
        <v>5.7000000000000002E-2</v>
      </c>
      <c r="N33" s="576"/>
      <c r="O33" s="64" t="s">
        <v>168</v>
      </c>
      <c r="P33" s="33">
        <f t="shared" si="8"/>
        <v>0</v>
      </c>
      <c r="Q33" s="52">
        <f t="shared" si="4"/>
        <v>0</v>
      </c>
    </row>
    <row r="34" spans="1:45" ht="15" customHeight="1">
      <c r="A34" s="584"/>
      <c r="B34" s="593" t="s">
        <v>132</v>
      </c>
      <c r="C34" s="594"/>
      <c r="D34" s="50"/>
      <c r="E34" s="31" t="s">
        <v>129</v>
      </c>
      <c r="F34" s="60">
        <v>1.36</v>
      </c>
      <c r="G34" s="61" t="s">
        <v>169</v>
      </c>
      <c r="H34" s="32">
        <f t="shared" si="5"/>
        <v>0</v>
      </c>
      <c r="I34" s="50"/>
      <c r="J34" s="31" t="s">
        <v>129</v>
      </c>
      <c r="K34" s="33">
        <f t="shared" si="6"/>
        <v>0</v>
      </c>
      <c r="L34" s="33">
        <f>H34-K34</f>
        <v>0</v>
      </c>
      <c r="M34" s="575">
        <v>5.7000000000000002E-2</v>
      </c>
      <c r="N34" s="576"/>
      <c r="O34" s="64" t="s">
        <v>168</v>
      </c>
      <c r="P34" s="33">
        <f t="shared" si="8"/>
        <v>0</v>
      </c>
      <c r="Q34" s="52">
        <f t="shared" si="4"/>
        <v>0</v>
      </c>
    </row>
    <row r="35" spans="1:45" ht="15" customHeight="1">
      <c r="A35" s="585"/>
      <c r="B35" s="581" t="s">
        <v>126</v>
      </c>
      <c r="C35" s="582"/>
      <c r="D35" s="595"/>
      <c r="E35" s="582"/>
      <c r="F35" s="582"/>
      <c r="G35" s="582"/>
      <c r="H35" s="582"/>
      <c r="I35" s="582"/>
      <c r="J35" s="582"/>
      <c r="K35" s="582"/>
      <c r="L35" s="58">
        <f>SUM(L31:L34)</f>
        <v>0</v>
      </c>
      <c r="M35" s="577"/>
      <c r="N35" s="578"/>
      <c r="O35" s="69"/>
      <c r="P35" s="58" t="str">
        <f>IF(SUM(P31:P34)=0,"",SUM(P31:P34))</f>
        <v/>
      </c>
      <c r="Q35" s="52" t="str">
        <f>IF(P35="","",P35)</f>
        <v/>
      </c>
    </row>
    <row r="36" spans="1:45" ht="15" customHeight="1">
      <c r="A36" s="583" t="s">
        <v>133</v>
      </c>
      <c r="B36" s="586" t="str">
        <f>IF(報告書別紙1_その1!F21="","",報告書別紙1_その1!F21)</f>
        <v xml:space="preserve"> </v>
      </c>
      <c r="C36" s="84" t="s">
        <v>134</v>
      </c>
      <c r="D36" s="50"/>
      <c r="E36" s="56" t="s">
        <v>135</v>
      </c>
      <c r="F36" s="57">
        <v>9.9700000000000006</v>
      </c>
      <c r="G36" s="64" t="s">
        <v>170</v>
      </c>
      <c r="H36" s="32">
        <f t="shared" ref="H36:H46" si="9">ROUND(D36*F36,1)</f>
        <v>0</v>
      </c>
      <c r="I36" s="37"/>
      <c r="J36" s="54" t="s">
        <v>135</v>
      </c>
      <c r="K36" s="38"/>
      <c r="L36" s="33">
        <f>H36-K36</f>
        <v>0</v>
      </c>
      <c r="M36" s="845" t="str">
        <f>IF(報告書別紙1_その1!S21="","",報告書別紙1_その1!S21)</f>
        <v xml:space="preserve"> </v>
      </c>
      <c r="N36" s="845" t="str">
        <f>IF(報告書別紙1_その1!AF21="","",報告書別紙1_その1!AF21)</f>
        <v xml:space="preserve"> </v>
      </c>
      <c r="O36" s="64" t="s">
        <v>171</v>
      </c>
      <c r="P36" s="51" t="str">
        <f t="shared" ref="P36:P45" si="10">IFERROR(ROUND(D36*M36*1000,0),"")</f>
        <v/>
      </c>
      <c r="Q36" s="51" t="str">
        <f t="shared" ref="Q36:Q45" si="11">IFERROR(ROUND(D36*N36*1000,0),"")</f>
        <v/>
      </c>
    </row>
    <row r="37" spans="1:45" ht="15" customHeight="1">
      <c r="A37" s="584"/>
      <c r="B37" s="587" t="str">
        <f>[3]計画書別紙1!$M$45</f>
        <v>例：東京電力エナジーパートナー(株)</v>
      </c>
      <c r="C37" s="85" t="s">
        <v>136</v>
      </c>
      <c r="D37" s="50"/>
      <c r="E37" s="31" t="s">
        <v>135</v>
      </c>
      <c r="F37" s="49">
        <v>9.2799999999999994</v>
      </c>
      <c r="G37" s="64" t="s">
        <v>170</v>
      </c>
      <c r="H37" s="32">
        <f t="shared" si="9"/>
        <v>0</v>
      </c>
      <c r="I37" s="46"/>
      <c r="J37" s="41" t="s">
        <v>135</v>
      </c>
      <c r="K37" s="47"/>
      <c r="L37" s="33">
        <f t="shared" ref="L37:L46" si="12">H37-K37</f>
        <v>0</v>
      </c>
      <c r="M37" s="844" t="str">
        <f>IF(M36="","",M36)</f>
        <v xml:space="preserve"> </v>
      </c>
      <c r="N37" s="844" t="str">
        <f>IF(N36="","",N36)</f>
        <v xml:space="preserve"> </v>
      </c>
      <c r="O37" s="64" t="s">
        <v>171</v>
      </c>
      <c r="P37" s="51" t="str">
        <f t="shared" si="10"/>
        <v/>
      </c>
      <c r="Q37" s="51" t="str">
        <f t="shared" si="11"/>
        <v/>
      </c>
      <c r="S37" s="8"/>
      <c r="AQ37" s="4"/>
      <c r="AR37" s="4"/>
      <c r="AS37" s="4"/>
    </row>
    <row r="38" spans="1:45" ht="15" customHeight="1">
      <c r="A38" s="584"/>
      <c r="B38" s="596" t="str">
        <f>IF(報告書別紙1_その1!F22="","",報告書別紙1_その1!F22)</f>
        <v xml:space="preserve"> </v>
      </c>
      <c r="C38" s="86" t="s">
        <v>134</v>
      </c>
      <c r="D38" s="50"/>
      <c r="E38" s="44" t="s">
        <v>135</v>
      </c>
      <c r="F38" s="48">
        <v>9.9700000000000006</v>
      </c>
      <c r="G38" s="64" t="s">
        <v>170</v>
      </c>
      <c r="H38" s="32">
        <f t="shared" si="9"/>
        <v>0</v>
      </c>
      <c r="I38" s="35"/>
      <c r="J38" s="45" t="s">
        <v>135</v>
      </c>
      <c r="K38" s="36"/>
      <c r="L38" s="33">
        <f t="shared" si="12"/>
        <v>0</v>
      </c>
      <c r="M38" s="843" t="str">
        <f>IF(報告書別紙1_その1!S22="","",報告書別紙1_その1!S22)</f>
        <v xml:space="preserve"> </v>
      </c>
      <c r="N38" s="843" t="str">
        <f>IF(報告書別紙1_その1!AF22="","",報告書別紙1_その1!AF22)</f>
        <v xml:space="preserve"> </v>
      </c>
      <c r="O38" s="64" t="s">
        <v>171</v>
      </c>
      <c r="P38" s="51" t="str">
        <f t="shared" si="10"/>
        <v/>
      </c>
      <c r="Q38" s="51" t="str">
        <f t="shared" si="11"/>
        <v/>
      </c>
    </row>
    <row r="39" spans="1:45" ht="15" customHeight="1">
      <c r="A39" s="584"/>
      <c r="B39" s="587" t="str">
        <f>[3]計画書別紙1!$M$45</f>
        <v>例：東京電力エナジーパートナー(株)</v>
      </c>
      <c r="C39" s="85" t="s">
        <v>136</v>
      </c>
      <c r="D39" s="50"/>
      <c r="E39" s="31" t="s">
        <v>135</v>
      </c>
      <c r="F39" s="49">
        <v>9.2799999999999994</v>
      </c>
      <c r="G39" s="64" t="s">
        <v>170</v>
      </c>
      <c r="H39" s="32">
        <f t="shared" si="9"/>
        <v>0</v>
      </c>
      <c r="I39" s="46"/>
      <c r="J39" s="41" t="s">
        <v>135</v>
      </c>
      <c r="K39" s="47"/>
      <c r="L39" s="33">
        <f t="shared" si="12"/>
        <v>0</v>
      </c>
      <c r="M39" s="844" t="str">
        <f>IF(M38="","",M38)</f>
        <v xml:space="preserve"> </v>
      </c>
      <c r="N39" s="844" t="str">
        <f>IF(N38="","",N38)</f>
        <v xml:space="preserve"> </v>
      </c>
      <c r="O39" s="64" t="s">
        <v>171</v>
      </c>
      <c r="P39" s="51" t="str">
        <f t="shared" si="10"/>
        <v/>
      </c>
      <c r="Q39" s="51" t="str">
        <f t="shared" si="11"/>
        <v/>
      </c>
      <c r="AQ39" s="4"/>
      <c r="AR39" s="4"/>
      <c r="AS39" s="4"/>
    </row>
    <row r="40" spans="1:45" ht="15" customHeight="1">
      <c r="A40" s="584"/>
      <c r="B40" s="596" t="str">
        <f>IF(報告書別紙1_その1!F23="","",報告書別紙1_その1!F23)</f>
        <v xml:space="preserve"> </v>
      </c>
      <c r="C40" s="86" t="s">
        <v>134</v>
      </c>
      <c r="D40" s="50"/>
      <c r="E40" s="44" t="s">
        <v>135</v>
      </c>
      <c r="F40" s="48">
        <v>9.9700000000000006</v>
      </c>
      <c r="G40" s="64" t="s">
        <v>170</v>
      </c>
      <c r="H40" s="32">
        <f t="shared" si="9"/>
        <v>0</v>
      </c>
      <c r="I40" s="35"/>
      <c r="J40" s="45" t="s">
        <v>135</v>
      </c>
      <c r="K40" s="36"/>
      <c r="L40" s="33">
        <f t="shared" si="12"/>
        <v>0</v>
      </c>
      <c r="M40" s="843" t="str">
        <f>IF(報告書別紙1_その1!S23="","",報告書別紙1_その1!S23)</f>
        <v xml:space="preserve"> </v>
      </c>
      <c r="N40" s="843" t="str">
        <f>IF(報告書別紙1_その1!AF25="","",報告書別紙1_その1!AF23)</f>
        <v xml:space="preserve"> </v>
      </c>
      <c r="O40" s="64" t="s">
        <v>171</v>
      </c>
      <c r="P40" s="51" t="str">
        <f t="shared" si="10"/>
        <v/>
      </c>
      <c r="Q40" s="51" t="str">
        <f t="shared" si="11"/>
        <v/>
      </c>
      <c r="AQ40" s="4"/>
      <c r="AR40" s="4"/>
      <c r="AS40" s="4"/>
    </row>
    <row r="41" spans="1:45" ht="15" customHeight="1">
      <c r="A41" s="584"/>
      <c r="B41" s="587"/>
      <c r="C41" s="85" t="s">
        <v>136</v>
      </c>
      <c r="D41" s="50"/>
      <c r="E41" s="31" t="s">
        <v>135</v>
      </c>
      <c r="F41" s="49">
        <v>9.2799999999999994</v>
      </c>
      <c r="G41" s="64" t="s">
        <v>170</v>
      </c>
      <c r="H41" s="32">
        <f t="shared" si="9"/>
        <v>0</v>
      </c>
      <c r="I41" s="46"/>
      <c r="J41" s="41" t="s">
        <v>135</v>
      </c>
      <c r="K41" s="47"/>
      <c r="L41" s="33">
        <f t="shared" si="12"/>
        <v>0</v>
      </c>
      <c r="M41" s="844" t="str">
        <f>IF(M40="","",M40)</f>
        <v xml:space="preserve"> </v>
      </c>
      <c r="N41" s="844" t="str">
        <f>IF(N40="","",N40)</f>
        <v xml:space="preserve"> </v>
      </c>
      <c r="O41" s="64" t="s">
        <v>171</v>
      </c>
      <c r="P41" s="51" t="str">
        <f t="shared" si="10"/>
        <v/>
      </c>
      <c r="Q41" s="51" t="str">
        <f t="shared" si="11"/>
        <v/>
      </c>
      <c r="S41" s="572"/>
      <c r="AQ41" s="4"/>
      <c r="AR41" s="4"/>
      <c r="AS41" s="4"/>
    </row>
    <row r="42" spans="1:45" ht="15" customHeight="1">
      <c r="A42" s="584"/>
      <c r="B42" s="596" t="str">
        <f>IF(報告書別紙1_その1!F24="","",報告書別紙1_その1!F24)</f>
        <v xml:space="preserve"> </v>
      </c>
      <c r="C42" s="86" t="s">
        <v>134</v>
      </c>
      <c r="D42" s="50"/>
      <c r="E42" s="44" t="s">
        <v>135</v>
      </c>
      <c r="F42" s="48">
        <v>9.9700000000000006</v>
      </c>
      <c r="G42" s="64" t="s">
        <v>170</v>
      </c>
      <c r="H42" s="32">
        <f t="shared" si="9"/>
        <v>0</v>
      </c>
      <c r="I42" s="35"/>
      <c r="J42" s="45" t="s">
        <v>135</v>
      </c>
      <c r="K42" s="36"/>
      <c r="L42" s="33">
        <f t="shared" si="12"/>
        <v>0</v>
      </c>
      <c r="M42" s="843" t="str">
        <f>IF(報告書別紙1_その1!S24="","",報告書別紙1_その1!S24)</f>
        <v xml:space="preserve"> </v>
      </c>
      <c r="N42" s="843" t="str">
        <f>IF(報告書別紙1_その1!AF24="","",報告書別紙1_その1!AF24)</f>
        <v xml:space="preserve"> </v>
      </c>
      <c r="O42" s="64" t="s">
        <v>171</v>
      </c>
      <c r="P42" s="51" t="str">
        <f t="shared" si="10"/>
        <v/>
      </c>
      <c r="Q42" s="51" t="str">
        <f t="shared" si="11"/>
        <v/>
      </c>
      <c r="S42" s="572"/>
    </row>
    <row r="43" spans="1:45" ht="15" customHeight="1">
      <c r="A43" s="584"/>
      <c r="B43" s="587"/>
      <c r="C43" s="85" t="s">
        <v>136</v>
      </c>
      <c r="D43" s="50"/>
      <c r="E43" s="31" t="s">
        <v>135</v>
      </c>
      <c r="F43" s="49">
        <v>9.2799999999999994</v>
      </c>
      <c r="G43" s="64" t="s">
        <v>170</v>
      </c>
      <c r="H43" s="32">
        <f t="shared" si="9"/>
        <v>0</v>
      </c>
      <c r="I43" s="46"/>
      <c r="J43" s="41" t="s">
        <v>135</v>
      </c>
      <c r="K43" s="47"/>
      <c r="L43" s="33">
        <f t="shared" si="12"/>
        <v>0</v>
      </c>
      <c r="M43" s="844" t="str">
        <f>IF(M42="","",M42)</f>
        <v xml:space="preserve"> </v>
      </c>
      <c r="N43" s="844" t="str">
        <f>IF(N42="","",N42)</f>
        <v xml:space="preserve"> </v>
      </c>
      <c r="O43" s="64" t="s">
        <v>171</v>
      </c>
      <c r="P43" s="51" t="str">
        <f t="shared" si="10"/>
        <v/>
      </c>
      <c r="Q43" s="51" t="str">
        <f t="shared" si="11"/>
        <v/>
      </c>
      <c r="AQ43" s="4"/>
      <c r="AR43" s="4"/>
      <c r="AS43" s="4"/>
    </row>
    <row r="44" spans="1:45" ht="15" customHeight="1">
      <c r="A44" s="584"/>
      <c r="B44" s="596" t="str">
        <f>IF(報告書別紙1_その1!F25="","",報告書別紙1_その1!F25)</f>
        <v xml:space="preserve"> </v>
      </c>
      <c r="C44" s="86" t="s">
        <v>134</v>
      </c>
      <c r="D44" s="50"/>
      <c r="E44" s="44" t="s">
        <v>135</v>
      </c>
      <c r="F44" s="48">
        <v>9.9700000000000006</v>
      </c>
      <c r="G44" s="64" t="s">
        <v>170</v>
      </c>
      <c r="H44" s="32">
        <f t="shared" si="9"/>
        <v>0</v>
      </c>
      <c r="I44" s="35"/>
      <c r="J44" s="45" t="s">
        <v>135</v>
      </c>
      <c r="K44" s="36"/>
      <c r="L44" s="33">
        <f t="shared" si="12"/>
        <v>0</v>
      </c>
      <c r="M44" s="843" t="str">
        <f>IF(報告書別紙1_その1!S25="","",報告書別紙1_その1!S25)</f>
        <v xml:space="preserve"> </v>
      </c>
      <c r="N44" s="843" t="str">
        <f>IF(報告書別紙1_その1!AF25="","",報告書別紙1_その1!AF25)</f>
        <v xml:space="preserve"> </v>
      </c>
      <c r="O44" s="64" t="s">
        <v>171</v>
      </c>
      <c r="P44" s="51" t="str">
        <f t="shared" si="10"/>
        <v/>
      </c>
      <c r="Q44" s="51" t="str">
        <f t="shared" si="11"/>
        <v/>
      </c>
      <c r="AQ44" s="4"/>
      <c r="AR44" s="4"/>
      <c r="AS44" s="4"/>
    </row>
    <row r="45" spans="1:45" ht="15" customHeight="1">
      <c r="A45" s="584"/>
      <c r="B45" s="587"/>
      <c r="C45" s="85" t="s">
        <v>136</v>
      </c>
      <c r="D45" s="50"/>
      <c r="E45" s="31" t="s">
        <v>135</v>
      </c>
      <c r="F45" s="49">
        <v>9.2799999999999994</v>
      </c>
      <c r="G45" s="64" t="s">
        <v>170</v>
      </c>
      <c r="H45" s="32">
        <f t="shared" si="9"/>
        <v>0</v>
      </c>
      <c r="I45" s="46"/>
      <c r="J45" s="41" t="s">
        <v>135</v>
      </c>
      <c r="K45" s="47"/>
      <c r="L45" s="33">
        <f t="shared" si="12"/>
        <v>0</v>
      </c>
      <c r="M45" s="844" t="str">
        <f>IF(M44="","",M44)</f>
        <v xml:space="preserve"> </v>
      </c>
      <c r="N45" s="844" t="str">
        <f>IF(N44="","",N44)</f>
        <v xml:space="preserve"> </v>
      </c>
      <c r="O45" s="64" t="s">
        <v>171</v>
      </c>
      <c r="P45" s="51" t="str">
        <f t="shared" si="10"/>
        <v/>
      </c>
      <c r="Q45" s="51" t="str">
        <f t="shared" si="11"/>
        <v/>
      </c>
      <c r="AQ45" s="4"/>
      <c r="AR45" s="4"/>
      <c r="AS45" s="4"/>
    </row>
    <row r="46" spans="1:45" ht="15" customHeight="1">
      <c r="A46" s="584"/>
      <c r="B46" s="597" t="s">
        <v>0</v>
      </c>
      <c r="C46" s="84" t="s">
        <v>137</v>
      </c>
      <c r="D46" s="53"/>
      <c r="E46" s="44" t="s">
        <v>135</v>
      </c>
      <c r="F46" s="48">
        <v>9.76</v>
      </c>
      <c r="G46" s="64" t="s">
        <v>170</v>
      </c>
      <c r="H46" s="32">
        <f t="shared" si="9"/>
        <v>0</v>
      </c>
      <c r="I46" s="37"/>
      <c r="J46" s="54" t="s">
        <v>135</v>
      </c>
      <c r="K46" s="38"/>
      <c r="L46" s="33">
        <f t="shared" si="12"/>
        <v>0</v>
      </c>
      <c r="M46" s="397"/>
      <c r="N46" s="397"/>
      <c r="O46" s="64" t="s">
        <v>171</v>
      </c>
      <c r="P46" s="51" t="str">
        <f>IF(D46="","",ROUND(D46*M46*1000,0))</f>
        <v/>
      </c>
      <c r="Q46" s="51" t="str">
        <f>IF(D46="","",ROUND(D46*N46*1000,0))</f>
        <v/>
      </c>
      <c r="AQ46" s="4"/>
      <c r="AR46" s="4"/>
      <c r="AS46" s="4"/>
    </row>
    <row r="47" spans="1:45" ht="15" customHeight="1">
      <c r="A47" s="584"/>
      <c r="B47" s="598"/>
      <c r="C47" s="83" t="s">
        <v>138</v>
      </c>
      <c r="D47" s="50"/>
      <c r="E47" s="31" t="s">
        <v>135</v>
      </c>
      <c r="F47" s="71"/>
      <c r="G47" s="71"/>
      <c r="H47" s="71"/>
      <c r="I47" s="50"/>
      <c r="J47" s="31" t="s">
        <v>135</v>
      </c>
      <c r="K47" s="72"/>
      <c r="L47" s="73"/>
      <c r="M47" s="73"/>
      <c r="N47" s="73"/>
      <c r="O47" s="73"/>
      <c r="P47" s="73"/>
      <c r="Q47" s="73"/>
    </row>
    <row r="48" spans="1:45" ht="15" customHeight="1">
      <c r="A48" s="585"/>
      <c r="B48" s="581" t="s">
        <v>126</v>
      </c>
      <c r="C48" s="582"/>
      <c r="D48" s="582"/>
      <c r="E48" s="582"/>
      <c r="F48" s="582"/>
      <c r="G48" s="582"/>
      <c r="H48" s="582"/>
      <c r="I48" s="582"/>
      <c r="J48" s="582"/>
      <c r="K48" s="582"/>
      <c r="L48" s="58">
        <f>SUM(L36:L46)</f>
        <v>0</v>
      </c>
      <c r="M48" s="58"/>
      <c r="N48" s="58"/>
      <c r="O48" s="58"/>
      <c r="P48" s="58">
        <f>SUM(P36:P46)</f>
        <v>0</v>
      </c>
      <c r="Q48" s="58">
        <f>SUM(Q36:Q46)</f>
        <v>0</v>
      </c>
    </row>
    <row r="49" spans="1:45" ht="15" customHeight="1">
      <c r="A49" s="581" t="s">
        <v>139</v>
      </c>
      <c r="B49" s="582"/>
      <c r="C49" s="582"/>
      <c r="D49" s="582"/>
      <c r="E49" s="582"/>
      <c r="F49" s="582"/>
      <c r="G49" s="582"/>
      <c r="H49" s="582"/>
      <c r="I49" s="582"/>
      <c r="J49" s="582"/>
      <c r="K49" s="582"/>
      <c r="L49" s="55" t="str">
        <f>IF(SUM(L30,L35,L48)=0,"",SUM(L30,L35,L48))</f>
        <v/>
      </c>
      <c r="M49" s="55"/>
      <c r="N49" s="55"/>
      <c r="O49" s="55"/>
      <c r="P49" s="55" t="str">
        <f>IF(SUM(P30,P35,P48)=0,"",SUM(P30,P35,P48))</f>
        <v/>
      </c>
      <c r="Q49" s="55" t="str">
        <f>IF(SUM(Q30,Q35,Q48)=0,"",SUM(Q30,Q35,Q48))</f>
        <v/>
      </c>
    </row>
    <row r="50" spans="1:45">
      <c r="A50" s="39" t="s">
        <v>140</v>
      </c>
      <c r="B50" s="39"/>
      <c r="C50" s="39"/>
      <c r="D50" s="39"/>
      <c r="E50" s="39"/>
      <c r="F50" s="39"/>
      <c r="G50" s="39"/>
      <c r="H50" s="39"/>
      <c r="I50" s="39"/>
      <c r="J50" s="39"/>
      <c r="K50" s="39"/>
      <c r="L50" s="39"/>
      <c r="M50" s="39"/>
      <c r="N50" s="39"/>
      <c r="O50" s="39"/>
      <c r="P50" s="39"/>
      <c r="Q50" s="39"/>
      <c r="AQ50" s="4"/>
      <c r="AR50" s="4"/>
      <c r="AS50" s="4"/>
    </row>
    <row r="51" spans="1:45" ht="15" customHeight="1">
      <c r="A51" s="39" t="s">
        <v>141</v>
      </c>
      <c r="B51" s="39"/>
      <c r="C51" s="39"/>
      <c r="D51" s="40" t="str">
        <f>IFERROR(L49*0.0258,"")</f>
        <v/>
      </c>
      <c r="E51" s="39" t="s">
        <v>142</v>
      </c>
      <c r="F51" s="39"/>
      <c r="G51" s="39"/>
      <c r="H51" s="39"/>
      <c r="I51" s="39"/>
      <c r="J51" s="39"/>
      <c r="K51" s="39"/>
      <c r="L51" s="39"/>
      <c r="M51" s="39"/>
      <c r="N51" s="39"/>
      <c r="O51" s="39"/>
      <c r="P51" s="39"/>
      <c r="Q51" s="39"/>
      <c r="R51" s="1"/>
    </row>
    <row r="52" spans="1:45">
      <c r="AQ52" s="4"/>
      <c r="AR52" s="4"/>
      <c r="AS52" s="4"/>
    </row>
  </sheetData>
  <sheetProtection algorithmName="SHA-512" hashValue="2lvlPi5p/jIlZcbdlIZW07csLwigLEY4JpW0JVxPnuFhOVUrTrZxogiT45yOovDCOwbbc2clXKsU+xpmlnf+EQ==" saltValue="UOF1dws6+1NI5JfA47PZyQ==" spinCount="100000" sheet="1" objects="1" scenarios="1"/>
  <mergeCells count="74">
    <mergeCell ref="A1:Q1"/>
    <mergeCell ref="A2:C2"/>
    <mergeCell ref="D2:Q2"/>
    <mergeCell ref="A4:C5"/>
    <mergeCell ref="D4:H4"/>
    <mergeCell ref="I4:K4"/>
    <mergeCell ref="L4:L5"/>
    <mergeCell ref="A7:A30"/>
    <mergeCell ref="B7:C7"/>
    <mergeCell ref="B8:C8"/>
    <mergeCell ref="B9:C9"/>
    <mergeCell ref="B10:C10"/>
    <mergeCell ref="B26:C26"/>
    <mergeCell ref="B11:C11"/>
    <mergeCell ref="B12:C12"/>
    <mergeCell ref="B13:C13"/>
    <mergeCell ref="B14:C14"/>
    <mergeCell ref="B15:C15"/>
    <mergeCell ref="B16:C16"/>
    <mergeCell ref="B17:B18"/>
    <mergeCell ref="B19:B20"/>
    <mergeCell ref="B21:B23"/>
    <mergeCell ref="B24:C24"/>
    <mergeCell ref="B25:C25"/>
    <mergeCell ref="B48:K48"/>
    <mergeCell ref="B27:C27"/>
    <mergeCell ref="B28:C28"/>
    <mergeCell ref="B30:K30"/>
    <mergeCell ref="B38:B39"/>
    <mergeCell ref="B40:B41"/>
    <mergeCell ref="B42:B43"/>
    <mergeCell ref="B44:B45"/>
    <mergeCell ref="B46:B47"/>
    <mergeCell ref="A31:A35"/>
    <mergeCell ref="B31:C31"/>
    <mergeCell ref="B32:C32"/>
    <mergeCell ref="B33:C33"/>
    <mergeCell ref="B34:C34"/>
    <mergeCell ref="B35:K35"/>
    <mergeCell ref="M12:N12"/>
    <mergeCell ref="P4:Q4"/>
    <mergeCell ref="A49:K49"/>
    <mergeCell ref="A36:A48"/>
    <mergeCell ref="B36:B37"/>
    <mergeCell ref="M29:N29"/>
    <mergeCell ref="M30:N30"/>
    <mergeCell ref="M19:N19"/>
    <mergeCell ref="M20:N20"/>
    <mergeCell ref="M21:N21"/>
    <mergeCell ref="M22:N22"/>
    <mergeCell ref="M23:N23"/>
    <mergeCell ref="M24:N24"/>
    <mergeCell ref="M4:O4"/>
    <mergeCell ref="M25:N25"/>
    <mergeCell ref="M26:N26"/>
    <mergeCell ref="M27:N27"/>
    <mergeCell ref="M28:N28"/>
    <mergeCell ref="M13:N13"/>
    <mergeCell ref="M14:N14"/>
    <mergeCell ref="M15:N15"/>
    <mergeCell ref="M16:N16"/>
    <mergeCell ref="M17:N17"/>
    <mergeCell ref="M18:N18"/>
    <mergeCell ref="M7:N7"/>
    <mergeCell ref="M8:N8"/>
    <mergeCell ref="M9:N9"/>
    <mergeCell ref="M10:N10"/>
    <mergeCell ref="M11:N11"/>
    <mergeCell ref="S41:S42"/>
    <mergeCell ref="M31:N31"/>
    <mergeCell ref="M32:N32"/>
    <mergeCell ref="M33:N33"/>
    <mergeCell ref="M34:N34"/>
    <mergeCell ref="M35:N35"/>
  </mergeCells>
  <phoneticPr fontId="3"/>
  <dataValidations count="1">
    <dataValidation allowBlank="1" showInputMessage="1" showErrorMessage="1" prompt="販売量の数値を入力すると、法定単位発熱係数を掛けた値が整数で出ます。_x000a_※数値は、原則、小数第１位を四捨五入して整数で入力してください。" sqref="F31:F34" xr:uid="{00000000-0002-0000-0500-000000000000}"/>
  </dataValidations>
  <printOptions horizontalCentered="1"/>
  <pageMargins left="0.59055118110236227" right="0.59055118110236227" top="0.78740157480314965" bottom="0.39370078740157483" header="0.31496062992125984" footer="0.31496062992125984"/>
  <pageSetup paperSize="9" scale="64" fitToHeight="0" orientation="portrait" r:id="rId1"/>
  <headerFooter alignWithMargins="0"/>
  <ignoredErrors>
    <ignoredError sqref="M38:N39 M41:N44 M4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36E60-CBCD-43B9-95BD-D94559684C29}">
  <sheetPr>
    <tabColor theme="0" tint="-0.34998626667073579"/>
  </sheetPr>
  <dimension ref="A1:H98"/>
  <sheetViews>
    <sheetView view="pageBreakPreview" zoomScale="85" zoomScaleNormal="100" zoomScaleSheetLayoutView="85" workbookViewId="0">
      <pane xSplit="2" ySplit="2" topLeftCell="C3" activePane="bottomRight" state="frozen"/>
      <selection pane="topRight" activeCell="D1" sqref="D1"/>
      <selection pane="bottomLeft" activeCell="A3" sqref="A3"/>
      <selection pane="bottomRight" activeCell="A2" sqref="A2"/>
    </sheetView>
  </sheetViews>
  <sheetFormatPr defaultRowHeight="13"/>
  <cols>
    <col min="1" max="3" width="16.6328125" customWidth="1"/>
    <col min="4" max="4" width="69.7265625" customWidth="1"/>
    <col min="5" max="5" width="3.90625" bestFit="1" customWidth="1"/>
  </cols>
  <sheetData>
    <row r="1" spans="1:8" ht="18.75" customHeight="1">
      <c r="A1" t="s">
        <v>316</v>
      </c>
    </row>
    <row r="2" spans="1:8" ht="21.75" customHeight="1">
      <c r="A2" s="87" t="s">
        <v>317</v>
      </c>
      <c r="B2" s="88" t="s">
        <v>318</v>
      </c>
      <c r="C2" s="88" t="s">
        <v>319</v>
      </c>
      <c r="D2" s="89" t="s">
        <v>320</v>
      </c>
      <c r="E2" s="89" t="s">
        <v>534</v>
      </c>
      <c r="F2" s="87" t="s">
        <v>317</v>
      </c>
      <c r="G2" s="88" t="s">
        <v>318</v>
      </c>
      <c r="H2" s="88" t="s">
        <v>319</v>
      </c>
    </row>
    <row r="3" spans="1:8" ht="18.75" customHeight="1">
      <c r="A3" s="90"/>
      <c r="B3" s="91"/>
      <c r="C3" s="91"/>
      <c r="D3" s="92"/>
      <c r="E3" s="92"/>
      <c r="F3" s="90"/>
      <c r="G3" s="91"/>
      <c r="H3" s="91"/>
    </row>
    <row r="4" spans="1:8" ht="36">
      <c r="A4" s="624" t="s">
        <v>321</v>
      </c>
      <c r="B4" s="615" t="s">
        <v>322</v>
      </c>
      <c r="C4" s="93" t="s">
        <v>323</v>
      </c>
      <c r="D4" s="94" t="s">
        <v>324</v>
      </c>
      <c r="E4" s="95">
        <v>1</v>
      </c>
      <c r="F4" s="96" t="s">
        <v>321</v>
      </c>
      <c r="G4" s="96" t="s">
        <v>322</v>
      </c>
      <c r="H4" s="74" t="s">
        <v>323</v>
      </c>
    </row>
    <row r="5" spans="1:8" ht="39" customHeight="1">
      <c r="A5" s="625"/>
      <c r="B5" s="616"/>
      <c r="C5" s="93" t="s">
        <v>325</v>
      </c>
      <c r="D5" s="94" t="s">
        <v>326</v>
      </c>
      <c r="E5" s="95">
        <v>2</v>
      </c>
      <c r="F5" s="96" t="s">
        <v>321</v>
      </c>
      <c r="G5" s="96" t="s">
        <v>322</v>
      </c>
      <c r="H5" s="74" t="s">
        <v>325</v>
      </c>
    </row>
    <row r="6" spans="1:8" ht="57.75" customHeight="1">
      <c r="A6" s="625"/>
      <c r="B6" s="616"/>
      <c r="C6" s="93" t="s">
        <v>327</v>
      </c>
      <c r="D6" s="94" t="s">
        <v>328</v>
      </c>
      <c r="E6" s="95">
        <v>3</v>
      </c>
      <c r="F6" s="96" t="s">
        <v>321</v>
      </c>
      <c r="G6" s="96" t="s">
        <v>322</v>
      </c>
      <c r="H6" s="74" t="s">
        <v>327</v>
      </c>
    </row>
    <row r="7" spans="1:8" ht="54" customHeight="1">
      <c r="A7" s="625"/>
      <c r="B7" s="616"/>
      <c r="C7" s="74" t="s">
        <v>329</v>
      </c>
      <c r="D7" s="94" t="s">
        <v>330</v>
      </c>
      <c r="E7" s="95">
        <v>4</v>
      </c>
      <c r="F7" s="96" t="s">
        <v>321</v>
      </c>
      <c r="G7" s="96" t="s">
        <v>322</v>
      </c>
      <c r="H7" s="74" t="s">
        <v>329</v>
      </c>
    </row>
    <row r="8" spans="1:8" ht="78" customHeight="1">
      <c r="A8" s="625"/>
      <c r="B8" s="616"/>
      <c r="C8" s="97" t="s">
        <v>331</v>
      </c>
      <c r="D8" s="94" t="s">
        <v>332</v>
      </c>
      <c r="E8" s="95">
        <v>5</v>
      </c>
      <c r="F8" s="96" t="s">
        <v>321</v>
      </c>
      <c r="G8" s="96" t="s">
        <v>322</v>
      </c>
      <c r="H8" s="74" t="s">
        <v>331</v>
      </c>
    </row>
    <row r="9" spans="1:8" ht="28.5" customHeight="1">
      <c r="A9" s="625"/>
      <c r="B9" s="617"/>
      <c r="C9" s="75" t="s">
        <v>333</v>
      </c>
      <c r="D9" s="98" t="s">
        <v>334</v>
      </c>
      <c r="E9" s="95">
        <v>6</v>
      </c>
      <c r="F9" s="96" t="s">
        <v>321</v>
      </c>
      <c r="G9" s="96" t="s">
        <v>322</v>
      </c>
      <c r="H9" s="75" t="s">
        <v>333</v>
      </c>
    </row>
    <row r="10" spans="1:8" ht="72">
      <c r="A10" s="625"/>
      <c r="B10" s="627" t="s">
        <v>335</v>
      </c>
      <c r="C10" s="75" t="s">
        <v>336</v>
      </c>
      <c r="D10" s="99" t="s">
        <v>337</v>
      </c>
      <c r="E10" s="95">
        <v>7</v>
      </c>
      <c r="F10" s="96" t="s">
        <v>321</v>
      </c>
      <c r="G10" s="100" t="s">
        <v>335</v>
      </c>
      <c r="H10" s="75" t="s">
        <v>336</v>
      </c>
    </row>
    <row r="11" spans="1:8" ht="72">
      <c r="A11" s="625"/>
      <c r="B11" s="628"/>
      <c r="C11" s="93" t="s">
        <v>338</v>
      </c>
      <c r="D11" s="101" t="s">
        <v>339</v>
      </c>
      <c r="E11" s="95">
        <v>8</v>
      </c>
      <c r="F11" s="96" t="s">
        <v>321</v>
      </c>
      <c r="G11" s="100" t="s">
        <v>335</v>
      </c>
      <c r="H11" s="74" t="s">
        <v>338</v>
      </c>
    </row>
    <row r="12" spans="1:8" ht="72">
      <c r="A12" s="625"/>
      <c r="B12" s="628"/>
      <c r="C12" s="93" t="s">
        <v>340</v>
      </c>
      <c r="D12" s="101" t="s">
        <v>341</v>
      </c>
      <c r="E12" s="95">
        <v>9</v>
      </c>
      <c r="F12" s="96" t="s">
        <v>321</v>
      </c>
      <c r="G12" s="100" t="s">
        <v>335</v>
      </c>
      <c r="H12" s="74" t="s">
        <v>340</v>
      </c>
    </row>
    <row r="13" spans="1:8" ht="108">
      <c r="A13" s="625"/>
      <c r="B13" s="628"/>
      <c r="C13" s="102" t="s">
        <v>342</v>
      </c>
      <c r="D13" s="101" t="s">
        <v>343</v>
      </c>
      <c r="E13" s="95">
        <v>10</v>
      </c>
      <c r="F13" s="96" t="s">
        <v>321</v>
      </c>
      <c r="G13" s="100" t="s">
        <v>335</v>
      </c>
      <c r="H13" s="74" t="s">
        <v>342</v>
      </c>
    </row>
    <row r="14" spans="1:8" ht="84">
      <c r="A14" s="625"/>
      <c r="B14" s="628"/>
      <c r="C14" s="102" t="s">
        <v>344</v>
      </c>
      <c r="D14" s="101" t="s">
        <v>345</v>
      </c>
      <c r="E14" s="95">
        <v>11</v>
      </c>
      <c r="F14" s="96" t="s">
        <v>321</v>
      </c>
      <c r="G14" s="100" t="s">
        <v>335</v>
      </c>
      <c r="H14" s="74" t="s">
        <v>344</v>
      </c>
    </row>
    <row r="15" spans="1:8" ht="96">
      <c r="A15" s="625"/>
      <c r="B15" s="628"/>
      <c r="C15" s="102" t="s">
        <v>346</v>
      </c>
      <c r="D15" s="101" t="s">
        <v>347</v>
      </c>
      <c r="E15" s="95">
        <v>12</v>
      </c>
      <c r="F15" s="96" t="s">
        <v>321</v>
      </c>
      <c r="G15" s="100" t="s">
        <v>335</v>
      </c>
      <c r="H15" s="74" t="s">
        <v>346</v>
      </c>
    </row>
    <row r="16" spans="1:8" ht="96">
      <c r="A16" s="625"/>
      <c r="B16" s="628"/>
      <c r="C16" s="102" t="s">
        <v>348</v>
      </c>
      <c r="D16" s="101" t="s">
        <v>349</v>
      </c>
      <c r="E16" s="95">
        <v>13</v>
      </c>
      <c r="F16" s="96" t="s">
        <v>321</v>
      </c>
      <c r="G16" s="100" t="s">
        <v>335</v>
      </c>
      <c r="H16" s="74" t="s">
        <v>348</v>
      </c>
    </row>
    <row r="17" spans="1:8" ht="84">
      <c r="A17" s="625"/>
      <c r="B17" s="628"/>
      <c r="C17" s="103" t="s">
        <v>350</v>
      </c>
      <c r="D17" s="104" t="s">
        <v>351</v>
      </c>
      <c r="E17" s="95">
        <v>14</v>
      </c>
      <c r="F17" s="96" t="s">
        <v>321</v>
      </c>
      <c r="G17" s="100" t="s">
        <v>335</v>
      </c>
      <c r="H17" s="74" t="s">
        <v>350</v>
      </c>
    </row>
    <row r="18" spans="1:8" ht="83.25" customHeight="1">
      <c r="A18" s="625"/>
      <c r="B18" s="628"/>
      <c r="C18" s="103" t="s">
        <v>352</v>
      </c>
      <c r="D18" s="104" t="s">
        <v>353</v>
      </c>
      <c r="E18" s="95">
        <v>15</v>
      </c>
      <c r="F18" s="96" t="s">
        <v>321</v>
      </c>
      <c r="G18" s="100" t="s">
        <v>335</v>
      </c>
      <c r="H18" s="74" t="s">
        <v>352</v>
      </c>
    </row>
    <row r="19" spans="1:8" ht="84">
      <c r="A19" s="625"/>
      <c r="B19" s="628"/>
      <c r="C19" s="74" t="s">
        <v>354</v>
      </c>
      <c r="D19" s="101" t="s">
        <v>355</v>
      </c>
      <c r="E19" s="95">
        <v>16</v>
      </c>
      <c r="F19" s="96" t="s">
        <v>321</v>
      </c>
      <c r="G19" s="100" t="s">
        <v>335</v>
      </c>
      <c r="H19" s="74" t="s">
        <v>354</v>
      </c>
    </row>
    <row r="20" spans="1:8" ht="84">
      <c r="A20" s="625"/>
      <c r="B20" s="628"/>
      <c r="C20" s="102" t="s">
        <v>356</v>
      </c>
      <c r="D20" s="101" t="s">
        <v>357</v>
      </c>
      <c r="E20" s="95">
        <v>17</v>
      </c>
      <c r="F20" s="96" t="s">
        <v>321</v>
      </c>
      <c r="G20" s="100" t="s">
        <v>335</v>
      </c>
      <c r="H20" s="74" t="s">
        <v>356</v>
      </c>
    </row>
    <row r="21" spans="1:8" ht="72">
      <c r="A21" s="625"/>
      <c r="B21" s="628"/>
      <c r="C21" s="102" t="s">
        <v>358</v>
      </c>
      <c r="D21" s="101" t="s">
        <v>359</v>
      </c>
      <c r="E21" s="95">
        <v>18</v>
      </c>
      <c r="F21" s="96" t="s">
        <v>321</v>
      </c>
      <c r="G21" s="100" t="s">
        <v>335</v>
      </c>
      <c r="H21" s="74" t="s">
        <v>358</v>
      </c>
    </row>
    <row r="22" spans="1:8" ht="96">
      <c r="A22" s="625"/>
      <c r="B22" s="628"/>
      <c r="C22" s="102" t="s">
        <v>360</v>
      </c>
      <c r="D22" s="101" t="s">
        <v>361</v>
      </c>
      <c r="E22" s="95">
        <v>19</v>
      </c>
      <c r="F22" s="96" t="s">
        <v>321</v>
      </c>
      <c r="G22" s="100" t="s">
        <v>335</v>
      </c>
      <c r="H22" s="74" t="s">
        <v>360</v>
      </c>
    </row>
    <row r="23" spans="1:8" ht="78.75" customHeight="1">
      <c r="A23" s="625"/>
      <c r="B23" s="628"/>
      <c r="C23" s="74" t="s">
        <v>362</v>
      </c>
      <c r="D23" s="104" t="s">
        <v>363</v>
      </c>
      <c r="E23" s="95">
        <v>20</v>
      </c>
      <c r="F23" s="96" t="s">
        <v>321</v>
      </c>
      <c r="G23" s="100" t="s">
        <v>335</v>
      </c>
      <c r="H23" s="74" t="s">
        <v>362</v>
      </c>
    </row>
    <row r="24" spans="1:8" ht="96">
      <c r="A24" s="625"/>
      <c r="B24" s="628"/>
      <c r="C24" s="102" t="s">
        <v>364</v>
      </c>
      <c r="D24" s="101" t="s">
        <v>365</v>
      </c>
      <c r="E24" s="95">
        <v>21</v>
      </c>
      <c r="F24" s="96" t="s">
        <v>321</v>
      </c>
      <c r="G24" s="100" t="s">
        <v>335</v>
      </c>
      <c r="H24" s="74" t="s">
        <v>364</v>
      </c>
    </row>
    <row r="25" spans="1:8" ht="69" customHeight="1">
      <c r="A25" s="625"/>
      <c r="B25" s="628"/>
      <c r="C25" s="103" t="s">
        <v>366</v>
      </c>
      <c r="D25" s="104" t="s">
        <v>367</v>
      </c>
      <c r="E25" s="95">
        <v>22</v>
      </c>
      <c r="F25" s="96" t="s">
        <v>321</v>
      </c>
      <c r="G25" s="100" t="s">
        <v>335</v>
      </c>
      <c r="H25" s="74" t="s">
        <v>366</v>
      </c>
    </row>
    <row r="26" spans="1:8" ht="73.5" customHeight="1">
      <c r="A26" s="625"/>
      <c r="B26" s="628"/>
      <c r="C26" s="103" t="s">
        <v>368</v>
      </c>
      <c r="D26" s="104" t="s">
        <v>369</v>
      </c>
      <c r="E26" s="95">
        <v>23</v>
      </c>
      <c r="F26" s="96" t="s">
        <v>321</v>
      </c>
      <c r="G26" s="100" t="s">
        <v>335</v>
      </c>
      <c r="H26" s="74" t="s">
        <v>368</v>
      </c>
    </row>
    <row r="27" spans="1:8" ht="73.5" customHeight="1">
      <c r="A27" s="625"/>
      <c r="B27" s="628"/>
      <c r="C27" s="103" t="s">
        <v>370</v>
      </c>
      <c r="D27" s="104" t="s">
        <v>371</v>
      </c>
      <c r="E27" s="95">
        <v>24</v>
      </c>
      <c r="F27" s="96" t="s">
        <v>321</v>
      </c>
      <c r="G27" s="100" t="s">
        <v>335</v>
      </c>
      <c r="H27" s="74" t="s">
        <v>370</v>
      </c>
    </row>
    <row r="28" spans="1:8" ht="96">
      <c r="A28" s="625"/>
      <c r="B28" s="628"/>
      <c r="C28" s="103" t="s">
        <v>372</v>
      </c>
      <c r="D28" s="104" t="s">
        <v>373</v>
      </c>
      <c r="E28" s="95">
        <v>25</v>
      </c>
      <c r="F28" s="96" t="s">
        <v>321</v>
      </c>
      <c r="G28" s="100" t="s">
        <v>335</v>
      </c>
      <c r="H28" s="74" t="s">
        <v>372</v>
      </c>
    </row>
    <row r="29" spans="1:8" ht="72">
      <c r="A29" s="625"/>
      <c r="B29" s="629"/>
      <c r="C29" s="102" t="s">
        <v>374</v>
      </c>
      <c r="D29" s="101" t="s">
        <v>375</v>
      </c>
      <c r="E29" s="95">
        <v>26</v>
      </c>
      <c r="F29" s="96" t="s">
        <v>321</v>
      </c>
      <c r="G29" s="100" t="s">
        <v>335</v>
      </c>
      <c r="H29" s="74" t="s">
        <v>374</v>
      </c>
    </row>
    <row r="30" spans="1:8" ht="84">
      <c r="A30" s="625"/>
      <c r="B30" s="615" t="s">
        <v>376</v>
      </c>
      <c r="C30" s="102" t="s">
        <v>377</v>
      </c>
      <c r="D30" s="105" t="s">
        <v>378</v>
      </c>
      <c r="E30" s="95">
        <v>27</v>
      </c>
      <c r="F30" s="96" t="s">
        <v>321</v>
      </c>
      <c r="G30" s="96" t="s">
        <v>376</v>
      </c>
      <c r="H30" s="74" t="s">
        <v>377</v>
      </c>
    </row>
    <row r="31" spans="1:8" ht="108">
      <c r="A31" s="625"/>
      <c r="B31" s="616"/>
      <c r="C31" s="103" t="s">
        <v>379</v>
      </c>
      <c r="D31" s="105" t="s">
        <v>380</v>
      </c>
      <c r="E31" s="95">
        <v>28</v>
      </c>
      <c r="F31" s="96" t="s">
        <v>321</v>
      </c>
      <c r="G31" s="96" t="s">
        <v>376</v>
      </c>
      <c r="H31" s="74" t="s">
        <v>379</v>
      </c>
    </row>
    <row r="32" spans="1:8" ht="96">
      <c r="A32" s="625"/>
      <c r="B32" s="616"/>
      <c r="C32" s="74" t="s">
        <v>381</v>
      </c>
      <c r="D32" s="106" t="s">
        <v>382</v>
      </c>
      <c r="E32" s="95">
        <v>29</v>
      </c>
      <c r="F32" s="96" t="s">
        <v>321</v>
      </c>
      <c r="G32" s="96" t="s">
        <v>376</v>
      </c>
      <c r="H32" s="74" t="s">
        <v>381</v>
      </c>
    </row>
    <row r="33" spans="1:8" ht="196.5" customHeight="1">
      <c r="A33" s="625"/>
      <c r="B33" s="616"/>
      <c r="C33" s="103" t="s">
        <v>383</v>
      </c>
      <c r="D33" s="105" t="s">
        <v>384</v>
      </c>
      <c r="E33" s="95">
        <v>30</v>
      </c>
      <c r="F33" s="96" t="s">
        <v>321</v>
      </c>
      <c r="G33" s="96" t="s">
        <v>376</v>
      </c>
      <c r="H33" s="74" t="s">
        <v>383</v>
      </c>
    </row>
    <row r="34" spans="1:8" ht="66.75" customHeight="1">
      <c r="A34" s="625"/>
      <c r="B34" s="616"/>
      <c r="C34" s="103" t="s">
        <v>385</v>
      </c>
      <c r="D34" s="105" t="s">
        <v>386</v>
      </c>
      <c r="E34" s="95">
        <v>31</v>
      </c>
      <c r="F34" s="96" t="s">
        <v>321</v>
      </c>
      <c r="G34" s="96" t="s">
        <v>376</v>
      </c>
      <c r="H34" s="74" t="s">
        <v>385</v>
      </c>
    </row>
    <row r="35" spans="1:8" ht="48" customHeight="1">
      <c r="A35" s="625"/>
      <c r="B35" s="616"/>
      <c r="C35" s="74" t="s">
        <v>387</v>
      </c>
      <c r="D35" s="106" t="s">
        <v>388</v>
      </c>
      <c r="E35" s="95">
        <v>32</v>
      </c>
      <c r="F35" s="96" t="s">
        <v>321</v>
      </c>
      <c r="G35" s="96" t="s">
        <v>376</v>
      </c>
      <c r="H35" s="74" t="s">
        <v>387</v>
      </c>
    </row>
    <row r="36" spans="1:8" ht="48" customHeight="1">
      <c r="A36" s="625"/>
      <c r="B36" s="616"/>
      <c r="C36" s="74" t="s">
        <v>389</v>
      </c>
      <c r="D36" s="106" t="s">
        <v>390</v>
      </c>
      <c r="E36" s="95">
        <v>33</v>
      </c>
      <c r="F36" s="96" t="s">
        <v>321</v>
      </c>
      <c r="G36" s="96" t="s">
        <v>376</v>
      </c>
      <c r="H36" s="74" t="s">
        <v>389</v>
      </c>
    </row>
    <row r="37" spans="1:8" ht="48" customHeight="1">
      <c r="A37" s="625"/>
      <c r="B37" s="616"/>
      <c r="C37" s="74" t="s">
        <v>391</v>
      </c>
      <c r="D37" s="106" t="s">
        <v>392</v>
      </c>
      <c r="E37" s="95">
        <v>34</v>
      </c>
      <c r="F37" s="96" t="s">
        <v>321</v>
      </c>
      <c r="G37" s="96" t="s">
        <v>376</v>
      </c>
      <c r="H37" s="74" t="s">
        <v>391</v>
      </c>
    </row>
    <row r="38" spans="1:8" ht="84">
      <c r="A38" s="625"/>
      <c r="B38" s="617"/>
      <c r="C38" s="74" t="s">
        <v>393</v>
      </c>
      <c r="D38" s="106" t="s">
        <v>394</v>
      </c>
      <c r="E38" s="95">
        <v>35</v>
      </c>
      <c r="F38" s="96" t="s">
        <v>321</v>
      </c>
      <c r="G38" s="96" t="s">
        <v>376</v>
      </c>
      <c r="H38" s="74" t="s">
        <v>393</v>
      </c>
    </row>
    <row r="39" spans="1:8" ht="84">
      <c r="A39" s="625"/>
      <c r="B39" s="615" t="s">
        <v>395</v>
      </c>
      <c r="C39" s="74" t="s">
        <v>396</v>
      </c>
      <c r="D39" s="106" t="s">
        <v>397</v>
      </c>
      <c r="E39" s="95">
        <v>36</v>
      </c>
      <c r="F39" s="96" t="s">
        <v>321</v>
      </c>
      <c r="G39" s="96" t="s">
        <v>395</v>
      </c>
      <c r="H39" s="74" t="s">
        <v>396</v>
      </c>
    </row>
    <row r="40" spans="1:8" ht="84">
      <c r="A40" s="625"/>
      <c r="B40" s="616"/>
      <c r="C40" s="102" t="s">
        <v>398</v>
      </c>
      <c r="D40" s="105" t="s">
        <v>399</v>
      </c>
      <c r="E40" s="95">
        <v>37</v>
      </c>
      <c r="F40" s="96" t="s">
        <v>321</v>
      </c>
      <c r="G40" s="96" t="s">
        <v>395</v>
      </c>
      <c r="H40" s="74" t="s">
        <v>398</v>
      </c>
    </row>
    <row r="41" spans="1:8" ht="108">
      <c r="A41" s="625"/>
      <c r="B41" s="616"/>
      <c r="C41" s="103" t="s">
        <v>400</v>
      </c>
      <c r="D41" s="105" t="s">
        <v>401</v>
      </c>
      <c r="E41" s="95">
        <v>38</v>
      </c>
      <c r="F41" s="96" t="s">
        <v>321</v>
      </c>
      <c r="G41" s="96" t="s">
        <v>395</v>
      </c>
      <c r="H41" s="74" t="s">
        <v>400</v>
      </c>
    </row>
    <row r="42" spans="1:8" ht="108">
      <c r="A42" s="625"/>
      <c r="B42" s="617"/>
      <c r="C42" s="107" t="s">
        <v>402</v>
      </c>
      <c r="D42" s="105" t="s">
        <v>403</v>
      </c>
      <c r="E42" s="95">
        <v>39</v>
      </c>
      <c r="F42" s="96" t="s">
        <v>321</v>
      </c>
      <c r="G42" s="96" t="s">
        <v>395</v>
      </c>
      <c r="H42" s="74" t="s">
        <v>402</v>
      </c>
    </row>
    <row r="43" spans="1:8" ht="76.5" customHeight="1">
      <c r="A43" s="625"/>
      <c r="B43" s="615" t="s">
        <v>404</v>
      </c>
      <c r="C43" s="103" t="s">
        <v>405</v>
      </c>
      <c r="D43" s="105" t="s">
        <v>406</v>
      </c>
      <c r="E43" s="95">
        <v>40</v>
      </c>
      <c r="F43" s="96" t="s">
        <v>321</v>
      </c>
      <c r="G43" s="96" t="s">
        <v>404</v>
      </c>
      <c r="H43" s="74" t="s">
        <v>405</v>
      </c>
    </row>
    <row r="44" spans="1:8" ht="58.5" customHeight="1">
      <c r="A44" s="625"/>
      <c r="B44" s="616"/>
      <c r="C44" s="74" t="s">
        <v>407</v>
      </c>
      <c r="D44" s="106" t="s">
        <v>408</v>
      </c>
      <c r="E44" s="95">
        <v>41</v>
      </c>
      <c r="F44" s="96" t="s">
        <v>321</v>
      </c>
      <c r="G44" s="96" t="s">
        <v>404</v>
      </c>
      <c r="H44" s="74" t="s">
        <v>407</v>
      </c>
    </row>
    <row r="45" spans="1:8" ht="72">
      <c r="A45" s="625"/>
      <c r="B45" s="616"/>
      <c r="C45" s="102" t="s">
        <v>409</v>
      </c>
      <c r="D45" s="105" t="s">
        <v>410</v>
      </c>
      <c r="E45" s="95">
        <v>42</v>
      </c>
      <c r="F45" s="96" t="s">
        <v>321</v>
      </c>
      <c r="G45" s="96" t="s">
        <v>404</v>
      </c>
      <c r="H45" s="74" t="s">
        <v>409</v>
      </c>
    </row>
    <row r="46" spans="1:8" ht="72">
      <c r="A46" s="625"/>
      <c r="B46" s="616"/>
      <c r="C46" s="102" t="s">
        <v>411</v>
      </c>
      <c r="D46" s="105" t="s">
        <v>412</v>
      </c>
      <c r="E46" s="95">
        <v>43</v>
      </c>
      <c r="F46" s="96" t="s">
        <v>321</v>
      </c>
      <c r="G46" s="96" t="s">
        <v>404</v>
      </c>
      <c r="H46" s="74" t="s">
        <v>411</v>
      </c>
    </row>
    <row r="47" spans="1:8" ht="96">
      <c r="A47" s="625"/>
      <c r="B47" s="616"/>
      <c r="C47" s="102" t="s">
        <v>413</v>
      </c>
      <c r="D47" s="105" t="s">
        <v>414</v>
      </c>
      <c r="E47" s="95">
        <v>44</v>
      </c>
      <c r="F47" s="96" t="s">
        <v>321</v>
      </c>
      <c r="G47" s="96" t="s">
        <v>404</v>
      </c>
      <c r="H47" s="74" t="s">
        <v>413</v>
      </c>
    </row>
    <row r="48" spans="1:8" ht="96">
      <c r="A48" s="625"/>
      <c r="B48" s="617"/>
      <c r="C48" s="103" t="s">
        <v>415</v>
      </c>
      <c r="D48" s="105" t="s">
        <v>416</v>
      </c>
      <c r="E48" s="95">
        <v>45</v>
      </c>
      <c r="F48" s="96" t="s">
        <v>321</v>
      </c>
      <c r="G48" s="96" t="s">
        <v>404</v>
      </c>
      <c r="H48" s="74" t="s">
        <v>415</v>
      </c>
    </row>
    <row r="49" spans="1:8" ht="145.5" customHeight="1">
      <c r="A49" s="625"/>
      <c r="B49" s="93" t="s">
        <v>417</v>
      </c>
      <c r="C49" s="74" t="s">
        <v>418</v>
      </c>
      <c r="D49" s="106" t="s">
        <v>419</v>
      </c>
      <c r="E49" s="95">
        <v>46</v>
      </c>
      <c r="F49" s="96" t="s">
        <v>321</v>
      </c>
      <c r="G49" s="74" t="s">
        <v>417</v>
      </c>
      <c r="H49" s="74" t="s">
        <v>418</v>
      </c>
    </row>
    <row r="50" spans="1:8" ht="91.5" customHeight="1">
      <c r="A50" s="625"/>
      <c r="B50" s="615" t="s">
        <v>420</v>
      </c>
      <c r="C50" s="103" t="s">
        <v>421</v>
      </c>
      <c r="D50" s="105" t="s">
        <v>422</v>
      </c>
      <c r="E50" s="95">
        <v>47</v>
      </c>
      <c r="F50" s="96" t="s">
        <v>321</v>
      </c>
      <c r="G50" s="96" t="s">
        <v>420</v>
      </c>
      <c r="H50" s="74" t="s">
        <v>421</v>
      </c>
    </row>
    <row r="51" spans="1:8" ht="91.5" customHeight="1">
      <c r="A51" s="625"/>
      <c r="B51" s="616"/>
      <c r="C51" s="103" t="s">
        <v>423</v>
      </c>
      <c r="D51" s="105" t="s">
        <v>424</v>
      </c>
      <c r="E51" s="95">
        <v>48</v>
      </c>
      <c r="F51" s="96" t="s">
        <v>321</v>
      </c>
      <c r="G51" s="96" t="s">
        <v>420</v>
      </c>
      <c r="H51" s="74" t="s">
        <v>423</v>
      </c>
    </row>
    <row r="52" spans="1:8" ht="108" customHeight="1">
      <c r="A52" s="625"/>
      <c r="B52" s="616"/>
      <c r="C52" s="103" t="s">
        <v>425</v>
      </c>
      <c r="D52" s="105" t="s">
        <v>426</v>
      </c>
      <c r="E52" s="95">
        <v>49</v>
      </c>
      <c r="F52" s="96" t="s">
        <v>321</v>
      </c>
      <c r="G52" s="96" t="s">
        <v>420</v>
      </c>
      <c r="H52" s="74" t="s">
        <v>425</v>
      </c>
    </row>
    <row r="53" spans="1:8" ht="96">
      <c r="A53" s="625"/>
      <c r="B53" s="616"/>
      <c r="C53" s="74" t="s">
        <v>427</v>
      </c>
      <c r="D53" s="106" t="s">
        <v>428</v>
      </c>
      <c r="E53" s="95">
        <v>50</v>
      </c>
      <c r="F53" s="96" t="s">
        <v>321</v>
      </c>
      <c r="G53" s="96" t="s">
        <v>420</v>
      </c>
      <c r="H53" s="74" t="s">
        <v>427</v>
      </c>
    </row>
    <row r="54" spans="1:8" ht="144">
      <c r="A54" s="625"/>
      <c r="B54" s="617"/>
      <c r="C54" s="102" t="s">
        <v>429</v>
      </c>
      <c r="D54" s="105" t="s">
        <v>430</v>
      </c>
      <c r="E54" s="95">
        <v>51</v>
      </c>
      <c r="F54" s="96" t="s">
        <v>321</v>
      </c>
      <c r="G54" s="96" t="s">
        <v>420</v>
      </c>
      <c r="H54" s="74" t="s">
        <v>429</v>
      </c>
    </row>
    <row r="55" spans="1:8" ht="96">
      <c r="A55" s="625"/>
      <c r="B55" s="615" t="s">
        <v>431</v>
      </c>
      <c r="C55" s="102" t="s">
        <v>432</v>
      </c>
      <c r="D55" s="105" t="s">
        <v>433</v>
      </c>
      <c r="E55" s="95">
        <v>52</v>
      </c>
      <c r="F55" s="96" t="s">
        <v>321</v>
      </c>
      <c r="G55" s="96" t="s">
        <v>431</v>
      </c>
      <c r="H55" s="74" t="s">
        <v>432</v>
      </c>
    </row>
    <row r="56" spans="1:8" ht="84">
      <c r="A56" s="625"/>
      <c r="B56" s="616"/>
      <c r="C56" s="102" t="s">
        <v>434</v>
      </c>
      <c r="D56" s="105" t="s">
        <v>435</v>
      </c>
      <c r="E56" s="95">
        <v>53</v>
      </c>
      <c r="F56" s="96" t="s">
        <v>321</v>
      </c>
      <c r="G56" s="96" t="s">
        <v>431</v>
      </c>
      <c r="H56" s="74" t="s">
        <v>434</v>
      </c>
    </row>
    <row r="57" spans="1:8" ht="96">
      <c r="A57" s="625"/>
      <c r="B57" s="616"/>
      <c r="C57" s="102" t="s">
        <v>436</v>
      </c>
      <c r="D57" s="105" t="s">
        <v>437</v>
      </c>
      <c r="E57" s="95">
        <v>54</v>
      </c>
      <c r="F57" s="96" t="s">
        <v>321</v>
      </c>
      <c r="G57" s="96" t="s">
        <v>431</v>
      </c>
      <c r="H57" s="74" t="s">
        <v>436</v>
      </c>
    </row>
    <row r="58" spans="1:8" ht="84">
      <c r="A58" s="625"/>
      <c r="B58" s="616"/>
      <c r="C58" s="102" t="s">
        <v>438</v>
      </c>
      <c r="D58" s="105" t="s">
        <v>439</v>
      </c>
      <c r="E58" s="95">
        <v>55</v>
      </c>
      <c r="F58" s="96" t="s">
        <v>321</v>
      </c>
      <c r="G58" s="96" t="s">
        <v>431</v>
      </c>
      <c r="H58" s="74" t="s">
        <v>438</v>
      </c>
    </row>
    <row r="59" spans="1:8" ht="96">
      <c r="A59" s="625"/>
      <c r="B59" s="616"/>
      <c r="C59" s="102" t="s">
        <v>440</v>
      </c>
      <c r="D59" s="105" t="s">
        <v>441</v>
      </c>
      <c r="E59" s="95">
        <v>56</v>
      </c>
      <c r="F59" s="96" t="s">
        <v>321</v>
      </c>
      <c r="G59" s="96" t="s">
        <v>431</v>
      </c>
      <c r="H59" s="74" t="s">
        <v>440</v>
      </c>
    </row>
    <row r="60" spans="1:8" ht="96">
      <c r="A60" s="625"/>
      <c r="B60" s="616"/>
      <c r="C60" s="102" t="s">
        <v>442</v>
      </c>
      <c r="D60" s="105" t="s">
        <v>443</v>
      </c>
      <c r="E60" s="95">
        <v>57</v>
      </c>
      <c r="F60" s="96" t="s">
        <v>321</v>
      </c>
      <c r="G60" s="96" t="s">
        <v>431</v>
      </c>
      <c r="H60" s="74" t="s">
        <v>442</v>
      </c>
    </row>
    <row r="61" spans="1:8" ht="108">
      <c r="A61" s="625"/>
      <c r="B61" s="616"/>
      <c r="C61" s="102" t="s">
        <v>444</v>
      </c>
      <c r="D61" s="105" t="s">
        <v>445</v>
      </c>
      <c r="E61" s="95">
        <v>58</v>
      </c>
      <c r="F61" s="96" t="s">
        <v>321</v>
      </c>
      <c r="G61" s="96" t="s">
        <v>431</v>
      </c>
      <c r="H61" s="74" t="s">
        <v>444</v>
      </c>
    </row>
    <row r="62" spans="1:8" ht="96">
      <c r="A62" s="625"/>
      <c r="B62" s="616"/>
      <c r="C62" s="102" t="s">
        <v>446</v>
      </c>
      <c r="D62" s="105" t="s">
        <v>447</v>
      </c>
      <c r="E62" s="95">
        <v>59</v>
      </c>
      <c r="F62" s="96" t="s">
        <v>321</v>
      </c>
      <c r="G62" s="96" t="s">
        <v>431</v>
      </c>
      <c r="H62" s="74" t="s">
        <v>446</v>
      </c>
    </row>
    <row r="63" spans="1:8" ht="96">
      <c r="A63" s="625"/>
      <c r="B63" s="617"/>
      <c r="C63" s="102" t="s">
        <v>448</v>
      </c>
      <c r="D63" s="105" t="s">
        <v>449</v>
      </c>
      <c r="E63" s="95">
        <v>60</v>
      </c>
      <c r="F63" s="96" t="s">
        <v>321</v>
      </c>
      <c r="G63" s="96" t="s">
        <v>431</v>
      </c>
      <c r="H63" s="74" t="s">
        <v>448</v>
      </c>
    </row>
    <row r="64" spans="1:8" ht="97.5" customHeight="1">
      <c r="A64" s="625"/>
      <c r="B64" s="615" t="s">
        <v>450</v>
      </c>
      <c r="C64" s="74" t="s">
        <v>451</v>
      </c>
      <c r="D64" s="106" t="s">
        <v>452</v>
      </c>
      <c r="E64" s="95">
        <v>61</v>
      </c>
      <c r="F64" s="96" t="s">
        <v>321</v>
      </c>
      <c r="G64" s="96" t="s">
        <v>450</v>
      </c>
      <c r="H64" s="74" t="s">
        <v>451</v>
      </c>
    </row>
    <row r="65" spans="1:8" ht="84">
      <c r="A65" s="625"/>
      <c r="B65" s="617"/>
      <c r="C65" s="102" t="s">
        <v>453</v>
      </c>
      <c r="D65" s="105" t="s">
        <v>454</v>
      </c>
      <c r="E65" s="95">
        <v>62</v>
      </c>
      <c r="F65" s="96" t="s">
        <v>321</v>
      </c>
      <c r="G65" s="96" t="s">
        <v>450</v>
      </c>
      <c r="H65" s="74" t="s">
        <v>453</v>
      </c>
    </row>
    <row r="66" spans="1:8" ht="84">
      <c r="A66" s="625"/>
      <c r="B66" s="615" t="s">
        <v>455</v>
      </c>
      <c r="C66" s="102" t="s">
        <v>456</v>
      </c>
      <c r="D66" s="105" t="s">
        <v>457</v>
      </c>
      <c r="E66" s="95">
        <v>63</v>
      </c>
      <c r="F66" s="96" t="s">
        <v>321</v>
      </c>
      <c r="G66" s="96" t="s">
        <v>455</v>
      </c>
      <c r="H66" s="74" t="s">
        <v>456</v>
      </c>
    </row>
    <row r="67" spans="1:8" ht="84">
      <c r="A67" s="625"/>
      <c r="B67" s="617"/>
      <c r="C67" s="102" t="s">
        <v>458</v>
      </c>
      <c r="D67" s="105" t="s">
        <v>459</v>
      </c>
      <c r="E67" s="95">
        <v>64</v>
      </c>
      <c r="F67" s="96" t="s">
        <v>321</v>
      </c>
      <c r="G67" s="96" t="s">
        <v>455</v>
      </c>
      <c r="H67" s="74" t="s">
        <v>458</v>
      </c>
    </row>
    <row r="68" spans="1:8" ht="91.5" customHeight="1">
      <c r="A68" s="625"/>
      <c r="B68" s="615" t="s">
        <v>460</v>
      </c>
      <c r="C68" s="103" t="s">
        <v>461</v>
      </c>
      <c r="D68" s="105" t="s">
        <v>462</v>
      </c>
      <c r="E68" s="95">
        <v>65</v>
      </c>
      <c r="F68" s="96" t="s">
        <v>321</v>
      </c>
      <c r="G68" s="96" t="s">
        <v>460</v>
      </c>
      <c r="H68" s="74" t="s">
        <v>461</v>
      </c>
    </row>
    <row r="69" spans="1:8" ht="84">
      <c r="A69" s="625"/>
      <c r="B69" s="617"/>
      <c r="C69" s="103" t="s">
        <v>463</v>
      </c>
      <c r="D69" s="105" t="s">
        <v>464</v>
      </c>
      <c r="E69" s="95">
        <v>66</v>
      </c>
      <c r="F69" s="96" t="s">
        <v>321</v>
      </c>
      <c r="G69" s="96" t="s">
        <v>460</v>
      </c>
      <c r="H69" s="74" t="s">
        <v>463</v>
      </c>
    </row>
    <row r="70" spans="1:8" ht="84">
      <c r="A70" s="625"/>
      <c r="B70" s="615" t="s">
        <v>465</v>
      </c>
      <c r="C70" s="74" t="s">
        <v>466</v>
      </c>
      <c r="D70" s="106" t="s">
        <v>467</v>
      </c>
      <c r="E70" s="95">
        <v>67</v>
      </c>
      <c r="F70" s="96" t="s">
        <v>321</v>
      </c>
      <c r="G70" s="96" t="s">
        <v>465</v>
      </c>
      <c r="H70" s="74" t="s">
        <v>466</v>
      </c>
    </row>
    <row r="71" spans="1:8" ht="84">
      <c r="A71" s="625"/>
      <c r="B71" s="617"/>
      <c r="C71" s="102" t="s">
        <v>468</v>
      </c>
      <c r="D71" s="105" t="s">
        <v>469</v>
      </c>
      <c r="E71" s="95">
        <v>68</v>
      </c>
      <c r="F71" s="96" t="s">
        <v>321</v>
      </c>
      <c r="G71" s="96" t="s">
        <v>465</v>
      </c>
      <c r="H71" s="74" t="s">
        <v>468</v>
      </c>
    </row>
    <row r="72" spans="1:8" ht="24.75" customHeight="1">
      <c r="A72" s="626"/>
      <c r="B72" s="74" t="s">
        <v>470</v>
      </c>
      <c r="C72" s="74" t="s">
        <v>471</v>
      </c>
      <c r="D72" s="108" t="s">
        <v>472</v>
      </c>
      <c r="E72" s="95">
        <v>69</v>
      </c>
      <c r="F72" s="96" t="s">
        <v>321</v>
      </c>
      <c r="G72" s="74" t="s">
        <v>470</v>
      </c>
      <c r="H72" s="74" t="s">
        <v>471</v>
      </c>
    </row>
    <row r="73" spans="1:8" ht="62.25" customHeight="1">
      <c r="A73" s="621" t="s">
        <v>473</v>
      </c>
      <c r="B73" s="615" t="s">
        <v>474</v>
      </c>
      <c r="C73" s="74" t="s">
        <v>475</v>
      </c>
      <c r="D73" s="94" t="s">
        <v>476</v>
      </c>
      <c r="E73" s="95">
        <v>70</v>
      </c>
      <c r="F73" s="96" t="s">
        <v>473</v>
      </c>
      <c r="G73" s="96" t="s">
        <v>474</v>
      </c>
      <c r="H73" s="74" t="s">
        <v>475</v>
      </c>
    </row>
    <row r="74" spans="1:8" ht="62.25" customHeight="1">
      <c r="A74" s="622"/>
      <c r="B74" s="617"/>
      <c r="C74" s="74" t="s">
        <v>477</v>
      </c>
      <c r="D74" s="94" t="s">
        <v>478</v>
      </c>
      <c r="E74" s="95">
        <v>71</v>
      </c>
      <c r="F74" s="96" t="s">
        <v>473</v>
      </c>
      <c r="G74" s="96" t="s">
        <v>474</v>
      </c>
      <c r="H74" s="74" t="s">
        <v>477</v>
      </c>
    </row>
    <row r="75" spans="1:8" ht="64.5" customHeight="1">
      <c r="A75" s="622"/>
      <c r="B75" s="615" t="s">
        <v>335</v>
      </c>
      <c r="C75" s="74" t="s">
        <v>479</v>
      </c>
      <c r="D75" s="94" t="s">
        <v>480</v>
      </c>
      <c r="E75" s="95">
        <v>72</v>
      </c>
      <c r="F75" s="96" t="s">
        <v>473</v>
      </c>
      <c r="G75" s="96" t="s">
        <v>335</v>
      </c>
      <c r="H75" s="74" t="s">
        <v>479</v>
      </c>
    </row>
    <row r="76" spans="1:8" ht="72">
      <c r="A76" s="622"/>
      <c r="B76" s="616"/>
      <c r="C76" s="74" t="s">
        <v>481</v>
      </c>
      <c r="D76" s="101" t="s">
        <v>482</v>
      </c>
      <c r="E76" s="95">
        <v>73</v>
      </c>
      <c r="F76" s="96" t="s">
        <v>473</v>
      </c>
      <c r="G76" s="96" t="s">
        <v>335</v>
      </c>
      <c r="H76" s="74" t="s">
        <v>481</v>
      </c>
    </row>
    <row r="77" spans="1:8" ht="105" customHeight="1">
      <c r="A77" s="622"/>
      <c r="B77" s="616"/>
      <c r="C77" s="102" t="s">
        <v>483</v>
      </c>
      <c r="D77" s="109" t="s">
        <v>484</v>
      </c>
      <c r="E77" s="95">
        <v>74</v>
      </c>
      <c r="F77" s="96" t="s">
        <v>473</v>
      </c>
      <c r="G77" s="96" t="s">
        <v>335</v>
      </c>
      <c r="H77" s="74" t="s">
        <v>483</v>
      </c>
    </row>
    <row r="78" spans="1:8" ht="58.5" customHeight="1">
      <c r="A78" s="622"/>
      <c r="B78" s="617"/>
      <c r="C78" s="74" t="s">
        <v>485</v>
      </c>
      <c r="D78" s="101" t="s">
        <v>486</v>
      </c>
      <c r="E78" s="95">
        <v>75</v>
      </c>
      <c r="F78" s="96" t="s">
        <v>473</v>
      </c>
      <c r="G78" s="96" t="s">
        <v>335</v>
      </c>
      <c r="H78" s="74" t="s">
        <v>485</v>
      </c>
    </row>
    <row r="79" spans="1:8" ht="314.25" customHeight="1">
      <c r="A79" s="622"/>
      <c r="B79" s="615" t="s">
        <v>487</v>
      </c>
      <c r="C79" s="102" t="s">
        <v>488</v>
      </c>
      <c r="D79" s="105" t="s">
        <v>489</v>
      </c>
      <c r="E79" s="95">
        <v>76</v>
      </c>
      <c r="F79" s="96" t="s">
        <v>473</v>
      </c>
      <c r="G79" s="96" t="s">
        <v>487</v>
      </c>
      <c r="H79" s="74" t="s">
        <v>488</v>
      </c>
    </row>
    <row r="80" spans="1:8" ht="39.75" customHeight="1">
      <c r="A80" s="622"/>
      <c r="B80" s="616"/>
      <c r="C80" s="110" t="s">
        <v>490</v>
      </c>
      <c r="D80" s="105" t="s">
        <v>491</v>
      </c>
      <c r="E80" s="95">
        <v>77</v>
      </c>
      <c r="F80" s="96" t="s">
        <v>473</v>
      </c>
      <c r="G80" s="96" t="s">
        <v>487</v>
      </c>
      <c r="H80" s="74" t="s">
        <v>490</v>
      </c>
    </row>
    <row r="81" spans="1:8" ht="62.25" customHeight="1">
      <c r="A81" s="622"/>
      <c r="B81" s="617"/>
      <c r="C81" s="74" t="s">
        <v>492</v>
      </c>
      <c r="D81" s="106" t="s">
        <v>493</v>
      </c>
      <c r="E81" s="95">
        <v>78</v>
      </c>
      <c r="F81" s="96" t="s">
        <v>473</v>
      </c>
      <c r="G81" s="96" t="s">
        <v>487</v>
      </c>
      <c r="H81" s="74" t="s">
        <v>492</v>
      </c>
    </row>
    <row r="82" spans="1:8" ht="72.75" customHeight="1">
      <c r="A82" s="622"/>
      <c r="B82" s="615" t="s">
        <v>494</v>
      </c>
      <c r="C82" s="111" t="s">
        <v>495</v>
      </c>
      <c r="D82" s="105" t="s">
        <v>496</v>
      </c>
      <c r="E82" s="95">
        <v>79</v>
      </c>
      <c r="F82" s="96" t="s">
        <v>473</v>
      </c>
      <c r="G82" s="96" t="s">
        <v>494</v>
      </c>
      <c r="H82" s="74" t="s">
        <v>495</v>
      </c>
    </row>
    <row r="83" spans="1:8" ht="84">
      <c r="A83" s="622"/>
      <c r="B83" s="617"/>
      <c r="C83" s="112" t="s">
        <v>497</v>
      </c>
      <c r="D83" s="105" t="s">
        <v>498</v>
      </c>
      <c r="E83" s="95">
        <v>80</v>
      </c>
      <c r="F83" s="96" t="s">
        <v>473</v>
      </c>
      <c r="G83" s="96" t="s">
        <v>494</v>
      </c>
      <c r="H83" s="113" t="s">
        <v>497</v>
      </c>
    </row>
    <row r="84" spans="1:8" ht="72">
      <c r="A84" s="622"/>
      <c r="B84" s="74" t="s">
        <v>499</v>
      </c>
      <c r="C84" s="103" t="s">
        <v>500</v>
      </c>
      <c r="D84" s="105" t="s">
        <v>501</v>
      </c>
      <c r="E84" s="95">
        <v>81</v>
      </c>
      <c r="F84" s="96" t="s">
        <v>473</v>
      </c>
      <c r="G84" s="74" t="s">
        <v>499</v>
      </c>
      <c r="H84" s="74" t="s">
        <v>500</v>
      </c>
    </row>
    <row r="85" spans="1:8" ht="48">
      <c r="A85" s="622"/>
      <c r="B85" s="97" t="s">
        <v>502</v>
      </c>
      <c r="C85" s="103" t="s">
        <v>500</v>
      </c>
      <c r="D85" s="105" t="s">
        <v>503</v>
      </c>
      <c r="E85" s="95">
        <v>82</v>
      </c>
      <c r="F85" s="96" t="s">
        <v>473</v>
      </c>
      <c r="G85" s="74" t="s">
        <v>502</v>
      </c>
      <c r="H85" s="74" t="s">
        <v>500</v>
      </c>
    </row>
    <row r="86" spans="1:8" ht="48">
      <c r="A86" s="622"/>
      <c r="B86" s="93" t="s">
        <v>404</v>
      </c>
      <c r="C86" s="103" t="s">
        <v>504</v>
      </c>
      <c r="D86" s="105" t="s">
        <v>505</v>
      </c>
      <c r="E86" s="95">
        <v>83</v>
      </c>
      <c r="F86" s="96" t="s">
        <v>473</v>
      </c>
      <c r="G86" s="74" t="s">
        <v>404</v>
      </c>
      <c r="H86" s="74" t="s">
        <v>504</v>
      </c>
    </row>
    <row r="87" spans="1:8" ht="109.5" customHeight="1">
      <c r="A87" s="622"/>
      <c r="B87" s="93" t="s">
        <v>417</v>
      </c>
      <c r="C87" s="103" t="s">
        <v>506</v>
      </c>
      <c r="D87" s="114" t="s">
        <v>507</v>
      </c>
      <c r="E87" s="95">
        <v>84</v>
      </c>
      <c r="F87" s="96" t="s">
        <v>473</v>
      </c>
      <c r="G87" s="74" t="s">
        <v>417</v>
      </c>
      <c r="H87" s="74" t="s">
        <v>506</v>
      </c>
    </row>
    <row r="88" spans="1:8" ht="72">
      <c r="A88" s="622"/>
      <c r="B88" s="93" t="s">
        <v>420</v>
      </c>
      <c r="C88" s="103" t="s">
        <v>508</v>
      </c>
      <c r="D88" s="115" t="s">
        <v>509</v>
      </c>
      <c r="E88" s="95">
        <v>85</v>
      </c>
      <c r="F88" s="96" t="s">
        <v>473</v>
      </c>
      <c r="G88" s="74" t="s">
        <v>420</v>
      </c>
      <c r="H88" s="74" t="s">
        <v>508</v>
      </c>
    </row>
    <row r="89" spans="1:8" ht="90" customHeight="1">
      <c r="A89" s="622"/>
      <c r="B89" s="74" t="s">
        <v>431</v>
      </c>
      <c r="C89" s="74" t="s">
        <v>508</v>
      </c>
      <c r="D89" s="116" t="s">
        <v>510</v>
      </c>
      <c r="E89" s="95">
        <v>86</v>
      </c>
      <c r="F89" s="96" t="s">
        <v>473</v>
      </c>
      <c r="G89" s="74" t="s">
        <v>431</v>
      </c>
      <c r="H89" s="74" t="s">
        <v>508</v>
      </c>
    </row>
    <row r="90" spans="1:8" ht="182.25" customHeight="1">
      <c r="A90" s="622"/>
      <c r="B90" s="97" t="s">
        <v>450</v>
      </c>
      <c r="C90" s="117" t="s">
        <v>508</v>
      </c>
      <c r="D90" s="118" t="s">
        <v>511</v>
      </c>
      <c r="E90" s="95">
        <v>87</v>
      </c>
      <c r="F90" s="96" t="s">
        <v>473</v>
      </c>
      <c r="G90" s="74" t="s">
        <v>450</v>
      </c>
      <c r="H90" s="74" t="s">
        <v>508</v>
      </c>
    </row>
    <row r="91" spans="1:8" ht="69" customHeight="1">
      <c r="A91" s="622"/>
      <c r="B91" s="74" t="s">
        <v>512</v>
      </c>
      <c r="C91" s="74" t="s">
        <v>513</v>
      </c>
      <c r="D91" s="116" t="s">
        <v>514</v>
      </c>
      <c r="E91" s="95">
        <v>88</v>
      </c>
      <c r="F91" s="96" t="s">
        <v>473</v>
      </c>
      <c r="G91" s="74" t="s">
        <v>512</v>
      </c>
      <c r="H91" s="74" t="s">
        <v>513</v>
      </c>
    </row>
    <row r="92" spans="1:8" ht="54.75" customHeight="1">
      <c r="A92" s="622"/>
      <c r="B92" s="74" t="s">
        <v>460</v>
      </c>
      <c r="C92" s="74" t="s">
        <v>515</v>
      </c>
      <c r="D92" s="119" t="s">
        <v>516</v>
      </c>
      <c r="E92" s="95">
        <v>89</v>
      </c>
      <c r="F92" s="96" t="s">
        <v>473</v>
      </c>
      <c r="G92" s="74" t="s">
        <v>460</v>
      </c>
      <c r="H92" s="74" t="s">
        <v>515</v>
      </c>
    </row>
    <row r="93" spans="1:8" ht="66.75" customHeight="1">
      <c r="A93" s="622"/>
      <c r="B93" s="74" t="s">
        <v>517</v>
      </c>
      <c r="C93" s="74" t="s">
        <v>513</v>
      </c>
      <c r="D93" s="106" t="s">
        <v>518</v>
      </c>
      <c r="E93" s="95">
        <v>90</v>
      </c>
      <c r="F93" s="96" t="s">
        <v>473</v>
      </c>
      <c r="G93" s="74" t="s">
        <v>517</v>
      </c>
      <c r="H93" s="74" t="s">
        <v>513</v>
      </c>
    </row>
    <row r="94" spans="1:8" ht="27.75" customHeight="1">
      <c r="A94" s="622"/>
      <c r="B94" s="74" t="s">
        <v>470</v>
      </c>
      <c r="C94" s="74" t="s">
        <v>471</v>
      </c>
      <c r="D94" s="106" t="s">
        <v>519</v>
      </c>
      <c r="E94" s="95">
        <v>91</v>
      </c>
      <c r="F94" s="96" t="s">
        <v>473</v>
      </c>
      <c r="G94" s="74" t="s">
        <v>470</v>
      </c>
      <c r="H94" s="74" t="s">
        <v>471</v>
      </c>
    </row>
    <row r="95" spans="1:8" ht="37.5" customHeight="1">
      <c r="A95" s="623"/>
      <c r="B95" s="102" t="s">
        <v>520</v>
      </c>
      <c r="C95" s="74" t="s">
        <v>521</v>
      </c>
      <c r="D95" s="106" t="s">
        <v>522</v>
      </c>
      <c r="E95" s="95">
        <v>92</v>
      </c>
      <c r="F95" s="96" t="s">
        <v>473</v>
      </c>
      <c r="G95" s="74" t="s">
        <v>520</v>
      </c>
      <c r="H95" s="74" t="s">
        <v>521</v>
      </c>
    </row>
    <row r="96" spans="1:8" ht="35.25" customHeight="1">
      <c r="A96" s="618" t="s">
        <v>523</v>
      </c>
      <c r="B96" s="74" t="s">
        <v>524</v>
      </c>
      <c r="C96" s="74" t="s">
        <v>525</v>
      </c>
      <c r="D96" s="106" t="s">
        <v>526</v>
      </c>
      <c r="E96" s="95">
        <v>93</v>
      </c>
      <c r="F96" s="96" t="s">
        <v>523</v>
      </c>
      <c r="G96" s="74" t="s">
        <v>524</v>
      </c>
      <c r="H96" s="74" t="s">
        <v>525</v>
      </c>
    </row>
    <row r="97" spans="1:8" ht="32.25" customHeight="1">
      <c r="A97" s="619"/>
      <c r="B97" s="74" t="s">
        <v>527</v>
      </c>
      <c r="C97" s="74" t="s">
        <v>528</v>
      </c>
      <c r="D97" s="106" t="s">
        <v>529</v>
      </c>
      <c r="E97" s="95">
        <v>94</v>
      </c>
      <c r="F97" s="96" t="s">
        <v>523</v>
      </c>
      <c r="G97" s="74" t="s">
        <v>527</v>
      </c>
      <c r="H97" s="74" t="s">
        <v>528</v>
      </c>
    </row>
    <row r="98" spans="1:8" ht="35.25" customHeight="1">
      <c r="A98" s="620"/>
      <c r="B98" s="74" t="s">
        <v>530</v>
      </c>
      <c r="C98" s="74" t="s">
        <v>531</v>
      </c>
      <c r="D98" s="106" t="s">
        <v>532</v>
      </c>
      <c r="E98" s="95">
        <v>95</v>
      </c>
      <c r="F98" s="96" t="s">
        <v>523</v>
      </c>
      <c r="G98" s="74" t="s">
        <v>530</v>
      </c>
      <c r="H98" s="74" t="s">
        <v>531</v>
      </c>
    </row>
  </sheetData>
  <sheetProtection algorithmName="SHA-512" hashValue="Y62FyCz/5naDwCjSXLl89yYZDeuxlcEAxP/kpO/8no2iBfyYNq2bRs01pBojKwZTImPz9UQwXOaHUUtmxlfpPQ==" saltValue="x+ztBzpL3y/h9+wKZoiZFg==" spinCount="100000" sheet="1" objects="1" scenarios="1"/>
  <mergeCells count="18">
    <mergeCell ref="A96:A98"/>
    <mergeCell ref="B68:B69"/>
    <mergeCell ref="B70:B71"/>
    <mergeCell ref="A73:A95"/>
    <mergeCell ref="B73:B74"/>
    <mergeCell ref="B75:B78"/>
    <mergeCell ref="B79:B81"/>
    <mergeCell ref="B82:B83"/>
    <mergeCell ref="A4:A72"/>
    <mergeCell ref="B4:B9"/>
    <mergeCell ref="B10:B29"/>
    <mergeCell ref="B30:B38"/>
    <mergeCell ref="B39:B42"/>
    <mergeCell ref="B43:B48"/>
    <mergeCell ref="B50:B54"/>
    <mergeCell ref="B55:B63"/>
    <mergeCell ref="B64:B65"/>
    <mergeCell ref="B66:B67"/>
  </mergeCells>
  <phoneticPr fontId="3"/>
  <pageMargins left="0.7" right="0.7" top="0.75" bottom="0.75" header="0.3" footer="0.3"/>
  <pageSetup paperSize="9" scale="70" orientation="portrait" r:id="rId1"/>
  <rowBreaks count="5" manualBreakCount="5">
    <brk id="23" max="16383" man="1"/>
    <brk id="38" max="16383" man="1"/>
    <brk id="54" max="16383" man="1"/>
    <brk id="72" max="16383" man="1"/>
    <brk id="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CE4D6-E33B-4434-B2A3-E7C79E36EA9A}">
  <sheetPr>
    <tabColor theme="7" tint="0.39997558519241921"/>
    <pageSetUpPr fitToPage="1"/>
  </sheetPr>
  <dimension ref="A1:N1295"/>
  <sheetViews>
    <sheetView showGridLines="0" view="pageBreakPreview" zoomScaleNormal="115" zoomScaleSheetLayoutView="100" workbookViewId="0">
      <pane xSplit="2" ySplit="8" topLeftCell="C9" activePane="bottomRight" state="frozen"/>
      <selection pane="topRight" activeCell="C1" sqref="C1"/>
      <selection pane="bottomLeft" activeCell="A9" sqref="A9"/>
      <selection pane="bottomRight" activeCell="C9" sqref="C9"/>
    </sheetView>
  </sheetViews>
  <sheetFormatPr defaultColWidth="9.7265625" defaultRowHeight="14"/>
  <cols>
    <col min="1" max="1" width="9.90625" style="121" customWidth="1"/>
    <col min="2" max="2" width="58.453125" style="370" customWidth="1"/>
    <col min="3" max="3" width="13.08984375" style="252" customWidth="1"/>
    <col min="4" max="4" width="17" style="296" customWidth="1"/>
    <col min="5" max="6" width="13.08984375" style="252" customWidth="1"/>
    <col min="7" max="7" width="12.6328125" style="391" customWidth="1"/>
    <col min="8" max="8" width="30.6328125" style="391" customWidth="1"/>
    <col min="9" max="12" width="9.7265625" style="121"/>
    <col min="13" max="13" width="10" style="121" bestFit="1" customWidth="1"/>
    <col min="14" max="16384" width="9.7265625" style="121"/>
  </cols>
  <sheetData>
    <row r="1" spans="1:13" s="120" customFormat="1" ht="28.5" customHeight="1">
      <c r="A1" s="833" t="s">
        <v>535</v>
      </c>
      <c r="B1" s="833"/>
      <c r="C1" s="833"/>
      <c r="D1" s="833"/>
      <c r="E1" s="833"/>
      <c r="F1" s="833"/>
      <c r="G1" s="833"/>
      <c r="H1" s="833"/>
    </row>
    <row r="2" spans="1:13" ht="25.5" customHeight="1">
      <c r="A2" s="834">
        <v>45282</v>
      </c>
      <c r="B2" s="835"/>
      <c r="C2" s="835"/>
      <c r="D2" s="835"/>
      <c r="E2" s="835"/>
      <c r="F2" s="835"/>
      <c r="G2" s="835"/>
      <c r="H2" s="835"/>
    </row>
    <row r="3" spans="1:13" ht="99.75" customHeight="1">
      <c r="A3" s="836" t="s">
        <v>536</v>
      </c>
      <c r="B3" s="836"/>
      <c r="C3" s="836"/>
      <c r="D3" s="836"/>
      <c r="E3" s="836"/>
      <c r="F3" s="836"/>
      <c r="G3" s="836"/>
      <c r="H3" s="836"/>
    </row>
    <row r="4" spans="1:13" ht="48" customHeight="1">
      <c r="A4" s="836" t="s">
        <v>537</v>
      </c>
      <c r="B4" s="836"/>
      <c r="C4" s="836"/>
      <c r="D4" s="836"/>
      <c r="E4" s="836"/>
      <c r="F4" s="836"/>
      <c r="G4" s="836"/>
      <c r="H4" s="836"/>
    </row>
    <row r="5" spans="1:13">
      <c r="A5" s="122"/>
      <c r="B5" s="122"/>
      <c r="C5" s="122"/>
      <c r="D5" s="122"/>
      <c r="E5" s="122"/>
      <c r="F5" s="122"/>
      <c r="G5" s="122"/>
      <c r="H5" s="123"/>
    </row>
    <row r="6" spans="1:13" s="124" customFormat="1" ht="13.5" thickBot="1">
      <c r="A6" s="837" t="s">
        <v>538</v>
      </c>
      <c r="B6" s="837"/>
      <c r="C6" s="837"/>
      <c r="D6" s="837"/>
      <c r="E6" s="837"/>
      <c r="F6" s="838"/>
      <c r="G6" s="837"/>
      <c r="H6" s="837"/>
    </row>
    <row r="7" spans="1:13" ht="14.15" customHeight="1" thickTop="1">
      <c r="A7" s="832" t="s">
        <v>539</v>
      </c>
      <c r="B7" s="832" t="s">
        <v>540</v>
      </c>
      <c r="C7" s="125" t="s">
        <v>541</v>
      </c>
      <c r="D7" s="636" t="s">
        <v>156</v>
      </c>
      <c r="E7" s="636"/>
      <c r="F7" s="638" t="s">
        <v>542</v>
      </c>
      <c r="G7" s="839" t="s">
        <v>543</v>
      </c>
      <c r="H7" s="841" t="s">
        <v>544</v>
      </c>
      <c r="J7" s="832" t="s">
        <v>540</v>
      </c>
      <c r="K7" s="125" t="s">
        <v>541</v>
      </c>
      <c r="L7" s="636" t="s">
        <v>545</v>
      </c>
      <c r="M7" s="636"/>
    </row>
    <row r="8" spans="1:13" ht="14.25" customHeight="1">
      <c r="A8" s="832"/>
      <c r="B8" s="832"/>
      <c r="C8" s="126" t="s">
        <v>546</v>
      </c>
      <c r="D8" s="644" t="s">
        <v>546</v>
      </c>
      <c r="E8" s="644"/>
      <c r="F8" s="639"/>
      <c r="G8" s="840"/>
      <c r="H8" s="842"/>
      <c r="J8" s="832"/>
      <c r="K8" s="126" t="s">
        <v>546</v>
      </c>
      <c r="L8" s="127"/>
      <c r="M8" s="127"/>
    </row>
    <row r="9" spans="1:13" ht="15" customHeight="1">
      <c r="A9" s="128" t="s">
        <v>547</v>
      </c>
      <c r="B9" s="129" t="s">
        <v>548</v>
      </c>
      <c r="C9" s="130">
        <v>4.8299999999999998E-4</v>
      </c>
      <c r="D9" s="131"/>
      <c r="E9" s="132" t="s">
        <v>549</v>
      </c>
      <c r="F9" s="133">
        <v>1</v>
      </c>
      <c r="G9" s="134">
        <v>100</v>
      </c>
      <c r="H9" s="135"/>
      <c r="J9" s="129" t="s">
        <v>548</v>
      </c>
      <c r="K9" s="130">
        <v>4.8299999999999998E-4</v>
      </c>
      <c r="L9" s="131"/>
      <c r="M9" s="132">
        <v>4.4099999999999999E-4</v>
      </c>
    </row>
    <row r="10" spans="1:13" ht="15" customHeight="1">
      <c r="A10" s="136" t="s">
        <v>550</v>
      </c>
      <c r="B10" s="137" t="s">
        <v>551</v>
      </c>
      <c r="C10" s="138">
        <v>4.6299999999999998E-4</v>
      </c>
      <c r="D10" s="139"/>
      <c r="E10" s="140">
        <v>0</v>
      </c>
      <c r="F10" s="133">
        <v>2</v>
      </c>
      <c r="G10" s="141">
        <v>100</v>
      </c>
      <c r="H10" s="142"/>
      <c r="J10" s="137" t="s">
        <v>551</v>
      </c>
      <c r="K10" s="138">
        <v>4.6299999999999998E-4</v>
      </c>
      <c r="L10" s="139"/>
      <c r="M10" s="140">
        <v>0</v>
      </c>
    </row>
    <row r="11" spans="1:13" ht="15" customHeight="1">
      <c r="A11" s="646" t="s">
        <v>552</v>
      </c>
      <c r="B11" s="649" t="s">
        <v>553</v>
      </c>
      <c r="C11" s="652">
        <v>4.9200000000000003E-4</v>
      </c>
      <c r="D11" s="143" t="s">
        <v>554</v>
      </c>
      <c r="E11" s="144">
        <v>0</v>
      </c>
      <c r="F11" s="133">
        <v>3</v>
      </c>
      <c r="G11" s="664" t="s">
        <v>555</v>
      </c>
      <c r="H11" s="690"/>
      <c r="J11" s="145" t="s">
        <v>553</v>
      </c>
      <c r="K11" s="146">
        <v>4.9200000000000003E-4</v>
      </c>
      <c r="L11" s="143" t="s">
        <v>554</v>
      </c>
      <c r="M11" s="144">
        <v>0</v>
      </c>
    </row>
    <row r="12" spans="1:13" ht="15" customHeight="1">
      <c r="A12" s="646"/>
      <c r="B12" s="649"/>
      <c r="C12" s="652"/>
      <c r="D12" s="147" t="s">
        <v>556</v>
      </c>
      <c r="E12" s="148">
        <v>4.37E-4</v>
      </c>
      <c r="F12" s="133">
        <v>4</v>
      </c>
      <c r="G12" s="664"/>
      <c r="H12" s="690"/>
      <c r="J12" s="145" t="s">
        <v>553</v>
      </c>
      <c r="K12" s="146">
        <v>4.9200000000000003E-4</v>
      </c>
      <c r="L12" s="147" t="s">
        <v>556</v>
      </c>
      <c r="M12" s="148">
        <v>4.37E-4</v>
      </c>
    </row>
    <row r="13" spans="1:13" ht="15" customHeight="1">
      <c r="A13" s="646"/>
      <c r="B13" s="649"/>
      <c r="C13" s="652"/>
      <c r="D13" s="149" t="s">
        <v>557</v>
      </c>
      <c r="E13" s="150">
        <v>4.9200000000000003E-4</v>
      </c>
      <c r="F13" s="133">
        <v>5</v>
      </c>
      <c r="G13" s="664"/>
      <c r="H13" s="690"/>
      <c r="J13" s="145" t="s">
        <v>553</v>
      </c>
      <c r="K13" s="146">
        <v>4.9200000000000003E-4</v>
      </c>
      <c r="L13" s="149" t="s">
        <v>557</v>
      </c>
      <c r="M13" s="150">
        <v>4.9200000000000003E-4</v>
      </c>
    </row>
    <row r="14" spans="1:13" ht="15" customHeight="1">
      <c r="A14" s="646" t="s">
        <v>558</v>
      </c>
      <c r="B14" s="649" t="s">
        <v>559</v>
      </c>
      <c r="C14" s="652">
        <v>3.5399999999999999E-4</v>
      </c>
      <c r="D14" s="151" t="s">
        <v>560</v>
      </c>
      <c r="E14" s="144">
        <v>0</v>
      </c>
      <c r="F14" s="133">
        <v>6</v>
      </c>
      <c r="G14" s="664">
        <v>34.520000000000003</v>
      </c>
      <c r="H14" s="690" t="s">
        <v>561</v>
      </c>
      <c r="J14" s="145" t="s">
        <v>559</v>
      </c>
      <c r="K14" s="146">
        <v>3.5399999999999999E-4</v>
      </c>
      <c r="L14" s="151" t="s">
        <v>560</v>
      </c>
      <c r="M14" s="144">
        <v>0</v>
      </c>
    </row>
    <row r="15" spans="1:13" ht="15" customHeight="1">
      <c r="A15" s="646"/>
      <c r="B15" s="649"/>
      <c r="C15" s="652"/>
      <c r="D15" s="152" t="s">
        <v>562</v>
      </c>
      <c r="E15" s="148">
        <v>4.4099999999999999E-4</v>
      </c>
      <c r="F15" s="133">
        <v>7</v>
      </c>
      <c r="G15" s="664"/>
      <c r="H15" s="690"/>
      <c r="J15" s="145" t="s">
        <v>559</v>
      </c>
      <c r="K15" s="145">
        <v>3.5399999999999999E-4</v>
      </c>
      <c r="L15" s="152" t="s">
        <v>562</v>
      </c>
      <c r="M15" s="148">
        <v>4.4099999999999999E-4</v>
      </c>
    </row>
    <row r="16" spans="1:13" ht="15" customHeight="1">
      <c r="A16" s="646"/>
      <c r="B16" s="649"/>
      <c r="C16" s="652"/>
      <c r="D16" s="149" t="s">
        <v>557</v>
      </c>
      <c r="E16" s="150">
        <v>4.86E-4</v>
      </c>
      <c r="F16" s="133">
        <v>8</v>
      </c>
      <c r="G16" s="664"/>
      <c r="H16" s="690"/>
      <c r="J16" s="145" t="s">
        <v>559</v>
      </c>
      <c r="K16" s="145">
        <v>3.5399999999999999E-4</v>
      </c>
      <c r="L16" s="149" t="s">
        <v>557</v>
      </c>
      <c r="M16" s="150">
        <v>4.86E-4</v>
      </c>
    </row>
    <row r="17" spans="1:13" ht="15" customHeight="1">
      <c r="A17" s="136" t="s">
        <v>563</v>
      </c>
      <c r="B17" s="153" t="s">
        <v>564</v>
      </c>
      <c r="C17" s="138">
        <v>2.5700000000000001E-4</v>
      </c>
      <c r="D17" s="139"/>
      <c r="E17" s="140">
        <v>3.7199999999999999E-4</v>
      </c>
      <c r="F17" s="133">
        <v>9</v>
      </c>
      <c r="G17" s="141">
        <v>100</v>
      </c>
      <c r="H17" s="142"/>
      <c r="J17" s="153" t="s">
        <v>564</v>
      </c>
      <c r="K17" s="138">
        <v>2.5700000000000001E-4</v>
      </c>
      <c r="L17" s="139"/>
      <c r="M17" s="140">
        <v>3.7199999999999999E-4</v>
      </c>
    </row>
    <row r="18" spans="1:13">
      <c r="A18" s="136" t="s">
        <v>565</v>
      </c>
      <c r="B18" s="137" t="s">
        <v>566</v>
      </c>
      <c r="C18" s="130">
        <v>4.8099999999999998E-4</v>
      </c>
      <c r="D18" s="139"/>
      <c r="E18" s="140">
        <v>4.26E-4</v>
      </c>
      <c r="F18" s="133">
        <v>10</v>
      </c>
      <c r="G18" s="141" t="s">
        <v>555</v>
      </c>
      <c r="H18" s="142"/>
      <c r="J18" s="137" t="s">
        <v>566</v>
      </c>
      <c r="K18" s="130">
        <v>4.8099999999999998E-4</v>
      </c>
      <c r="L18" s="139"/>
      <c r="M18" s="140">
        <v>4.26E-4</v>
      </c>
    </row>
    <row r="19" spans="1:13" ht="15" customHeight="1">
      <c r="A19" s="646" t="s">
        <v>567</v>
      </c>
      <c r="B19" s="649" t="s">
        <v>568</v>
      </c>
      <c r="C19" s="817">
        <v>4.0499999999999998E-4</v>
      </c>
      <c r="D19" s="154" t="s">
        <v>560</v>
      </c>
      <c r="E19" s="144">
        <v>0</v>
      </c>
      <c r="F19" s="133">
        <v>11</v>
      </c>
      <c r="G19" s="743">
        <v>92.19</v>
      </c>
      <c r="H19" s="690" t="s">
        <v>561</v>
      </c>
      <c r="J19" s="145" t="s">
        <v>568</v>
      </c>
      <c r="K19" s="155">
        <v>4.0499999999999998E-4</v>
      </c>
      <c r="L19" s="154" t="s">
        <v>560</v>
      </c>
      <c r="M19" s="144">
        <v>0</v>
      </c>
    </row>
    <row r="20" spans="1:13" ht="15" customHeight="1">
      <c r="A20" s="646"/>
      <c r="B20" s="649"/>
      <c r="C20" s="817"/>
      <c r="D20" s="156" t="s">
        <v>569</v>
      </c>
      <c r="E20" s="148">
        <v>0</v>
      </c>
      <c r="F20" s="133">
        <v>12</v>
      </c>
      <c r="G20" s="743"/>
      <c r="H20" s="690"/>
      <c r="J20" s="145" t="s">
        <v>568</v>
      </c>
      <c r="K20" s="145">
        <v>4.0499999999999998E-4</v>
      </c>
      <c r="L20" s="156" t="s">
        <v>569</v>
      </c>
      <c r="M20" s="148">
        <v>0</v>
      </c>
    </row>
    <row r="21" spans="1:13" ht="15" customHeight="1">
      <c r="A21" s="646"/>
      <c r="B21" s="649"/>
      <c r="C21" s="817"/>
      <c r="D21" s="156" t="s">
        <v>570</v>
      </c>
      <c r="E21" s="148">
        <v>2.0000000000000001E-4</v>
      </c>
      <c r="F21" s="133">
        <v>13</v>
      </c>
      <c r="G21" s="743"/>
      <c r="H21" s="690"/>
      <c r="J21" s="145" t="s">
        <v>568</v>
      </c>
      <c r="K21" s="145">
        <v>4.0499999999999998E-4</v>
      </c>
      <c r="L21" s="156" t="s">
        <v>570</v>
      </c>
      <c r="M21" s="148">
        <v>2.0000000000000001E-4</v>
      </c>
    </row>
    <row r="22" spans="1:13" ht="15" customHeight="1">
      <c r="A22" s="646"/>
      <c r="B22" s="649"/>
      <c r="C22" s="817"/>
      <c r="D22" s="156" t="s">
        <v>571</v>
      </c>
      <c r="E22" s="148">
        <v>2.2000000000000001E-4</v>
      </c>
      <c r="F22" s="133">
        <v>14</v>
      </c>
      <c r="G22" s="743"/>
      <c r="H22" s="690"/>
      <c r="J22" s="145" t="s">
        <v>568</v>
      </c>
      <c r="K22" s="145">
        <v>4.0499999999999998E-4</v>
      </c>
      <c r="L22" s="156" t="s">
        <v>571</v>
      </c>
      <c r="M22" s="148">
        <v>2.2000000000000001E-4</v>
      </c>
    </row>
    <row r="23" spans="1:13" ht="15" customHeight="1">
      <c r="A23" s="646"/>
      <c r="B23" s="649"/>
      <c r="C23" s="817"/>
      <c r="D23" s="156" t="s">
        <v>572</v>
      </c>
      <c r="E23" s="148">
        <v>2.9999999999999997E-4</v>
      </c>
      <c r="F23" s="133">
        <v>15</v>
      </c>
      <c r="G23" s="743"/>
      <c r="H23" s="690"/>
      <c r="J23" s="145" t="s">
        <v>568</v>
      </c>
      <c r="K23" s="145">
        <v>4.0499999999999998E-4</v>
      </c>
      <c r="L23" s="156" t="s">
        <v>572</v>
      </c>
      <c r="M23" s="148">
        <v>2.9999999999999997E-4</v>
      </c>
    </row>
    <row r="24" spans="1:13" ht="15" customHeight="1">
      <c r="A24" s="646"/>
      <c r="B24" s="649"/>
      <c r="C24" s="817"/>
      <c r="D24" s="156" t="s">
        <v>573</v>
      </c>
      <c r="E24" s="148">
        <v>3.4899999999999997E-4</v>
      </c>
      <c r="F24" s="133">
        <v>16</v>
      </c>
      <c r="G24" s="743"/>
      <c r="H24" s="690"/>
      <c r="J24" s="145" t="s">
        <v>568</v>
      </c>
      <c r="K24" s="145">
        <v>4.0499999999999998E-4</v>
      </c>
      <c r="L24" s="156" t="s">
        <v>573</v>
      </c>
      <c r="M24" s="148">
        <v>3.4899999999999997E-4</v>
      </c>
    </row>
    <row r="25" spans="1:13" ht="15" customHeight="1">
      <c r="A25" s="646"/>
      <c r="B25" s="649"/>
      <c r="C25" s="817"/>
      <c r="D25" s="156" t="s">
        <v>574</v>
      </c>
      <c r="E25" s="148">
        <v>3.6999999999999999E-4</v>
      </c>
      <c r="F25" s="133">
        <v>17</v>
      </c>
      <c r="G25" s="743"/>
      <c r="H25" s="690"/>
      <c r="J25" s="145" t="s">
        <v>568</v>
      </c>
      <c r="K25" s="145">
        <v>4.0499999999999998E-4</v>
      </c>
      <c r="L25" s="156" t="s">
        <v>574</v>
      </c>
      <c r="M25" s="148">
        <v>3.6999999999999999E-4</v>
      </c>
    </row>
    <row r="26" spans="1:13" ht="15" customHeight="1">
      <c r="A26" s="646"/>
      <c r="B26" s="649"/>
      <c r="C26" s="817"/>
      <c r="D26" s="157" t="s">
        <v>575</v>
      </c>
      <c r="E26" s="148">
        <v>4.0000000000000002E-4</v>
      </c>
      <c r="F26" s="133">
        <v>18</v>
      </c>
      <c r="G26" s="743"/>
      <c r="H26" s="690"/>
      <c r="J26" s="145" t="s">
        <v>568</v>
      </c>
      <c r="K26" s="145">
        <v>4.0499999999999998E-4</v>
      </c>
      <c r="L26" s="157" t="s">
        <v>575</v>
      </c>
      <c r="M26" s="148">
        <v>4.0000000000000002E-4</v>
      </c>
    </row>
    <row r="27" spans="1:13" ht="15" customHeight="1">
      <c r="A27" s="646"/>
      <c r="B27" s="649"/>
      <c r="C27" s="817"/>
      <c r="D27" s="157" t="s">
        <v>576</v>
      </c>
      <c r="E27" s="148">
        <v>3.6699999999999998E-4</v>
      </c>
      <c r="F27" s="133">
        <v>19</v>
      </c>
      <c r="G27" s="743"/>
      <c r="H27" s="690"/>
      <c r="J27" s="145" t="s">
        <v>568</v>
      </c>
      <c r="K27" s="145">
        <v>4.0499999999999998E-4</v>
      </c>
      <c r="L27" s="157" t="s">
        <v>576</v>
      </c>
      <c r="M27" s="148">
        <v>3.6699999999999998E-4</v>
      </c>
    </row>
    <row r="28" spans="1:13" ht="15" customHeight="1">
      <c r="A28" s="646"/>
      <c r="B28" s="649"/>
      <c r="C28" s="817"/>
      <c r="D28" s="158" t="s">
        <v>577</v>
      </c>
      <c r="E28" s="150">
        <v>3.6200000000000002E-4</v>
      </c>
      <c r="F28" s="133">
        <v>20</v>
      </c>
      <c r="G28" s="743"/>
      <c r="H28" s="690"/>
      <c r="J28" s="145" t="s">
        <v>568</v>
      </c>
      <c r="K28" s="145">
        <v>4.0499999999999998E-4</v>
      </c>
      <c r="L28" s="158" t="s">
        <v>577</v>
      </c>
      <c r="M28" s="150">
        <v>3.6200000000000002E-4</v>
      </c>
    </row>
    <row r="29" spans="1:13" ht="15" customHeight="1">
      <c r="A29" s="646" t="s">
        <v>578</v>
      </c>
      <c r="B29" s="662" t="s">
        <v>579</v>
      </c>
      <c r="C29" s="679">
        <v>4.08E-4</v>
      </c>
      <c r="D29" s="151" t="s">
        <v>580</v>
      </c>
      <c r="E29" s="144">
        <v>0</v>
      </c>
      <c r="F29" s="133">
        <v>21</v>
      </c>
      <c r="G29" s="664">
        <v>100</v>
      </c>
      <c r="H29" s="690"/>
      <c r="J29" s="159" t="s">
        <v>579</v>
      </c>
      <c r="K29" s="160">
        <v>4.08E-4</v>
      </c>
      <c r="L29" s="151" t="s">
        <v>580</v>
      </c>
      <c r="M29" s="144">
        <v>0</v>
      </c>
    </row>
    <row r="30" spans="1:13" ht="15" customHeight="1">
      <c r="A30" s="646"/>
      <c r="B30" s="649"/>
      <c r="C30" s="679"/>
      <c r="D30" s="131" t="s">
        <v>581</v>
      </c>
      <c r="E30" s="148">
        <v>4.1800000000000002E-4</v>
      </c>
      <c r="F30" s="133">
        <v>22</v>
      </c>
      <c r="G30" s="664"/>
      <c r="H30" s="690"/>
      <c r="J30" s="159" t="s">
        <v>579</v>
      </c>
      <c r="K30" s="145">
        <v>4.08E-4</v>
      </c>
      <c r="L30" s="131" t="s">
        <v>581</v>
      </c>
      <c r="M30" s="148">
        <v>4.1800000000000002E-4</v>
      </c>
    </row>
    <row r="31" spans="1:13" ht="15" customHeight="1">
      <c r="A31" s="646"/>
      <c r="B31" s="649"/>
      <c r="C31" s="679"/>
      <c r="D31" s="149" t="s">
        <v>577</v>
      </c>
      <c r="E31" s="150">
        <v>4.28E-4</v>
      </c>
      <c r="F31" s="133">
        <v>23</v>
      </c>
      <c r="G31" s="664"/>
      <c r="H31" s="690"/>
      <c r="J31" s="159" t="s">
        <v>579</v>
      </c>
      <c r="K31" s="145">
        <v>4.08E-4</v>
      </c>
      <c r="L31" s="149" t="s">
        <v>577</v>
      </c>
      <c r="M31" s="150">
        <v>4.28E-4</v>
      </c>
    </row>
    <row r="32" spans="1:13" ht="15" customHeight="1">
      <c r="A32" s="646" t="s">
        <v>582</v>
      </c>
      <c r="B32" s="649" t="s">
        <v>583</v>
      </c>
      <c r="C32" s="652">
        <v>3.0200000000000002E-4</v>
      </c>
      <c r="D32" s="151" t="s">
        <v>560</v>
      </c>
      <c r="E32" s="144">
        <v>0</v>
      </c>
      <c r="F32" s="133">
        <v>24</v>
      </c>
      <c r="G32" s="664">
        <v>96.9</v>
      </c>
      <c r="H32" s="690" t="s">
        <v>561</v>
      </c>
      <c r="J32" s="145" t="s">
        <v>583</v>
      </c>
      <c r="K32" s="146">
        <v>3.0200000000000002E-4</v>
      </c>
      <c r="L32" s="151" t="s">
        <v>560</v>
      </c>
      <c r="M32" s="144">
        <v>0</v>
      </c>
    </row>
    <row r="33" spans="1:13" ht="15" customHeight="1">
      <c r="A33" s="646"/>
      <c r="B33" s="649"/>
      <c r="C33" s="652"/>
      <c r="D33" s="147" t="s">
        <v>569</v>
      </c>
      <c r="E33" s="148">
        <v>2.0000000000000001E-4</v>
      </c>
      <c r="F33" s="133">
        <v>25</v>
      </c>
      <c r="G33" s="664"/>
      <c r="H33" s="690"/>
      <c r="J33" s="145" t="s">
        <v>583</v>
      </c>
      <c r="K33" s="145">
        <v>3.0200000000000002E-4</v>
      </c>
      <c r="L33" s="147" t="s">
        <v>569</v>
      </c>
      <c r="M33" s="148">
        <v>2.0000000000000001E-4</v>
      </c>
    </row>
    <row r="34" spans="1:13" ht="15" customHeight="1">
      <c r="A34" s="646"/>
      <c r="B34" s="649"/>
      <c r="C34" s="652"/>
      <c r="D34" s="147" t="s">
        <v>584</v>
      </c>
      <c r="E34" s="148">
        <v>4.7600000000000002E-4</v>
      </c>
      <c r="F34" s="133">
        <v>26</v>
      </c>
      <c r="G34" s="664"/>
      <c r="H34" s="690"/>
      <c r="J34" s="145" t="s">
        <v>583</v>
      </c>
      <c r="K34" s="145">
        <v>3.0200000000000002E-4</v>
      </c>
      <c r="L34" s="147" t="s">
        <v>584</v>
      </c>
      <c r="M34" s="148">
        <v>4.7600000000000002E-4</v>
      </c>
    </row>
    <row r="35" spans="1:13" ht="15" customHeight="1">
      <c r="A35" s="670"/>
      <c r="B35" s="671"/>
      <c r="C35" s="672"/>
      <c r="D35" s="161" t="s">
        <v>577</v>
      </c>
      <c r="E35" s="162">
        <v>5.1599999999999997E-4</v>
      </c>
      <c r="F35" s="133">
        <v>27</v>
      </c>
      <c r="G35" s="673"/>
      <c r="H35" s="698"/>
      <c r="J35" s="145" t="s">
        <v>583</v>
      </c>
      <c r="K35" s="145">
        <v>3.0200000000000002E-4</v>
      </c>
      <c r="L35" s="161" t="s">
        <v>577</v>
      </c>
      <c r="M35" s="162">
        <v>5.1599999999999997E-4</v>
      </c>
    </row>
    <row r="36" spans="1:13" ht="15" customHeight="1">
      <c r="A36" s="647" t="s">
        <v>585</v>
      </c>
      <c r="B36" s="663" t="s">
        <v>586</v>
      </c>
      <c r="C36" s="653">
        <v>5.0000000000000001E-4</v>
      </c>
      <c r="D36" s="163" t="s">
        <v>560</v>
      </c>
      <c r="E36" s="164">
        <v>0</v>
      </c>
      <c r="F36" s="133">
        <v>28</v>
      </c>
      <c r="G36" s="656">
        <v>100</v>
      </c>
      <c r="H36" s="721"/>
      <c r="J36" s="165" t="s">
        <v>586</v>
      </c>
      <c r="K36" s="166">
        <v>5.0000000000000001E-4</v>
      </c>
      <c r="L36" s="163" t="s">
        <v>560</v>
      </c>
      <c r="M36" s="164">
        <v>0</v>
      </c>
    </row>
    <row r="37" spans="1:13" ht="15" customHeight="1">
      <c r="A37" s="646"/>
      <c r="B37" s="662"/>
      <c r="C37" s="652"/>
      <c r="D37" s="147" t="s">
        <v>556</v>
      </c>
      <c r="E37" s="167">
        <v>4.3100000000000001E-4</v>
      </c>
      <c r="F37" s="133">
        <v>29</v>
      </c>
      <c r="G37" s="655"/>
      <c r="H37" s="706"/>
      <c r="J37" s="165" t="s">
        <v>586</v>
      </c>
      <c r="K37" s="145">
        <v>5.0000000000000001E-4</v>
      </c>
      <c r="L37" s="147" t="s">
        <v>556</v>
      </c>
      <c r="M37" s="167">
        <v>4.3100000000000001E-4</v>
      </c>
    </row>
    <row r="38" spans="1:13" ht="15" customHeight="1">
      <c r="A38" s="646"/>
      <c r="B38" s="662"/>
      <c r="C38" s="652"/>
      <c r="D38" s="149" t="s">
        <v>577</v>
      </c>
      <c r="E38" s="132">
        <v>5.0600000000000005E-4</v>
      </c>
      <c r="F38" s="133">
        <v>30</v>
      </c>
      <c r="G38" s="655"/>
      <c r="H38" s="706"/>
      <c r="J38" s="165" t="s">
        <v>586</v>
      </c>
      <c r="K38" s="145">
        <v>5.0000000000000001E-4</v>
      </c>
      <c r="L38" s="149" t="s">
        <v>577</v>
      </c>
      <c r="M38" s="132">
        <v>5.0600000000000005E-4</v>
      </c>
    </row>
    <row r="39" spans="1:13" ht="15" customHeight="1">
      <c r="A39" s="646" t="s">
        <v>587</v>
      </c>
      <c r="B39" s="662" t="s">
        <v>588</v>
      </c>
      <c r="C39" s="652">
        <v>2.5799999999999998E-4</v>
      </c>
      <c r="D39" s="151" t="s">
        <v>560</v>
      </c>
      <c r="E39" s="144">
        <v>0</v>
      </c>
      <c r="F39" s="133">
        <v>31</v>
      </c>
      <c r="G39" s="664">
        <v>99.69</v>
      </c>
      <c r="H39" s="690" t="s">
        <v>561</v>
      </c>
      <c r="J39" s="159" t="s">
        <v>588</v>
      </c>
      <c r="K39" s="146">
        <v>2.5799999999999998E-4</v>
      </c>
      <c r="L39" s="151" t="s">
        <v>560</v>
      </c>
      <c r="M39" s="144">
        <v>0</v>
      </c>
    </row>
    <row r="40" spans="1:13" ht="15" customHeight="1">
      <c r="A40" s="646"/>
      <c r="B40" s="649"/>
      <c r="C40" s="652"/>
      <c r="D40" s="147" t="s">
        <v>556</v>
      </c>
      <c r="E40" s="148">
        <v>5.0299999999999997E-4</v>
      </c>
      <c r="F40" s="133">
        <v>32</v>
      </c>
      <c r="G40" s="664"/>
      <c r="H40" s="690"/>
      <c r="J40" s="159" t="s">
        <v>588</v>
      </c>
      <c r="K40" s="145">
        <v>2.5799999999999998E-4</v>
      </c>
      <c r="L40" s="147" t="s">
        <v>556</v>
      </c>
      <c r="M40" s="148">
        <v>5.0299999999999997E-4</v>
      </c>
    </row>
    <row r="41" spans="1:13" ht="15" customHeight="1">
      <c r="A41" s="646"/>
      <c r="B41" s="649"/>
      <c r="C41" s="652"/>
      <c r="D41" s="149" t="s">
        <v>557</v>
      </c>
      <c r="E41" s="150">
        <v>5.3399999999999997E-4</v>
      </c>
      <c r="F41" s="133">
        <v>33</v>
      </c>
      <c r="G41" s="664"/>
      <c r="H41" s="690"/>
      <c r="J41" s="159" t="s">
        <v>588</v>
      </c>
      <c r="K41" s="145">
        <v>2.5799999999999998E-4</v>
      </c>
      <c r="L41" s="149" t="s">
        <v>557</v>
      </c>
      <c r="M41" s="150">
        <v>5.3399999999999997E-4</v>
      </c>
    </row>
    <row r="42" spans="1:13" ht="15" customHeight="1">
      <c r="A42" s="646" t="s">
        <v>589</v>
      </c>
      <c r="B42" s="697" t="s">
        <v>590</v>
      </c>
      <c r="C42" s="652">
        <v>3.6000000000000002E-4</v>
      </c>
      <c r="D42" s="151" t="s">
        <v>560</v>
      </c>
      <c r="E42" s="144">
        <v>0</v>
      </c>
      <c r="F42" s="133">
        <v>34</v>
      </c>
      <c r="G42" s="664">
        <v>55.47</v>
      </c>
      <c r="H42" s="690" t="s">
        <v>591</v>
      </c>
      <c r="J42" s="168" t="s">
        <v>590</v>
      </c>
      <c r="K42" s="146">
        <v>3.6000000000000002E-4</v>
      </c>
      <c r="L42" s="151" t="s">
        <v>560</v>
      </c>
      <c r="M42" s="144">
        <v>0</v>
      </c>
    </row>
    <row r="43" spans="1:13" ht="15" customHeight="1">
      <c r="A43" s="647"/>
      <c r="B43" s="829"/>
      <c r="C43" s="653"/>
      <c r="D43" s="147" t="s">
        <v>592</v>
      </c>
      <c r="E43" s="148">
        <v>4.1399999999999998E-4</v>
      </c>
      <c r="F43" s="133">
        <v>35</v>
      </c>
      <c r="G43" s="656"/>
      <c r="H43" s="721"/>
      <c r="J43" s="168" t="s">
        <v>590</v>
      </c>
      <c r="K43" s="145">
        <v>3.6000000000000002E-4</v>
      </c>
      <c r="L43" s="147" t="s">
        <v>592</v>
      </c>
      <c r="M43" s="148">
        <v>4.1399999999999998E-4</v>
      </c>
    </row>
    <row r="44" spans="1:13" ht="15" customHeight="1">
      <c r="A44" s="648"/>
      <c r="B44" s="830"/>
      <c r="C44" s="654"/>
      <c r="D44" s="149" t="s">
        <v>577</v>
      </c>
      <c r="E44" s="150">
        <v>4.4700000000000002E-4</v>
      </c>
      <c r="F44" s="133">
        <v>36</v>
      </c>
      <c r="G44" s="831"/>
      <c r="H44" s="811"/>
      <c r="J44" s="168" t="s">
        <v>590</v>
      </c>
      <c r="K44" s="145">
        <v>3.6000000000000002E-4</v>
      </c>
      <c r="L44" s="149" t="s">
        <v>577</v>
      </c>
      <c r="M44" s="150">
        <v>4.4700000000000002E-4</v>
      </c>
    </row>
    <row r="45" spans="1:13" ht="15" customHeight="1">
      <c r="A45" s="646" t="s">
        <v>593</v>
      </c>
      <c r="B45" s="649" t="s">
        <v>594</v>
      </c>
      <c r="C45" s="652">
        <v>3.5199999999999999E-4</v>
      </c>
      <c r="D45" s="151" t="s">
        <v>560</v>
      </c>
      <c r="E45" s="144">
        <v>0</v>
      </c>
      <c r="F45" s="133">
        <v>37</v>
      </c>
      <c r="G45" s="743">
        <v>85.64</v>
      </c>
      <c r="H45" s="690" t="s">
        <v>591</v>
      </c>
      <c r="J45" s="145" t="s">
        <v>594</v>
      </c>
      <c r="K45" s="146">
        <v>3.5199999999999999E-4</v>
      </c>
      <c r="L45" s="151" t="s">
        <v>560</v>
      </c>
      <c r="M45" s="144">
        <v>0</v>
      </c>
    </row>
    <row r="46" spans="1:13" ht="15" customHeight="1">
      <c r="A46" s="646"/>
      <c r="B46" s="649"/>
      <c r="C46" s="652"/>
      <c r="D46" s="147" t="s">
        <v>569</v>
      </c>
      <c r="E46" s="148">
        <v>2.0000000000000001E-4</v>
      </c>
      <c r="F46" s="133">
        <v>38</v>
      </c>
      <c r="G46" s="743"/>
      <c r="H46" s="690"/>
      <c r="J46" s="145" t="s">
        <v>594</v>
      </c>
      <c r="K46" s="145">
        <v>3.5199999999999999E-4</v>
      </c>
      <c r="L46" s="147" t="s">
        <v>569</v>
      </c>
      <c r="M46" s="148">
        <v>2.0000000000000001E-4</v>
      </c>
    </row>
    <row r="47" spans="1:13" ht="15" customHeight="1">
      <c r="A47" s="646"/>
      <c r="B47" s="649"/>
      <c r="C47" s="652"/>
      <c r="D47" s="147" t="s">
        <v>570</v>
      </c>
      <c r="E47" s="148">
        <v>0</v>
      </c>
      <c r="F47" s="133">
        <v>39</v>
      </c>
      <c r="G47" s="743"/>
      <c r="H47" s="690"/>
      <c r="J47" s="145" t="s">
        <v>594</v>
      </c>
      <c r="K47" s="145">
        <v>3.5199999999999999E-4</v>
      </c>
      <c r="L47" s="147" t="s">
        <v>570</v>
      </c>
      <c r="M47" s="148">
        <v>0</v>
      </c>
    </row>
    <row r="48" spans="1:13" ht="15" customHeight="1">
      <c r="A48" s="646"/>
      <c r="B48" s="649"/>
      <c r="C48" s="652"/>
      <c r="D48" s="147" t="s">
        <v>571</v>
      </c>
      <c r="E48" s="148">
        <v>0</v>
      </c>
      <c r="F48" s="133">
        <v>40</v>
      </c>
      <c r="G48" s="743"/>
      <c r="H48" s="690"/>
      <c r="J48" s="145" t="s">
        <v>594</v>
      </c>
      <c r="K48" s="145">
        <v>3.5199999999999999E-4</v>
      </c>
      <c r="L48" s="147" t="s">
        <v>571</v>
      </c>
      <c r="M48" s="148">
        <v>0</v>
      </c>
    </row>
    <row r="49" spans="1:13" ht="15" customHeight="1">
      <c r="A49" s="646"/>
      <c r="B49" s="649"/>
      <c r="C49" s="652"/>
      <c r="D49" s="147" t="s">
        <v>572</v>
      </c>
      <c r="E49" s="148">
        <v>2.4800000000000001E-4</v>
      </c>
      <c r="F49" s="133">
        <v>41</v>
      </c>
      <c r="G49" s="743"/>
      <c r="H49" s="690"/>
      <c r="J49" s="145" t="s">
        <v>594</v>
      </c>
      <c r="K49" s="145">
        <v>3.5199999999999999E-4</v>
      </c>
      <c r="L49" s="147" t="s">
        <v>572</v>
      </c>
      <c r="M49" s="148">
        <v>2.4800000000000001E-4</v>
      </c>
    </row>
    <row r="50" spans="1:13" ht="15" customHeight="1">
      <c r="A50" s="646"/>
      <c r="B50" s="649"/>
      <c r="C50" s="652"/>
      <c r="D50" s="147" t="s">
        <v>573</v>
      </c>
      <c r="E50" s="148">
        <v>0</v>
      </c>
      <c r="F50" s="133">
        <v>42</v>
      </c>
      <c r="G50" s="743"/>
      <c r="H50" s="690"/>
      <c r="J50" s="145" t="s">
        <v>594</v>
      </c>
      <c r="K50" s="145">
        <v>3.5199999999999999E-4</v>
      </c>
      <c r="L50" s="147" t="s">
        <v>573</v>
      </c>
      <c r="M50" s="148">
        <v>0</v>
      </c>
    </row>
    <row r="51" spans="1:13" ht="15" customHeight="1">
      <c r="A51" s="646"/>
      <c r="B51" s="649"/>
      <c r="C51" s="652"/>
      <c r="D51" s="147" t="s">
        <v>574</v>
      </c>
      <c r="E51" s="148">
        <v>0</v>
      </c>
      <c r="F51" s="133">
        <v>43</v>
      </c>
      <c r="G51" s="743"/>
      <c r="H51" s="690"/>
      <c r="J51" s="145" t="s">
        <v>594</v>
      </c>
      <c r="K51" s="145">
        <v>3.5199999999999999E-4</v>
      </c>
      <c r="L51" s="147" t="s">
        <v>574</v>
      </c>
      <c r="M51" s="148">
        <v>0</v>
      </c>
    </row>
    <row r="52" spans="1:13" ht="15" customHeight="1">
      <c r="A52" s="646"/>
      <c r="B52" s="649"/>
      <c r="C52" s="652"/>
      <c r="D52" s="147" t="s">
        <v>595</v>
      </c>
      <c r="E52" s="148">
        <v>0</v>
      </c>
      <c r="F52" s="133">
        <v>44</v>
      </c>
      <c r="G52" s="743"/>
      <c r="H52" s="690"/>
      <c r="J52" s="145" t="s">
        <v>594</v>
      </c>
      <c r="K52" s="145">
        <v>3.5199999999999999E-4</v>
      </c>
      <c r="L52" s="147" t="s">
        <v>595</v>
      </c>
      <c r="M52" s="148">
        <v>0</v>
      </c>
    </row>
    <row r="53" spans="1:13" ht="15" customHeight="1">
      <c r="A53" s="646"/>
      <c r="B53" s="649"/>
      <c r="C53" s="652"/>
      <c r="D53" s="152" t="s">
        <v>596</v>
      </c>
      <c r="E53" s="148">
        <v>2.4800000000000001E-4</v>
      </c>
      <c r="F53" s="133">
        <v>45</v>
      </c>
      <c r="G53" s="743"/>
      <c r="H53" s="690"/>
      <c r="J53" s="145" t="s">
        <v>594</v>
      </c>
      <c r="K53" s="145">
        <v>3.5199999999999999E-4</v>
      </c>
      <c r="L53" s="152" t="s">
        <v>596</v>
      </c>
      <c r="M53" s="148">
        <v>2.4800000000000001E-4</v>
      </c>
    </row>
    <row r="54" spans="1:13" ht="15" customHeight="1">
      <c r="A54" s="646"/>
      <c r="B54" s="649"/>
      <c r="C54" s="652"/>
      <c r="D54" s="152" t="s">
        <v>597</v>
      </c>
      <c r="E54" s="148">
        <v>1.6100000000000001E-4</v>
      </c>
      <c r="F54" s="133">
        <v>46</v>
      </c>
      <c r="G54" s="743"/>
      <c r="H54" s="690"/>
      <c r="J54" s="145" t="s">
        <v>594</v>
      </c>
      <c r="K54" s="145">
        <v>3.5199999999999999E-4</v>
      </c>
      <c r="L54" s="152" t="s">
        <v>597</v>
      </c>
      <c r="M54" s="148">
        <v>1.6100000000000001E-4</v>
      </c>
    </row>
    <row r="55" spans="1:13" ht="15" customHeight="1">
      <c r="A55" s="646"/>
      <c r="B55" s="649"/>
      <c r="C55" s="652"/>
      <c r="D55" s="152" t="s">
        <v>598</v>
      </c>
      <c r="E55" s="148">
        <v>3.8900000000000002E-4</v>
      </c>
      <c r="F55" s="133">
        <v>47</v>
      </c>
      <c r="G55" s="743"/>
      <c r="H55" s="690"/>
      <c r="J55" s="145" t="s">
        <v>594</v>
      </c>
      <c r="K55" s="145">
        <v>3.5199999999999999E-4</v>
      </c>
      <c r="L55" s="152" t="s">
        <v>598</v>
      </c>
      <c r="M55" s="148">
        <v>3.8900000000000002E-4</v>
      </c>
    </row>
    <row r="56" spans="1:13" ht="15" customHeight="1">
      <c r="A56" s="646"/>
      <c r="B56" s="649"/>
      <c r="C56" s="652"/>
      <c r="D56" s="149" t="s">
        <v>577</v>
      </c>
      <c r="E56" s="150">
        <v>3.9500000000000001E-4</v>
      </c>
      <c r="F56" s="133">
        <v>48</v>
      </c>
      <c r="G56" s="743"/>
      <c r="H56" s="690"/>
      <c r="J56" s="145" t="s">
        <v>594</v>
      </c>
      <c r="K56" s="145">
        <v>3.5199999999999999E-4</v>
      </c>
      <c r="L56" s="149" t="s">
        <v>577</v>
      </c>
      <c r="M56" s="150">
        <v>3.9500000000000001E-4</v>
      </c>
    </row>
    <row r="57" spans="1:13" ht="15" customHeight="1">
      <c r="A57" s="169" t="s">
        <v>599</v>
      </c>
      <c r="B57" s="170" t="s">
        <v>600</v>
      </c>
      <c r="C57" s="171">
        <v>4.64E-4</v>
      </c>
      <c r="D57" s="172"/>
      <c r="E57" s="140">
        <v>5.0000000000000001E-4</v>
      </c>
      <c r="F57" s="133">
        <v>49</v>
      </c>
      <c r="G57" s="141">
        <v>100</v>
      </c>
      <c r="H57" s="142"/>
      <c r="J57" s="170" t="s">
        <v>600</v>
      </c>
      <c r="K57" s="171">
        <v>4.64E-4</v>
      </c>
      <c r="L57" s="172"/>
      <c r="M57" s="140">
        <v>5.0000000000000001E-4</v>
      </c>
    </row>
    <row r="58" spans="1:13" ht="15" customHeight="1">
      <c r="A58" s="646" t="s">
        <v>601</v>
      </c>
      <c r="B58" s="662" t="s">
        <v>602</v>
      </c>
      <c r="C58" s="733">
        <v>3.6200000000000002E-4</v>
      </c>
      <c r="D58" s="173" t="s">
        <v>603</v>
      </c>
      <c r="E58" s="174">
        <v>0</v>
      </c>
      <c r="F58" s="133">
        <v>50</v>
      </c>
      <c r="G58" s="664">
        <v>100</v>
      </c>
      <c r="H58" s="690"/>
      <c r="J58" s="159" t="s">
        <v>602</v>
      </c>
      <c r="K58" s="175">
        <v>3.6200000000000002E-4</v>
      </c>
      <c r="L58" s="173" t="s">
        <v>603</v>
      </c>
      <c r="M58" s="174">
        <v>0</v>
      </c>
    </row>
    <row r="59" spans="1:13" ht="15" customHeight="1">
      <c r="A59" s="647"/>
      <c r="B59" s="650"/>
      <c r="C59" s="735"/>
      <c r="D59" s="176" t="s">
        <v>604</v>
      </c>
      <c r="E59" s="177">
        <v>4.2299999999999998E-4</v>
      </c>
      <c r="F59" s="133">
        <v>51</v>
      </c>
      <c r="G59" s="664"/>
      <c r="H59" s="690"/>
      <c r="J59" s="159" t="s">
        <v>602</v>
      </c>
      <c r="K59" s="145">
        <v>3.6200000000000002E-4</v>
      </c>
      <c r="L59" s="176" t="s">
        <v>604</v>
      </c>
      <c r="M59" s="177">
        <v>4.2299999999999998E-4</v>
      </c>
    </row>
    <row r="60" spans="1:13" ht="15" customHeight="1">
      <c r="A60" s="647"/>
      <c r="B60" s="650"/>
      <c r="C60" s="735"/>
      <c r="D60" s="178" t="s">
        <v>605</v>
      </c>
      <c r="E60" s="179">
        <v>4.0299999999999998E-4</v>
      </c>
      <c r="F60" s="133">
        <v>52</v>
      </c>
      <c r="G60" s="664"/>
      <c r="H60" s="690"/>
      <c r="J60" s="159" t="s">
        <v>602</v>
      </c>
      <c r="K60" s="145">
        <v>3.6200000000000002E-4</v>
      </c>
      <c r="L60" s="178" t="s">
        <v>605</v>
      </c>
      <c r="M60" s="179">
        <v>4.0299999999999998E-4</v>
      </c>
    </row>
    <row r="61" spans="1:13" ht="15" customHeight="1">
      <c r="A61" s="646" t="s">
        <v>606</v>
      </c>
      <c r="B61" s="649" t="s">
        <v>607</v>
      </c>
      <c r="C61" s="652">
        <v>4.1599999999999997E-4</v>
      </c>
      <c r="D61" s="151" t="s">
        <v>560</v>
      </c>
      <c r="E61" s="144">
        <v>0</v>
      </c>
      <c r="F61" s="133">
        <v>53</v>
      </c>
      <c r="G61" s="664">
        <v>100</v>
      </c>
      <c r="H61" s="690"/>
      <c r="J61" s="145" t="s">
        <v>607</v>
      </c>
      <c r="K61" s="146">
        <v>4.1599999999999997E-4</v>
      </c>
      <c r="L61" s="151" t="s">
        <v>560</v>
      </c>
      <c r="M61" s="144">
        <v>0</v>
      </c>
    </row>
    <row r="62" spans="1:13" ht="15" customHeight="1">
      <c r="A62" s="646"/>
      <c r="B62" s="649"/>
      <c r="C62" s="652"/>
      <c r="D62" s="131" t="s">
        <v>592</v>
      </c>
      <c r="E62" s="148">
        <v>4.6500000000000003E-4</v>
      </c>
      <c r="F62" s="133">
        <v>54</v>
      </c>
      <c r="G62" s="664"/>
      <c r="H62" s="690"/>
      <c r="J62" s="145" t="s">
        <v>607</v>
      </c>
      <c r="K62" s="145">
        <v>4.1599999999999997E-4</v>
      </c>
      <c r="L62" s="131" t="s">
        <v>592</v>
      </c>
      <c r="M62" s="148">
        <v>4.6500000000000003E-4</v>
      </c>
    </row>
    <row r="63" spans="1:13" ht="15" customHeight="1">
      <c r="A63" s="670"/>
      <c r="B63" s="671"/>
      <c r="C63" s="672"/>
      <c r="D63" s="161" t="s">
        <v>577</v>
      </c>
      <c r="E63" s="162">
        <v>4.84E-4</v>
      </c>
      <c r="F63" s="133">
        <v>55</v>
      </c>
      <c r="G63" s="673"/>
      <c r="H63" s="698"/>
      <c r="J63" s="145" t="s">
        <v>607</v>
      </c>
      <c r="K63" s="145">
        <v>4.1599999999999997E-4</v>
      </c>
      <c r="L63" s="161" t="s">
        <v>577</v>
      </c>
      <c r="M63" s="162">
        <v>4.84E-4</v>
      </c>
    </row>
    <row r="64" spans="1:13" ht="15" customHeight="1">
      <c r="A64" s="825" t="s">
        <v>608</v>
      </c>
      <c r="B64" s="678" t="s">
        <v>609</v>
      </c>
      <c r="C64" s="679">
        <v>5.3600000000000002E-4</v>
      </c>
      <c r="D64" s="180" t="s">
        <v>560</v>
      </c>
      <c r="E64" s="181">
        <v>0</v>
      </c>
      <c r="F64" s="133">
        <v>56</v>
      </c>
      <c r="G64" s="655">
        <v>83.29</v>
      </c>
      <c r="H64" s="706" t="s">
        <v>561</v>
      </c>
      <c r="J64" s="182" t="s">
        <v>609</v>
      </c>
      <c r="K64" s="160">
        <v>5.3600000000000002E-4</v>
      </c>
      <c r="L64" s="180" t="s">
        <v>560</v>
      </c>
      <c r="M64" s="181">
        <v>0</v>
      </c>
    </row>
    <row r="65" spans="1:13" ht="15" customHeight="1">
      <c r="A65" s="646"/>
      <c r="B65" s="649"/>
      <c r="C65" s="652"/>
      <c r="D65" s="131" t="s">
        <v>592</v>
      </c>
      <c r="E65" s="148">
        <v>4.9799999999999996E-4</v>
      </c>
      <c r="F65" s="133">
        <v>57</v>
      </c>
      <c r="G65" s="664"/>
      <c r="H65" s="690"/>
      <c r="J65" s="182" t="s">
        <v>609</v>
      </c>
      <c r="K65" s="145">
        <v>5.3600000000000002E-4</v>
      </c>
      <c r="L65" s="131" t="s">
        <v>592</v>
      </c>
      <c r="M65" s="148">
        <v>4.9799999999999996E-4</v>
      </c>
    </row>
    <row r="66" spans="1:13" ht="15" customHeight="1">
      <c r="A66" s="691"/>
      <c r="B66" s="692"/>
      <c r="C66" s="693"/>
      <c r="D66" s="149" t="s">
        <v>557</v>
      </c>
      <c r="E66" s="150">
        <v>5.0600000000000005E-4</v>
      </c>
      <c r="F66" s="133">
        <v>58</v>
      </c>
      <c r="G66" s="694"/>
      <c r="H66" s="695"/>
      <c r="J66" s="182" t="s">
        <v>609</v>
      </c>
      <c r="K66" s="145">
        <v>5.3600000000000002E-4</v>
      </c>
      <c r="L66" s="149" t="s">
        <v>557</v>
      </c>
      <c r="M66" s="150">
        <v>5.0600000000000005E-4</v>
      </c>
    </row>
    <row r="67" spans="1:13" ht="15" customHeight="1">
      <c r="A67" s="646" t="s">
        <v>610</v>
      </c>
      <c r="B67" s="649" t="s">
        <v>611</v>
      </c>
      <c r="C67" s="652">
        <v>1.64E-4</v>
      </c>
      <c r="D67" s="151" t="s">
        <v>560</v>
      </c>
      <c r="E67" s="144">
        <v>0</v>
      </c>
      <c r="F67" s="133">
        <v>59</v>
      </c>
      <c r="G67" s="743">
        <v>99.43</v>
      </c>
      <c r="H67" s="690" t="s">
        <v>561</v>
      </c>
      <c r="J67" s="145" t="s">
        <v>611</v>
      </c>
      <c r="K67" s="146">
        <v>1.64E-4</v>
      </c>
      <c r="L67" s="151" t="s">
        <v>560</v>
      </c>
      <c r="M67" s="144">
        <v>0</v>
      </c>
    </row>
    <row r="68" spans="1:13" ht="15" customHeight="1">
      <c r="A68" s="646"/>
      <c r="B68" s="649"/>
      <c r="C68" s="652"/>
      <c r="D68" s="147" t="s">
        <v>569</v>
      </c>
      <c r="E68" s="148">
        <v>2.1699999999999999E-4</v>
      </c>
      <c r="F68" s="133">
        <v>60</v>
      </c>
      <c r="G68" s="743"/>
      <c r="H68" s="690"/>
      <c r="J68" s="145" t="s">
        <v>611</v>
      </c>
      <c r="K68" s="145">
        <v>1.64E-4</v>
      </c>
      <c r="L68" s="147" t="s">
        <v>569</v>
      </c>
      <c r="M68" s="148">
        <v>2.1699999999999999E-4</v>
      </c>
    </row>
    <row r="69" spans="1:13" ht="15" customHeight="1">
      <c r="A69" s="646"/>
      <c r="B69" s="649"/>
      <c r="C69" s="652"/>
      <c r="D69" s="147" t="s">
        <v>570</v>
      </c>
      <c r="E69" s="148">
        <v>2.8200000000000002E-4</v>
      </c>
      <c r="F69" s="133">
        <v>61</v>
      </c>
      <c r="G69" s="743"/>
      <c r="H69" s="690"/>
      <c r="J69" s="145" t="s">
        <v>611</v>
      </c>
      <c r="K69" s="145">
        <v>1.64E-4</v>
      </c>
      <c r="L69" s="147" t="s">
        <v>570</v>
      </c>
      <c r="M69" s="148">
        <v>2.8200000000000002E-4</v>
      </c>
    </row>
    <row r="70" spans="1:13" ht="15" customHeight="1">
      <c r="A70" s="646"/>
      <c r="B70" s="649"/>
      <c r="C70" s="652"/>
      <c r="D70" s="147" t="s">
        <v>571</v>
      </c>
      <c r="E70" s="148">
        <v>3.0400000000000002E-4</v>
      </c>
      <c r="F70" s="133">
        <v>62</v>
      </c>
      <c r="G70" s="743"/>
      <c r="H70" s="690"/>
      <c r="J70" s="145" t="s">
        <v>611</v>
      </c>
      <c r="K70" s="145">
        <v>1.64E-4</v>
      </c>
      <c r="L70" s="147" t="s">
        <v>571</v>
      </c>
      <c r="M70" s="148">
        <v>3.0400000000000002E-4</v>
      </c>
    </row>
    <row r="71" spans="1:13" ht="15" customHeight="1">
      <c r="A71" s="646"/>
      <c r="B71" s="649"/>
      <c r="C71" s="652"/>
      <c r="D71" s="152" t="s">
        <v>612</v>
      </c>
      <c r="E71" s="148">
        <v>5.62E-4</v>
      </c>
      <c r="F71" s="133">
        <v>63</v>
      </c>
      <c r="G71" s="743"/>
      <c r="H71" s="690"/>
      <c r="J71" s="145" t="s">
        <v>611</v>
      </c>
      <c r="K71" s="145">
        <v>1.64E-4</v>
      </c>
      <c r="L71" s="152" t="s">
        <v>612</v>
      </c>
      <c r="M71" s="148">
        <v>5.62E-4</v>
      </c>
    </row>
    <row r="72" spans="1:13" ht="15" customHeight="1">
      <c r="A72" s="646"/>
      <c r="B72" s="649"/>
      <c r="C72" s="652"/>
      <c r="D72" s="149" t="s">
        <v>577</v>
      </c>
      <c r="E72" s="150">
        <v>4.8200000000000001E-4</v>
      </c>
      <c r="F72" s="133">
        <v>64</v>
      </c>
      <c r="G72" s="743"/>
      <c r="H72" s="690"/>
      <c r="J72" s="145" t="s">
        <v>611</v>
      </c>
      <c r="K72" s="145">
        <v>1.64E-4</v>
      </c>
      <c r="L72" s="149" t="s">
        <v>577</v>
      </c>
      <c r="M72" s="150">
        <v>4.8200000000000001E-4</v>
      </c>
    </row>
    <row r="73" spans="1:13" ht="15" customHeight="1">
      <c r="A73" s="646" t="s">
        <v>613</v>
      </c>
      <c r="B73" s="649" t="s">
        <v>614</v>
      </c>
      <c r="C73" s="652">
        <v>2.1100000000000001E-4</v>
      </c>
      <c r="D73" s="151" t="s">
        <v>560</v>
      </c>
      <c r="E73" s="144">
        <v>4.3999999999999999E-5</v>
      </c>
      <c r="F73" s="133">
        <v>65</v>
      </c>
      <c r="G73" s="664">
        <v>100</v>
      </c>
      <c r="H73" s="690"/>
      <c r="J73" s="145" t="s">
        <v>614</v>
      </c>
      <c r="K73" s="146">
        <v>2.1100000000000001E-4</v>
      </c>
      <c r="L73" s="151" t="s">
        <v>560</v>
      </c>
      <c r="M73" s="144">
        <v>4.3999999999999999E-5</v>
      </c>
    </row>
    <row r="74" spans="1:13" ht="15" customHeight="1">
      <c r="A74" s="646"/>
      <c r="B74" s="649"/>
      <c r="C74" s="652"/>
      <c r="D74" s="147" t="s">
        <v>556</v>
      </c>
      <c r="E74" s="148">
        <v>2.1000000000000001E-4</v>
      </c>
      <c r="F74" s="133">
        <v>66</v>
      </c>
      <c r="G74" s="664"/>
      <c r="H74" s="690"/>
      <c r="J74" s="145" t="s">
        <v>614</v>
      </c>
      <c r="K74" s="145">
        <v>2.1100000000000001E-4</v>
      </c>
      <c r="L74" s="147" t="s">
        <v>556</v>
      </c>
      <c r="M74" s="148">
        <v>2.1000000000000001E-4</v>
      </c>
    </row>
    <row r="75" spans="1:13" ht="15" customHeight="1">
      <c r="A75" s="646"/>
      <c r="B75" s="649"/>
      <c r="C75" s="652"/>
      <c r="D75" s="149" t="s">
        <v>557</v>
      </c>
      <c r="E75" s="150">
        <v>6.02E-4</v>
      </c>
      <c r="F75" s="133">
        <v>67</v>
      </c>
      <c r="G75" s="664"/>
      <c r="H75" s="690"/>
      <c r="J75" s="145" t="s">
        <v>614</v>
      </c>
      <c r="K75" s="145">
        <v>2.1100000000000001E-4</v>
      </c>
      <c r="L75" s="149" t="s">
        <v>557</v>
      </c>
      <c r="M75" s="150">
        <v>6.02E-4</v>
      </c>
    </row>
    <row r="76" spans="1:13" ht="15" customHeight="1">
      <c r="A76" s="646" t="s">
        <v>615</v>
      </c>
      <c r="B76" s="649" t="s">
        <v>616</v>
      </c>
      <c r="C76" s="652">
        <v>4.4900000000000002E-4</v>
      </c>
      <c r="D76" s="151" t="s">
        <v>560</v>
      </c>
      <c r="E76" s="144">
        <v>2.3900000000000001E-4</v>
      </c>
      <c r="F76" s="133">
        <v>68</v>
      </c>
      <c r="G76" s="664">
        <v>100</v>
      </c>
      <c r="H76" s="690"/>
      <c r="J76" s="145" t="s">
        <v>616</v>
      </c>
      <c r="K76" s="146">
        <v>4.4900000000000002E-4</v>
      </c>
      <c r="L76" s="151" t="s">
        <v>560</v>
      </c>
      <c r="M76" s="144">
        <v>2.3900000000000001E-4</v>
      </c>
    </row>
    <row r="77" spans="1:13" ht="15" customHeight="1">
      <c r="A77" s="646"/>
      <c r="B77" s="649"/>
      <c r="C77" s="652"/>
      <c r="D77" s="147" t="s">
        <v>569</v>
      </c>
      <c r="E77" s="148">
        <v>0</v>
      </c>
      <c r="F77" s="133">
        <v>69</v>
      </c>
      <c r="G77" s="664"/>
      <c r="H77" s="690"/>
      <c r="J77" s="145" t="s">
        <v>616</v>
      </c>
      <c r="K77" s="145">
        <v>4.4900000000000002E-4</v>
      </c>
      <c r="L77" s="147" t="s">
        <v>569</v>
      </c>
      <c r="M77" s="148">
        <v>0</v>
      </c>
    </row>
    <row r="78" spans="1:13" ht="15" customHeight="1">
      <c r="A78" s="646"/>
      <c r="B78" s="649"/>
      <c r="C78" s="652"/>
      <c r="D78" s="152" t="s">
        <v>617</v>
      </c>
      <c r="E78" s="148">
        <v>3.9100000000000002E-4</v>
      </c>
      <c r="F78" s="133">
        <v>70</v>
      </c>
      <c r="G78" s="664"/>
      <c r="H78" s="690"/>
      <c r="J78" s="145" t="s">
        <v>616</v>
      </c>
      <c r="K78" s="145">
        <v>4.4900000000000002E-4</v>
      </c>
      <c r="L78" s="152" t="s">
        <v>617</v>
      </c>
      <c r="M78" s="148">
        <v>3.9100000000000002E-4</v>
      </c>
    </row>
    <row r="79" spans="1:13" ht="15" customHeight="1">
      <c r="A79" s="646"/>
      <c r="B79" s="649"/>
      <c r="C79" s="652"/>
      <c r="D79" s="152" t="s">
        <v>618</v>
      </c>
      <c r="E79" s="148">
        <v>4.84E-4</v>
      </c>
      <c r="F79" s="133">
        <v>71</v>
      </c>
      <c r="G79" s="664"/>
      <c r="H79" s="690"/>
      <c r="J79" s="145" t="s">
        <v>616</v>
      </c>
      <c r="K79" s="145">
        <v>4.4900000000000002E-4</v>
      </c>
      <c r="L79" s="152" t="s">
        <v>618</v>
      </c>
      <c r="M79" s="148">
        <v>4.84E-4</v>
      </c>
    </row>
    <row r="80" spans="1:13" ht="15" customHeight="1">
      <c r="A80" s="646"/>
      <c r="B80" s="649"/>
      <c r="C80" s="652"/>
      <c r="D80" s="149" t="s">
        <v>557</v>
      </c>
      <c r="E80" s="150">
        <v>3.3700000000000001E-4</v>
      </c>
      <c r="F80" s="133">
        <v>72</v>
      </c>
      <c r="G80" s="664"/>
      <c r="H80" s="690"/>
      <c r="J80" s="145" t="s">
        <v>616</v>
      </c>
      <c r="K80" s="145">
        <v>4.4900000000000002E-4</v>
      </c>
      <c r="L80" s="149" t="s">
        <v>557</v>
      </c>
      <c r="M80" s="150">
        <v>3.3700000000000001E-4</v>
      </c>
    </row>
    <row r="81" spans="1:13" ht="15" customHeight="1">
      <c r="A81" s="646" t="s">
        <v>619</v>
      </c>
      <c r="B81" s="649" t="s">
        <v>620</v>
      </c>
      <c r="C81" s="652">
        <v>1.8000000000000001E-4</v>
      </c>
      <c r="D81" s="151" t="s">
        <v>560</v>
      </c>
      <c r="E81" s="144">
        <v>0</v>
      </c>
      <c r="F81" s="133">
        <v>73</v>
      </c>
      <c r="G81" s="743">
        <v>100</v>
      </c>
      <c r="H81" s="690"/>
      <c r="J81" s="145" t="s">
        <v>620</v>
      </c>
      <c r="K81" s="146">
        <v>1.8000000000000001E-4</v>
      </c>
      <c r="L81" s="151" t="s">
        <v>560</v>
      </c>
      <c r="M81" s="144">
        <v>0</v>
      </c>
    </row>
    <row r="82" spans="1:13" ht="15" customHeight="1">
      <c r="A82" s="646"/>
      <c r="B82" s="649"/>
      <c r="C82" s="653"/>
      <c r="D82" s="147" t="s">
        <v>569</v>
      </c>
      <c r="E82" s="148">
        <v>0</v>
      </c>
      <c r="F82" s="133">
        <v>74</v>
      </c>
      <c r="G82" s="743"/>
      <c r="H82" s="690"/>
      <c r="J82" s="145" t="s">
        <v>620</v>
      </c>
      <c r="K82" s="145">
        <v>1.8000000000000001E-4</v>
      </c>
      <c r="L82" s="147" t="s">
        <v>569</v>
      </c>
      <c r="M82" s="148">
        <v>0</v>
      </c>
    </row>
    <row r="83" spans="1:13" ht="15" customHeight="1">
      <c r="A83" s="646"/>
      <c r="B83" s="649"/>
      <c r="C83" s="653"/>
      <c r="D83" s="147" t="s">
        <v>570</v>
      </c>
      <c r="E83" s="148">
        <v>2.5900000000000001E-4</v>
      </c>
      <c r="F83" s="133">
        <v>75</v>
      </c>
      <c r="G83" s="743"/>
      <c r="H83" s="690"/>
      <c r="J83" s="145" t="s">
        <v>620</v>
      </c>
      <c r="K83" s="145">
        <v>1.8000000000000001E-4</v>
      </c>
      <c r="L83" s="147" t="s">
        <v>570</v>
      </c>
      <c r="M83" s="148">
        <v>2.5900000000000001E-4</v>
      </c>
    </row>
    <row r="84" spans="1:13" ht="15" customHeight="1">
      <c r="A84" s="646"/>
      <c r="B84" s="649"/>
      <c r="C84" s="653"/>
      <c r="D84" s="147" t="s">
        <v>571</v>
      </c>
      <c r="E84" s="148">
        <v>2.5999999999999998E-4</v>
      </c>
      <c r="F84" s="133">
        <v>76</v>
      </c>
      <c r="G84" s="743"/>
      <c r="H84" s="690"/>
      <c r="J84" s="145" t="s">
        <v>620</v>
      </c>
      <c r="K84" s="145">
        <v>1.8000000000000001E-4</v>
      </c>
      <c r="L84" s="147" t="s">
        <v>571</v>
      </c>
      <c r="M84" s="148">
        <v>2.5999999999999998E-4</v>
      </c>
    </row>
    <row r="85" spans="1:13" ht="15" customHeight="1">
      <c r="A85" s="646"/>
      <c r="B85" s="649"/>
      <c r="C85" s="653"/>
      <c r="D85" s="147" t="s">
        <v>572</v>
      </c>
      <c r="E85" s="148">
        <v>2.2599999999999999E-4</v>
      </c>
      <c r="F85" s="133">
        <v>77</v>
      </c>
      <c r="G85" s="743"/>
      <c r="H85" s="690"/>
      <c r="J85" s="145" t="s">
        <v>620</v>
      </c>
      <c r="K85" s="145">
        <v>1.8000000000000001E-4</v>
      </c>
      <c r="L85" s="147" t="s">
        <v>572</v>
      </c>
      <c r="M85" s="148">
        <v>2.2599999999999999E-4</v>
      </c>
    </row>
    <row r="86" spans="1:13" ht="15" customHeight="1">
      <c r="A86" s="646"/>
      <c r="B86" s="649"/>
      <c r="C86" s="653"/>
      <c r="D86" s="152" t="s">
        <v>621</v>
      </c>
      <c r="E86" s="148">
        <v>2.1800000000000001E-4</v>
      </c>
      <c r="F86" s="133">
        <v>78</v>
      </c>
      <c r="G86" s="743"/>
      <c r="H86" s="690"/>
      <c r="J86" s="145" t="s">
        <v>620</v>
      </c>
      <c r="K86" s="145">
        <v>1.8000000000000001E-4</v>
      </c>
      <c r="L86" s="152" t="s">
        <v>621</v>
      </c>
      <c r="M86" s="148">
        <v>2.1800000000000001E-4</v>
      </c>
    </row>
    <row r="87" spans="1:13" ht="15" customHeight="1">
      <c r="A87" s="646"/>
      <c r="B87" s="649"/>
      <c r="C87" s="653"/>
      <c r="D87" s="147" t="s">
        <v>574</v>
      </c>
      <c r="E87" s="148">
        <v>3.2000000000000003E-4</v>
      </c>
      <c r="F87" s="133">
        <v>79</v>
      </c>
      <c r="G87" s="743"/>
      <c r="H87" s="690"/>
      <c r="J87" s="145" t="s">
        <v>620</v>
      </c>
      <c r="K87" s="145">
        <v>1.8000000000000001E-4</v>
      </c>
      <c r="L87" s="147" t="s">
        <v>574</v>
      </c>
      <c r="M87" s="148">
        <v>3.2000000000000003E-4</v>
      </c>
    </row>
    <row r="88" spans="1:13" ht="15" customHeight="1">
      <c r="A88" s="646"/>
      <c r="B88" s="649"/>
      <c r="C88" s="653"/>
      <c r="D88" s="152" t="s">
        <v>575</v>
      </c>
      <c r="E88" s="148">
        <v>3.7800000000000003E-4</v>
      </c>
      <c r="F88" s="133">
        <v>80</v>
      </c>
      <c r="G88" s="743"/>
      <c r="H88" s="690"/>
      <c r="J88" s="145" t="s">
        <v>620</v>
      </c>
      <c r="K88" s="145">
        <v>1.8000000000000001E-4</v>
      </c>
      <c r="L88" s="152" t="s">
        <v>575</v>
      </c>
      <c r="M88" s="148">
        <v>3.7800000000000003E-4</v>
      </c>
    </row>
    <row r="89" spans="1:13" ht="15" customHeight="1">
      <c r="A89" s="646"/>
      <c r="B89" s="649"/>
      <c r="C89" s="653"/>
      <c r="D89" s="152" t="s">
        <v>596</v>
      </c>
      <c r="E89" s="148">
        <v>2.5000000000000001E-4</v>
      </c>
      <c r="F89" s="133">
        <v>81</v>
      </c>
      <c r="G89" s="743"/>
      <c r="H89" s="690"/>
      <c r="J89" s="145" t="s">
        <v>620</v>
      </c>
      <c r="K89" s="145">
        <v>1.8000000000000001E-4</v>
      </c>
      <c r="L89" s="152" t="s">
        <v>596</v>
      </c>
      <c r="M89" s="148">
        <v>2.5000000000000001E-4</v>
      </c>
    </row>
    <row r="90" spans="1:13" ht="15" customHeight="1">
      <c r="A90" s="646"/>
      <c r="B90" s="649"/>
      <c r="C90" s="653"/>
      <c r="D90" s="147" t="s">
        <v>622</v>
      </c>
      <c r="E90" s="148">
        <v>3.5E-4</v>
      </c>
      <c r="F90" s="133">
        <v>82</v>
      </c>
      <c r="G90" s="743"/>
      <c r="H90" s="690"/>
      <c r="J90" s="145" t="s">
        <v>620</v>
      </c>
      <c r="K90" s="145">
        <v>1.8000000000000001E-4</v>
      </c>
      <c r="L90" s="147" t="s">
        <v>622</v>
      </c>
      <c r="M90" s="148">
        <v>3.5E-4</v>
      </c>
    </row>
    <row r="91" spans="1:13" ht="15" customHeight="1">
      <c r="A91" s="646"/>
      <c r="B91" s="649"/>
      <c r="C91" s="653"/>
      <c r="D91" s="147" t="s">
        <v>623</v>
      </c>
      <c r="E91" s="148">
        <v>1.8100000000000001E-4</v>
      </c>
      <c r="F91" s="133">
        <v>83</v>
      </c>
      <c r="G91" s="743"/>
      <c r="H91" s="690"/>
      <c r="J91" s="145" t="s">
        <v>620</v>
      </c>
      <c r="K91" s="145">
        <v>1.8000000000000001E-4</v>
      </c>
      <c r="L91" s="147" t="s">
        <v>623</v>
      </c>
      <c r="M91" s="148">
        <v>1.8100000000000001E-4</v>
      </c>
    </row>
    <row r="92" spans="1:13" ht="15" customHeight="1">
      <c r="A92" s="646"/>
      <c r="B92" s="649"/>
      <c r="C92" s="653"/>
      <c r="D92" s="147" t="s">
        <v>624</v>
      </c>
      <c r="E92" s="148">
        <v>2.34E-4</v>
      </c>
      <c r="F92" s="133">
        <v>84</v>
      </c>
      <c r="G92" s="743"/>
      <c r="H92" s="690"/>
      <c r="J92" s="145" t="s">
        <v>620</v>
      </c>
      <c r="K92" s="145">
        <v>1.8000000000000001E-4</v>
      </c>
      <c r="L92" s="147" t="s">
        <v>624</v>
      </c>
      <c r="M92" s="148">
        <v>2.34E-4</v>
      </c>
    </row>
    <row r="93" spans="1:13" ht="15" customHeight="1">
      <c r="A93" s="646"/>
      <c r="B93" s="649"/>
      <c r="C93" s="653"/>
      <c r="D93" s="147" t="s">
        <v>625</v>
      </c>
      <c r="E93" s="148">
        <v>3.8699999999999997E-4</v>
      </c>
      <c r="F93" s="133">
        <v>85</v>
      </c>
      <c r="G93" s="743"/>
      <c r="H93" s="690"/>
      <c r="J93" s="145" t="s">
        <v>620</v>
      </c>
      <c r="K93" s="145">
        <v>1.8000000000000001E-4</v>
      </c>
      <c r="L93" s="147" t="s">
        <v>625</v>
      </c>
      <c r="M93" s="148">
        <v>3.8699999999999997E-4</v>
      </c>
    </row>
    <row r="94" spans="1:13" ht="15" customHeight="1">
      <c r="A94" s="646"/>
      <c r="B94" s="649"/>
      <c r="C94" s="653"/>
      <c r="D94" s="152" t="s">
        <v>626</v>
      </c>
      <c r="E94" s="148">
        <v>6.7999999999999999E-5</v>
      </c>
      <c r="F94" s="133">
        <v>86</v>
      </c>
      <c r="G94" s="743"/>
      <c r="H94" s="690"/>
      <c r="J94" s="145" t="s">
        <v>620</v>
      </c>
      <c r="K94" s="145">
        <v>1.8000000000000001E-4</v>
      </c>
      <c r="L94" s="152" t="s">
        <v>626</v>
      </c>
      <c r="M94" s="148">
        <v>6.7999999999999999E-5</v>
      </c>
    </row>
    <row r="95" spans="1:13" ht="15" customHeight="1">
      <c r="A95" s="646"/>
      <c r="B95" s="649"/>
      <c r="C95" s="653"/>
      <c r="D95" s="152" t="s">
        <v>627</v>
      </c>
      <c r="E95" s="148">
        <v>2.12E-4</v>
      </c>
      <c r="F95" s="133">
        <v>87</v>
      </c>
      <c r="G95" s="743"/>
      <c r="H95" s="690"/>
      <c r="J95" s="145" t="s">
        <v>620</v>
      </c>
      <c r="K95" s="145">
        <v>1.8000000000000001E-4</v>
      </c>
      <c r="L95" s="152" t="s">
        <v>627</v>
      </c>
      <c r="M95" s="148">
        <v>2.12E-4</v>
      </c>
    </row>
    <row r="96" spans="1:13" ht="15" customHeight="1">
      <c r="A96" s="646"/>
      <c r="B96" s="649"/>
      <c r="C96" s="653"/>
      <c r="D96" s="152" t="s">
        <v>628</v>
      </c>
      <c r="E96" s="148">
        <v>1.85E-4</v>
      </c>
      <c r="F96" s="133">
        <v>88</v>
      </c>
      <c r="G96" s="743"/>
      <c r="H96" s="690"/>
      <c r="J96" s="145" t="s">
        <v>620</v>
      </c>
      <c r="K96" s="145">
        <v>1.8000000000000001E-4</v>
      </c>
      <c r="L96" s="152" t="s">
        <v>628</v>
      </c>
      <c r="M96" s="148">
        <v>1.85E-4</v>
      </c>
    </row>
    <row r="97" spans="1:13" ht="15" customHeight="1">
      <c r="A97" s="646"/>
      <c r="B97" s="649"/>
      <c r="C97" s="653"/>
      <c r="D97" s="149" t="s">
        <v>557</v>
      </c>
      <c r="E97" s="150">
        <v>2.43E-4</v>
      </c>
      <c r="F97" s="133">
        <v>89</v>
      </c>
      <c r="G97" s="743"/>
      <c r="H97" s="690"/>
      <c r="J97" s="145" t="s">
        <v>620</v>
      </c>
      <c r="K97" s="145">
        <v>1.8000000000000001E-4</v>
      </c>
      <c r="L97" s="149" t="s">
        <v>557</v>
      </c>
      <c r="M97" s="150">
        <v>2.43E-4</v>
      </c>
    </row>
    <row r="98" spans="1:13" ht="15" customHeight="1">
      <c r="A98" s="646" t="s">
        <v>629</v>
      </c>
      <c r="B98" s="649" t="s">
        <v>630</v>
      </c>
      <c r="C98" s="652">
        <v>6.9999999999999994E-5</v>
      </c>
      <c r="D98" s="151" t="s">
        <v>560</v>
      </c>
      <c r="E98" s="144">
        <v>0</v>
      </c>
      <c r="F98" s="133">
        <v>90</v>
      </c>
      <c r="G98" s="664">
        <v>100</v>
      </c>
      <c r="H98" s="690"/>
      <c r="J98" s="145" t="s">
        <v>630</v>
      </c>
      <c r="K98" s="146">
        <v>6.9999999999999994E-5</v>
      </c>
      <c r="L98" s="151" t="s">
        <v>560</v>
      </c>
      <c r="M98" s="144">
        <v>0</v>
      </c>
    </row>
    <row r="99" spans="1:13" ht="15" customHeight="1">
      <c r="A99" s="646"/>
      <c r="B99" s="649"/>
      <c r="C99" s="652"/>
      <c r="D99" s="176" t="s">
        <v>631</v>
      </c>
      <c r="E99" s="148">
        <v>0</v>
      </c>
      <c r="F99" s="133">
        <v>91</v>
      </c>
      <c r="G99" s="664"/>
      <c r="H99" s="690"/>
      <c r="J99" s="145" t="s">
        <v>630</v>
      </c>
      <c r="K99" s="145">
        <v>6.9999999999999994E-5</v>
      </c>
      <c r="L99" s="176" t="s">
        <v>631</v>
      </c>
      <c r="M99" s="148">
        <v>0</v>
      </c>
    </row>
    <row r="100" spans="1:13" ht="15" customHeight="1">
      <c r="A100" s="646"/>
      <c r="B100" s="649"/>
      <c r="C100" s="652"/>
      <c r="D100" s="152" t="s">
        <v>632</v>
      </c>
      <c r="E100" s="148">
        <v>8.0000000000000007E-5</v>
      </c>
      <c r="F100" s="133">
        <v>92</v>
      </c>
      <c r="G100" s="664"/>
      <c r="H100" s="690"/>
      <c r="J100" s="145" t="s">
        <v>630</v>
      </c>
      <c r="K100" s="145">
        <v>6.9999999999999994E-5</v>
      </c>
      <c r="L100" s="152" t="s">
        <v>632</v>
      </c>
      <c r="M100" s="148">
        <v>8.0000000000000007E-5</v>
      </c>
    </row>
    <row r="101" spans="1:13" ht="15" customHeight="1">
      <c r="A101" s="646"/>
      <c r="B101" s="649"/>
      <c r="C101" s="652"/>
      <c r="D101" s="149" t="s">
        <v>557</v>
      </c>
      <c r="E101" s="150">
        <v>0</v>
      </c>
      <c r="F101" s="133">
        <v>93</v>
      </c>
      <c r="G101" s="664"/>
      <c r="H101" s="690"/>
      <c r="J101" s="145" t="s">
        <v>630</v>
      </c>
      <c r="K101" s="145">
        <v>6.9999999999999994E-5</v>
      </c>
      <c r="L101" s="149" t="s">
        <v>557</v>
      </c>
      <c r="M101" s="150">
        <v>0</v>
      </c>
    </row>
    <row r="102" spans="1:13" ht="15" customHeight="1">
      <c r="A102" s="646" t="s">
        <v>633</v>
      </c>
      <c r="B102" s="649" t="s">
        <v>634</v>
      </c>
      <c r="C102" s="652" t="s">
        <v>635</v>
      </c>
      <c r="D102" s="173" t="s">
        <v>603</v>
      </c>
      <c r="E102" s="144">
        <v>0</v>
      </c>
      <c r="F102" s="133">
        <v>94</v>
      </c>
      <c r="G102" s="664" t="s">
        <v>555</v>
      </c>
      <c r="H102" s="690"/>
      <c r="J102" s="145" t="s">
        <v>634</v>
      </c>
      <c r="K102" s="146">
        <v>4.4099999999999999E-4</v>
      </c>
      <c r="L102" s="173" t="s">
        <v>603</v>
      </c>
      <c r="M102" s="144">
        <v>0</v>
      </c>
    </row>
    <row r="103" spans="1:13" ht="15" customHeight="1">
      <c r="A103" s="646"/>
      <c r="B103" s="649"/>
      <c r="C103" s="652"/>
      <c r="D103" s="183" t="s">
        <v>631</v>
      </c>
      <c r="E103" s="164">
        <v>3.6200000000000002E-4</v>
      </c>
      <c r="F103" s="133">
        <v>95</v>
      </c>
      <c r="G103" s="664"/>
      <c r="H103" s="690"/>
      <c r="J103" s="145" t="s">
        <v>634</v>
      </c>
      <c r="K103" s="145">
        <v>4.4099999999999999E-4</v>
      </c>
      <c r="L103" s="183" t="s">
        <v>631</v>
      </c>
      <c r="M103" s="164">
        <v>3.6200000000000002E-4</v>
      </c>
    </row>
    <row r="104" spans="1:13" ht="15" customHeight="1">
      <c r="A104" s="646"/>
      <c r="B104" s="649"/>
      <c r="C104" s="652"/>
      <c r="D104" s="183" t="s">
        <v>617</v>
      </c>
      <c r="E104" s="164">
        <v>1.76E-4</v>
      </c>
      <c r="F104" s="133">
        <v>96</v>
      </c>
      <c r="G104" s="664"/>
      <c r="H104" s="690"/>
      <c r="J104" s="145" t="s">
        <v>634</v>
      </c>
      <c r="K104" s="145">
        <v>4.4099999999999999E-4</v>
      </c>
      <c r="L104" s="183" t="s">
        <v>617</v>
      </c>
      <c r="M104" s="164">
        <v>1.76E-4</v>
      </c>
    </row>
    <row r="105" spans="1:13" ht="15" customHeight="1">
      <c r="A105" s="646"/>
      <c r="B105" s="649"/>
      <c r="C105" s="652"/>
      <c r="D105" s="183" t="s">
        <v>636</v>
      </c>
      <c r="E105" s="164">
        <v>0</v>
      </c>
      <c r="F105" s="133">
        <v>97</v>
      </c>
      <c r="G105" s="664"/>
      <c r="H105" s="690"/>
      <c r="J105" s="145" t="s">
        <v>634</v>
      </c>
      <c r="K105" s="145">
        <v>4.4099999999999999E-4</v>
      </c>
      <c r="L105" s="183" t="s">
        <v>636</v>
      </c>
      <c r="M105" s="164">
        <v>0</v>
      </c>
    </row>
    <row r="106" spans="1:13" ht="15" customHeight="1">
      <c r="A106" s="646"/>
      <c r="B106" s="649"/>
      <c r="C106" s="652"/>
      <c r="D106" s="152" t="s">
        <v>637</v>
      </c>
      <c r="E106" s="148">
        <v>4.1300000000000001E-4</v>
      </c>
      <c r="F106" s="133">
        <v>98</v>
      </c>
      <c r="G106" s="664"/>
      <c r="H106" s="690"/>
      <c r="J106" s="145" t="s">
        <v>634</v>
      </c>
      <c r="K106" s="145">
        <v>4.4099999999999999E-4</v>
      </c>
      <c r="L106" s="152" t="s">
        <v>637</v>
      </c>
      <c r="M106" s="148">
        <v>4.1300000000000001E-4</v>
      </c>
    </row>
    <row r="107" spans="1:13" ht="15" customHeight="1">
      <c r="A107" s="646"/>
      <c r="B107" s="649"/>
      <c r="C107" s="652"/>
      <c r="D107" s="149" t="s">
        <v>557</v>
      </c>
      <c r="E107" s="150">
        <v>1.1919999999999999E-3</v>
      </c>
      <c r="F107" s="133">
        <v>99</v>
      </c>
      <c r="G107" s="664"/>
      <c r="H107" s="690"/>
      <c r="J107" s="145" t="s">
        <v>634</v>
      </c>
      <c r="K107" s="145">
        <v>4.4099999999999999E-4</v>
      </c>
      <c r="L107" s="149" t="s">
        <v>557</v>
      </c>
      <c r="M107" s="150">
        <v>1.1919999999999999E-3</v>
      </c>
    </row>
    <row r="108" spans="1:13" ht="15" customHeight="1">
      <c r="A108" s="646" t="s">
        <v>638</v>
      </c>
      <c r="B108" s="649" t="s">
        <v>639</v>
      </c>
      <c r="C108" s="652">
        <v>2.5999999999999998E-4</v>
      </c>
      <c r="D108" s="151" t="s">
        <v>560</v>
      </c>
      <c r="E108" s="144">
        <v>0</v>
      </c>
      <c r="F108" s="133">
        <v>100</v>
      </c>
      <c r="G108" s="664">
        <v>100</v>
      </c>
      <c r="H108" s="690"/>
      <c r="J108" s="145" t="s">
        <v>639</v>
      </c>
      <c r="K108" s="146">
        <v>2.5999999999999998E-4</v>
      </c>
      <c r="L108" s="151" t="s">
        <v>560</v>
      </c>
      <c r="M108" s="144">
        <v>0</v>
      </c>
    </row>
    <row r="109" spans="1:13" ht="15" customHeight="1">
      <c r="A109" s="646"/>
      <c r="B109" s="649"/>
      <c r="C109" s="652"/>
      <c r="D109" s="147" t="s">
        <v>569</v>
      </c>
      <c r="E109" s="148">
        <v>0</v>
      </c>
      <c r="F109" s="133">
        <v>101</v>
      </c>
      <c r="G109" s="664"/>
      <c r="H109" s="690"/>
      <c r="J109" s="145" t="s">
        <v>639</v>
      </c>
      <c r="K109" s="145">
        <v>2.5999999999999998E-4</v>
      </c>
      <c r="L109" s="147" t="s">
        <v>569</v>
      </c>
      <c r="M109" s="148">
        <v>0</v>
      </c>
    </row>
    <row r="110" spans="1:13" ht="15" customHeight="1">
      <c r="A110" s="646"/>
      <c r="B110" s="649"/>
      <c r="C110" s="652"/>
      <c r="D110" s="147" t="s">
        <v>570</v>
      </c>
      <c r="E110" s="148">
        <v>2.0000000000000001E-4</v>
      </c>
      <c r="F110" s="133">
        <v>102</v>
      </c>
      <c r="G110" s="664"/>
      <c r="H110" s="690"/>
      <c r="J110" s="145" t="s">
        <v>639</v>
      </c>
      <c r="K110" s="145">
        <v>2.5999999999999998E-4</v>
      </c>
      <c r="L110" s="147" t="s">
        <v>570</v>
      </c>
      <c r="M110" s="148">
        <v>2.0000000000000001E-4</v>
      </c>
    </row>
    <row r="111" spans="1:13" ht="15" customHeight="1">
      <c r="A111" s="646"/>
      <c r="B111" s="649"/>
      <c r="C111" s="652"/>
      <c r="D111" s="147" t="s">
        <v>640</v>
      </c>
      <c r="E111" s="148">
        <v>4.95E-4</v>
      </c>
      <c r="F111" s="133">
        <v>103</v>
      </c>
      <c r="G111" s="664"/>
      <c r="H111" s="690"/>
      <c r="J111" s="145" t="s">
        <v>639</v>
      </c>
      <c r="K111" s="145">
        <v>2.5999999999999998E-4</v>
      </c>
      <c r="L111" s="147" t="s">
        <v>640</v>
      </c>
      <c r="M111" s="148">
        <v>4.95E-4</v>
      </c>
    </row>
    <row r="112" spans="1:13" ht="15" customHeight="1">
      <c r="A112" s="646"/>
      <c r="B112" s="649"/>
      <c r="C112" s="652"/>
      <c r="D112" s="149" t="s">
        <v>557</v>
      </c>
      <c r="E112" s="150">
        <v>3.1599999999999998E-4</v>
      </c>
      <c r="F112" s="133">
        <v>104</v>
      </c>
      <c r="G112" s="664"/>
      <c r="H112" s="690"/>
      <c r="J112" s="145" t="s">
        <v>639</v>
      </c>
      <c r="K112" s="145">
        <v>2.5999999999999998E-4</v>
      </c>
      <c r="L112" s="149" t="s">
        <v>557</v>
      </c>
      <c r="M112" s="150">
        <v>3.1599999999999998E-4</v>
      </c>
    </row>
    <row r="113" spans="1:13" ht="15" customHeight="1">
      <c r="A113" s="646" t="s">
        <v>641</v>
      </c>
      <c r="B113" s="649" t="s">
        <v>642</v>
      </c>
      <c r="C113" s="652">
        <v>4.0299999999999998E-4</v>
      </c>
      <c r="D113" s="151" t="s">
        <v>560</v>
      </c>
      <c r="E113" s="144">
        <v>0</v>
      </c>
      <c r="F113" s="133">
        <v>105</v>
      </c>
      <c r="G113" s="664">
        <v>33.82</v>
      </c>
      <c r="H113" s="690" t="s">
        <v>561</v>
      </c>
      <c r="J113" s="145" t="s">
        <v>642</v>
      </c>
      <c r="K113" s="146">
        <v>4.0299999999999998E-4</v>
      </c>
      <c r="L113" s="151" t="s">
        <v>560</v>
      </c>
      <c r="M113" s="144">
        <v>0</v>
      </c>
    </row>
    <row r="114" spans="1:13" ht="15" customHeight="1">
      <c r="A114" s="646"/>
      <c r="B114" s="649"/>
      <c r="C114" s="652"/>
      <c r="D114" s="147" t="s">
        <v>569</v>
      </c>
      <c r="E114" s="148">
        <v>0</v>
      </c>
      <c r="F114" s="133">
        <v>106</v>
      </c>
      <c r="G114" s="664"/>
      <c r="H114" s="690"/>
      <c r="J114" s="145" t="s">
        <v>642</v>
      </c>
      <c r="K114" s="145">
        <v>4.0299999999999998E-4</v>
      </c>
      <c r="L114" s="147" t="s">
        <v>569</v>
      </c>
      <c r="M114" s="148">
        <v>0</v>
      </c>
    </row>
    <row r="115" spans="1:13" ht="15" customHeight="1">
      <c r="A115" s="646"/>
      <c r="B115" s="649"/>
      <c r="C115" s="652"/>
      <c r="D115" s="147" t="s">
        <v>570</v>
      </c>
      <c r="E115" s="148">
        <v>2.6400000000000002E-4</v>
      </c>
      <c r="F115" s="133">
        <v>107</v>
      </c>
      <c r="G115" s="664"/>
      <c r="H115" s="690"/>
      <c r="J115" s="145" t="s">
        <v>642</v>
      </c>
      <c r="K115" s="145">
        <v>4.0299999999999998E-4</v>
      </c>
      <c r="L115" s="147" t="s">
        <v>570</v>
      </c>
      <c r="M115" s="148">
        <v>2.6400000000000002E-4</v>
      </c>
    </row>
    <row r="116" spans="1:13" ht="15" customHeight="1">
      <c r="A116" s="646"/>
      <c r="B116" s="649"/>
      <c r="C116" s="652"/>
      <c r="D116" s="152" t="s">
        <v>636</v>
      </c>
      <c r="E116" s="148">
        <v>1.75E-4</v>
      </c>
      <c r="F116" s="133">
        <v>108</v>
      </c>
      <c r="G116" s="664"/>
      <c r="H116" s="690"/>
      <c r="J116" s="145" t="s">
        <v>642</v>
      </c>
      <c r="K116" s="145">
        <v>4.0299999999999998E-4</v>
      </c>
      <c r="L116" s="152" t="s">
        <v>636</v>
      </c>
      <c r="M116" s="148">
        <v>1.75E-4</v>
      </c>
    </row>
    <row r="117" spans="1:13" ht="15" customHeight="1">
      <c r="A117" s="646"/>
      <c r="B117" s="649"/>
      <c r="C117" s="652"/>
      <c r="D117" s="152" t="s">
        <v>637</v>
      </c>
      <c r="E117" s="148">
        <v>0</v>
      </c>
      <c r="F117" s="133">
        <v>109</v>
      </c>
      <c r="G117" s="664"/>
      <c r="H117" s="690"/>
      <c r="J117" s="145" t="s">
        <v>642</v>
      </c>
      <c r="K117" s="145">
        <v>4.0299999999999998E-4</v>
      </c>
      <c r="L117" s="152" t="s">
        <v>637</v>
      </c>
      <c r="M117" s="148">
        <v>0</v>
      </c>
    </row>
    <row r="118" spans="1:13" ht="15" customHeight="1">
      <c r="A118" s="646"/>
      <c r="B118" s="649"/>
      <c r="C118" s="652"/>
      <c r="D118" s="152" t="s">
        <v>621</v>
      </c>
      <c r="E118" s="148">
        <v>6.4999999999999994E-5</v>
      </c>
      <c r="F118" s="133">
        <v>110</v>
      </c>
      <c r="G118" s="664"/>
      <c r="H118" s="690"/>
      <c r="J118" s="145" t="s">
        <v>642</v>
      </c>
      <c r="K118" s="145">
        <v>4.0299999999999998E-4</v>
      </c>
      <c r="L118" s="152" t="s">
        <v>621</v>
      </c>
      <c r="M118" s="148">
        <v>6.4999999999999994E-5</v>
      </c>
    </row>
    <row r="119" spans="1:13" ht="15" customHeight="1">
      <c r="A119" s="646"/>
      <c r="B119" s="649"/>
      <c r="C119" s="652"/>
      <c r="D119" s="152" t="s">
        <v>643</v>
      </c>
      <c r="E119" s="148">
        <v>0</v>
      </c>
      <c r="F119" s="133">
        <v>111</v>
      </c>
      <c r="G119" s="664"/>
      <c r="H119" s="690"/>
      <c r="J119" s="145" t="s">
        <v>642</v>
      </c>
      <c r="K119" s="145">
        <v>4.0299999999999998E-4</v>
      </c>
      <c r="L119" s="152" t="s">
        <v>643</v>
      </c>
      <c r="M119" s="148">
        <v>0</v>
      </c>
    </row>
    <row r="120" spans="1:13" ht="15" customHeight="1">
      <c r="A120" s="646"/>
      <c r="B120" s="649"/>
      <c r="C120" s="652"/>
      <c r="D120" s="152" t="s">
        <v>575</v>
      </c>
      <c r="E120" s="148">
        <v>0</v>
      </c>
      <c r="F120" s="133">
        <v>112</v>
      </c>
      <c r="G120" s="664"/>
      <c r="H120" s="690"/>
      <c r="J120" s="145" t="s">
        <v>642</v>
      </c>
      <c r="K120" s="145">
        <v>4.0299999999999998E-4</v>
      </c>
      <c r="L120" s="152" t="s">
        <v>575</v>
      </c>
      <c r="M120" s="148">
        <v>0</v>
      </c>
    </row>
    <row r="121" spans="1:13" ht="15" customHeight="1">
      <c r="A121" s="646"/>
      <c r="B121" s="649"/>
      <c r="C121" s="652"/>
      <c r="D121" s="152" t="s">
        <v>596</v>
      </c>
      <c r="E121" s="148">
        <v>0</v>
      </c>
      <c r="F121" s="133">
        <v>113</v>
      </c>
      <c r="G121" s="664"/>
      <c r="H121" s="690"/>
      <c r="J121" s="145" t="s">
        <v>642</v>
      </c>
      <c r="K121" s="145">
        <v>4.0299999999999998E-4</v>
      </c>
      <c r="L121" s="152" t="s">
        <v>596</v>
      </c>
      <c r="M121" s="148">
        <v>0</v>
      </c>
    </row>
    <row r="122" spans="1:13" ht="15" customHeight="1">
      <c r="A122" s="646"/>
      <c r="B122" s="649"/>
      <c r="C122" s="652"/>
      <c r="D122" s="152" t="s">
        <v>597</v>
      </c>
      <c r="E122" s="148">
        <v>0</v>
      </c>
      <c r="F122" s="133">
        <v>114</v>
      </c>
      <c r="G122" s="664"/>
      <c r="H122" s="690"/>
      <c r="J122" s="145" t="s">
        <v>642</v>
      </c>
      <c r="K122" s="145">
        <v>4.0299999999999998E-4</v>
      </c>
      <c r="L122" s="152" t="s">
        <v>597</v>
      </c>
      <c r="M122" s="148">
        <v>0</v>
      </c>
    </row>
    <row r="123" spans="1:13" ht="15" customHeight="1">
      <c r="A123" s="646"/>
      <c r="B123" s="649"/>
      <c r="C123" s="652"/>
      <c r="D123" s="184" t="s">
        <v>598</v>
      </c>
      <c r="E123" s="148">
        <v>4.28E-4</v>
      </c>
      <c r="F123" s="133">
        <v>115</v>
      </c>
      <c r="G123" s="664"/>
      <c r="H123" s="690"/>
      <c r="J123" s="145" t="s">
        <v>642</v>
      </c>
      <c r="K123" s="145">
        <v>4.0299999999999998E-4</v>
      </c>
      <c r="L123" s="184" t="s">
        <v>598</v>
      </c>
      <c r="M123" s="148">
        <v>4.28E-4</v>
      </c>
    </row>
    <row r="124" spans="1:13" ht="15" customHeight="1">
      <c r="A124" s="646"/>
      <c r="B124" s="649"/>
      <c r="C124" s="652"/>
      <c r="D124" s="149" t="s">
        <v>557</v>
      </c>
      <c r="E124" s="150">
        <v>4.95E-4</v>
      </c>
      <c r="F124" s="133">
        <v>116</v>
      </c>
      <c r="G124" s="664"/>
      <c r="H124" s="690"/>
      <c r="J124" s="145" t="s">
        <v>642</v>
      </c>
      <c r="K124" s="145">
        <v>4.0299999999999998E-4</v>
      </c>
      <c r="L124" s="149" t="s">
        <v>557</v>
      </c>
      <c r="M124" s="150">
        <v>4.95E-4</v>
      </c>
    </row>
    <row r="125" spans="1:13" ht="15" customHeight="1">
      <c r="A125" s="136" t="s">
        <v>644</v>
      </c>
      <c r="B125" s="153" t="s">
        <v>645</v>
      </c>
      <c r="C125" s="138">
        <v>4.7899999999999999E-4</v>
      </c>
      <c r="D125" s="139"/>
      <c r="E125" s="140">
        <v>4.3399999999999998E-4</v>
      </c>
      <c r="F125" s="133">
        <v>117</v>
      </c>
      <c r="G125" s="141">
        <v>100</v>
      </c>
      <c r="H125" s="142"/>
      <c r="J125" s="153" t="s">
        <v>645</v>
      </c>
      <c r="K125" s="138">
        <v>4.7899999999999999E-4</v>
      </c>
      <c r="L125" s="139"/>
      <c r="M125" s="140">
        <v>4.3399999999999998E-4</v>
      </c>
    </row>
    <row r="126" spans="1:13" ht="15" customHeight="1">
      <c r="A126" s="136" t="s">
        <v>646</v>
      </c>
      <c r="B126" s="153" t="s">
        <v>647</v>
      </c>
      <c r="C126" s="138">
        <v>3.4000000000000002E-4</v>
      </c>
      <c r="D126" s="139"/>
      <c r="E126" s="140">
        <v>3.9500000000000001E-4</v>
      </c>
      <c r="F126" s="133">
        <v>118</v>
      </c>
      <c r="G126" s="141">
        <v>100</v>
      </c>
      <c r="H126" s="142"/>
      <c r="J126" s="153" t="s">
        <v>647</v>
      </c>
      <c r="K126" s="138">
        <v>3.4000000000000002E-4</v>
      </c>
      <c r="L126" s="139"/>
      <c r="M126" s="140">
        <v>3.9500000000000001E-4</v>
      </c>
    </row>
    <row r="127" spans="1:13" ht="15" customHeight="1">
      <c r="A127" s="646" t="s">
        <v>648</v>
      </c>
      <c r="B127" s="649" t="s">
        <v>649</v>
      </c>
      <c r="C127" s="652">
        <v>7.8799999999999996E-4</v>
      </c>
      <c r="D127" s="173" t="s">
        <v>603</v>
      </c>
      <c r="E127" s="144">
        <v>0</v>
      </c>
      <c r="F127" s="133">
        <v>119</v>
      </c>
      <c r="G127" s="664">
        <v>70.95</v>
      </c>
      <c r="H127" s="690" t="s">
        <v>561</v>
      </c>
      <c r="J127" s="145" t="s">
        <v>649</v>
      </c>
      <c r="K127" s="146">
        <v>7.8799999999999996E-4</v>
      </c>
      <c r="L127" s="173" t="s">
        <v>603</v>
      </c>
      <c r="M127" s="144">
        <v>0</v>
      </c>
    </row>
    <row r="128" spans="1:13" ht="15" customHeight="1">
      <c r="A128" s="646"/>
      <c r="B128" s="649"/>
      <c r="C128" s="652"/>
      <c r="D128" s="152" t="s">
        <v>631</v>
      </c>
      <c r="E128" s="164">
        <v>1.8900000000000001E-4</v>
      </c>
      <c r="F128" s="133">
        <v>120</v>
      </c>
      <c r="G128" s="664"/>
      <c r="H128" s="690"/>
      <c r="J128" s="145" t="s">
        <v>649</v>
      </c>
      <c r="K128" s="145">
        <v>7.8799999999999996E-4</v>
      </c>
      <c r="L128" s="152" t="s">
        <v>631</v>
      </c>
      <c r="M128" s="164">
        <v>1.8900000000000001E-4</v>
      </c>
    </row>
    <row r="129" spans="1:13" ht="15" customHeight="1">
      <c r="A129" s="646"/>
      <c r="B129" s="649"/>
      <c r="C129" s="652"/>
      <c r="D129" s="152" t="s">
        <v>632</v>
      </c>
      <c r="E129" s="148">
        <v>1.2179999999999999E-3</v>
      </c>
      <c r="F129" s="133">
        <v>121</v>
      </c>
      <c r="G129" s="664"/>
      <c r="H129" s="690"/>
      <c r="J129" s="145" t="s">
        <v>649</v>
      </c>
      <c r="K129" s="145">
        <v>7.8799999999999996E-4</v>
      </c>
      <c r="L129" s="152" t="s">
        <v>632</v>
      </c>
      <c r="M129" s="148">
        <v>1.2179999999999999E-3</v>
      </c>
    </row>
    <row r="130" spans="1:13" ht="15" customHeight="1">
      <c r="A130" s="646"/>
      <c r="B130" s="649"/>
      <c r="C130" s="652"/>
      <c r="D130" s="149" t="s">
        <v>557</v>
      </c>
      <c r="E130" s="150">
        <v>5.5599999999999996E-4</v>
      </c>
      <c r="F130" s="133">
        <v>122</v>
      </c>
      <c r="G130" s="664"/>
      <c r="H130" s="690"/>
      <c r="J130" s="145" t="s">
        <v>649</v>
      </c>
      <c r="K130" s="145">
        <v>7.8799999999999996E-4</v>
      </c>
      <c r="L130" s="149" t="s">
        <v>557</v>
      </c>
      <c r="M130" s="150">
        <v>5.5599999999999996E-4</v>
      </c>
    </row>
    <row r="131" spans="1:13" ht="15" customHeight="1">
      <c r="A131" s="136" t="s">
        <v>650</v>
      </c>
      <c r="B131" s="153" t="s">
        <v>651</v>
      </c>
      <c r="C131" s="138">
        <v>3.0000000000000001E-5</v>
      </c>
      <c r="D131" s="139"/>
      <c r="E131" s="140">
        <v>4.4700000000000002E-4</v>
      </c>
      <c r="F131" s="133">
        <v>123</v>
      </c>
      <c r="G131" s="141">
        <v>100</v>
      </c>
      <c r="H131" s="142"/>
      <c r="J131" s="153" t="s">
        <v>651</v>
      </c>
      <c r="K131" s="138">
        <v>3.0000000000000001E-5</v>
      </c>
      <c r="L131" s="139"/>
      <c r="M131" s="140">
        <v>4.4700000000000002E-4</v>
      </c>
    </row>
    <row r="132" spans="1:13" ht="15" customHeight="1">
      <c r="A132" s="646" t="s">
        <v>652</v>
      </c>
      <c r="B132" s="649" t="s">
        <v>653</v>
      </c>
      <c r="C132" s="652">
        <v>3.5199999999999999E-4</v>
      </c>
      <c r="D132" s="151" t="s">
        <v>560</v>
      </c>
      <c r="E132" s="144">
        <v>3.8900000000000002E-4</v>
      </c>
      <c r="F132" s="133">
        <v>124</v>
      </c>
      <c r="G132" s="664">
        <v>97.48</v>
      </c>
      <c r="H132" s="690" t="s">
        <v>561</v>
      </c>
      <c r="J132" s="145" t="s">
        <v>653</v>
      </c>
      <c r="K132" s="146">
        <v>3.5199999999999999E-4</v>
      </c>
      <c r="L132" s="151" t="s">
        <v>560</v>
      </c>
      <c r="M132" s="144">
        <v>3.8900000000000002E-4</v>
      </c>
    </row>
    <row r="133" spans="1:13" ht="15" customHeight="1">
      <c r="A133" s="646"/>
      <c r="B133" s="649"/>
      <c r="C133" s="652"/>
      <c r="D133" s="147" t="s">
        <v>556</v>
      </c>
      <c r="E133" s="148">
        <v>3.6200000000000002E-4</v>
      </c>
      <c r="F133" s="133">
        <v>125</v>
      </c>
      <c r="G133" s="664"/>
      <c r="H133" s="690"/>
      <c r="J133" s="145" t="s">
        <v>653</v>
      </c>
      <c r="K133" s="145">
        <v>3.5199999999999999E-4</v>
      </c>
      <c r="L133" s="147" t="s">
        <v>556</v>
      </c>
      <c r="M133" s="148">
        <v>3.6200000000000002E-4</v>
      </c>
    </row>
    <row r="134" spans="1:13" ht="15" customHeight="1">
      <c r="A134" s="646"/>
      <c r="B134" s="649"/>
      <c r="C134" s="652"/>
      <c r="D134" s="149" t="s">
        <v>557</v>
      </c>
      <c r="E134" s="150">
        <v>3.0600000000000001E-4</v>
      </c>
      <c r="F134" s="133">
        <v>126</v>
      </c>
      <c r="G134" s="664"/>
      <c r="H134" s="690"/>
      <c r="J134" s="145" t="s">
        <v>653</v>
      </c>
      <c r="K134" s="145">
        <v>3.5199999999999999E-4</v>
      </c>
      <c r="L134" s="149" t="s">
        <v>557</v>
      </c>
      <c r="M134" s="150">
        <v>3.0600000000000001E-4</v>
      </c>
    </row>
    <row r="135" spans="1:13" ht="15" customHeight="1">
      <c r="A135" s="646" t="s">
        <v>654</v>
      </c>
      <c r="B135" s="649" t="s">
        <v>655</v>
      </c>
      <c r="C135" s="652">
        <v>4.57E-4</v>
      </c>
      <c r="D135" s="151" t="s">
        <v>560</v>
      </c>
      <c r="E135" s="144">
        <v>0</v>
      </c>
      <c r="F135" s="133">
        <v>127</v>
      </c>
      <c r="G135" s="664">
        <v>100</v>
      </c>
      <c r="H135" s="690"/>
      <c r="J135" s="145" t="s">
        <v>655</v>
      </c>
      <c r="K135" s="146">
        <v>4.57E-4</v>
      </c>
      <c r="L135" s="151" t="s">
        <v>560</v>
      </c>
      <c r="M135" s="144">
        <v>0</v>
      </c>
    </row>
    <row r="136" spans="1:13" ht="15" customHeight="1">
      <c r="A136" s="646"/>
      <c r="B136" s="649"/>
      <c r="C136" s="652"/>
      <c r="D136" s="131" t="s">
        <v>592</v>
      </c>
      <c r="E136" s="148">
        <v>4.7399999999999997E-4</v>
      </c>
      <c r="F136" s="133">
        <v>128</v>
      </c>
      <c r="G136" s="664"/>
      <c r="H136" s="690"/>
      <c r="J136" s="145" t="s">
        <v>655</v>
      </c>
      <c r="K136" s="145">
        <v>4.57E-4</v>
      </c>
      <c r="L136" s="131" t="s">
        <v>592</v>
      </c>
      <c r="M136" s="148">
        <v>4.7399999999999997E-4</v>
      </c>
    </row>
    <row r="137" spans="1:13" ht="15" customHeight="1">
      <c r="A137" s="646"/>
      <c r="B137" s="649"/>
      <c r="C137" s="652"/>
      <c r="D137" s="185" t="s">
        <v>557</v>
      </c>
      <c r="E137" s="186">
        <v>4.7199999999999998E-4</v>
      </c>
      <c r="F137" s="133">
        <v>129</v>
      </c>
      <c r="G137" s="664"/>
      <c r="H137" s="690"/>
      <c r="J137" s="145" t="s">
        <v>655</v>
      </c>
      <c r="K137" s="145">
        <v>4.57E-4</v>
      </c>
      <c r="L137" s="185" t="s">
        <v>557</v>
      </c>
      <c r="M137" s="186">
        <v>4.7199999999999998E-4</v>
      </c>
    </row>
    <row r="138" spans="1:13" ht="15" customHeight="1">
      <c r="A138" s="187" t="s">
        <v>656</v>
      </c>
      <c r="B138" s="188" t="s">
        <v>657</v>
      </c>
      <c r="C138" s="189">
        <v>5.22E-4</v>
      </c>
      <c r="D138" s="190"/>
      <c r="E138" s="191">
        <v>4.66E-4</v>
      </c>
      <c r="F138" s="133">
        <v>130</v>
      </c>
      <c r="G138" s="192">
        <v>100</v>
      </c>
      <c r="H138" s="193"/>
      <c r="J138" s="188" t="s">
        <v>657</v>
      </c>
      <c r="K138" s="189">
        <v>5.22E-4</v>
      </c>
      <c r="L138" s="190"/>
      <c r="M138" s="191">
        <v>4.66E-4</v>
      </c>
    </row>
    <row r="139" spans="1:13" ht="15" customHeight="1">
      <c r="A139" s="646" t="s">
        <v>658</v>
      </c>
      <c r="B139" s="649" t="s">
        <v>659</v>
      </c>
      <c r="C139" s="652">
        <v>4.7100000000000001E-4</v>
      </c>
      <c r="D139" s="151" t="s">
        <v>560</v>
      </c>
      <c r="E139" s="144">
        <v>4.73E-4</v>
      </c>
      <c r="F139" s="133">
        <v>131</v>
      </c>
      <c r="G139" s="700">
        <v>100</v>
      </c>
      <c r="H139" s="687"/>
      <c r="J139" s="145" t="s">
        <v>659</v>
      </c>
      <c r="K139" s="146">
        <v>4.7100000000000001E-4</v>
      </c>
      <c r="L139" s="151" t="s">
        <v>560</v>
      </c>
      <c r="M139" s="144">
        <v>4.73E-4</v>
      </c>
    </row>
    <row r="140" spans="1:13" ht="15" customHeight="1">
      <c r="A140" s="825"/>
      <c r="B140" s="678"/>
      <c r="C140" s="679"/>
      <c r="D140" s="147" t="s">
        <v>569</v>
      </c>
      <c r="E140" s="194">
        <v>0</v>
      </c>
      <c r="F140" s="133">
        <v>132</v>
      </c>
      <c r="G140" s="686"/>
      <c r="H140" s="827"/>
      <c r="J140" s="145" t="s">
        <v>659</v>
      </c>
      <c r="K140" s="145">
        <v>4.7100000000000001E-4</v>
      </c>
      <c r="L140" s="147" t="s">
        <v>569</v>
      </c>
      <c r="M140" s="194">
        <v>0</v>
      </c>
    </row>
    <row r="141" spans="1:13" ht="15" customHeight="1">
      <c r="A141" s="826"/>
      <c r="B141" s="806"/>
      <c r="C141" s="807"/>
      <c r="D141" s="149" t="s">
        <v>577</v>
      </c>
      <c r="E141" s="132">
        <v>4.5399999999999998E-4</v>
      </c>
      <c r="F141" s="133">
        <v>133</v>
      </c>
      <c r="G141" s="777"/>
      <c r="H141" s="828"/>
      <c r="J141" s="145" t="s">
        <v>659</v>
      </c>
      <c r="K141" s="145">
        <v>4.7100000000000001E-4</v>
      </c>
      <c r="L141" s="149" t="s">
        <v>577</v>
      </c>
      <c r="M141" s="132">
        <v>4.5399999999999998E-4</v>
      </c>
    </row>
    <row r="142" spans="1:13" ht="15" customHeight="1">
      <c r="A142" s="646" t="s">
        <v>660</v>
      </c>
      <c r="B142" s="649" t="s">
        <v>661</v>
      </c>
      <c r="C142" s="652" t="s">
        <v>635</v>
      </c>
      <c r="D142" s="151" t="s">
        <v>560</v>
      </c>
      <c r="E142" s="144">
        <v>4.0000000000000002E-4</v>
      </c>
      <c r="F142" s="133">
        <v>134</v>
      </c>
      <c r="G142" s="743" t="s">
        <v>555</v>
      </c>
      <c r="H142" s="690"/>
      <c r="J142" s="145" t="s">
        <v>661</v>
      </c>
      <c r="K142" s="146">
        <v>4.4099999999999999E-4</v>
      </c>
      <c r="L142" s="151" t="s">
        <v>560</v>
      </c>
      <c r="M142" s="144">
        <v>4.0000000000000002E-4</v>
      </c>
    </row>
    <row r="143" spans="1:13" ht="15" customHeight="1">
      <c r="A143" s="646"/>
      <c r="B143" s="649"/>
      <c r="C143" s="653"/>
      <c r="D143" s="147" t="s">
        <v>569</v>
      </c>
      <c r="E143" s="148">
        <v>2.9599999999999998E-4</v>
      </c>
      <c r="F143" s="133">
        <v>135</v>
      </c>
      <c r="G143" s="742"/>
      <c r="H143" s="690"/>
      <c r="J143" s="145" t="s">
        <v>661</v>
      </c>
      <c r="K143" s="145">
        <v>4.4099999999999999E-4</v>
      </c>
      <c r="L143" s="147" t="s">
        <v>569</v>
      </c>
      <c r="M143" s="148">
        <v>2.9599999999999998E-4</v>
      </c>
    </row>
    <row r="144" spans="1:13" ht="15" customHeight="1">
      <c r="A144" s="646"/>
      <c r="B144" s="649"/>
      <c r="C144" s="653"/>
      <c r="D144" s="152" t="s">
        <v>632</v>
      </c>
      <c r="E144" s="148">
        <v>4.4999999999999999E-4</v>
      </c>
      <c r="F144" s="133">
        <v>136</v>
      </c>
      <c r="G144" s="742"/>
      <c r="H144" s="690"/>
      <c r="J144" s="145" t="s">
        <v>661</v>
      </c>
      <c r="K144" s="145">
        <v>4.4099999999999999E-4</v>
      </c>
      <c r="L144" s="152" t="s">
        <v>632</v>
      </c>
      <c r="M144" s="148">
        <v>4.4999999999999999E-4</v>
      </c>
    </row>
    <row r="145" spans="1:13" ht="15" customHeight="1">
      <c r="A145" s="691"/>
      <c r="B145" s="692"/>
      <c r="C145" s="654"/>
      <c r="D145" s="149" t="s">
        <v>577</v>
      </c>
      <c r="E145" s="150">
        <v>3.6600000000000001E-4</v>
      </c>
      <c r="F145" s="133">
        <v>137</v>
      </c>
      <c r="G145" s="810"/>
      <c r="H145" s="695"/>
      <c r="J145" s="145" t="s">
        <v>661</v>
      </c>
      <c r="K145" s="145">
        <v>4.4099999999999999E-4</v>
      </c>
      <c r="L145" s="149" t="s">
        <v>577</v>
      </c>
      <c r="M145" s="150">
        <v>3.6600000000000001E-4</v>
      </c>
    </row>
    <row r="146" spans="1:13" ht="15" customHeight="1">
      <c r="A146" s="646" t="s">
        <v>662</v>
      </c>
      <c r="B146" s="649" t="s">
        <v>663</v>
      </c>
      <c r="C146" s="652">
        <v>3.7100000000000002E-4</v>
      </c>
      <c r="D146" s="151" t="s">
        <v>560</v>
      </c>
      <c r="E146" s="144">
        <v>0</v>
      </c>
      <c r="F146" s="133">
        <v>138</v>
      </c>
      <c r="G146" s="656">
        <v>100</v>
      </c>
      <c r="H146" s="721"/>
      <c r="J146" s="145" t="s">
        <v>663</v>
      </c>
      <c r="K146" s="146">
        <v>3.7100000000000002E-4</v>
      </c>
      <c r="L146" s="151" t="s">
        <v>560</v>
      </c>
      <c r="M146" s="144">
        <v>0</v>
      </c>
    </row>
    <row r="147" spans="1:13" ht="15" customHeight="1">
      <c r="A147" s="646"/>
      <c r="B147" s="649"/>
      <c r="C147" s="652"/>
      <c r="D147" s="147" t="s">
        <v>569</v>
      </c>
      <c r="E147" s="148">
        <v>0</v>
      </c>
      <c r="F147" s="133">
        <v>139</v>
      </c>
      <c r="G147" s="655"/>
      <c r="H147" s="690"/>
      <c r="J147" s="145" t="s">
        <v>663</v>
      </c>
      <c r="K147" s="145">
        <v>3.7100000000000002E-4</v>
      </c>
      <c r="L147" s="147" t="s">
        <v>569</v>
      </c>
      <c r="M147" s="148">
        <v>0</v>
      </c>
    </row>
    <row r="148" spans="1:13" ht="15" customHeight="1">
      <c r="A148" s="646"/>
      <c r="B148" s="649"/>
      <c r="C148" s="652"/>
      <c r="D148" s="152" t="s">
        <v>632</v>
      </c>
      <c r="E148" s="148">
        <v>4.6999999999999999E-4</v>
      </c>
      <c r="F148" s="133">
        <v>140</v>
      </c>
      <c r="G148" s="655"/>
      <c r="H148" s="690"/>
      <c r="J148" s="145" t="s">
        <v>663</v>
      </c>
      <c r="K148" s="145">
        <v>3.7100000000000002E-4</v>
      </c>
      <c r="L148" s="152" t="s">
        <v>632</v>
      </c>
      <c r="M148" s="148">
        <v>4.6999999999999999E-4</v>
      </c>
    </row>
    <row r="149" spans="1:13" ht="15" customHeight="1">
      <c r="A149" s="691"/>
      <c r="B149" s="692"/>
      <c r="C149" s="693"/>
      <c r="D149" s="149" t="s">
        <v>557</v>
      </c>
      <c r="E149" s="150">
        <v>4.6299999999999998E-4</v>
      </c>
      <c r="F149" s="133">
        <v>141</v>
      </c>
      <c r="G149" s="655"/>
      <c r="H149" s="690"/>
      <c r="J149" s="145" t="s">
        <v>663</v>
      </c>
      <c r="K149" s="145">
        <v>3.7100000000000002E-4</v>
      </c>
      <c r="L149" s="149" t="s">
        <v>557</v>
      </c>
      <c r="M149" s="150">
        <v>4.6299999999999998E-4</v>
      </c>
    </row>
    <row r="150" spans="1:13" ht="15" customHeight="1">
      <c r="A150" s="646" t="s">
        <v>664</v>
      </c>
      <c r="B150" s="649" t="s">
        <v>665</v>
      </c>
      <c r="C150" s="652">
        <v>4.64E-4</v>
      </c>
      <c r="D150" s="151" t="s">
        <v>560</v>
      </c>
      <c r="E150" s="144">
        <v>0</v>
      </c>
      <c r="F150" s="133">
        <v>142</v>
      </c>
      <c r="G150" s="664">
        <v>100</v>
      </c>
      <c r="H150" s="690"/>
      <c r="J150" s="145" t="s">
        <v>665</v>
      </c>
      <c r="K150" s="146">
        <v>4.64E-4</v>
      </c>
      <c r="L150" s="151" t="s">
        <v>560</v>
      </c>
      <c r="M150" s="144">
        <v>0</v>
      </c>
    </row>
    <row r="151" spans="1:13" ht="15" customHeight="1">
      <c r="A151" s="646"/>
      <c r="B151" s="649"/>
      <c r="C151" s="652"/>
      <c r="D151" s="147" t="s">
        <v>556</v>
      </c>
      <c r="E151" s="148">
        <v>3.7800000000000003E-4</v>
      </c>
      <c r="F151" s="133">
        <v>143</v>
      </c>
      <c r="G151" s="664"/>
      <c r="H151" s="690"/>
      <c r="J151" s="145" t="s">
        <v>665</v>
      </c>
      <c r="K151" s="145">
        <v>4.64E-4</v>
      </c>
      <c r="L151" s="147" t="s">
        <v>556</v>
      </c>
      <c r="M151" s="148">
        <v>3.7800000000000003E-4</v>
      </c>
    </row>
    <row r="152" spans="1:13" ht="15" customHeight="1">
      <c r="A152" s="646"/>
      <c r="B152" s="649"/>
      <c r="C152" s="652"/>
      <c r="D152" s="149" t="s">
        <v>557</v>
      </c>
      <c r="E152" s="150">
        <v>2.7399999999999999E-4</v>
      </c>
      <c r="F152" s="133">
        <v>144</v>
      </c>
      <c r="G152" s="664"/>
      <c r="H152" s="690"/>
      <c r="J152" s="145" t="s">
        <v>665</v>
      </c>
      <c r="K152" s="145">
        <v>4.64E-4</v>
      </c>
      <c r="L152" s="149" t="s">
        <v>557</v>
      </c>
      <c r="M152" s="150">
        <v>2.7399999999999999E-4</v>
      </c>
    </row>
    <row r="153" spans="1:13" ht="15" customHeight="1">
      <c r="A153" s="646" t="s">
        <v>666</v>
      </c>
      <c r="B153" s="649" t="s">
        <v>667</v>
      </c>
      <c r="C153" s="652">
        <v>3.9399999999999998E-4</v>
      </c>
      <c r="D153" s="151" t="s">
        <v>560</v>
      </c>
      <c r="E153" s="144">
        <v>0</v>
      </c>
      <c r="F153" s="133">
        <v>145</v>
      </c>
      <c r="G153" s="664">
        <v>97.63</v>
      </c>
      <c r="H153" s="690" t="s">
        <v>561</v>
      </c>
      <c r="J153" s="145" t="s">
        <v>667</v>
      </c>
      <c r="K153" s="146">
        <v>3.9399999999999998E-4</v>
      </c>
      <c r="L153" s="151" t="s">
        <v>560</v>
      </c>
      <c r="M153" s="144">
        <v>0</v>
      </c>
    </row>
    <row r="154" spans="1:13" ht="15" customHeight="1">
      <c r="A154" s="646"/>
      <c r="B154" s="649"/>
      <c r="C154" s="652"/>
      <c r="D154" s="147" t="s">
        <v>569</v>
      </c>
      <c r="E154" s="148">
        <v>0</v>
      </c>
      <c r="F154" s="133">
        <v>146</v>
      </c>
      <c r="G154" s="664"/>
      <c r="H154" s="690"/>
      <c r="J154" s="145" t="s">
        <v>667</v>
      </c>
      <c r="K154" s="145">
        <v>3.9399999999999998E-4</v>
      </c>
      <c r="L154" s="147" t="s">
        <v>569</v>
      </c>
      <c r="M154" s="148">
        <v>0</v>
      </c>
    </row>
    <row r="155" spans="1:13" ht="15" customHeight="1">
      <c r="A155" s="646"/>
      <c r="B155" s="649"/>
      <c r="C155" s="652"/>
      <c r="D155" s="147" t="s">
        <v>570</v>
      </c>
      <c r="E155" s="148">
        <v>3.59E-4</v>
      </c>
      <c r="F155" s="133">
        <v>147</v>
      </c>
      <c r="G155" s="664"/>
      <c r="H155" s="690"/>
      <c r="J155" s="145" t="s">
        <v>667</v>
      </c>
      <c r="K155" s="145">
        <v>3.9399999999999998E-4</v>
      </c>
      <c r="L155" s="147" t="s">
        <v>570</v>
      </c>
      <c r="M155" s="148">
        <v>3.59E-4</v>
      </c>
    </row>
    <row r="156" spans="1:13" ht="15" customHeight="1">
      <c r="A156" s="646"/>
      <c r="B156" s="649"/>
      <c r="C156" s="652"/>
      <c r="D156" s="147" t="s">
        <v>640</v>
      </c>
      <c r="E156" s="148">
        <v>4.5600000000000003E-4</v>
      </c>
      <c r="F156" s="133">
        <v>148</v>
      </c>
      <c r="G156" s="664"/>
      <c r="H156" s="690"/>
      <c r="J156" s="145" t="s">
        <v>667</v>
      </c>
      <c r="K156" s="145">
        <v>3.9399999999999998E-4</v>
      </c>
      <c r="L156" s="147" t="s">
        <v>640</v>
      </c>
      <c r="M156" s="148">
        <v>4.5600000000000003E-4</v>
      </c>
    </row>
    <row r="157" spans="1:13" ht="15" customHeight="1">
      <c r="A157" s="646"/>
      <c r="B157" s="649"/>
      <c r="C157" s="652"/>
      <c r="D157" s="149" t="s">
        <v>557</v>
      </c>
      <c r="E157" s="150">
        <v>4.55E-4</v>
      </c>
      <c r="F157" s="133">
        <v>149</v>
      </c>
      <c r="G157" s="664"/>
      <c r="H157" s="690"/>
      <c r="J157" s="145" t="s">
        <v>667</v>
      </c>
      <c r="K157" s="145">
        <v>3.9399999999999998E-4</v>
      </c>
      <c r="L157" s="149" t="s">
        <v>557</v>
      </c>
      <c r="M157" s="150">
        <v>4.55E-4</v>
      </c>
    </row>
    <row r="158" spans="1:13" ht="15" customHeight="1">
      <c r="A158" s="774" t="s">
        <v>668</v>
      </c>
      <c r="B158" s="746" t="s">
        <v>669</v>
      </c>
      <c r="C158" s="723">
        <v>3.4600000000000001E-4</v>
      </c>
      <c r="D158" s="151" t="s">
        <v>560</v>
      </c>
      <c r="E158" s="144">
        <v>2.2699999999999999E-4</v>
      </c>
      <c r="F158" s="133">
        <v>150</v>
      </c>
      <c r="G158" s="664">
        <v>97.47</v>
      </c>
      <c r="H158" s="690" t="s">
        <v>561</v>
      </c>
      <c r="J158" s="195" t="s">
        <v>669</v>
      </c>
      <c r="K158" s="196">
        <v>3.4600000000000001E-4</v>
      </c>
      <c r="L158" s="151" t="s">
        <v>560</v>
      </c>
      <c r="M158" s="144">
        <v>2.2699999999999999E-4</v>
      </c>
    </row>
    <row r="159" spans="1:13" ht="15" customHeight="1">
      <c r="A159" s="774"/>
      <c r="B159" s="746"/>
      <c r="C159" s="723"/>
      <c r="D159" s="147" t="s">
        <v>569</v>
      </c>
      <c r="E159" s="148">
        <v>0</v>
      </c>
      <c r="F159" s="133">
        <v>151</v>
      </c>
      <c r="G159" s="664"/>
      <c r="H159" s="690"/>
      <c r="J159" s="195" t="s">
        <v>669</v>
      </c>
      <c r="K159" s="145">
        <v>3.4600000000000001E-4</v>
      </c>
      <c r="L159" s="147" t="s">
        <v>569</v>
      </c>
      <c r="M159" s="148">
        <v>0</v>
      </c>
    </row>
    <row r="160" spans="1:13" ht="15" customHeight="1">
      <c r="A160" s="774"/>
      <c r="B160" s="746"/>
      <c r="C160" s="723"/>
      <c r="D160" s="152" t="s">
        <v>632</v>
      </c>
      <c r="E160" s="148">
        <v>4.4999999999999999E-4</v>
      </c>
      <c r="F160" s="133">
        <v>152</v>
      </c>
      <c r="G160" s="664"/>
      <c r="H160" s="690"/>
      <c r="J160" s="195" t="s">
        <v>669</v>
      </c>
      <c r="K160" s="145">
        <v>3.4600000000000001E-4</v>
      </c>
      <c r="L160" s="152" t="s">
        <v>632</v>
      </c>
      <c r="M160" s="148">
        <v>4.4999999999999999E-4</v>
      </c>
    </row>
    <row r="161" spans="1:13" ht="15" customHeight="1">
      <c r="A161" s="774"/>
      <c r="B161" s="746"/>
      <c r="C161" s="723"/>
      <c r="D161" s="185" t="s">
        <v>557</v>
      </c>
      <c r="E161" s="186">
        <v>5.1900000000000004E-4</v>
      </c>
      <c r="F161" s="133">
        <v>153</v>
      </c>
      <c r="G161" s="664"/>
      <c r="H161" s="690"/>
      <c r="J161" s="195" t="s">
        <v>669</v>
      </c>
      <c r="K161" s="145">
        <v>3.4600000000000001E-4</v>
      </c>
      <c r="L161" s="185" t="s">
        <v>557</v>
      </c>
      <c r="M161" s="186">
        <v>5.1900000000000004E-4</v>
      </c>
    </row>
    <row r="162" spans="1:13" ht="15" customHeight="1">
      <c r="A162" s="821" t="s">
        <v>670</v>
      </c>
      <c r="B162" s="746" t="s">
        <v>671</v>
      </c>
      <c r="C162" s="723">
        <v>4.0000000000000002E-4</v>
      </c>
      <c r="D162" s="180" t="s">
        <v>560</v>
      </c>
      <c r="E162" s="181">
        <v>0</v>
      </c>
      <c r="F162" s="133">
        <v>154</v>
      </c>
      <c r="G162" s="655">
        <v>100</v>
      </c>
      <c r="H162" s="703"/>
      <c r="J162" s="195" t="s">
        <v>671</v>
      </c>
      <c r="K162" s="196">
        <v>4.0000000000000002E-4</v>
      </c>
      <c r="L162" s="180" t="s">
        <v>560</v>
      </c>
      <c r="M162" s="181">
        <v>0</v>
      </c>
    </row>
    <row r="163" spans="1:13" ht="15" customHeight="1">
      <c r="A163" s="821"/>
      <c r="B163" s="746"/>
      <c r="C163" s="723"/>
      <c r="D163" s="147" t="s">
        <v>569</v>
      </c>
      <c r="E163" s="148">
        <v>0</v>
      </c>
      <c r="F163" s="133">
        <v>155</v>
      </c>
      <c r="G163" s="655"/>
      <c r="H163" s="703"/>
      <c r="J163" s="195" t="s">
        <v>671</v>
      </c>
      <c r="K163" s="145">
        <v>4.0000000000000002E-4</v>
      </c>
      <c r="L163" s="147" t="s">
        <v>569</v>
      </c>
      <c r="M163" s="148">
        <v>0</v>
      </c>
    </row>
    <row r="164" spans="1:13" ht="15" customHeight="1">
      <c r="A164" s="821"/>
      <c r="B164" s="746"/>
      <c r="C164" s="723"/>
      <c r="D164" s="152" t="s">
        <v>617</v>
      </c>
      <c r="E164" s="148">
        <v>0</v>
      </c>
      <c r="F164" s="133">
        <v>156</v>
      </c>
      <c r="G164" s="655"/>
      <c r="H164" s="703"/>
      <c r="J164" s="195" t="s">
        <v>671</v>
      </c>
      <c r="K164" s="145">
        <v>4.0000000000000002E-4</v>
      </c>
      <c r="L164" s="152" t="s">
        <v>617</v>
      </c>
      <c r="M164" s="148">
        <v>0</v>
      </c>
    </row>
    <row r="165" spans="1:13" ht="15" customHeight="1">
      <c r="A165" s="821"/>
      <c r="B165" s="746"/>
      <c r="C165" s="723"/>
      <c r="D165" s="152" t="s">
        <v>636</v>
      </c>
      <c r="E165" s="148">
        <v>0</v>
      </c>
      <c r="F165" s="133">
        <v>157</v>
      </c>
      <c r="G165" s="655"/>
      <c r="H165" s="703"/>
      <c r="J165" s="195" t="s">
        <v>671</v>
      </c>
      <c r="K165" s="145">
        <v>4.0000000000000002E-4</v>
      </c>
      <c r="L165" s="152" t="s">
        <v>636</v>
      </c>
      <c r="M165" s="148">
        <v>0</v>
      </c>
    </row>
    <row r="166" spans="1:13" ht="15" customHeight="1">
      <c r="A166" s="821"/>
      <c r="B166" s="746"/>
      <c r="C166" s="723"/>
      <c r="D166" s="152" t="s">
        <v>612</v>
      </c>
      <c r="E166" s="148">
        <v>4.5899999999999999E-4</v>
      </c>
      <c r="F166" s="133">
        <v>158</v>
      </c>
      <c r="G166" s="655"/>
      <c r="H166" s="703"/>
      <c r="J166" s="195" t="s">
        <v>671</v>
      </c>
      <c r="K166" s="145">
        <v>4.0000000000000002E-4</v>
      </c>
      <c r="L166" s="152" t="s">
        <v>612</v>
      </c>
      <c r="M166" s="148">
        <v>4.5899999999999999E-4</v>
      </c>
    </row>
    <row r="167" spans="1:13" ht="15" customHeight="1">
      <c r="A167" s="683"/>
      <c r="B167" s="822"/>
      <c r="C167" s="724"/>
      <c r="D167" s="161" t="s">
        <v>557</v>
      </c>
      <c r="E167" s="162">
        <v>4.4099999999999999E-4</v>
      </c>
      <c r="F167" s="133">
        <v>159</v>
      </c>
      <c r="G167" s="823"/>
      <c r="H167" s="824"/>
      <c r="J167" s="195" t="s">
        <v>671</v>
      </c>
      <c r="K167" s="145">
        <v>4.0000000000000002E-4</v>
      </c>
      <c r="L167" s="161" t="s">
        <v>557</v>
      </c>
      <c r="M167" s="162">
        <v>4.4099999999999999E-4</v>
      </c>
    </row>
    <row r="168" spans="1:13" ht="15" customHeight="1">
      <c r="A168" s="197" t="s">
        <v>672</v>
      </c>
      <c r="B168" s="198" t="s">
        <v>673</v>
      </c>
      <c r="C168" s="199">
        <v>4.3999999999999999E-5</v>
      </c>
      <c r="D168" s="200"/>
      <c r="E168" s="201">
        <v>7.2599999999999997E-4</v>
      </c>
      <c r="F168" s="133">
        <v>160</v>
      </c>
      <c r="G168" s="202">
        <v>100</v>
      </c>
      <c r="H168" s="203"/>
      <c r="J168" s="198" t="s">
        <v>673</v>
      </c>
      <c r="K168" s="199">
        <v>4.3999999999999999E-5</v>
      </c>
      <c r="L168" s="200"/>
      <c r="M168" s="201">
        <v>7.2599999999999997E-4</v>
      </c>
    </row>
    <row r="169" spans="1:13" ht="15" customHeight="1">
      <c r="A169" s="647" t="s">
        <v>674</v>
      </c>
      <c r="B169" s="650" t="s">
        <v>675</v>
      </c>
      <c r="C169" s="653" t="s">
        <v>635</v>
      </c>
      <c r="D169" s="163" t="s">
        <v>560</v>
      </c>
      <c r="E169" s="164">
        <v>0</v>
      </c>
      <c r="F169" s="133">
        <v>161</v>
      </c>
      <c r="G169" s="742" t="s">
        <v>555</v>
      </c>
      <c r="H169" s="721"/>
      <c r="J169" s="204" t="s">
        <v>675</v>
      </c>
      <c r="K169" s="166">
        <v>4.4099999999999999E-4</v>
      </c>
      <c r="L169" s="163" t="s">
        <v>560</v>
      </c>
      <c r="M169" s="164">
        <v>0</v>
      </c>
    </row>
    <row r="170" spans="1:13" ht="15" customHeight="1">
      <c r="A170" s="647"/>
      <c r="B170" s="650"/>
      <c r="C170" s="653"/>
      <c r="D170" s="147" t="s">
        <v>569</v>
      </c>
      <c r="E170" s="148">
        <v>1.2799999999999999E-4</v>
      </c>
      <c r="F170" s="133">
        <v>162</v>
      </c>
      <c r="G170" s="742"/>
      <c r="H170" s="721"/>
      <c r="J170" s="204" t="s">
        <v>675</v>
      </c>
      <c r="K170" s="145">
        <v>4.4099999999999999E-4</v>
      </c>
      <c r="L170" s="147" t="s">
        <v>569</v>
      </c>
      <c r="M170" s="148">
        <v>1.2799999999999999E-4</v>
      </c>
    </row>
    <row r="171" spans="1:13" ht="15" customHeight="1">
      <c r="A171" s="647"/>
      <c r="B171" s="650"/>
      <c r="C171" s="653"/>
      <c r="D171" s="184" t="s">
        <v>632</v>
      </c>
      <c r="E171" s="186">
        <v>8.5599999999999999E-4</v>
      </c>
      <c r="F171" s="133">
        <v>163</v>
      </c>
      <c r="G171" s="742"/>
      <c r="H171" s="721"/>
      <c r="J171" s="204" t="s">
        <v>675</v>
      </c>
      <c r="K171" s="145">
        <v>4.4099999999999999E-4</v>
      </c>
      <c r="L171" s="184" t="s">
        <v>632</v>
      </c>
      <c r="M171" s="186">
        <v>8.5599999999999999E-4</v>
      </c>
    </row>
    <row r="172" spans="1:13" ht="15" customHeight="1">
      <c r="A172" s="647"/>
      <c r="B172" s="650"/>
      <c r="C172" s="653"/>
      <c r="D172" s="149" t="s">
        <v>557</v>
      </c>
      <c r="E172" s="150">
        <v>5.1099999999999995E-4</v>
      </c>
      <c r="F172" s="133">
        <v>164</v>
      </c>
      <c r="G172" s="742"/>
      <c r="H172" s="721"/>
      <c r="J172" s="204" t="s">
        <v>675</v>
      </c>
      <c r="K172" s="145">
        <v>4.4099999999999999E-4</v>
      </c>
      <c r="L172" s="149" t="s">
        <v>557</v>
      </c>
      <c r="M172" s="150">
        <v>5.1099999999999995E-4</v>
      </c>
    </row>
    <row r="173" spans="1:13" ht="15" customHeight="1">
      <c r="A173" s="646" t="s">
        <v>676</v>
      </c>
      <c r="B173" s="649" t="s">
        <v>677</v>
      </c>
      <c r="C173" s="652">
        <v>4.1199999999999999E-4</v>
      </c>
      <c r="D173" s="151" t="s">
        <v>560</v>
      </c>
      <c r="E173" s="144">
        <v>3.9899999999999999E-4</v>
      </c>
      <c r="F173" s="133">
        <v>165</v>
      </c>
      <c r="G173" s="743">
        <v>97.96</v>
      </c>
      <c r="H173" s="690" t="s">
        <v>561</v>
      </c>
      <c r="J173" s="145" t="s">
        <v>677</v>
      </c>
      <c r="K173" s="146">
        <v>4.1199999999999999E-4</v>
      </c>
      <c r="L173" s="151" t="s">
        <v>560</v>
      </c>
      <c r="M173" s="144">
        <v>3.9899999999999999E-4</v>
      </c>
    </row>
    <row r="174" spans="1:13" ht="15" customHeight="1">
      <c r="A174" s="646"/>
      <c r="B174" s="649"/>
      <c r="C174" s="652"/>
      <c r="D174" s="147" t="s">
        <v>569</v>
      </c>
      <c r="E174" s="148">
        <v>2.99E-4</v>
      </c>
      <c r="F174" s="133">
        <v>166</v>
      </c>
      <c r="G174" s="743"/>
      <c r="H174" s="690"/>
      <c r="J174" s="145" t="s">
        <v>677</v>
      </c>
      <c r="K174" s="145">
        <v>4.1199999999999999E-4</v>
      </c>
      <c r="L174" s="147" t="s">
        <v>569</v>
      </c>
      <c r="M174" s="148">
        <v>2.99E-4</v>
      </c>
    </row>
    <row r="175" spans="1:13" ht="15" customHeight="1">
      <c r="A175" s="646"/>
      <c r="B175" s="649"/>
      <c r="C175" s="652"/>
      <c r="D175" s="147" t="s">
        <v>570</v>
      </c>
      <c r="E175" s="148">
        <v>1.9900000000000001E-4</v>
      </c>
      <c r="F175" s="133">
        <v>167</v>
      </c>
      <c r="G175" s="743"/>
      <c r="H175" s="690"/>
      <c r="J175" s="145" t="s">
        <v>677</v>
      </c>
      <c r="K175" s="145">
        <v>4.1199999999999999E-4</v>
      </c>
      <c r="L175" s="147" t="s">
        <v>570</v>
      </c>
      <c r="M175" s="148">
        <v>1.9900000000000001E-4</v>
      </c>
    </row>
    <row r="176" spans="1:13" ht="15" customHeight="1">
      <c r="A176" s="646"/>
      <c r="B176" s="649"/>
      <c r="C176" s="652"/>
      <c r="D176" s="152" t="s">
        <v>636</v>
      </c>
      <c r="E176" s="148">
        <v>0</v>
      </c>
      <c r="F176" s="133">
        <v>168</v>
      </c>
      <c r="G176" s="743"/>
      <c r="H176" s="690"/>
      <c r="J176" s="145" t="s">
        <v>677</v>
      </c>
      <c r="K176" s="145">
        <v>4.1199999999999999E-4</v>
      </c>
      <c r="L176" s="152" t="s">
        <v>636</v>
      </c>
      <c r="M176" s="148">
        <v>0</v>
      </c>
    </row>
    <row r="177" spans="1:13" ht="15" customHeight="1">
      <c r="A177" s="646"/>
      <c r="B177" s="649"/>
      <c r="C177" s="652"/>
      <c r="D177" s="147" t="s">
        <v>572</v>
      </c>
      <c r="E177" s="148">
        <v>4.4999999999999999E-4</v>
      </c>
      <c r="F177" s="133">
        <v>169</v>
      </c>
      <c r="G177" s="743"/>
      <c r="H177" s="690"/>
      <c r="J177" s="145" t="s">
        <v>677</v>
      </c>
      <c r="K177" s="145">
        <v>4.1199999999999999E-4</v>
      </c>
      <c r="L177" s="147" t="s">
        <v>572</v>
      </c>
      <c r="M177" s="148">
        <v>4.4999999999999999E-4</v>
      </c>
    </row>
    <row r="178" spans="1:13" ht="15" customHeight="1">
      <c r="A178" s="646"/>
      <c r="B178" s="649"/>
      <c r="C178" s="652"/>
      <c r="D178" s="147" t="s">
        <v>573</v>
      </c>
      <c r="E178" s="148">
        <v>3.1500000000000001E-4</v>
      </c>
      <c r="F178" s="133">
        <v>170</v>
      </c>
      <c r="G178" s="743"/>
      <c r="H178" s="690"/>
      <c r="J178" s="145" t="s">
        <v>677</v>
      </c>
      <c r="K178" s="145">
        <v>4.1199999999999999E-4</v>
      </c>
      <c r="L178" s="147" t="s">
        <v>573</v>
      </c>
      <c r="M178" s="148">
        <v>3.1500000000000001E-4</v>
      </c>
    </row>
    <row r="179" spans="1:13" ht="15" customHeight="1">
      <c r="A179" s="646"/>
      <c r="B179" s="649"/>
      <c r="C179" s="652"/>
      <c r="D179" s="147" t="s">
        <v>574</v>
      </c>
      <c r="E179" s="148">
        <v>2.3499999999999999E-4</v>
      </c>
      <c r="F179" s="133">
        <v>171</v>
      </c>
      <c r="G179" s="743"/>
      <c r="H179" s="690"/>
      <c r="J179" s="145" t="s">
        <v>677</v>
      </c>
      <c r="K179" s="145">
        <v>4.1199999999999999E-4</v>
      </c>
      <c r="L179" s="147" t="s">
        <v>574</v>
      </c>
      <c r="M179" s="148">
        <v>2.3499999999999999E-4</v>
      </c>
    </row>
    <row r="180" spans="1:13" ht="15" customHeight="1">
      <c r="A180" s="646"/>
      <c r="B180" s="649"/>
      <c r="C180" s="652"/>
      <c r="D180" s="147" t="s">
        <v>678</v>
      </c>
      <c r="E180" s="148">
        <v>5.8500000000000002E-4</v>
      </c>
      <c r="F180" s="133">
        <v>172</v>
      </c>
      <c r="G180" s="743"/>
      <c r="H180" s="690"/>
      <c r="J180" s="145" t="s">
        <v>677</v>
      </c>
      <c r="K180" s="145">
        <v>4.1199999999999999E-4</v>
      </c>
      <c r="L180" s="147" t="s">
        <v>678</v>
      </c>
      <c r="M180" s="148">
        <v>5.8500000000000002E-4</v>
      </c>
    </row>
    <row r="181" spans="1:13" ht="15" customHeight="1">
      <c r="A181" s="646"/>
      <c r="B181" s="649"/>
      <c r="C181" s="652"/>
      <c r="D181" s="149" t="s">
        <v>577</v>
      </c>
      <c r="E181" s="150">
        <v>6.8199999999999999E-4</v>
      </c>
      <c r="F181" s="133">
        <v>173</v>
      </c>
      <c r="G181" s="743"/>
      <c r="H181" s="690"/>
      <c r="J181" s="145" t="s">
        <v>677</v>
      </c>
      <c r="K181" s="145">
        <v>4.1199999999999999E-4</v>
      </c>
      <c r="L181" s="149" t="s">
        <v>577</v>
      </c>
      <c r="M181" s="150">
        <v>6.8199999999999999E-4</v>
      </c>
    </row>
    <row r="182" spans="1:13" ht="15" customHeight="1">
      <c r="A182" s="136" t="s">
        <v>679</v>
      </c>
      <c r="B182" s="153" t="s">
        <v>680</v>
      </c>
      <c r="C182" s="138">
        <v>4.84E-4</v>
      </c>
      <c r="D182" s="139"/>
      <c r="E182" s="140">
        <v>4.2900000000000002E-4</v>
      </c>
      <c r="F182" s="133">
        <v>174</v>
      </c>
      <c r="G182" s="141">
        <v>100</v>
      </c>
      <c r="H182" s="142"/>
      <c r="J182" s="153" t="s">
        <v>680</v>
      </c>
      <c r="K182" s="138">
        <v>4.84E-4</v>
      </c>
      <c r="L182" s="139"/>
      <c r="M182" s="140">
        <v>4.2900000000000002E-4</v>
      </c>
    </row>
    <row r="183" spans="1:13" ht="15" customHeight="1">
      <c r="A183" s="646" t="s">
        <v>681</v>
      </c>
      <c r="B183" s="649" t="s">
        <v>682</v>
      </c>
      <c r="C183" s="652">
        <v>1.5100000000000001E-4</v>
      </c>
      <c r="D183" s="151" t="s">
        <v>560</v>
      </c>
      <c r="E183" s="144">
        <v>0</v>
      </c>
      <c r="F183" s="133">
        <v>175</v>
      </c>
      <c r="G183" s="664">
        <v>91.94</v>
      </c>
      <c r="H183" s="690" t="s">
        <v>561</v>
      </c>
      <c r="J183" s="145" t="s">
        <v>682</v>
      </c>
      <c r="K183" s="146">
        <v>1.5100000000000001E-4</v>
      </c>
      <c r="L183" s="151" t="s">
        <v>560</v>
      </c>
      <c r="M183" s="144">
        <v>0</v>
      </c>
    </row>
    <row r="184" spans="1:13" ht="15" customHeight="1">
      <c r="A184" s="646"/>
      <c r="B184" s="649"/>
      <c r="C184" s="652"/>
      <c r="D184" s="152" t="s">
        <v>562</v>
      </c>
      <c r="E184" s="148">
        <v>3.5300000000000002E-4</v>
      </c>
      <c r="F184" s="133">
        <v>176</v>
      </c>
      <c r="G184" s="664"/>
      <c r="H184" s="690"/>
      <c r="J184" s="145" t="s">
        <v>682</v>
      </c>
      <c r="K184" s="145">
        <v>1.5100000000000001E-4</v>
      </c>
      <c r="L184" s="152" t="s">
        <v>562</v>
      </c>
      <c r="M184" s="148">
        <v>3.5300000000000002E-4</v>
      </c>
    </row>
    <row r="185" spans="1:13" ht="15" customHeight="1">
      <c r="A185" s="646"/>
      <c r="B185" s="649"/>
      <c r="C185" s="652"/>
      <c r="D185" s="149" t="s">
        <v>577</v>
      </c>
      <c r="E185" s="150">
        <v>1.9100000000000001E-4</v>
      </c>
      <c r="F185" s="133">
        <v>177</v>
      </c>
      <c r="G185" s="664"/>
      <c r="H185" s="690"/>
      <c r="J185" s="145" t="s">
        <v>682</v>
      </c>
      <c r="K185" s="145">
        <v>1.5100000000000001E-4</v>
      </c>
      <c r="L185" s="149" t="s">
        <v>577</v>
      </c>
      <c r="M185" s="150">
        <v>1.9100000000000001E-4</v>
      </c>
    </row>
    <row r="186" spans="1:13" ht="15" customHeight="1">
      <c r="A186" s="646" t="s">
        <v>683</v>
      </c>
      <c r="B186" s="649" t="s">
        <v>684</v>
      </c>
      <c r="C186" s="652">
        <v>4.8099999999999998E-4</v>
      </c>
      <c r="D186" s="151" t="s">
        <v>560</v>
      </c>
      <c r="E186" s="144">
        <v>0</v>
      </c>
      <c r="F186" s="133">
        <v>178</v>
      </c>
      <c r="G186" s="664">
        <v>99</v>
      </c>
      <c r="H186" s="690" t="s">
        <v>561</v>
      </c>
      <c r="J186" s="145" t="s">
        <v>684</v>
      </c>
      <c r="K186" s="146">
        <v>4.8099999999999998E-4</v>
      </c>
      <c r="L186" s="151" t="s">
        <v>560</v>
      </c>
      <c r="M186" s="144">
        <v>0</v>
      </c>
    </row>
    <row r="187" spans="1:13" ht="15" customHeight="1">
      <c r="A187" s="646"/>
      <c r="B187" s="649"/>
      <c r="C187" s="652"/>
      <c r="D187" s="131" t="s">
        <v>556</v>
      </c>
      <c r="E187" s="148">
        <v>4.7899999999999999E-4</v>
      </c>
      <c r="F187" s="133">
        <v>179</v>
      </c>
      <c r="G187" s="664"/>
      <c r="H187" s="690"/>
      <c r="J187" s="145" t="s">
        <v>684</v>
      </c>
      <c r="K187" s="145">
        <v>4.8099999999999998E-4</v>
      </c>
      <c r="L187" s="131" t="s">
        <v>556</v>
      </c>
      <c r="M187" s="148">
        <v>4.7899999999999999E-4</v>
      </c>
    </row>
    <row r="188" spans="1:13" ht="15" customHeight="1">
      <c r="A188" s="646"/>
      <c r="B188" s="649"/>
      <c r="C188" s="652"/>
      <c r="D188" s="185" t="s">
        <v>577</v>
      </c>
      <c r="E188" s="186">
        <v>4.35E-4</v>
      </c>
      <c r="F188" s="133">
        <v>180</v>
      </c>
      <c r="G188" s="664"/>
      <c r="H188" s="690"/>
      <c r="J188" s="145" t="s">
        <v>684</v>
      </c>
      <c r="K188" s="145">
        <v>4.8099999999999998E-4</v>
      </c>
      <c r="L188" s="185" t="s">
        <v>577</v>
      </c>
      <c r="M188" s="186">
        <v>4.35E-4</v>
      </c>
    </row>
    <row r="189" spans="1:13" ht="15" customHeight="1">
      <c r="A189" s="683" t="s">
        <v>685</v>
      </c>
      <c r="B189" s="684" t="s">
        <v>686</v>
      </c>
      <c r="C189" s="759">
        <v>4.2700000000000002E-4</v>
      </c>
      <c r="D189" s="205" t="s">
        <v>560</v>
      </c>
      <c r="E189" s="206">
        <v>0</v>
      </c>
      <c r="F189" s="133">
        <v>181</v>
      </c>
      <c r="G189" s="686">
        <v>100</v>
      </c>
      <c r="H189" s="732"/>
      <c r="J189" s="207" t="s">
        <v>686</v>
      </c>
      <c r="K189" s="208">
        <v>4.2700000000000002E-4</v>
      </c>
      <c r="L189" s="205" t="s">
        <v>560</v>
      </c>
      <c r="M189" s="206">
        <v>0</v>
      </c>
    </row>
    <row r="190" spans="1:13" ht="15" customHeight="1">
      <c r="A190" s="683"/>
      <c r="B190" s="684"/>
      <c r="C190" s="759"/>
      <c r="D190" s="209" t="s">
        <v>569</v>
      </c>
      <c r="E190" s="210">
        <v>0</v>
      </c>
      <c r="F190" s="133">
        <v>182</v>
      </c>
      <c r="G190" s="686"/>
      <c r="H190" s="732"/>
      <c r="J190" s="207" t="s">
        <v>686</v>
      </c>
      <c r="K190" s="145">
        <v>4.2700000000000002E-4</v>
      </c>
      <c r="L190" s="209" t="s">
        <v>569</v>
      </c>
      <c r="M190" s="210">
        <v>0</v>
      </c>
    </row>
    <row r="191" spans="1:13" ht="15" customHeight="1">
      <c r="A191" s="683"/>
      <c r="B191" s="684"/>
      <c r="C191" s="759"/>
      <c r="D191" s="211" t="s">
        <v>570</v>
      </c>
      <c r="E191" s="212">
        <v>2.9799999999999998E-4</v>
      </c>
      <c r="F191" s="133">
        <v>183</v>
      </c>
      <c r="G191" s="686"/>
      <c r="H191" s="732"/>
      <c r="J191" s="207" t="s">
        <v>686</v>
      </c>
      <c r="K191" s="145">
        <v>4.2700000000000002E-4</v>
      </c>
      <c r="L191" s="211" t="s">
        <v>570</v>
      </c>
      <c r="M191" s="212">
        <v>2.9799999999999998E-4</v>
      </c>
    </row>
    <row r="192" spans="1:13" ht="15" customHeight="1">
      <c r="A192" s="683"/>
      <c r="B192" s="684"/>
      <c r="C192" s="759"/>
      <c r="D192" s="209" t="s">
        <v>687</v>
      </c>
      <c r="E192" s="210">
        <v>4.3199999999999998E-4</v>
      </c>
      <c r="F192" s="133">
        <v>184</v>
      </c>
      <c r="G192" s="686"/>
      <c r="H192" s="732"/>
      <c r="J192" s="207" t="s">
        <v>686</v>
      </c>
      <c r="K192" s="145">
        <v>4.2700000000000002E-4</v>
      </c>
      <c r="L192" s="209" t="s">
        <v>687</v>
      </c>
      <c r="M192" s="210">
        <v>4.3199999999999998E-4</v>
      </c>
    </row>
    <row r="193" spans="1:13" ht="15" customHeight="1">
      <c r="A193" s="683"/>
      <c r="B193" s="684"/>
      <c r="C193" s="759"/>
      <c r="D193" s="200" t="s">
        <v>577</v>
      </c>
      <c r="E193" s="201">
        <v>6.4599999999999998E-4</v>
      </c>
      <c r="F193" s="133">
        <v>185</v>
      </c>
      <c r="G193" s="686"/>
      <c r="H193" s="732"/>
      <c r="J193" s="207" t="s">
        <v>686</v>
      </c>
      <c r="K193" s="145">
        <v>4.2700000000000002E-4</v>
      </c>
      <c r="L193" s="200" t="s">
        <v>577</v>
      </c>
      <c r="M193" s="201">
        <v>6.4599999999999998E-4</v>
      </c>
    </row>
    <row r="194" spans="1:13" ht="15" customHeight="1">
      <c r="A194" s="647" t="s">
        <v>688</v>
      </c>
      <c r="B194" s="650" t="s">
        <v>689</v>
      </c>
      <c r="C194" s="653">
        <v>2.03E-4</v>
      </c>
      <c r="D194" s="163" t="s">
        <v>560</v>
      </c>
      <c r="E194" s="164">
        <v>0</v>
      </c>
      <c r="F194" s="133">
        <v>186</v>
      </c>
      <c r="G194" s="656">
        <v>97.95</v>
      </c>
      <c r="H194" s="721" t="s">
        <v>690</v>
      </c>
      <c r="J194" s="204" t="s">
        <v>689</v>
      </c>
      <c r="K194" s="166">
        <v>2.03E-4</v>
      </c>
      <c r="L194" s="163" t="s">
        <v>560</v>
      </c>
      <c r="M194" s="164">
        <v>0</v>
      </c>
    </row>
    <row r="195" spans="1:13" ht="15" customHeight="1">
      <c r="A195" s="647"/>
      <c r="B195" s="650"/>
      <c r="C195" s="653"/>
      <c r="D195" s="131" t="s">
        <v>556</v>
      </c>
      <c r="E195" s="148">
        <v>4.57E-4</v>
      </c>
      <c r="F195" s="133">
        <v>187</v>
      </c>
      <c r="G195" s="656"/>
      <c r="H195" s="721"/>
      <c r="J195" s="204" t="s">
        <v>689</v>
      </c>
      <c r="K195" s="145">
        <v>2.03E-4</v>
      </c>
      <c r="L195" s="131" t="s">
        <v>556</v>
      </c>
      <c r="M195" s="148">
        <v>4.57E-4</v>
      </c>
    </row>
    <row r="196" spans="1:13" ht="15" customHeight="1">
      <c r="A196" s="647"/>
      <c r="B196" s="650"/>
      <c r="C196" s="653"/>
      <c r="D196" s="149" t="s">
        <v>577</v>
      </c>
      <c r="E196" s="150">
        <v>4.35E-4</v>
      </c>
      <c r="F196" s="133">
        <v>188</v>
      </c>
      <c r="G196" s="656"/>
      <c r="H196" s="721"/>
      <c r="J196" s="204" t="s">
        <v>689</v>
      </c>
      <c r="K196" s="145">
        <v>2.03E-4</v>
      </c>
      <c r="L196" s="149" t="s">
        <v>577</v>
      </c>
      <c r="M196" s="150">
        <v>4.35E-4</v>
      </c>
    </row>
    <row r="197" spans="1:13" ht="15" customHeight="1">
      <c r="A197" s="646" t="s">
        <v>691</v>
      </c>
      <c r="B197" s="649" t="s">
        <v>692</v>
      </c>
      <c r="C197" s="652">
        <v>4.9100000000000001E-4</v>
      </c>
      <c r="D197" s="151" t="s">
        <v>560</v>
      </c>
      <c r="E197" s="144">
        <v>0</v>
      </c>
      <c r="F197" s="133">
        <v>189</v>
      </c>
      <c r="G197" s="664">
        <v>84.36</v>
      </c>
      <c r="H197" s="690" t="s">
        <v>561</v>
      </c>
      <c r="J197" s="145" t="s">
        <v>692</v>
      </c>
      <c r="K197" s="146">
        <v>4.9100000000000001E-4</v>
      </c>
      <c r="L197" s="151" t="s">
        <v>560</v>
      </c>
      <c r="M197" s="144">
        <v>0</v>
      </c>
    </row>
    <row r="198" spans="1:13" ht="15" customHeight="1">
      <c r="A198" s="646"/>
      <c r="B198" s="649"/>
      <c r="C198" s="652"/>
      <c r="D198" s="147" t="s">
        <v>556</v>
      </c>
      <c r="E198" s="148">
        <v>4.5600000000000003E-4</v>
      </c>
      <c r="F198" s="133">
        <v>190</v>
      </c>
      <c r="G198" s="664"/>
      <c r="H198" s="690"/>
      <c r="J198" s="145" t="s">
        <v>692</v>
      </c>
      <c r="K198" s="145">
        <v>4.9100000000000001E-4</v>
      </c>
      <c r="L198" s="147" t="s">
        <v>556</v>
      </c>
      <c r="M198" s="148">
        <v>4.5600000000000003E-4</v>
      </c>
    </row>
    <row r="199" spans="1:13" ht="15" customHeight="1">
      <c r="A199" s="646"/>
      <c r="B199" s="649"/>
      <c r="C199" s="652"/>
      <c r="D199" s="149" t="s">
        <v>557</v>
      </c>
      <c r="E199" s="150">
        <v>4.1199999999999999E-4</v>
      </c>
      <c r="F199" s="133">
        <v>191</v>
      </c>
      <c r="G199" s="664"/>
      <c r="H199" s="690"/>
      <c r="J199" s="145" t="s">
        <v>692</v>
      </c>
      <c r="K199" s="145">
        <v>4.9100000000000001E-4</v>
      </c>
      <c r="L199" s="149" t="s">
        <v>557</v>
      </c>
      <c r="M199" s="150">
        <v>4.1199999999999999E-4</v>
      </c>
    </row>
    <row r="200" spans="1:13" ht="15" customHeight="1">
      <c r="A200" s="646" t="s">
        <v>693</v>
      </c>
      <c r="B200" s="649" t="s">
        <v>694</v>
      </c>
      <c r="C200" s="652">
        <v>4.1800000000000002E-4</v>
      </c>
      <c r="D200" s="151" t="s">
        <v>560</v>
      </c>
      <c r="E200" s="144">
        <v>0</v>
      </c>
      <c r="F200" s="133">
        <v>192</v>
      </c>
      <c r="G200" s="664">
        <v>98.55</v>
      </c>
      <c r="H200" s="690" t="s">
        <v>561</v>
      </c>
      <c r="J200" s="145" t="s">
        <v>694</v>
      </c>
      <c r="K200" s="146">
        <v>4.1800000000000002E-4</v>
      </c>
      <c r="L200" s="151" t="s">
        <v>560</v>
      </c>
      <c r="M200" s="144">
        <v>0</v>
      </c>
    </row>
    <row r="201" spans="1:13" ht="15" customHeight="1">
      <c r="A201" s="646"/>
      <c r="B201" s="649"/>
      <c r="C201" s="652"/>
      <c r="D201" s="147" t="s">
        <v>556</v>
      </c>
      <c r="E201" s="148">
        <v>4.4499999999999997E-4</v>
      </c>
      <c r="F201" s="133">
        <v>193</v>
      </c>
      <c r="G201" s="664"/>
      <c r="H201" s="690"/>
      <c r="J201" s="145" t="s">
        <v>694</v>
      </c>
      <c r="K201" s="145">
        <v>4.1800000000000002E-4</v>
      </c>
      <c r="L201" s="147" t="s">
        <v>556</v>
      </c>
      <c r="M201" s="148">
        <v>4.4499999999999997E-4</v>
      </c>
    </row>
    <row r="202" spans="1:13" ht="15" customHeight="1">
      <c r="A202" s="670"/>
      <c r="B202" s="671"/>
      <c r="C202" s="672"/>
      <c r="D202" s="161" t="s">
        <v>577</v>
      </c>
      <c r="E202" s="162">
        <v>4.4999999999999999E-4</v>
      </c>
      <c r="F202" s="133">
        <v>194</v>
      </c>
      <c r="G202" s="673"/>
      <c r="H202" s="698"/>
      <c r="J202" s="145" t="s">
        <v>694</v>
      </c>
      <c r="K202" s="145">
        <v>4.1800000000000002E-4</v>
      </c>
      <c r="L202" s="161" t="s">
        <v>577</v>
      </c>
      <c r="M202" s="162">
        <v>4.4999999999999999E-4</v>
      </c>
    </row>
    <row r="203" spans="1:13" ht="15" customHeight="1">
      <c r="A203" s="647" t="s">
        <v>695</v>
      </c>
      <c r="B203" s="650" t="s">
        <v>696</v>
      </c>
      <c r="C203" s="653">
        <v>4.6799999999999999E-4</v>
      </c>
      <c r="D203" s="163" t="s">
        <v>560</v>
      </c>
      <c r="E203" s="164">
        <v>0</v>
      </c>
      <c r="F203" s="133">
        <v>195</v>
      </c>
      <c r="G203" s="742">
        <v>98.83</v>
      </c>
      <c r="H203" s="721" t="s">
        <v>561</v>
      </c>
      <c r="J203" s="204" t="s">
        <v>696</v>
      </c>
      <c r="K203" s="166">
        <v>4.6799999999999999E-4</v>
      </c>
      <c r="L203" s="163" t="s">
        <v>560</v>
      </c>
      <c r="M203" s="164">
        <v>0</v>
      </c>
    </row>
    <row r="204" spans="1:13" ht="15" customHeight="1">
      <c r="A204" s="646"/>
      <c r="B204" s="649"/>
      <c r="C204" s="652"/>
      <c r="D204" s="147" t="s">
        <v>569</v>
      </c>
      <c r="E204" s="148">
        <v>0</v>
      </c>
      <c r="F204" s="133">
        <v>196</v>
      </c>
      <c r="G204" s="743"/>
      <c r="H204" s="690"/>
      <c r="J204" s="204" t="s">
        <v>696</v>
      </c>
      <c r="K204" s="145">
        <v>4.6799999999999999E-4</v>
      </c>
      <c r="L204" s="147" t="s">
        <v>569</v>
      </c>
      <c r="M204" s="148">
        <v>0</v>
      </c>
    </row>
    <row r="205" spans="1:13" ht="15" customHeight="1">
      <c r="A205" s="646"/>
      <c r="B205" s="649"/>
      <c r="C205" s="652"/>
      <c r="D205" s="147" t="s">
        <v>570</v>
      </c>
      <c r="E205" s="148">
        <v>2.7099999999999997E-4</v>
      </c>
      <c r="F205" s="133">
        <v>197</v>
      </c>
      <c r="G205" s="743"/>
      <c r="H205" s="690"/>
      <c r="J205" s="204" t="s">
        <v>696</v>
      </c>
      <c r="K205" s="145">
        <v>4.6799999999999999E-4</v>
      </c>
      <c r="L205" s="147" t="s">
        <v>570</v>
      </c>
      <c r="M205" s="148">
        <v>2.7099999999999997E-4</v>
      </c>
    </row>
    <row r="206" spans="1:13" ht="15" customHeight="1">
      <c r="A206" s="646"/>
      <c r="B206" s="649"/>
      <c r="C206" s="652"/>
      <c r="D206" s="147" t="s">
        <v>571</v>
      </c>
      <c r="E206" s="148">
        <v>0</v>
      </c>
      <c r="F206" s="133">
        <v>198</v>
      </c>
      <c r="G206" s="743"/>
      <c r="H206" s="690"/>
      <c r="J206" s="204" t="s">
        <v>696</v>
      </c>
      <c r="K206" s="145">
        <v>4.6799999999999999E-4</v>
      </c>
      <c r="L206" s="147" t="s">
        <v>571</v>
      </c>
      <c r="M206" s="148">
        <v>0</v>
      </c>
    </row>
    <row r="207" spans="1:13" ht="15" customHeight="1">
      <c r="A207" s="646"/>
      <c r="B207" s="649"/>
      <c r="C207" s="652"/>
      <c r="D207" s="152" t="s">
        <v>637</v>
      </c>
      <c r="E207" s="148">
        <v>3.6999999999999999E-4</v>
      </c>
      <c r="F207" s="133">
        <v>199</v>
      </c>
      <c r="G207" s="743"/>
      <c r="H207" s="690"/>
      <c r="J207" s="204" t="s">
        <v>696</v>
      </c>
      <c r="K207" s="145">
        <v>4.6799999999999999E-4</v>
      </c>
      <c r="L207" s="152" t="s">
        <v>637</v>
      </c>
      <c r="M207" s="148">
        <v>3.6999999999999999E-4</v>
      </c>
    </row>
    <row r="208" spans="1:13" ht="15" customHeight="1">
      <c r="A208" s="646"/>
      <c r="B208" s="649"/>
      <c r="C208" s="652"/>
      <c r="D208" s="152" t="s">
        <v>697</v>
      </c>
      <c r="E208" s="148">
        <v>4.44E-4</v>
      </c>
      <c r="F208" s="133">
        <v>200</v>
      </c>
      <c r="G208" s="743"/>
      <c r="H208" s="690"/>
      <c r="J208" s="204" t="s">
        <v>696</v>
      </c>
      <c r="K208" s="145">
        <v>4.6799999999999999E-4</v>
      </c>
      <c r="L208" s="152" t="s">
        <v>697</v>
      </c>
      <c r="M208" s="148">
        <v>4.44E-4</v>
      </c>
    </row>
    <row r="209" spans="1:13" ht="15" customHeight="1">
      <c r="A209" s="646"/>
      <c r="B209" s="649"/>
      <c r="C209" s="652"/>
      <c r="D209" s="149" t="s">
        <v>577</v>
      </c>
      <c r="E209" s="150">
        <v>4.6799999999999999E-4</v>
      </c>
      <c r="F209" s="133">
        <v>201</v>
      </c>
      <c r="G209" s="743"/>
      <c r="H209" s="690"/>
      <c r="J209" s="204" t="s">
        <v>696</v>
      </c>
      <c r="K209" s="145">
        <v>4.6799999999999999E-4</v>
      </c>
      <c r="L209" s="149" t="s">
        <v>577</v>
      </c>
      <c r="M209" s="150">
        <v>4.6799999999999999E-4</v>
      </c>
    </row>
    <row r="210" spans="1:13" ht="15" customHeight="1">
      <c r="A210" s="646" t="s">
        <v>698</v>
      </c>
      <c r="B210" s="649" t="s">
        <v>699</v>
      </c>
      <c r="C210" s="652" t="s">
        <v>635</v>
      </c>
      <c r="D210" s="151" t="s">
        <v>560</v>
      </c>
      <c r="E210" s="144">
        <v>0</v>
      </c>
      <c r="F210" s="133">
        <v>202</v>
      </c>
      <c r="G210" s="664" t="s">
        <v>555</v>
      </c>
      <c r="H210" s="690"/>
      <c r="J210" s="145" t="s">
        <v>699</v>
      </c>
      <c r="K210" s="146">
        <v>4.4099999999999999E-4</v>
      </c>
      <c r="L210" s="151" t="s">
        <v>560</v>
      </c>
      <c r="M210" s="144">
        <v>0</v>
      </c>
    </row>
    <row r="211" spans="1:13" ht="15" customHeight="1">
      <c r="A211" s="646"/>
      <c r="B211" s="649"/>
      <c r="C211" s="652"/>
      <c r="D211" s="131" t="s">
        <v>556</v>
      </c>
      <c r="E211" s="177">
        <v>4.4799999999999999E-4</v>
      </c>
      <c r="F211" s="133">
        <v>203</v>
      </c>
      <c r="G211" s="664"/>
      <c r="H211" s="690"/>
      <c r="J211" s="145" t="s">
        <v>699</v>
      </c>
      <c r="K211" s="145">
        <v>4.4099999999999999E-4</v>
      </c>
      <c r="L211" s="131" t="s">
        <v>556</v>
      </c>
      <c r="M211" s="177">
        <v>4.4799999999999999E-4</v>
      </c>
    </row>
    <row r="212" spans="1:13" ht="15" customHeight="1">
      <c r="A212" s="691"/>
      <c r="B212" s="692"/>
      <c r="C212" s="693"/>
      <c r="D212" s="149" t="s">
        <v>577</v>
      </c>
      <c r="E212" s="150">
        <v>4.3899999999999999E-4</v>
      </c>
      <c r="F212" s="133">
        <v>204</v>
      </c>
      <c r="G212" s="694"/>
      <c r="H212" s="695"/>
      <c r="J212" s="145" t="s">
        <v>699</v>
      </c>
      <c r="K212" s="145">
        <v>4.4099999999999999E-4</v>
      </c>
      <c r="L212" s="149" t="s">
        <v>577</v>
      </c>
      <c r="M212" s="150">
        <v>4.3899999999999999E-4</v>
      </c>
    </row>
    <row r="213" spans="1:13" ht="15" customHeight="1">
      <c r="A213" s="646" t="s">
        <v>700</v>
      </c>
      <c r="B213" s="649" t="s">
        <v>701</v>
      </c>
      <c r="C213" s="652">
        <v>3.8699999999999997E-4</v>
      </c>
      <c r="D213" s="151" t="s">
        <v>560</v>
      </c>
      <c r="E213" s="144">
        <v>0</v>
      </c>
      <c r="F213" s="133">
        <v>205</v>
      </c>
      <c r="G213" s="664">
        <v>86.71</v>
      </c>
      <c r="H213" s="690" t="s">
        <v>561</v>
      </c>
      <c r="J213" s="145" t="s">
        <v>701</v>
      </c>
      <c r="K213" s="146">
        <v>3.8699999999999997E-4</v>
      </c>
      <c r="L213" s="151" t="s">
        <v>560</v>
      </c>
      <c r="M213" s="144">
        <v>0</v>
      </c>
    </row>
    <row r="214" spans="1:13" ht="15" customHeight="1">
      <c r="A214" s="646"/>
      <c r="B214" s="649"/>
      <c r="C214" s="652"/>
      <c r="D214" s="147" t="s">
        <v>569</v>
      </c>
      <c r="E214" s="148">
        <v>0</v>
      </c>
      <c r="F214" s="133">
        <v>206</v>
      </c>
      <c r="G214" s="664"/>
      <c r="H214" s="690"/>
      <c r="J214" s="145" t="s">
        <v>701</v>
      </c>
      <c r="K214" s="145">
        <v>3.8699999999999997E-4</v>
      </c>
      <c r="L214" s="147" t="s">
        <v>569</v>
      </c>
      <c r="M214" s="148">
        <v>0</v>
      </c>
    </row>
    <row r="215" spans="1:13" ht="15" customHeight="1">
      <c r="A215" s="646"/>
      <c r="B215" s="649"/>
      <c r="C215" s="652"/>
      <c r="D215" s="147" t="s">
        <v>570</v>
      </c>
      <c r="E215" s="148">
        <v>3.9800000000000002E-4</v>
      </c>
      <c r="F215" s="133">
        <v>207</v>
      </c>
      <c r="G215" s="664"/>
      <c r="H215" s="690"/>
      <c r="J215" s="145" t="s">
        <v>701</v>
      </c>
      <c r="K215" s="145">
        <v>3.8699999999999997E-4</v>
      </c>
      <c r="L215" s="147" t="s">
        <v>570</v>
      </c>
      <c r="M215" s="148">
        <v>3.9800000000000002E-4</v>
      </c>
    </row>
    <row r="216" spans="1:13" ht="15" customHeight="1">
      <c r="A216" s="646"/>
      <c r="B216" s="649"/>
      <c r="C216" s="652"/>
      <c r="D216" s="152" t="s">
        <v>618</v>
      </c>
      <c r="E216" s="148">
        <v>3.7300000000000001E-4</v>
      </c>
      <c r="F216" s="133">
        <v>208</v>
      </c>
      <c r="G216" s="664"/>
      <c r="H216" s="690"/>
      <c r="J216" s="145" t="s">
        <v>701</v>
      </c>
      <c r="K216" s="145">
        <v>3.8699999999999997E-4</v>
      </c>
      <c r="L216" s="152" t="s">
        <v>618</v>
      </c>
      <c r="M216" s="148">
        <v>3.7300000000000001E-4</v>
      </c>
    </row>
    <row r="217" spans="1:13" ht="15" customHeight="1">
      <c r="A217" s="691"/>
      <c r="B217" s="692"/>
      <c r="C217" s="693"/>
      <c r="D217" s="149" t="s">
        <v>577</v>
      </c>
      <c r="E217" s="150">
        <v>4.4200000000000001E-4</v>
      </c>
      <c r="F217" s="133">
        <v>209</v>
      </c>
      <c r="G217" s="694"/>
      <c r="H217" s="695"/>
      <c r="J217" s="145" t="s">
        <v>701</v>
      </c>
      <c r="K217" s="145">
        <v>3.8699999999999997E-4</v>
      </c>
      <c r="L217" s="149" t="s">
        <v>577</v>
      </c>
      <c r="M217" s="150">
        <v>4.4200000000000001E-4</v>
      </c>
    </row>
    <row r="218" spans="1:13" ht="15" customHeight="1">
      <c r="A218" s="814" t="s">
        <v>702</v>
      </c>
      <c r="B218" s="748" t="s">
        <v>703</v>
      </c>
      <c r="C218" s="729">
        <v>5.1599999999999997E-4</v>
      </c>
      <c r="D218" s="213" t="s">
        <v>560</v>
      </c>
      <c r="E218" s="164">
        <v>3.7800000000000003E-4</v>
      </c>
      <c r="F218" s="133">
        <v>210</v>
      </c>
      <c r="G218" s="656">
        <v>100</v>
      </c>
      <c r="H218" s="721"/>
      <c r="J218" s="214" t="s">
        <v>703</v>
      </c>
      <c r="K218" s="215">
        <v>5.1599999999999997E-4</v>
      </c>
      <c r="L218" s="213" t="s">
        <v>560</v>
      </c>
      <c r="M218" s="164">
        <v>3.7800000000000003E-4</v>
      </c>
    </row>
    <row r="219" spans="1:13" ht="15" customHeight="1">
      <c r="A219" s="815"/>
      <c r="B219" s="816"/>
      <c r="C219" s="685"/>
      <c r="D219" s="156" t="s">
        <v>556</v>
      </c>
      <c r="E219" s="148">
        <v>5.5199999999999997E-4</v>
      </c>
      <c r="F219" s="133">
        <v>211</v>
      </c>
      <c r="G219" s="664"/>
      <c r="H219" s="690"/>
      <c r="J219" s="214" t="s">
        <v>703</v>
      </c>
      <c r="K219" s="145">
        <v>5.1599999999999997E-4</v>
      </c>
      <c r="L219" s="156" t="s">
        <v>556</v>
      </c>
      <c r="M219" s="148">
        <v>5.5199999999999997E-4</v>
      </c>
    </row>
    <row r="220" spans="1:13" ht="15" customHeight="1">
      <c r="A220" s="815"/>
      <c r="B220" s="712"/>
      <c r="C220" s="817"/>
      <c r="D220" s="158" t="s">
        <v>557</v>
      </c>
      <c r="E220" s="186">
        <v>3.88E-4</v>
      </c>
      <c r="F220" s="133">
        <v>212</v>
      </c>
      <c r="G220" s="664"/>
      <c r="H220" s="690"/>
      <c r="J220" s="214" t="s">
        <v>703</v>
      </c>
      <c r="K220" s="145">
        <v>5.1599999999999997E-4</v>
      </c>
      <c r="L220" s="158" t="s">
        <v>557</v>
      </c>
      <c r="M220" s="186">
        <v>3.88E-4</v>
      </c>
    </row>
    <row r="221" spans="1:13" ht="15" customHeight="1">
      <c r="A221" s="745" t="s">
        <v>704</v>
      </c>
      <c r="B221" s="818" t="s">
        <v>705</v>
      </c>
      <c r="C221" s="817">
        <v>4.5300000000000001E-4</v>
      </c>
      <c r="D221" s="216" t="s">
        <v>560</v>
      </c>
      <c r="E221" s="217">
        <v>0</v>
      </c>
      <c r="F221" s="133">
        <v>213</v>
      </c>
      <c r="G221" s="686">
        <v>100</v>
      </c>
      <c r="H221" s="820"/>
      <c r="J221" s="218" t="s">
        <v>705</v>
      </c>
      <c r="K221" s="155">
        <v>4.5300000000000001E-4</v>
      </c>
      <c r="L221" s="216" t="s">
        <v>560</v>
      </c>
      <c r="M221" s="217">
        <v>0</v>
      </c>
    </row>
    <row r="222" spans="1:13" ht="15" customHeight="1">
      <c r="A222" s="814"/>
      <c r="B222" s="748"/>
      <c r="C222" s="819"/>
      <c r="D222" s="156" t="s">
        <v>556</v>
      </c>
      <c r="E222" s="148">
        <v>4.5600000000000003E-4</v>
      </c>
      <c r="F222" s="133">
        <v>214</v>
      </c>
      <c r="G222" s="686"/>
      <c r="H222" s="820"/>
      <c r="J222" s="218" t="s">
        <v>705</v>
      </c>
      <c r="K222" s="145">
        <v>4.5300000000000001E-4</v>
      </c>
      <c r="L222" s="156" t="s">
        <v>556</v>
      </c>
      <c r="M222" s="148">
        <v>4.5600000000000003E-4</v>
      </c>
    </row>
    <row r="223" spans="1:13" ht="15" customHeight="1">
      <c r="A223" s="814"/>
      <c r="B223" s="748"/>
      <c r="C223" s="819"/>
      <c r="D223" s="219" t="s">
        <v>557</v>
      </c>
      <c r="E223" s="201">
        <v>3.0800000000000001E-4</v>
      </c>
      <c r="F223" s="133">
        <v>215</v>
      </c>
      <c r="G223" s="686"/>
      <c r="H223" s="820"/>
      <c r="J223" s="218" t="s">
        <v>705</v>
      </c>
      <c r="K223" s="145">
        <v>4.5300000000000001E-4</v>
      </c>
      <c r="L223" s="219" t="s">
        <v>557</v>
      </c>
      <c r="M223" s="201">
        <v>3.0800000000000001E-4</v>
      </c>
    </row>
    <row r="224" spans="1:13" ht="15" customHeight="1">
      <c r="A224" s="812" t="s">
        <v>706</v>
      </c>
      <c r="B224" s="684" t="s">
        <v>707</v>
      </c>
      <c r="C224" s="798">
        <v>4.64E-4</v>
      </c>
      <c r="D224" s="154" t="s">
        <v>560</v>
      </c>
      <c r="E224" s="164">
        <v>0</v>
      </c>
      <c r="F224" s="133">
        <v>216</v>
      </c>
      <c r="G224" s="656">
        <v>100</v>
      </c>
      <c r="H224" s="721"/>
      <c r="J224" s="207" t="s">
        <v>707</v>
      </c>
      <c r="K224" s="220">
        <v>4.64E-4</v>
      </c>
      <c r="L224" s="154" t="s">
        <v>560</v>
      </c>
      <c r="M224" s="164">
        <v>0</v>
      </c>
    </row>
    <row r="225" spans="1:13" ht="15" customHeight="1">
      <c r="A225" s="727"/>
      <c r="B225" s="684"/>
      <c r="C225" s="729"/>
      <c r="D225" s="156" t="s">
        <v>569</v>
      </c>
      <c r="E225" s="148">
        <v>0</v>
      </c>
      <c r="F225" s="133">
        <v>217</v>
      </c>
      <c r="G225" s="656"/>
      <c r="H225" s="721"/>
      <c r="J225" s="207" t="s">
        <v>707</v>
      </c>
      <c r="K225" s="145">
        <v>4.64E-4</v>
      </c>
      <c r="L225" s="156" t="s">
        <v>569</v>
      </c>
      <c r="M225" s="148">
        <v>0</v>
      </c>
    </row>
    <row r="226" spans="1:13" ht="15" customHeight="1">
      <c r="A226" s="727"/>
      <c r="B226" s="684"/>
      <c r="C226" s="729"/>
      <c r="D226" s="156" t="s">
        <v>570</v>
      </c>
      <c r="E226" s="148">
        <v>0</v>
      </c>
      <c r="F226" s="133">
        <v>218</v>
      </c>
      <c r="G226" s="656"/>
      <c r="H226" s="721"/>
      <c r="J226" s="207" t="s">
        <v>707</v>
      </c>
      <c r="K226" s="145">
        <v>4.64E-4</v>
      </c>
      <c r="L226" s="156" t="s">
        <v>570</v>
      </c>
      <c r="M226" s="148">
        <v>0</v>
      </c>
    </row>
    <row r="227" spans="1:13" ht="15" customHeight="1">
      <c r="A227" s="727"/>
      <c r="B227" s="684"/>
      <c r="C227" s="729"/>
      <c r="D227" s="157" t="s">
        <v>618</v>
      </c>
      <c r="E227" s="148">
        <v>4.08E-4</v>
      </c>
      <c r="F227" s="133">
        <v>219</v>
      </c>
      <c r="G227" s="656"/>
      <c r="H227" s="721"/>
      <c r="J227" s="207" t="s">
        <v>707</v>
      </c>
      <c r="K227" s="145">
        <v>4.64E-4</v>
      </c>
      <c r="L227" s="157" t="s">
        <v>618</v>
      </c>
      <c r="M227" s="148">
        <v>4.08E-4</v>
      </c>
    </row>
    <row r="228" spans="1:13" ht="15" customHeight="1">
      <c r="A228" s="727"/>
      <c r="B228" s="684"/>
      <c r="C228" s="729"/>
      <c r="D228" s="158" t="s">
        <v>577</v>
      </c>
      <c r="E228" s="150">
        <v>3.2299999999999999E-4</v>
      </c>
      <c r="F228" s="133">
        <v>220</v>
      </c>
      <c r="G228" s="656"/>
      <c r="H228" s="721"/>
      <c r="J228" s="207" t="s">
        <v>707</v>
      </c>
      <c r="K228" s="145">
        <v>4.64E-4</v>
      </c>
      <c r="L228" s="158" t="s">
        <v>577</v>
      </c>
      <c r="M228" s="150">
        <v>3.2299999999999999E-4</v>
      </c>
    </row>
    <row r="229" spans="1:13" ht="30" customHeight="1">
      <c r="A229" s="221" t="s">
        <v>708</v>
      </c>
      <c r="B229" s="222" t="s">
        <v>709</v>
      </c>
      <c r="C229" s="223">
        <v>4.5800000000000002E-4</v>
      </c>
      <c r="D229" s="224"/>
      <c r="E229" s="225">
        <v>0</v>
      </c>
      <c r="F229" s="133">
        <v>221</v>
      </c>
      <c r="G229" s="134">
        <v>42.52</v>
      </c>
      <c r="H229" s="135" t="s">
        <v>561</v>
      </c>
      <c r="J229" s="222" t="s">
        <v>709</v>
      </c>
      <c r="K229" s="223">
        <v>4.5800000000000002E-4</v>
      </c>
      <c r="L229" s="224"/>
      <c r="M229" s="225">
        <v>0</v>
      </c>
    </row>
    <row r="230" spans="1:13" ht="15" customHeight="1">
      <c r="A230" s="745" t="s">
        <v>710</v>
      </c>
      <c r="B230" s="746" t="s">
        <v>711</v>
      </c>
      <c r="C230" s="679">
        <v>4.7800000000000002E-4</v>
      </c>
      <c r="D230" s="226" t="s">
        <v>560</v>
      </c>
      <c r="E230" s="227">
        <v>0</v>
      </c>
      <c r="F230" s="133">
        <v>222</v>
      </c>
      <c r="G230" s="655">
        <v>13.37</v>
      </c>
      <c r="H230" s="703" t="s">
        <v>561</v>
      </c>
      <c r="J230" s="195" t="s">
        <v>711</v>
      </c>
      <c r="K230" s="160">
        <v>4.7800000000000002E-4</v>
      </c>
      <c r="L230" s="226" t="s">
        <v>560</v>
      </c>
      <c r="M230" s="227">
        <v>0</v>
      </c>
    </row>
    <row r="231" spans="1:13" ht="15" customHeight="1">
      <c r="A231" s="745"/>
      <c r="B231" s="813"/>
      <c r="C231" s="652"/>
      <c r="D231" s="228" t="s">
        <v>569</v>
      </c>
      <c r="E231" s="229">
        <v>0</v>
      </c>
      <c r="F231" s="133">
        <v>223</v>
      </c>
      <c r="G231" s="664"/>
      <c r="H231" s="718"/>
      <c r="J231" s="195" t="s">
        <v>711</v>
      </c>
      <c r="K231" s="145">
        <v>4.7800000000000002E-4</v>
      </c>
      <c r="L231" s="228" t="s">
        <v>569</v>
      </c>
      <c r="M231" s="229">
        <v>0</v>
      </c>
    </row>
    <row r="232" spans="1:13" ht="15" customHeight="1">
      <c r="A232" s="745"/>
      <c r="B232" s="813"/>
      <c r="C232" s="652"/>
      <c r="D232" s="163" t="s">
        <v>570</v>
      </c>
      <c r="E232" s="164">
        <v>0</v>
      </c>
      <c r="F232" s="133">
        <v>224</v>
      </c>
      <c r="G232" s="664"/>
      <c r="H232" s="718"/>
      <c r="J232" s="195" t="s">
        <v>711</v>
      </c>
      <c r="K232" s="145">
        <v>4.7800000000000002E-4</v>
      </c>
      <c r="L232" s="163" t="s">
        <v>570</v>
      </c>
      <c r="M232" s="164">
        <v>0</v>
      </c>
    </row>
    <row r="233" spans="1:13" ht="15" customHeight="1">
      <c r="A233" s="745"/>
      <c r="B233" s="813"/>
      <c r="C233" s="652"/>
      <c r="D233" s="147" t="s">
        <v>571</v>
      </c>
      <c r="E233" s="148">
        <v>0</v>
      </c>
      <c r="F233" s="133">
        <v>225</v>
      </c>
      <c r="G233" s="664"/>
      <c r="H233" s="718"/>
      <c r="J233" s="195" t="s">
        <v>711</v>
      </c>
      <c r="K233" s="145">
        <v>4.7800000000000002E-4</v>
      </c>
      <c r="L233" s="147" t="s">
        <v>571</v>
      </c>
      <c r="M233" s="148">
        <v>0</v>
      </c>
    </row>
    <row r="234" spans="1:13" ht="15" customHeight="1">
      <c r="A234" s="745"/>
      <c r="B234" s="813"/>
      <c r="C234" s="652"/>
      <c r="D234" s="147" t="s">
        <v>572</v>
      </c>
      <c r="E234" s="148">
        <v>0</v>
      </c>
      <c r="F234" s="133">
        <v>226</v>
      </c>
      <c r="G234" s="664"/>
      <c r="H234" s="718"/>
      <c r="J234" s="195" t="s">
        <v>711</v>
      </c>
      <c r="K234" s="145">
        <v>4.7800000000000002E-4</v>
      </c>
      <c r="L234" s="147" t="s">
        <v>572</v>
      </c>
      <c r="M234" s="148">
        <v>0</v>
      </c>
    </row>
    <row r="235" spans="1:13" ht="15" customHeight="1">
      <c r="A235" s="745"/>
      <c r="B235" s="813"/>
      <c r="C235" s="652"/>
      <c r="D235" s="147" t="s">
        <v>573</v>
      </c>
      <c r="E235" s="148">
        <v>0</v>
      </c>
      <c r="F235" s="133">
        <v>227</v>
      </c>
      <c r="G235" s="664"/>
      <c r="H235" s="718"/>
      <c r="J235" s="195" t="s">
        <v>711</v>
      </c>
      <c r="K235" s="145">
        <v>4.7800000000000002E-4</v>
      </c>
      <c r="L235" s="147" t="s">
        <v>573</v>
      </c>
      <c r="M235" s="148">
        <v>0</v>
      </c>
    </row>
    <row r="236" spans="1:13" ht="15" customHeight="1">
      <c r="A236" s="745"/>
      <c r="B236" s="813"/>
      <c r="C236" s="652"/>
      <c r="D236" s="152" t="s">
        <v>643</v>
      </c>
      <c r="E236" s="148">
        <v>0</v>
      </c>
      <c r="F236" s="133">
        <v>228</v>
      </c>
      <c r="G236" s="664"/>
      <c r="H236" s="718"/>
      <c r="J236" s="195" t="s">
        <v>711</v>
      </c>
      <c r="K236" s="145">
        <v>4.7800000000000002E-4</v>
      </c>
      <c r="L236" s="152" t="s">
        <v>643</v>
      </c>
      <c r="M236" s="148">
        <v>0</v>
      </c>
    </row>
    <row r="237" spans="1:13" ht="15" customHeight="1">
      <c r="A237" s="745"/>
      <c r="B237" s="813"/>
      <c r="C237" s="652"/>
      <c r="D237" s="230" t="s">
        <v>575</v>
      </c>
      <c r="E237" s="231">
        <v>0</v>
      </c>
      <c r="F237" s="133">
        <v>229</v>
      </c>
      <c r="G237" s="664"/>
      <c r="H237" s="718"/>
      <c r="J237" s="195" t="s">
        <v>711</v>
      </c>
      <c r="K237" s="145">
        <v>4.7800000000000002E-4</v>
      </c>
      <c r="L237" s="230" t="s">
        <v>575</v>
      </c>
      <c r="M237" s="231">
        <v>0</v>
      </c>
    </row>
    <row r="238" spans="1:13" ht="15" customHeight="1">
      <c r="A238" s="745"/>
      <c r="B238" s="813"/>
      <c r="C238" s="652"/>
      <c r="D238" s="232" t="s">
        <v>576</v>
      </c>
      <c r="E238" s="233">
        <v>4.1599999999999997E-4</v>
      </c>
      <c r="F238" s="133">
        <v>230</v>
      </c>
      <c r="G238" s="664"/>
      <c r="H238" s="718"/>
      <c r="J238" s="195" t="s">
        <v>711</v>
      </c>
      <c r="K238" s="145">
        <v>4.7800000000000002E-4</v>
      </c>
      <c r="L238" s="232" t="s">
        <v>576</v>
      </c>
      <c r="M238" s="233">
        <v>4.1599999999999997E-4</v>
      </c>
    </row>
    <row r="239" spans="1:13" ht="15" customHeight="1">
      <c r="A239" s="745"/>
      <c r="B239" s="813"/>
      <c r="C239" s="652"/>
      <c r="D239" s="234" t="s">
        <v>557</v>
      </c>
      <c r="E239" s="235">
        <v>4.26E-4</v>
      </c>
      <c r="F239" s="133">
        <v>231</v>
      </c>
      <c r="G239" s="673"/>
      <c r="H239" s="705"/>
      <c r="J239" s="195" t="s">
        <v>711</v>
      </c>
      <c r="K239" s="145">
        <v>4.7800000000000002E-4</v>
      </c>
      <c r="L239" s="234" t="s">
        <v>557</v>
      </c>
      <c r="M239" s="235">
        <v>4.26E-4</v>
      </c>
    </row>
    <row r="240" spans="1:13" ht="15" customHeight="1">
      <c r="A240" s="646" t="s">
        <v>712</v>
      </c>
      <c r="B240" s="692" t="s">
        <v>713</v>
      </c>
      <c r="C240" s="693" t="s">
        <v>635</v>
      </c>
      <c r="D240" s="163" t="s">
        <v>560</v>
      </c>
      <c r="E240" s="164">
        <v>0</v>
      </c>
      <c r="F240" s="133">
        <v>232</v>
      </c>
      <c r="G240" s="656" t="s">
        <v>555</v>
      </c>
      <c r="H240" s="721"/>
      <c r="J240" s="236" t="s">
        <v>713</v>
      </c>
      <c r="K240" s="237">
        <v>4.4099999999999999E-4</v>
      </c>
      <c r="L240" s="163" t="s">
        <v>560</v>
      </c>
      <c r="M240" s="164">
        <v>0</v>
      </c>
    </row>
    <row r="241" spans="1:13" ht="15" customHeight="1">
      <c r="A241" s="646"/>
      <c r="B241" s="649"/>
      <c r="C241" s="652"/>
      <c r="D241" s="147" t="s">
        <v>569</v>
      </c>
      <c r="E241" s="148">
        <v>1.5899999999999999E-4</v>
      </c>
      <c r="F241" s="133">
        <v>233</v>
      </c>
      <c r="G241" s="664"/>
      <c r="H241" s="690"/>
      <c r="J241" s="236" t="s">
        <v>713</v>
      </c>
      <c r="K241" s="145">
        <v>4.4099999999999999E-4</v>
      </c>
      <c r="L241" s="147" t="s">
        <v>569</v>
      </c>
      <c r="M241" s="148">
        <v>1.5899999999999999E-4</v>
      </c>
    </row>
    <row r="242" spans="1:13" ht="15" customHeight="1">
      <c r="A242" s="646"/>
      <c r="B242" s="649"/>
      <c r="C242" s="652"/>
      <c r="D242" s="147" t="s">
        <v>570</v>
      </c>
      <c r="E242" s="148">
        <v>2.4699999999999999E-4</v>
      </c>
      <c r="F242" s="133">
        <v>234</v>
      </c>
      <c r="G242" s="664"/>
      <c r="H242" s="690"/>
      <c r="J242" s="236" t="s">
        <v>713</v>
      </c>
      <c r="K242" s="145">
        <v>4.4099999999999999E-4</v>
      </c>
      <c r="L242" s="147" t="s">
        <v>570</v>
      </c>
      <c r="M242" s="148">
        <v>2.4699999999999999E-4</v>
      </c>
    </row>
    <row r="243" spans="1:13" ht="15" customHeight="1">
      <c r="A243" s="646"/>
      <c r="B243" s="649"/>
      <c r="C243" s="652"/>
      <c r="D243" s="147" t="s">
        <v>640</v>
      </c>
      <c r="E243" s="148">
        <v>3.1599999999999998E-4</v>
      </c>
      <c r="F243" s="133">
        <v>235</v>
      </c>
      <c r="G243" s="664"/>
      <c r="H243" s="690"/>
      <c r="J243" s="236" t="s">
        <v>713</v>
      </c>
      <c r="K243" s="145">
        <v>4.4099999999999999E-4</v>
      </c>
      <c r="L243" s="147" t="s">
        <v>640</v>
      </c>
      <c r="M243" s="148">
        <v>3.1599999999999998E-4</v>
      </c>
    </row>
    <row r="244" spans="1:13" ht="15" customHeight="1">
      <c r="A244" s="646"/>
      <c r="B244" s="649"/>
      <c r="C244" s="652"/>
      <c r="D244" s="149" t="s">
        <v>557</v>
      </c>
      <c r="E244" s="150">
        <v>8.2700000000000004E-4</v>
      </c>
      <c r="F244" s="133">
        <v>236</v>
      </c>
      <c r="G244" s="664"/>
      <c r="H244" s="690"/>
      <c r="J244" s="236" t="s">
        <v>713</v>
      </c>
      <c r="K244" s="145">
        <v>4.4099999999999999E-4</v>
      </c>
      <c r="L244" s="149" t="s">
        <v>557</v>
      </c>
      <c r="M244" s="150">
        <v>8.2700000000000004E-4</v>
      </c>
    </row>
    <row r="245" spans="1:13" ht="15" customHeight="1">
      <c r="A245" s="646" t="s">
        <v>714</v>
      </c>
      <c r="B245" s="649" t="s">
        <v>715</v>
      </c>
      <c r="C245" s="733" t="s">
        <v>635</v>
      </c>
      <c r="D245" s="151" t="s">
        <v>560</v>
      </c>
      <c r="E245" s="144">
        <v>0</v>
      </c>
      <c r="F245" s="133">
        <v>237</v>
      </c>
      <c r="G245" s="664" t="s">
        <v>555</v>
      </c>
      <c r="H245" s="690"/>
      <c r="J245" s="145" t="s">
        <v>715</v>
      </c>
      <c r="K245" s="175">
        <v>4.4099999999999999E-4</v>
      </c>
      <c r="L245" s="151" t="s">
        <v>560</v>
      </c>
      <c r="M245" s="144">
        <v>0</v>
      </c>
    </row>
    <row r="246" spans="1:13" ht="15" customHeight="1">
      <c r="A246" s="646"/>
      <c r="B246" s="649"/>
      <c r="C246" s="733"/>
      <c r="D246" s="147" t="s">
        <v>556</v>
      </c>
      <c r="E246" s="148" t="s">
        <v>635</v>
      </c>
      <c r="F246" s="133">
        <v>238</v>
      </c>
      <c r="G246" s="664"/>
      <c r="H246" s="690"/>
      <c r="J246" s="145" t="s">
        <v>715</v>
      </c>
      <c r="K246" s="145">
        <v>4.4099999999999999E-4</v>
      </c>
      <c r="L246" s="147" t="s">
        <v>556</v>
      </c>
      <c r="M246" s="148">
        <v>4.4099999999999999E-4</v>
      </c>
    </row>
    <row r="247" spans="1:13" ht="15" customHeight="1">
      <c r="A247" s="646"/>
      <c r="B247" s="649"/>
      <c r="C247" s="733"/>
      <c r="D247" s="149" t="s">
        <v>577</v>
      </c>
      <c r="E247" s="179" t="s">
        <v>716</v>
      </c>
      <c r="F247" s="133">
        <v>239</v>
      </c>
      <c r="G247" s="664"/>
      <c r="H247" s="690"/>
      <c r="J247" s="145" t="s">
        <v>715</v>
      </c>
      <c r="K247" s="145">
        <v>4.4099999999999999E-4</v>
      </c>
      <c r="L247" s="149" t="s">
        <v>577</v>
      </c>
      <c r="M247" s="179">
        <v>4.5300000000000001E-4</v>
      </c>
    </row>
    <row r="248" spans="1:13" ht="15" customHeight="1">
      <c r="A248" s="646" t="s">
        <v>717</v>
      </c>
      <c r="B248" s="649" t="s">
        <v>718</v>
      </c>
      <c r="C248" s="652">
        <v>3.5E-4</v>
      </c>
      <c r="D248" s="151" t="s">
        <v>560</v>
      </c>
      <c r="E248" s="144">
        <v>0</v>
      </c>
      <c r="F248" s="133">
        <v>240</v>
      </c>
      <c r="G248" s="664" t="s">
        <v>555</v>
      </c>
      <c r="H248" s="690"/>
      <c r="J248" s="145" t="s">
        <v>718</v>
      </c>
      <c r="K248" s="146">
        <v>3.5E-4</v>
      </c>
      <c r="L248" s="151" t="s">
        <v>560</v>
      </c>
      <c r="M248" s="144">
        <v>0</v>
      </c>
    </row>
    <row r="249" spans="1:13" ht="15" customHeight="1">
      <c r="A249" s="646"/>
      <c r="B249" s="649"/>
      <c r="C249" s="652"/>
      <c r="D249" s="147" t="s">
        <v>569</v>
      </c>
      <c r="E249" s="148">
        <v>0</v>
      </c>
      <c r="F249" s="133">
        <v>241</v>
      </c>
      <c r="G249" s="664"/>
      <c r="H249" s="690"/>
      <c r="J249" s="145" t="s">
        <v>718</v>
      </c>
      <c r="K249" s="145">
        <v>3.5E-4</v>
      </c>
      <c r="L249" s="147" t="s">
        <v>569</v>
      </c>
      <c r="M249" s="148">
        <v>0</v>
      </c>
    </row>
    <row r="250" spans="1:13" ht="15" customHeight="1">
      <c r="A250" s="646"/>
      <c r="B250" s="649"/>
      <c r="C250" s="652"/>
      <c r="D250" s="152" t="s">
        <v>632</v>
      </c>
      <c r="E250" s="148">
        <v>5.62E-4</v>
      </c>
      <c r="F250" s="133">
        <v>242</v>
      </c>
      <c r="G250" s="664"/>
      <c r="H250" s="690"/>
      <c r="J250" s="145" t="s">
        <v>718</v>
      </c>
      <c r="K250" s="145">
        <v>3.5E-4</v>
      </c>
      <c r="L250" s="152" t="s">
        <v>632</v>
      </c>
      <c r="M250" s="148">
        <v>5.62E-4</v>
      </c>
    </row>
    <row r="251" spans="1:13" ht="15" customHeight="1">
      <c r="A251" s="670"/>
      <c r="B251" s="671"/>
      <c r="C251" s="672"/>
      <c r="D251" s="161" t="s">
        <v>557</v>
      </c>
      <c r="E251" s="150">
        <v>5.7300000000000005E-4</v>
      </c>
      <c r="F251" s="133">
        <v>243</v>
      </c>
      <c r="G251" s="673"/>
      <c r="H251" s="698"/>
      <c r="J251" s="145" t="s">
        <v>718</v>
      </c>
      <c r="K251" s="145">
        <v>3.5E-4</v>
      </c>
      <c r="L251" s="161" t="s">
        <v>557</v>
      </c>
      <c r="M251" s="150">
        <v>5.7300000000000005E-4</v>
      </c>
    </row>
    <row r="252" spans="1:13" ht="15" customHeight="1">
      <c r="A252" s="221" t="s">
        <v>719</v>
      </c>
      <c r="B252" s="238" t="s">
        <v>720</v>
      </c>
      <c r="C252" s="239">
        <v>4.5399999999999998E-4</v>
      </c>
      <c r="D252" s="240"/>
      <c r="E252" s="140">
        <v>4.57E-4</v>
      </c>
      <c r="F252" s="133">
        <v>244</v>
      </c>
      <c r="G252" s="241">
        <v>100</v>
      </c>
      <c r="H252" s="242"/>
      <c r="J252" s="238" t="s">
        <v>720</v>
      </c>
      <c r="K252" s="239">
        <v>4.5399999999999998E-4</v>
      </c>
      <c r="L252" s="240"/>
      <c r="M252" s="140">
        <v>4.57E-4</v>
      </c>
    </row>
    <row r="253" spans="1:13" ht="15" customHeight="1">
      <c r="A253" s="646" t="s">
        <v>721</v>
      </c>
      <c r="B253" s="649" t="s">
        <v>722</v>
      </c>
      <c r="C253" s="652">
        <v>4.4499999999999997E-4</v>
      </c>
      <c r="D253" s="151" t="s">
        <v>560</v>
      </c>
      <c r="E253" s="144">
        <v>0</v>
      </c>
      <c r="F253" s="133">
        <v>245</v>
      </c>
      <c r="G253" s="743">
        <v>98.93</v>
      </c>
      <c r="H253" s="690" t="s">
        <v>561</v>
      </c>
      <c r="J253" s="145" t="s">
        <v>722</v>
      </c>
      <c r="K253" s="146">
        <v>4.4499999999999997E-4</v>
      </c>
      <c r="L253" s="151" t="s">
        <v>560</v>
      </c>
      <c r="M253" s="144">
        <v>0</v>
      </c>
    </row>
    <row r="254" spans="1:13" ht="15" customHeight="1">
      <c r="A254" s="646"/>
      <c r="B254" s="649"/>
      <c r="C254" s="652"/>
      <c r="D254" s="147" t="s">
        <v>556</v>
      </c>
      <c r="E254" s="148">
        <v>4.2000000000000002E-4</v>
      </c>
      <c r="F254" s="133">
        <v>246</v>
      </c>
      <c r="G254" s="743"/>
      <c r="H254" s="690"/>
      <c r="J254" s="145" t="s">
        <v>722</v>
      </c>
      <c r="K254" s="145">
        <v>4.4499999999999997E-4</v>
      </c>
      <c r="L254" s="147" t="s">
        <v>556</v>
      </c>
      <c r="M254" s="148">
        <v>4.2000000000000002E-4</v>
      </c>
    </row>
    <row r="255" spans="1:13" ht="15" customHeight="1">
      <c r="A255" s="646"/>
      <c r="B255" s="649"/>
      <c r="C255" s="652"/>
      <c r="D255" s="149" t="s">
        <v>557</v>
      </c>
      <c r="E255" s="150">
        <v>5.5800000000000001E-4</v>
      </c>
      <c r="F255" s="133">
        <v>247</v>
      </c>
      <c r="G255" s="743"/>
      <c r="H255" s="690"/>
      <c r="J255" s="145" t="s">
        <v>722</v>
      </c>
      <c r="K255" s="145">
        <v>4.4499999999999997E-4</v>
      </c>
      <c r="L255" s="149" t="s">
        <v>557</v>
      </c>
      <c r="M255" s="150">
        <v>5.5800000000000001E-4</v>
      </c>
    </row>
    <row r="256" spans="1:13">
      <c r="A256" s="136" t="s">
        <v>723</v>
      </c>
      <c r="B256" s="153" t="s">
        <v>724</v>
      </c>
      <c r="C256" s="138">
        <v>4.6999999999999999E-4</v>
      </c>
      <c r="D256" s="139"/>
      <c r="E256" s="140">
        <v>5.4900000000000001E-4</v>
      </c>
      <c r="F256" s="133">
        <v>248</v>
      </c>
      <c r="G256" s="141">
        <v>100</v>
      </c>
      <c r="H256" s="142"/>
      <c r="J256" s="153" t="s">
        <v>724</v>
      </c>
      <c r="K256" s="138">
        <v>4.6999999999999999E-4</v>
      </c>
      <c r="L256" s="139"/>
      <c r="M256" s="140">
        <v>5.4900000000000001E-4</v>
      </c>
    </row>
    <row r="257" spans="1:13" ht="15" customHeight="1">
      <c r="A257" s="646" t="s">
        <v>725</v>
      </c>
      <c r="B257" s="662" t="s">
        <v>726</v>
      </c>
      <c r="C257" s="652">
        <v>4.64E-4</v>
      </c>
      <c r="D257" s="151" t="s">
        <v>560</v>
      </c>
      <c r="E257" s="144">
        <v>0</v>
      </c>
      <c r="F257" s="133">
        <v>249</v>
      </c>
      <c r="G257" s="664">
        <v>100</v>
      </c>
      <c r="H257" s="690"/>
      <c r="J257" s="159" t="s">
        <v>726</v>
      </c>
      <c r="K257" s="146">
        <v>4.64E-4</v>
      </c>
      <c r="L257" s="151" t="s">
        <v>560</v>
      </c>
      <c r="M257" s="144">
        <v>0</v>
      </c>
    </row>
    <row r="258" spans="1:13" ht="15" customHeight="1">
      <c r="A258" s="646"/>
      <c r="B258" s="662"/>
      <c r="C258" s="652"/>
      <c r="D258" s="147" t="s">
        <v>569</v>
      </c>
      <c r="E258" s="148">
        <v>0</v>
      </c>
      <c r="F258" s="133">
        <v>250</v>
      </c>
      <c r="G258" s="664"/>
      <c r="H258" s="690"/>
      <c r="J258" s="159" t="s">
        <v>726</v>
      </c>
      <c r="K258" s="145">
        <v>4.64E-4</v>
      </c>
      <c r="L258" s="147" t="s">
        <v>569</v>
      </c>
      <c r="M258" s="148">
        <v>0</v>
      </c>
    </row>
    <row r="259" spans="1:13" ht="15" customHeight="1">
      <c r="A259" s="646"/>
      <c r="B259" s="662"/>
      <c r="C259" s="652"/>
      <c r="D259" s="147" t="s">
        <v>570</v>
      </c>
      <c r="E259" s="148">
        <v>1E-4</v>
      </c>
      <c r="F259" s="133">
        <v>251</v>
      </c>
      <c r="G259" s="664"/>
      <c r="H259" s="690"/>
      <c r="J259" s="159" t="s">
        <v>726</v>
      </c>
      <c r="K259" s="145">
        <v>4.64E-4</v>
      </c>
      <c r="L259" s="147" t="s">
        <v>570</v>
      </c>
      <c r="M259" s="148">
        <v>1E-4</v>
      </c>
    </row>
    <row r="260" spans="1:13" ht="15" customHeight="1">
      <c r="A260" s="646"/>
      <c r="B260" s="662"/>
      <c r="C260" s="652"/>
      <c r="D260" s="147" t="s">
        <v>571</v>
      </c>
      <c r="E260" s="148">
        <v>2.5000000000000001E-4</v>
      </c>
      <c r="F260" s="133">
        <v>252</v>
      </c>
      <c r="G260" s="664"/>
      <c r="H260" s="690"/>
      <c r="J260" s="159" t="s">
        <v>726</v>
      </c>
      <c r="K260" s="145">
        <v>4.64E-4</v>
      </c>
      <c r="L260" s="147" t="s">
        <v>571</v>
      </c>
      <c r="M260" s="148">
        <v>2.5000000000000001E-4</v>
      </c>
    </row>
    <row r="261" spans="1:13" ht="15" customHeight="1">
      <c r="A261" s="646"/>
      <c r="B261" s="662"/>
      <c r="C261" s="652"/>
      <c r="D261" s="152" t="s">
        <v>637</v>
      </c>
      <c r="E261" s="148">
        <v>0</v>
      </c>
      <c r="F261" s="133">
        <v>253</v>
      </c>
      <c r="G261" s="664"/>
      <c r="H261" s="690"/>
      <c r="J261" s="159" t="s">
        <v>726</v>
      </c>
      <c r="K261" s="145">
        <v>4.64E-4</v>
      </c>
      <c r="L261" s="152" t="s">
        <v>637</v>
      </c>
      <c r="M261" s="148">
        <v>0</v>
      </c>
    </row>
    <row r="262" spans="1:13" ht="15" customHeight="1">
      <c r="A262" s="646"/>
      <c r="B262" s="662"/>
      <c r="C262" s="652"/>
      <c r="D262" s="152" t="s">
        <v>697</v>
      </c>
      <c r="E262" s="148">
        <v>6.2E-4</v>
      </c>
      <c r="F262" s="133">
        <v>254</v>
      </c>
      <c r="G262" s="664"/>
      <c r="H262" s="690"/>
      <c r="J262" s="159" t="s">
        <v>726</v>
      </c>
      <c r="K262" s="145">
        <v>4.64E-4</v>
      </c>
      <c r="L262" s="152" t="s">
        <v>697</v>
      </c>
      <c r="M262" s="148">
        <v>6.2E-4</v>
      </c>
    </row>
    <row r="263" spans="1:13" ht="15" customHeight="1">
      <c r="A263" s="646"/>
      <c r="B263" s="662"/>
      <c r="C263" s="652"/>
      <c r="D263" s="149" t="s">
        <v>557</v>
      </c>
      <c r="E263" s="150">
        <v>6.5300000000000004E-4</v>
      </c>
      <c r="F263" s="133">
        <v>255</v>
      </c>
      <c r="G263" s="664"/>
      <c r="H263" s="690"/>
      <c r="J263" s="159" t="s">
        <v>726</v>
      </c>
      <c r="K263" s="145">
        <v>4.64E-4</v>
      </c>
      <c r="L263" s="149" t="s">
        <v>557</v>
      </c>
      <c r="M263" s="150">
        <v>6.5300000000000004E-4</v>
      </c>
    </row>
    <row r="264" spans="1:13" ht="15" customHeight="1">
      <c r="A264" s="646" t="s">
        <v>727</v>
      </c>
      <c r="B264" s="662" t="s">
        <v>728</v>
      </c>
      <c r="C264" s="652">
        <v>4.2700000000000002E-4</v>
      </c>
      <c r="D264" s="151" t="s">
        <v>560</v>
      </c>
      <c r="E264" s="144">
        <v>0</v>
      </c>
      <c r="F264" s="133">
        <v>256</v>
      </c>
      <c r="G264" s="664">
        <v>99.35</v>
      </c>
      <c r="H264" s="690" t="s">
        <v>690</v>
      </c>
      <c r="J264" s="159" t="s">
        <v>728</v>
      </c>
      <c r="K264" s="146">
        <v>4.2700000000000002E-4</v>
      </c>
      <c r="L264" s="151" t="s">
        <v>560</v>
      </c>
      <c r="M264" s="144">
        <v>0</v>
      </c>
    </row>
    <row r="265" spans="1:13" ht="15" customHeight="1">
      <c r="A265" s="646"/>
      <c r="B265" s="662"/>
      <c r="C265" s="652"/>
      <c r="D265" s="131" t="s">
        <v>556</v>
      </c>
      <c r="E265" s="148">
        <v>4.0400000000000001E-4</v>
      </c>
      <c r="F265" s="133">
        <v>257</v>
      </c>
      <c r="G265" s="664"/>
      <c r="H265" s="690"/>
      <c r="J265" s="159" t="s">
        <v>728</v>
      </c>
      <c r="K265" s="145">
        <v>4.2700000000000002E-4</v>
      </c>
      <c r="L265" s="131" t="s">
        <v>556</v>
      </c>
      <c r="M265" s="148">
        <v>4.0400000000000001E-4</v>
      </c>
    </row>
    <row r="266" spans="1:13" ht="15" customHeight="1">
      <c r="A266" s="646"/>
      <c r="B266" s="662"/>
      <c r="C266" s="652"/>
      <c r="D266" s="149" t="s">
        <v>557</v>
      </c>
      <c r="E266" s="150">
        <v>4.6799999999999999E-4</v>
      </c>
      <c r="F266" s="133">
        <v>258</v>
      </c>
      <c r="G266" s="664"/>
      <c r="H266" s="690"/>
      <c r="J266" s="159" t="s">
        <v>728</v>
      </c>
      <c r="K266" s="145">
        <v>4.2700000000000002E-4</v>
      </c>
      <c r="L266" s="149" t="s">
        <v>557</v>
      </c>
      <c r="M266" s="150">
        <v>4.6799999999999999E-4</v>
      </c>
    </row>
    <row r="267" spans="1:13" ht="15" customHeight="1">
      <c r="A267" s="136" t="s">
        <v>729</v>
      </c>
      <c r="B267" s="153" t="s">
        <v>730</v>
      </c>
      <c r="C267" s="138">
        <v>8.2299999999999995E-4</v>
      </c>
      <c r="D267" s="139"/>
      <c r="E267" s="140">
        <v>7.7700000000000002E-4</v>
      </c>
      <c r="F267" s="133">
        <v>259</v>
      </c>
      <c r="G267" s="141">
        <v>100</v>
      </c>
      <c r="H267" s="142"/>
      <c r="J267" s="153" t="s">
        <v>730</v>
      </c>
      <c r="K267" s="138">
        <v>8.2299999999999995E-4</v>
      </c>
      <c r="L267" s="139"/>
      <c r="M267" s="140">
        <v>7.7700000000000002E-4</v>
      </c>
    </row>
    <row r="268" spans="1:13" ht="15" customHeight="1">
      <c r="A268" s="136" t="s">
        <v>731</v>
      </c>
      <c r="B268" s="153" t="s">
        <v>732</v>
      </c>
      <c r="C268" s="138">
        <v>7.8299999999999995E-4</v>
      </c>
      <c r="D268" s="139"/>
      <c r="E268" s="140">
        <v>7.4600000000000003E-4</v>
      </c>
      <c r="F268" s="133">
        <v>260</v>
      </c>
      <c r="G268" s="141">
        <v>100</v>
      </c>
      <c r="H268" s="142"/>
      <c r="J268" s="153" t="s">
        <v>732</v>
      </c>
      <c r="K268" s="138">
        <v>7.8299999999999995E-4</v>
      </c>
      <c r="L268" s="139"/>
      <c r="M268" s="140">
        <v>7.4600000000000003E-4</v>
      </c>
    </row>
    <row r="269" spans="1:13" ht="15" customHeight="1">
      <c r="A269" s="646" t="s">
        <v>733</v>
      </c>
      <c r="B269" s="649" t="s">
        <v>734</v>
      </c>
      <c r="C269" s="652">
        <v>4.4200000000000001E-4</v>
      </c>
      <c r="D269" s="151" t="s">
        <v>560</v>
      </c>
      <c r="E269" s="144">
        <v>0</v>
      </c>
      <c r="F269" s="133">
        <v>261</v>
      </c>
      <c r="G269" s="664">
        <v>100</v>
      </c>
      <c r="H269" s="690"/>
      <c r="J269" s="145" t="s">
        <v>734</v>
      </c>
      <c r="K269" s="146">
        <v>4.4200000000000001E-4</v>
      </c>
      <c r="L269" s="151" t="s">
        <v>560</v>
      </c>
      <c r="M269" s="144">
        <v>0</v>
      </c>
    </row>
    <row r="270" spans="1:13" ht="15" customHeight="1">
      <c r="A270" s="646"/>
      <c r="B270" s="649"/>
      <c r="C270" s="652"/>
      <c r="D270" s="147" t="s">
        <v>569</v>
      </c>
      <c r="E270" s="148">
        <v>3.7800000000000003E-4</v>
      </c>
      <c r="F270" s="133">
        <v>262</v>
      </c>
      <c r="G270" s="664"/>
      <c r="H270" s="690"/>
      <c r="J270" s="145" t="s">
        <v>734</v>
      </c>
      <c r="K270" s="145">
        <v>4.4200000000000001E-4</v>
      </c>
      <c r="L270" s="147" t="s">
        <v>569</v>
      </c>
      <c r="M270" s="148">
        <v>3.7800000000000003E-4</v>
      </c>
    </row>
    <row r="271" spans="1:13" ht="15" customHeight="1">
      <c r="A271" s="646"/>
      <c r="B271" s="649"/>
      <c r="C271" s="652"/>
      <c r="D271" s="147" t="s">
        <v>584</v>
      </c>
      <c r="E271" s="148">
        <v>4.55E-4</v>
      </c>
      <c r="F271" s="133">
        <v>263</v>
      </c>
      <c r="G271" s="664"/>
      <c r="H271" s="690"/>
      <c r="J271" s="145" t="s">
        <v>734</v>
      </c>
      <c r="K271" s="145">
        <v>4.4200000000000001E-4</v>
      </c>
      <c r="L271" s="147" t="s">
        <v>584</v>
      </c>
      <c r="M271" s="148">
        <v>4.55E-4</v>
      </c>
    </row>
    <row r="272" spans="1:13" ht="15" customHeight="1">
      <c r="A272" s="646"/>
      <c r="B272" s="649"/>
      <c r="C272" s="652"/>
      <c r="D272" s="149" t="s">
        <v>557</v>
      </c>
      <c r="E272" s="150">
        <v>3.0899999999999998E-4</v>
      </c>
      <c r="F272" s="133">
        <v>264</v>
      </c>
      <c r="G272" s="664"/>
      <c r="H272" s="690"/>
      <c r="J272" s="145" t="s">
        <v>734</v>
      </c>
      <c r="K272" s="145">
        <v>4.4200000000000001E-4</v>
      </c>
      <c r="L272" s="149" t="s">
        <v>557</v>
      </c>
      <c r="M272" s="150">
        <v>3.0899999999999998E-4</v>
      </c>
    </row>
    <row r="273" spans="1:13" ht="15" customHeight="1">
      <c r="A273" s="646" t="s">
        <v>735</v>
      </c>
      <c r="B273" s="649" t="s">
        <v>736</v>
      </c>
      <c r="C273" s="652">
        <v>1.85E-4</v>
      </c>
      <c r="D273" s="151" t="s">
        <v>560</v>
      </c>
      <c r="E273" s="144">
        <v>0</v>
      </c>
      <c r="F273" s="133">
        <v>265</v>
      </c>
      <c r="G273" s="664">
        <v>100</v>
      </c>
      <c r="H273" s="690"/>
      <c r="J273" s="145" t="s">
        <v>736</v>
      </c>
      <c r="K273" s="146">
        <v>1.85E-4</v>
      </c>
      <c r="L273" s="151" t="s">
        <v>560</v>
      </c>
      <c r="M273" s="144">
        <v>0</v>
      </c>
    </row>
    <row r="274" spans="1:13" ht="15" customHeight="1">
      <c r="A274" s="646"/>
      <c r="B274" s="649"/>
      <c r="C274" s="652"/>
      <c r="D274" s="147" t="s">
        <v>556</v>
      </c>
      <c r="E274" s="148">
        <v>5.7200000000000003E-4</v>
      </c>
      <c r="F274" s="133">
        <v>266</v>
      </c>
      <c r="G274" s="664"/>
      <c r="H274" s="690"/>
      <c r="J274" s="145" t="s">
        <v>736</v>
      </c>
      <c r="K274" s="145">
        <v>1.85E-4</v>
      </c>
      <c r="L274" s="147" t="s">
        <v>556</v>
      </c>
      <c r="M274" s="148">
        <v>5.7200000000000003E-4</v>
      </c>
    </row>
    <row r="275" spans="1:13" ht="15" customHeight="1">
      <c r="A275" s="646"/>
      <c r="B275" s="649"/>
      <c r="C275" s="652"/>
      <c r="D275" s="149" t="s">
        <v>557</v>
      </c>
      <c r="E275" s="150">
        <v>4.5899999999999999E-4</v>
      </c>
      <c r="F275" s="133">
        <v>267</v>
      </c>
      <c r="G275" s="664"/>
      <c r="H275" s="690"/>
      <c r="J275" s="145" t="s">
        <v>736</v>
      </c>
      <c r="K275" s="145">
        <v>1.85E-4</v>
      </c>
      <c r="L275" s="149" t="s">
        <v>557</v>
      </c>
      <c r="M275" s="150">
        <v>4.5899999999999999E-4</v>
      </c>
    </row>
    <row r="276" spans="1:13" ht="15" customHeight="1">
      <c r="A276" s="136" t="s">
        <v>737</v>
      </c>
      <c r="B276" s="153" t="s">
        <v>738</v>
      </c>
      <c r="C276" s="138">
        <v>4.6200000000000001E-4</v>
      </c>
      <c r="D276" s="139"/>
      <c r="E276" s="140">
        <v>4.0499999999999998E-4</v>
      </c>
      <c r="F276" s="133">
        <v>268</v>
      </c>
      <c r="G276" s="141" t="s">
        <v>555</v>
      </c>
      <c r="H276" s="142"/>
      <c r="J276" s="153" t="s">
        <v>738</v>
      </c>
      <c r="K276" s="138">
        <v>4.6200000000000001E-4</v>
      </c>
      <c r="L276" s="139"/>
      <c r="M276" s="140">
        <v>4.0499999999999998E-4</v>
      </c>
    </row>
    <row r="277" spans="1:13" ht="26.25" customHeight="1">
      <c r="A277" s="128" t="s">
        <v>739</v>
      </c>
      <c r="B277" s="243" t="s">
        <v>740</v>
      </c>
      <c r="C277" s="130">
        <v>4.3600000000000003E-4</v>
      </c>
      <c r="D277" s="224"/>
      <c r="E277" s="244">
        <v>4.4799999999999999E-4</v>
      </c>
      <c r="F277" s="133">
        <v>269</v>
      </c>
      <c r="G277" s="134">
        <v>94.42</v>
      </c>
      <c r="H277" s="135" t="s">
        <v>561</v>
      </c>
      <c r="J277" s="243" t="s">
        <v>740</v>
      </c>
      <c r="K277" s="130">
        <v>4.3600000000000003E-4</v>
      </c>
      <c r="L277" s="224"/>
      <c r="M277" s="244">
        <v>4.4799999999999999E-4</v>
      </c>
    </row>
    <row r="278" spans="1:13" ht="15" customHeight="1">
      <c r="A278" s="675" t="s">
        <v>741</v>
      </c>
      <c r="B278" s="678" t="s">
        <v>742</v>
      </c>
      <c r="C278" s="679">
        <v>4.5300000000000001E-4</v>
      </c>
      <c r="D278" s="180" t="s">
        <v>560</v>
      </c>
      <c r="E278" s="181">
        <v>3.2000000000000003E-4</v>
      </c>
      <c r="F278" s="133">
        <v>270</v>
      </c>
      <c r="G278" s="655">
        <v>98.76</v>
      </c>
      <c r="H278" s="703" t="s">
        <v>561</v>
      </c>
      <c r="J278" s="182" t="s">
        <v>742</v>
      </c>
      <c r="K278" s="160">
        <v>4.5300000000000001E-4</v>
      </c>
      <c r="L278" s="180" t="s">
        <v>560</v>
      </c>
      <c r="M278" s="181">
        <v>3.2000000000000003E-4</v>
      </c>
    </row>
    <row r="279" spans="1:13" ht="15" customHeight="1">
      <c r="A279" s="675"/>
      <c r="B279" s="678"/>
      <c r="C279" s="679"/>
      <c r="D279" s="147" t="s">
        <v>569</v>
      </c>
      <c r="E279" s="148">
        <v>0</v>
      </c>
      <c r="F279" s="133">
        <v>271</v>
      </c>
      <c r="G279" s="655"/>
      <c r="H279" s="703"/>
      <c r="J279" s="182" t="s">
        <v>742</v>
      </c>
      <c r="K279" s="145">
        <v>4.5300000000000001E-4</v>
      </c>
      <c r="L279" s="147" t="s">
        <v>569</v>
      </c>
      <c r="M279" s="148">
        <v>0</v>
      </c>
    </row>
    <row r="280" spans="1:13" ht="15" customHeight="1">
      <c r="A280" s="675"/>
      <c r="B280" s="678"/>
      <c r="C280" s="679"/>
      <c r="D280" s="152" t="s">
        <v>632</v>
      </c>
      <c r="E280" s="148">
        <v>4.5899999999999999E-4</v>
      </c>
      <c r="F280" s="133">
        <v>272</v>
      </c>
      <c r="G280" s="655"/>
      <c r="H280" s="703"/>
      <c r="J280" s="182" t="s">
        <v>742</v>
      </c>
      <c r="K280" s="145">
        <v>4.5300000000000001E-4</v>
      </c>
      <c r="L280" s="152" t="s">
        <v>632</v>
      </c>
      <c r="M280" s="148">
        <v>4.5899999999999999E-4</v>
      </c>
    </row>
    <row r="281" spans="1:13" ht="15" customHeight="1">
      <c r="A281" s="805"/>
      <c r="B281" s="806"/>
      <c r="C281" s="807"/>
      <c r="D281" s="149" t="s">
        <v>577</v>
      </c>
      <c r="E281" s="150">
        <v>4.17E-4</v>
      </c>
      <c r="F281" s="133">
        <v>273</v>
      </c>
      <c r="G281" s="808"/>
      <c r="H281" s="809"/>
      <c r="J281" s="182" t="s">
        <v>742</v>
      </c>
      <c r="K281" s="145">
        <v>4.5300000000000001E-4</v>
      </c>
      <c r="L281" s="149" t="s">
        <v>577</v>
      </c>
      <c r="M281" s="150">
        <v>4.17E-4</v>
      </c>
    </row>
    <row r="282" spans="1:13" ht="15" customHeight="1">
      <c r="A282" s="646" t="s">
        <v>743</v>
      </c>
      <c r="B282" s="649" t="s">
        <v>744</v>
      </c>
      <c r="C282" s="652">
        <v>2.2800000000000001E-4</v>
      </c>
      <c r="D282" s="151" t="s">
        <v>560</v>
      </c>
      <c r="E282" s="144">
        <v>0</v>
      </c>
      <c r="F282" s="133">
        <v>274</v>
      </c>
      <c r="G282" s="743">
        <v>23.01</v>
      </c>
      <c r="H282" s="690" t="s">
        <v>561</v>
      </c>
      <c r="J282" s="145" t="s">
        <v>744</v>
      </c>
      <c r="K282" s="146">
        <v>2.2800000000000001E-4</v>
      </c>
      <c r="L282" s="151" t="s">
        <v>560</v>
      </c>
      <c r="M282" s="144">
        <v>0</v>
      </c>
    </row>
    <row r="283" spans="1:13" ht="15" customHeight="1">
      <c r="A283" s="647"/>
      <c r="B283" s="650"/>
      <c r="C283" s="653"/>
      <c r="D283" s="147" t="s">
        <v>569</v>
      </c>
      <c r="E283" s="148">
        <v>2.63E-4</v>
      </c>
      <c r="F283" s="133">
        <v>275</v>
      </c>
      <c r="G283" s="742"/>
      <c r="H283" s="721"/>
      <c r="J283" s="145" t="s">
        <v>744</v>
      </c>
      <c r="K283" s="145">
        <v>2.2800000000000001E-4</v>
      </c>
      <c r="L283" s="147" t="s">
        <v>569</v>
      </c>
      <c r="M283" s="148">
        <v>2.63E-4</v>
      </c>
    </row>
    <row r="284" spans="1:13" ht="15" customHeight="1">
      <c r="A284" s="647"/>
      <c r="B284" s="650"/>
      <c r="C284" s="653"/>
      <c r="D284" s="147" t="s">
        <v>570</v>
      </c>
      <c r="E284" s="148">
        <v>3.77E-4</v>
      </c>
      <c r="F284" s="133">
        <v>276</v>
      </c>
      <c r="G284" s="742"/>
      <c r="H284" s="721"/>
      <c r="J284" s="145" t="s">
        <v>744</v>
      </c>
      <c r="K284" s="145">
        <v>2.2800000000000001E-4</v>
      </c>
      <c r="L284" s="147" t="s">
        <v>570</v>
      </c>
      <c r="M284" s="148">
        <v>3.77E-4</v>
      </c>
    </row>
    <row r="285" spans="1:13" ht="15" customHeight="1">
      <c r="A285" s="647"/>
      <c r="B285" s="650"/>
      <c r="C285" s="653"/>
      <c r="D285" s="147" t="s">
        <v>571</v>
      </c>
      <c r="E285" s="148">
        <v>4.8700000000000002E-4</v>
      </c>
      <c r="F285" s="133">
        <v>277</v>
      </c>
      <c r="G285" s="742"/>
      <c r="H285" s="721"/>
      <c r="J285" s="145" t="s">
        <v>744</v>
      </c>
      <c r="K285" s="145">
        <v>2.2800000000000001E-4</v>
      </c>
      <c r="L285" s="147" t="s">
        <v>571</v>
      </c>
      <c r="M285" s="148">
        <v>4.8700000000000002E-4</v>
      </c>
    </row>
    <row r="286" spans="1:13" ht="15" customHeight="1">
      <c r="A286" s="647"/>
      <c r="B286" s="650"/>
      <c r="C286" s="653"/>
      <c r="D286" s="147" t="s">
        <v>572</v>
      </c>
      <c r="E286" s="148">
        <v>2.9E-4</v>
      </c>
      <c r="F286" s="133">
        <v>278</v>
      </c>
      <c r="G286" s="742"/>
      <c r="H286" s="721"/>
      <c r="J286" s="145" t="s">
        <v>744</v>
      </c>
      <c r="K286" s="145">
        <v>2.2800000000000001E-4</v>
      </c>
      <c r="L286" s="147" t="s">
        <v>572</v>
      </c>
      <c r="M286" s="148">
        <v>2.9E-4</v>
      </c>
    </row>
    <row r="287" spans="1:13" ht="15" customHeight="1">
      <c r="A287" s="647"/>
      <c r="B287" s="650"/>
      <c r="C287" s="653"/>
      <c r="D287" s="147" t="s">
        <v>573</v>
      </c>
      <c r="E287" s="148">
        <v>3.8999999999999999E-4</v>
      </c>
      <c r="F287" s="133">
        <v>279</v>
      </c>
      <c r="G287" s="742"/>
      <c r="H287" s="721"/>
      <c r="J287" s="145" t="s">
        <v>744</v>
      </c>
      <c r="K287" s="145">
        <v>2.2800000000000001E-4</v>
      </c>
      <c r="L287" s="147" t="s">
        <v>573</v>
      </c>
      <c r="M287" s="148">
        <v>3.8999999999999999E-4</v>
      </c>
    </row>
    <row r="288" spans="1:13" ht="15" customHeight="1">
      <c r="A288" s="647"/>
      <c r="B288" s="650"/>
      <c r="C288" s="653"/>
      <c r="D288" s="152" t="s">
        <v>643</v>
      </c>
      <c r="E288" s="148">
        <v>4.8999999999999998E-4</v>
      </c>
      <c r="F288" s="133">
        <v>280</v>
      </c>
      <c r="G288" s="742"/>
      <c r="H288" s="721"/>
      <c r="J288" s="145" t="s">
        <v>744</v>
      </c>
      <c r="K288" s="145">
        <v>2.2800000000000001E-4</v>
      </c>
      <c r="L288" s="152" t="s">
        <v>643</v>
      </c>
      <c r="M288" s="148">
        <v>4.8999999999999998E-4</v>
      </c>
    </row>
    <row r="289" spans="1:13" ht="15" customHeight="1">
      <c r="A289" s="647"/>
      <c r="B289" s="650"/>
      <c r="C289" s="653"/>
      <c r="D289" s="152" t="s">
        <v>745</v>
      </c>
      <c r="E289" s="148">
        <v>2.6600000000000001E-4</v>
      </c>
      <c r="F289" s="133">
        <v>281</v>
      </c>
      <c r="G289" s="742"/>
      <c r="H289" s="721"/>
      <c r="J289" s="145" t="s">
        <v>744</v>
      </c>
      <c r="K289" s="145">
        <v>2.2800000000000001E-4</v>
      </c>
      <c r="L289" s="152" t="s">
        <v>745</v>
      </c>
      <c r="M289" s="148">
        <v>2.6600000000000001E-4</v>
      </c>
    </row>
    <row r="290" spans="1:13" ht="15" customHeight="1">
      <c r="A290" s="648"/>
      <c r="B290" s="651"/>
      <c r="C290" s="654"/>
      <c r="D290" s="149" t="s">
        <v>577</v>
      </c>
      <c r="E290" s="150">
        <v>5.9900000000000003E-4</v>
      </c>
      <c r="F290" s="133">
        <v>282</v>
      </c>
      <c r="G290" s="810"/>
      <c r="H290" s="811"/>
      <c r="J290" s="145" t="s">
        <v>744</v>
      </c>
      <c r="K290" s="145">
        <v>2.2800000000000001E-4</v>
      </c>
      <c r="L290" s="149" t="s">
        <v>577</v>
      </c>
      <c r="M290" s="150">
        <v>5.9900000000000003E-4</v>
      </c>
    </row>
    <row r="291" spans="1:13" ht="15" customHeight="1">
      <c r="A291" s="794" t="s">
        <v>746</v>
      </c>
      <c r="B291" s="797" t="s">
        <v>747</v>
      </c>
      <c r="C291" s="798">
        <v>4.57E-4</v>
      </c>
      <c r="D291" s="245" t="s">
        <v>560</v>
      </c>
      <c r="E291" s="246">
        <v>0</v>
      </c>
      <c r="F291" s="133">
        <v>283</v>
      </c>
      <c r="G291" s="765">
        <v>56.32</v>
      </c>
      <c r="H291" s="800" t="s">
        <v>561</v>
      </c>
      <c r="J291" s="247" t="s">
        <v>747</v>
      </c>
      <c r="K291" s="220">
        <v>4.57E-4</v>
      </c>
      <c r="L291" s="245" t="s">
        <v>560</v>
      </c>
      <c r="M291" s="246">
        <v>0</v>
      </c>
    </row>
    <row r="292" spans="1:13" ht="15" customHeight="1">
      <c r="A292" s="795"/>
      <c r="B292" s="684"/>
      <c r="C292" s="685"/>
      <c r="D292" s="248" t="s">
        <v>569</v>
      </c>
      <c r="E292" s="229">
        <v>3.7599999999999998E-4</v>
      </c>
      <c r="F292" s="133">
        <v>284</v>
      </c>
      <c r="G292" s="761"/>
      <c r="H292" s="801"/>
      <c r="J292" s="247" t="s">
        <v>747</v>
      </c>
      <c r="K292" s="145">
        <v>4.57E-4</v>
      </c>
      <c r="L292" s="248" t="s">
        <v>569</v>
      </c>
      <c r="M292" s="229">
        <v>3.7599999999999998E-4</v>
      </c>
    </row>
    <row r="293" spans="1:13" ht="15" customHeight="1">
      <c r="A293" s="795"/>
      <c r="B293" s="684"/>
      <c r="C293" s="685"/>
      <c r="D293" s="248" t="s">
        <v>570</v>
      </c>
      <c r="E293" s="229">
        <v>3.7500000000000001E-4</v>
      </c>
      <c r="F293" s="133">
        <v>285</v>
      </c>
      <c r="G293" s="761"/>
      <c r="H293" s="801"/>
      <c r="J293" s="247" t="s">
        <v>747</v>
      </c>
      <c r="K293" s="145">
        <v>4.57E-4</v>
      </c>
      <c r="L293" s="248" t="s">
        <v>570</v>
      </c>
      <c r="M293" s="229">
        <v>3.7500000000000001E-4</v>
      </c>
    </row>
    <row r="294" spans="1:13" ht="15" customHeight="1">
      <c r="A294" s="795"/>
      <c r="B294" s="684"/>
      <c r="C294" s="685"/>
      <c r="D294" s="248" t="s">
        <v>571</v>
      </c>
      <c r="E294" s="229">
        <v>3.7800000000000003E-4</v>
      </c>
      <c r="F294" s="133">
        <v>286</v>
      </c>
      <c r="G294" s="761"/>
      <c r="H294" s="801"/>
      <c r="J294" s="247" t="s">
        <v>747</v>
      </c>
      <c r="K294" s="145">
        <v>4.57E-4</v>
      </c>
      <c r="L294" s="248" t="s">
        <v>571</v>
      </c>
      <c r="M294" s="229">
        <v>3.7800000000000003E-4</v>
      </c>
    </row>
    <row r="295" spans="1:13" ht="15" customHeight="1">
      <c r="A295" s="795"/>
      <c r="B295" s="684"/>
      <c r="C295" s="685"/>
      <c r="D295" s="248" t="s">
        <v>572</v>
      </c>
      <c r="E295" s="229">
        <v>3.79E-4</v>
      </c>
      <c r="F295" s="133">
        <v>287</v>
      </c>
      <c r="G295" s="761"/>
      <c r="H295" s="801"/>
      <c r="J295" s="247" t="s">
        <v>747</v>
      </c>
      <c r="K295" s="145">
        <v>4.57E-4</v>
      </c>
      <c r="L295" s="248" t="s">
        <v>572</v>
      </c>
      <c r="M295" s="229">
        <v>3.79E-4</v>
      </c>
    </row>
    <row r="296" spans="1:13" ht="15" customHeight="1">
      <c r="A296" s="795"/>
      <c r="B296" s="684"/>
      <c r="C296" s="685"/>
      <c r="D296" s="248" t="s">
        <v>573</v>
      </c>
      <c r="E296" s="229">
        <v>3.8000000000000002E-4</v>
      </c>
      <c r="F296" s="133">
        <v>288</v>
      </c>
      <c r="G296" s="761"/>
      <c r="H296" s="801"/>
      <c r="J296" s="247" t="s">
        <v>747</v>
      </c>
      <c r="K296" s="145">
        <v>4.57E-4</v>
      </c>
      <c r="L296" s="248" t="s">
        <v>573</v>
      </c>
      <c r="M296" s="229">
        <v>3.8000000000000002E-4</v>
      </c>
    </row>
    <row r="297" spans="1:13" ht="15" customHeight="1">
      <c r="A297" s="795"/>
      <c r="B297" s="684"/>
      <c r="C297" s="685"/>
      <c r="D297" s="248" t="s">
        <v>574</v>
      </c>
      <c r="E297" s="229">
        <v>1.6200000000000001E-4</v>
      </c>
      <c r="F297" s="133">
        <v>289</v>
      </c>
      <c r="G297" s="761"/>
      <c r="H297" s="801"/>
      <c r="J297" s="247" t="s">
        <v>747</v>
      </c>
      <c r="K297" s="145">
        <v>4.57E-4</v>
      </c>
      <c r="L297" s="248" t="s">
        <v>574</v>
      </c>
      <c r="M297" s="229">
        <v>1.6200000000000001E-4</v>
      </c>
    </row>
    <row r="298" spans="1:13" ht="15" customHeight="1">
      <c r="A298" s="795"/>
      <c r="B298" s="684"/>
      <c r="C298" s="685"/>
      <c r="D298" s="248" t="s">
        <v>595</v>
      </c>
      <c r="E298" s="229">
        <v>3.6999999999999999E-4</v>
      </c>
      <c r="F298" s="133">
        <v>290</v>
      </c>
      <c r="G298" s="761"/>
      <c r="H298" s="801"/>
      <c r="J298" s="247" t="s">
        <v>747</v>
      </c>
      <c r="K298" s="145">
        <v>4.57E-4</v>
      </c>
      <c r="L298" s="248" t="s">
        <v>595</v>
      </c>
      <c r="M298" s="229">
        <v>3.6999999999999999E-4</v>
      </c>
    </row>
    <row r="299" spans="1:13" ht="15" customHeight="1">
      <c r="A299" s="795"/>
      <c r="B299" s="684"/>
      <c r="C299" s="685"/>
      <c r="D299" s="249" t="s">
        <v>596</v>
      </c>
      <c r="E299" s="229">
        <v>3.8000000000000002E-4</v>
      </c>
      <c r="F299" s="133">
        <v>291</v>
      </c>
      <c r="G299" s="761"/>
      <c r="H299" s="801"/>
      <c r="J299" s="247" t="s">
        <v>747</v>
      </c>
      <c r="K299" s="145">
        <v>4.57E-4</v>
      </c>
      <c r="L299" s="249" t="s">
        <v>596</v>
      </c>
      <c r="M299" s="229">
        <v>3.8000000000000002E-4</v>
      </c>
    </row>
    <row r="300" spans="1:13" ht="15" customHeight="1">
      <c r="A300" s="795"/>
      <c r="B300" s="684"/>
      <c r="C300" s="685"/>
      <c r="D300" s="249" t="s">
        <v>597</v>
      </c>
      <c r="E300" s="229">
        <v>3.8000000000000002E-4</v>
      </c>
      <c r="F300" s="133">
        <v>292</v>
      </c>
      <c r="G300" s="761"/>
      <c r="H300" s="801"/>
      <c r="J300" s="247" t="s">
        <v>747</v>
      </c>
      <c r="K300" s="145">
        <v>4.57E-4</v>
      </c>
      <c r="L300" s="249" t="s">
        <v>597</v>
      </c>
      <c r="M300" s="229">
        <v>3.8000000000000002E-4</v>
      </c>
    </row>
    <row r="301" spans="1:13" ht="15" customHeight="1">
      <c r="A301" s="795"/>
      <c r="B301" s="684"/>
      <c r="C301" s="685"/>
      <c r="D301" s="249" t="s">
        <v>748</v>
      </c>
      <c r="E301" s="229">
        <v>3.8099999999999999E-4</v>
      </c>
      <c r="F301" s="133">
        <v>293</v>
      </c>
      <c r="G301" s="761"/>
      <c r="H301" s="801"/>
      <c r="J301" s="247" t="s">
        <v>747</v>
      </c>
      <c r="K301" s="145">
        <v>4.57E-4</v>
      </c>
      <c r="L301" s="249" t="s">
        <v>748</v>
      </c>
      <c r="M301" s="229">
        <v>3.8099999999999999E-4</v>
      </c>
    </row>
    <row r="302" spans="1:13" ht="15" customHeight="1">
      <c r="A302" s="795"/>
      <c r="B302" s="684"/>
      <c r="C302" s="685"/>
      <c r="D302" s="249" t="s">
        <v>749</v>
      </c>
      <c r="E302" s="229">
        <v>3.8000000000000002E-4</v>
      </c>
      <c r="F302" s="133">
        <v>294</v>
      </c>
      <c r="G302" s="761"/>
      <c r="H302" s="801"/>
      <c r="J302" s="247" t="s">
        <v>747</v>
      </c>
      <c r="K302" s="145">
        <v>4.57E-4</v>
      </c>
      <c r="L302" s="249" t="s">
        <v>749</v>
      </c>
      <c r="M302" s="229">
        <v>3.8000000000000002E-4</v>
      </c>
    </row>
    <row r="303" spans="1:13" ht="15" customHeight="1">
      <c r="A303" s="795"/>
      <c r="B303" s="684"/>
      <c r="C303" s="685"/>
      <c r="D303" s="249" t="s">
        <v>750</v>
      </c>
      <c r="E303" s="229">
        <v>4.0900000000000002E-4</v>
      </c>
      <c r="F303" s="133">
        <v>295</v>
      </c>
      <c r="G303" s="761"/>
      <c r="H303" s="801"/>
      <c r="J303" s="247" t="s">
        <v>747</v>
      </c>
      <c r="K303" s="145">
        <v>4.57E-4</v>
      </c>
      <c r="L303" s="249" t="s">
        <v>750</v>
      </c>
      <c r="M303" s="229">
        <v>4.0900000000000002E-4</v>
      </c>
    </row>
    <row r="304" spans="1:13" ht="15" customHeight="1">
      <c r="A304" s="796"/>
      <c r="B304" s="776"/>
      <c r="C304" s="799"/>
      <c r="D304" s="250" t="s">
        <v>557</v>
      </c>
      <c r="E304" s="251">
        <v>3.8499999999999998E-4</v>
      </c>
      <c r="F304" s="133">
        <v>296</v>
      </c>
      <c r="G304" s="762"/>
      <c r="H304" s="802"/>
      <c r="J304" s="247" t="s">
        <v>747</v>
      </c>
      <c r="K304" s="145">
        <v>4.57E-4</v>
      </c>
      <c r="L304" s="250" t="s">
        <v>557</v>
      </c>
      <c r="M304" s="251">
        <v>3.8499999999999998E-4</v>
      </c>
    </row>
    <row r="305" spans="1:13" ht="15" customHeight="1">
      <c r="A305" s="803" t="s">
        <v>751</v>
      </c>
      <c r="B305" s="728" t="s">
        <v>752</v>
      </c>
      <c r="C305" s="804">
        <v>4.73E-4</v>
      </c>
      <c r="D305" s="211" t="s">
        <v>560</v>
      </c>
      <c r="E305" s="252">
        <v>0</v>
      </c>
      <c r="F305" s="133">
        <v>297</v>
      </c>
      <c r="G305" s="730">
        <v>56.6</v>
      </c>
      <c r="H305" s="731" t="s">
        <v>561</v>
      </c>
      <c r="J305" s="253" t="s">
        <v>752</v>
      </c>
      <c r="K305" s="254">
        <v>4.73E-4</v>
      </c>
      <c r="L305" s="211" t="s">
        <v>560</v>
      </c>
      <c r="M305" s="252">
        <v>0</v>
      </c>
    </row>
    <row r="306" spans="1:13" ht="15" customHeight="1">
      <c r="A306" s="803"/>
      <c r="B306" s="728"/>
      <c r="C306" s="804"/>
      <c r="D306" s="209" t="s">
        <v>569</v>
      </c>
      <c r="E306" s="255">
        <v>2.9999999999999997E-4</v>
      </c>
      <c r="F306" s="133">
        <v>298</v>
      </c>
      <c r="G306" s="730"/>
      <c r="H306" s="731"/>
      <c r="J306" s="253" t="s">
        <v>752</v>
      </c>
      <c r="K306" s="145">
        <v>4.73E-4</v>
      </c>
      <c r="L306" s="209" t="s">
        <v>569</v>
      </c>
      <c r="M306" s="255">
        <v>2.9999999999999997E-4</v>
      </c>
    </row>
    <row r="307" spans="1:13" ht="15" customHeight="1">
      <c r="A307" s="803"/>
      <c r="B307" s="728"/>
      <c r="C307" s="804"/>
      <c r="D307" s="211" t="s">
        <v>570</v>
      </c>
      <c r="E307" s="252">
        <v>4.5600000000000003E-4</v>
      </c>
      <c r="F307" s="133">
        <v>299</v>
      </c>
      <c r="G307" s="730"/>
      <c r="H307" s="731"/>
      <c r="J307" s="253" t="s">
        <v>752</v>
      </c>
      <c r="K307" s="145">
        <v>4.73E-4</v>
      </c>
      <c r="L307" s="211" t="s">
        <v>570</v>
      </c>
      <c r="M307" s="252">
        <v>4.5600000000000003E-4</v>
      </c>
    </row>
    <row r="308" spans="1:13" ht="15" customHeight="1">
      <c r="A308" s="803"/>
      <c r="B308" s="728"/>
      <c r="C308" s="804"/>
      <c r="D308" s="209" t="s">
        <v>640</v>
      </c>
      <c r="E308" s="255">
        <v>5.2400000000000005E-4</v>
      </c>
      <c r="F308" s="133">
        <v>300</v>
      </c>
      <c r="G308" s="730"/>
      <c r="H308" s="731"/>
      <c r="J308" s="253" t="s">
        <v>752</v>
      </c>
      <c r="K308" s="145">
        <v>4.73E-4</v>
      </c>
      <c r="L308" s="209" t="s">
        <v>640</v>
      </c>
      <c r="M308" s="255">
        <v>5.2400000000000005E-4</v>
      </c>
    </row>
    <row r="309" spans="1:13" ht="15" customHeight="1">
      <c r="A309" s="803"/>
      <c r="B309" s="728"/>
      <c r="C309" s="804"/>
      <c r="D309" s="200" t="s">
        <v>557</v>
      </c>
      <c r="E309" s="256">
        <v>3.9199999999999999E-4</v>
      </c>
      <c r="F309" s="133">
        <v>301</v>
      </c>
      <c r="G309" s="730"/>
      <c r="H309" s="731"/>
      <c r="J309" s="253" t="s">
        <v>752</v>
      </c>
      <c r="K309" s="145">
        <v>4.73E-4</v>
      </c>
      <c r="L309" s="200" t="s">
        <v>557</v>
      </c>
      <c r="M309" s="256">
        <v>3.9199999999999999E-4</v>
      </c>
    </row>
    <row r="310" spans="1:13" ht="15" customHeight="1">
      <c r="A310" s="136" t="s">
        <v>753</v>
      </c>
      <c r="B310" s="153" t="s">
        <v>754</v>
      </c>
      <c r="C310" s="138">
        <v>4.84E-4</v>
      </c>
      <c r="D310" s="139"/>
      <c r="E310" s="140">
        <v>5.5599999999999996E-4</v>
      </c>
      <c r="F310" s="133">
        <v>302</v>
      </c>
      <c r="G310" s="141">
        <v>100</v>
      </c>
      <c r="H310" s="142"/>
      <c r="J310" s="153" t="s">
        <v>754</v>
      </c>
      <c r="K310" s="138">
        <v>4.84E-4</v>
      </c>
      <c r="L310" s="139"/>
      <c r="M310" s="140">
        <v>5.5599999999999996E-4</v>
      </c>
    </row>
    <row r="311" spans="1:13" ht="15" customHeight="1">
      <c r="A311" s="646" t="s">
        <v>755</v>
      </c>
      <c r="B311" s="649" t="s">
        <v>756</v>
      </c>
      <c r="C311" s="652">
        <v>4.6900000000000002E-4</v>
      </c>
      <c r="D311" s="173" t="s">
        <v>603</v>
      </c>
      <c r="E311" s="144">
        <v>0</v>
      </c>
      <c r="F311" s="133">
        <v>303</v>
      </c>
      <c r="G311" s="664">
        <v>90.89</v>
      </c>
      <c r="H311" s="690" t="s">
        <v>561</v>
      </c>
      <c r="J311" s="145" t="s">
        <v>756</v>
      </c>
      <c r="K311" s="146">
        <v>4.6900000000000002E-4</v>
      </c>
      <c r="L311" s="173" t="s">
        <v>603</v>
      </c>
      <c r="M311" s="144">
        <v>0</v>
      </c>
    </row>
    <row r="312" spans="1:13" ht="15" customHeight="1">
      <c r="A312" s="646"/>
      <c r="B312" s="649"/>
      <c r="C312" s="652"/>
      <c r="D312" s="152" t="s">
        <v>631</v>
      </c>
      <c r="E312" s="148">
        <v>0</v>
      </c>
      <c r="F312" s="133">
        <v>304</v>
      </c>
      <c r="G312" s="664"/>
      <c r="H312" s="690"/>
      <c r="J312" s="145" t="s">
        <v>756</v>
      </c>
      <c r="K312" s="145">
        <v>4.6900000000000002E-4</v>
      </c>
      <c r="L312" s="152" t="s">
        <v>631</v>
      </c>
      <c r="M312" s="148">
        <v>0</v>
      </c>
    </row>
    <row r="313" spans="1:13" ht="15" customHeight="1">
      <c r="A313" s="646"/>
      <c r="B313" s="649"/>
      <c r="C313" s="652"/>
      <c r="D313" s="152" t="s">
        <v>617</v>
      </c>
      <c r="E313" s="148">
        <v>2.9700000000000001E-4</v>
      </c>
      <c r="F313" s="133">
        <v>305</v>
      </c>
      <c r="G313" s="664"/>
      <c r="H313" s="690"/>
      <c r="J313" s="145" t="s">
        <v>756</v>
      </c>
      <c r="K313" s="145">
        <v>4.6900000000000002E-4</v>
      </c>
      <c r="L313" s="152" t="s">
        <v>617</v>
      </c>
      <c r="M313" s="148">
        <v>2.9700000000000001E-4</v>
      </c>
    </row>
    <row r="314" spans="1:13" ht="15" customHeight="1">
      <c r="A314" s="646"/>
      <c r="B314" s="649"/>
      <c r="C314" s="652"/>
      <c r="D314" s="152" t="s">
        <v>618</v>
      </c>
      <c r="E314" s="148">
        <v>5.04E-4</v>
      </c>
      <c r="F314" s="133">
        <v>306</v>
      </c>
      <c r="G314" s="664"/>
      <c r="H314" s="690"/>
      <c r="J314" s="145" t="s">
        <v>756</v>
      </c>
      <c r="K314" s="145">
        <v>4.6900000000000002E-4</v>
      </c>
      <c r="L314" s="152" t="s">
        <v>618</v>
      </c>
      <c r="M314" s="148">
        <v>5.04E-4</v>
      </c>
    </row>
    <row r="315" spans="1:13" ht="15" customHeight="1">
      <c r="A315" s="670"/>
      <c r="B315" s="671"/>
      <c r="C315" s="672"/>
      <c r="D315" s="161" t="s">
        <v>557</v>
      </c>
      <c r="E315" s="162">
        <v>4.3800000000000002E-4</v>
      </c>
      <c r="F315" s="133">
        <v>307</v>
      </c>
      <c r="G315" s="673"/>
      <c r="H315" s="698"/>
      <c r="J315" s="145" t="s">
        <v>756</v>
      </c>
      <c r="K315" s="145">
        <v>4.6900000000000002E-4</v>
      </c>
      <c r="L315" s="161" t="s">
        <v>557</v>
      </c>
      <c r="M315" s="162">
        <v>4.3800000000000002E-4</v>
      </c>
    </row>
    <row r="316" spans="1:13" ht="15" customHeight="1">
      <c r="A316" s="647" t="s">
        <v>757</v>
      </c>
      <c r="B316" s="650" t="s">
        <v>758</v>
      </c>
      <c r="C316" s="653">
        <v>4.5899999999999999E-4</v>
      </c>
      <c r="D316" s="163" t="s">
        <v>560</v>
      </c>
      <c r="E316" s="164">
        <v>0</v>
      </c>
      <c r="F316" s="133">
        <v>308</v>
      </c>
      <c r="G316" s="656">
        <v>100</v>
      </c>
      <c r="H316" s="721"/>
      <c r="J316" s="204" t="s">
        <v>758</v>
      </c>
      <c r="K316" s="166">
        <v>4.5899999999999999E-4</v>
      </c>
      <c r="L316" s="163" t="s">
        <v>560</v>
      </c>
      <c r="M316" s="164">
        <v>0</v>
      </c>
    </row>
    <row r="317" spans="1:13" ht="15" customHeight="1">
      <c r="A317" s="646"/>
      <c r="B317" s="649"/>
      <c r="C317" s="652"/>
      <c r="D317" s="147" t="s">
        <v>556</v>
      </c>
      <c r="E317" s="148">
        <v>4.0299999999999998E-4</v>
      </c>
      <c r="F317" s="133">
        <v>309</v>
      </c>
      <c r="G317" s="664"/>
      <c r="H317" s="690"/>
      <c r="J317" s="204" t="s">
        <v>758</v>
      </c>
      <c r="K317" s="145">
        <v>4.5899999999999999E-4</v>
      </c>
      <c r="L317" s="147" t="s">
        <v>556</v>
      </c>
      <c r="M317" s="148">
        <v>4.0299999999999998E-4</v>
      </c>
    </row>
    <row r="318" spans="1:13" ht="15" customHeight="1">
      <c r="A318" s="646"/>
      <c r="B318" s="649"/>
      <c r="C318" s="652"/>
      <c r="D318" s="149" t="s">
        <v>557</v>
      </c>
      <c r="E318" s="150">
        <v>3.2200000000000002E-4</v>
      </c>
      <c r="F318" s="133">
        <v>310</v>
      </c>
      <c r="G318" s="664"/>
      <c r="H318" s="690"/>
      <c r="J318" s="204" t="s">
        <v>758</v>
      </c>
      <c r="K318" s="145">
        <v>4.5899999999999999E-4</v>
      </c>
      <c r="L318" s="149" t="s">
        <v>557</v>
      </c>
      <c r="M318" s="150">
        <v>3.2200000000000002E-4</v>
      </c>
    </row>
    <row r="319" spans="1:13" ht="30" customHeight="1">
      <c r="A319" s="136" t="s">
        <v>759</v>
      </c>
      <c r="B319" s="153" t="s">
        <v>760</v>
      </c>
      <c r="C319" s="138">
        <v>4.9899999999999999E-4</v>
      </c>
      <c r="D319" s="139"/>
      <c r="E319" s="140">
        <v>5.9400000000000002E-4</v>
      </c>
      <c r="F319" s="133">
        <v>311</v>
      </c>
      <c r="G319" s="141">
        <v>70.69</v>
      </c>
      <c r="H319" s="142" t="s">
        <v>561</v>
      </c>
      <c r="J319" s="153" t="s">
        <v>760</v>
      </c>
      <c r="K319" s="138">
        <v>4.9899999999999999E-4</v>
      </c>
      <c r="L319" s="139"/>
      <c r="M319" s="140">
        <v>5.9400000000000002E-4</v>
      </c>
    </row>
    <row r="320" spans="1:13">
      <c r="A320" s="136" t="s">
        <v>761</v>
      </c>
      <c r="B320" s="137" t="s">
        <v>762</v>
      </c>
      <c r="C320" s="138">
        <v>1.1E-4</v>
      </c>
      <c r="D320" s="139"/>
      <c r="E320" s="140">
        <v>6.0800000000000003E-4</v>
      </c>
      <c r="F320" s="133">
        <v>312</v>
      </c>
      <c r="G320" s="141">
        <v>100</v>
      </c>
      <c r="H320" s="142"/>
      <c r="J320" s="137" t="s">
        <v>762</v>
      </c>
      <c r="K320" s="138">
        <v>1.1E-4</v>
      </c>
      <c r="L320" s="139"/>
      <c r="M320" s="140">
        <v>6.0800000000000003E-4</v>
      </c>
    </row>
    <row r="321" spans="1:13" ht="15" customHeight="1">
      <c r="A321" s="646" t="s">
        <v>763</v>
      </c>
      <c r="B321" s="649" t="s">
        <v>764</v>
      </c>
      <c r="C321" s="652">
        <v>4.2099999999999999E-4</v>
      </c>
      <c r="D321" s="224" t="s">
        <v>560</v>
      </c>
      <c r="E321" s="144">
        <v>0</v>
      </c>
      <c r="F321" s="133">
        <v>313</v>
      </c>
      <c r="G321" s="699">
        <v>100</v>
      </c>
      <c r="H321" s="687"/>
      <c r="J321" s="145" t="s">
        <v>764</v>
      </c>
      <c r="K321" s="146">
        <v>4.2099999999999999E-4</v>
      </c>
      <c r="L321" s="224" t="s">
        <v>560</v>
      </c>
      <c r="M321" s="144">
        <v>0</v>
      </c>
    </row>
    <row r="322" spans="1:13" ht="15" customHeight="1">
      <c r="A322" s="646"/>
      <c r="B322" s="649"/>
      <c r="C322" s="652"/>
      <c r="D322" s="147" t="s">
        <v>556</v>
      </c>
      <c r="E322" s="148">
        <v>4.3800000000000002E-4</v>
      </c>
      <c r="F322" s="133">
        <v>314</v>
      </c>
      <c r="G322" s="699"/>
      <c r="H322" s="687"/>
      <c r="J322" s="145" t="s">
        <v>764</v>
      </c>
      <c r="K322" s="145">
        <v>4.2099999999999999E-4</v>
      </c>
      <c r="L322" s="147" t="s">
        <v>556</v>
      </c>
      <c r="M322" s="148">
        <v>4.3800000000000002E-4</v>
      </c>
    </row>
    <row r="323" spans="1:13" ht="15" customHeight="1">
      <c r="A323" s="646"/>
      <c r="B323" s="649"/>
      <c r="C323" s="652"/>
      <c r="D323" s="149" t="s">
        <v>557</v>
      </c>
      <c r="E323" s="140">
        <v>4.7600000000000002E-4</v>
      </c>
      <c r="F323" s="133">
        <v>315</v>
      </c>
      <c r="G323" s="699"/>
      <c r="H323" s="687"/>
      <c r="J323" s="145" t="s">
        <v>764</v>
      </c>
      <c r="K323" s="145">
        <v>4.2099999999999999E-4</v>
      </c>
      <c r="L323" s="149" t="s">
        <v>557</v>
      </c>
      <c r="M323" s="140">
        <v>4.7600000000000002E-4</v>
      </c>
    </row>
    <row r="324" spans="1:13" ht="15" customHeight="1">
      <c r="A324" s="646" t="s">
        <v>765</v>
      </c>
      <c r="B324" s="649" t="s">
        <v>766</v>
      </c>
      <c r="C324" s="652">
        <v>4.17E-4</v>
      </c>
      <c r="D324" s="224" t="s">
        <v>560</v>
      </c>
      <c r="E324" s="144">
        <v>0</v>
      </c>
      <c r="F324" s="133">
        <v>316</v>
      </c>
      <c r="G324" s="664">
        <v>100</v>
      </c>
      <c r="H324" s="690"/>
      <c r="J324" s="145" t="s">
        <v>766</v>
      </c>
      <c r="K324" s="146">
        <v>4.17E-4</v>
      </c>
      <c r="L324" s="224" t="s">
        <v>560</v>
      </c>
      <c r="M324" s="144">
        <v>0</v>
      </c>
    </row>
    <row r="325" spans="1:13" ht="15" customHeight="1">
      <c r="A325" s="646"/>
      <c r="B325" s="649"/>
      <c r="C325" s="652"/>
      <c r="D325" s="147" t="s">
        <v>556</v>
      </c>
      <c r="E325" s="148">
        <v>4.2099999999999999E-4</v>
      </c>
      <c r="F325" s="133">
        <v>317</v>
      </c>
      <c r="G325" s="664"/>
      <c r="H325" s="690"/>
      <c r="J325" s="145" t="s">
        <v>766</v>
      </c>
      <c r="K325" s="145">
        <v>4.17E-4</v>
      </c>
      <c r="L325" s="147" t="s">
        <v>556</v>
      </c>
      <c r="M325" s="148">
        <v>4.2099999999999999E-4</v>
      </c>
    </row>
    <row r="326" spans="1:13" ht="15" customHeight="1">
      <c r="A326" s="646"/>
      <c r="B326" s="649"/>
      <c r="C326" s="652"/>
      <c r="D326" s="149" t="s">
        <v>557</v>
      </c>
      <c r="E326" s="140">
        <v>4.95E-4</v>
      </c>
      <c r="F326" s="133">
        <v>318</v>
      </c>
      <c r="G326" s="664"/>
      <c r="H326" s="690"/>
      <c r="J326" s="145" t="s">
        <v>766</v>
      </c>
      <c r="K326" s="145">
        <v>4.17E-4</v>
      </c>
      <c r="L326" s="149" t="s">
        <v>557</v>
      </c>
      <c r="M326" s="140">
        <v>4.95E-4</v>
      </c>
    </row>
    <row r="327" spans="1:13" ht="15" customHeight="1">
      <c r="A327" s="646" t="s">
        <v>767</v>
      </c>
      <c r="B327" s="649" t="s">
        <v>768</v>
      </c>
      <c r="C327" s="652">
        <v>4.2000000000000002E-4</v>
      </c>
      <c r="D327" s="224" t="s">
        <v>560</v>
      </c>
      <c r="E327" s="144">
        <v>0</v>
      </c>
      <c r="F327" s="133">
        <v>319</v>
      </c>
      <c r="G327" s="664">
        <v>100</v>
      </c>
      <c r="H327" s="690"/>
      <c r="J327" s="145" t="s">
        <v>768</v>
      </c>
      <c r="K327" s="146">
        <v>4.2000000000000002E-4</v>
      </c>
      <c r="L327" s="224" t="s">
        <v>560</v>
      </c>
      <c r="M327" s="144">
        <v>0</v>
      </c>
    </row>
    <row r="328" spans="1:13" ht="15" customHeight="1">
      <c r="A328" s="646"/>
      <c r="B328" s="649"/>
      <c r="C328" s="652"/>
      <c r="D328" s="147" t="s">
        <v>556</v>
      </c>
      <c r="E328" s="148">
        <v>4.66E-4</v>
      </c>
      <c r="F328" s="133">
        <v>320</v>
      </c>
      <c r="G328" s="664"/>
      <c r="H328" s="690"/>
      <c r="J328" s="145" t="s">
        <v>768</v>
      </c>
      <c r="K328" s="145">
        <v>4.2000000000000002E-4</v>
      </c>
      <c r="L328" s="147" t="s">
        <v>556</v>
      </c>
      <c r="M328" s="148">
        <v>4.66E-4</v>
      </c>
    </row>
    <row r="329" spans="1:13" ht="15" customHeight="1">
      <c r="A329" s="646"/>
      <c r="B329" s="649"/>
      <c r="C329" s="652"/>
      <c r="D329" s="149" t="s">
        <v>557</v>
      </c>
      <c r="E329" s="140">
        <v>4.9899999999999999E-4</v>
      </c>
      <c r="F329" s="133">
        <v>321</v>
      </c>
      <c r="G329" s="664"/>
      <c r="H329" s="690"/>
      <c r="J329" s="145" t="s">
        <v>768</v>
      </c>
      <c r="K329" s="145">
        <v>4.2000000000000002E-4</v>
      </c>
      <c r="L329" s="149" t="s">
        <v>557</v>
      </c>
      <c r="M329" s="140">
        <v>4.9899999999999999E-4</v>
      </c>
    </row>
    <row r="330" spans="1:13" ht="15" customHeight="1">
      <c r="A330" s="646" t="s">
        <v>769</v>
      </c>
      <c r="B330" s="662" t="s">
        <v>770</v>
      </c>
      <c r="C330" s="652">
        <v>4.17E-4</v>
      </c>
      <c r="D330" s="224" t="s">
        <v>560</v>
      </c>
      <c r="E330" s="144">
        <v>0</v>
      </c>
      <c r="F330" s="133">
        <v>322</v>
      </c>
      <c r="G330" s="699">
        <v>100</v>
      </c>
      <c r="H330" s="766"/>
      <c r="J330" s="159" t="s">
        <v>770</v>
      </c>
      <c r="K330" s="146">
        <v>4.17E-4</v>
      </c>
      <c r="L330" s="224" t="s">
        <v>560</v>
      </c>
      <c r="M330" s="144">
        <v>0</v>
      </c>
    </row>
    <row r="331" spans="1:13" ht="15" customHeight="1">
      <c r="A331" s="646"/>
      <c r="B331" s="662"/>
      <c r="C331" s="652"/>
      <c r="D331" s="147" t="s">
        <v>556</v>
      </c>
      <c r="E331" s="148">
        <v>4.2000000000000002E-4</v>
      </c>
      <c r="F331" s="133">
        <v>323</v>
      </c>
      <c r="G331" s="699"/>
      <c r="H331" s="766"/>
      <c r="J331" s="159" t="s">
        <v>770</v>
      </c>
      <c r="K331" s="145">
        <v>4.17E-4</v>
      </c>
      <c r="L331" s="147" t="s">
        <v>556</v>
      </c>
      <c r="M331" s="148">
        <v>4.2000000000000002E-4</v>
      </c>
    </row>
    <row r="332" spans="1:13" ht="15" customHeight="1">
      <c r="A332" s="646"/>
      <c r="B332" s="662"/>
      <c r="C332" s="652"/>
      <c r="D332" s="149" t="s">
        <v>557</v>
      </c>
      <c r="E332" s="140">
        <v>4.9399999999999997E-4</v>
      </c>
      <c r="F332" s="133">
        <v>324</v>
      </c>
      <c r="G332" s="699"/>
      <c r="H332" s="766"/>
      <c r="J332" s="159" t="s">
        <v>770</v>
      </c>
      <c r="K332" s="145">
        <v>4.17E-4</v>
      </c>
      <c r="L332" s="149" t="s">
        <v>557</v>
      </c>
      <c r="M332" s="140">
        <v>4.9399999999999997E-4</v>
      </c>
    </row>
    <row r="333" spans="1:13" ht="15" customHeight="1">
      <c r="A333" s="646" t="s">
        <v>771</v>
      </c>
      <c r="B333" s="649" t="s">
        <v>772</v>
      </c>
      <c r="C333" s="652">
        <v>4.17E-4</v>
      </c>
      <c r="D333" s="224" t="s">
        <v>560</v>
      </c>
      <c r="E333" s="144">
        <v>0</v>
      </c>
      <c r="F333" s="133">
        <v>325</v>
      </c>
      <c r="G333" s="664">
        <v>100</v>
      </c>
      <c r="H333" s="706"/>
      <c r="J333" s="145" t="s">
        <v>772</v>
      </c>
      <c r="K333" s="146">
        <v>4.17E-4</v>
      </c>
      <c r="L333" s="224" t="s">
        <v>560</v>
      </c>
      <c r="M333" s="144">
        <v>0</v>
      </c>
    </row>
    <row r="334" spans="1:13" ht="15" customHeight="1">
      <c r="A334" s="646"/>
      <c r="B334" s="649"/>
      <c r="C334" s="652"/>
      <c r="D334" s="147" t="s">
        <v>556</v>
      </c>
      <c r="E334" s="148">
        <v>4.6200000000000001E-4</v>
      </c>
      <c r="F334" s="133">
        <v>326</v>
      </c>
      <c r="G334" s="664"/>
      <c r="H334" s="706"/>
      <c r="J334" s="145" t="s">
        <v>772</v>
      </c>
      <c r="K334" s="145">
        <v>4.17E-4</v>
      </c>
      <c r="L334" s="147" t="s">
        <v>556</v>
      </c>
      <c r="M334" s="148">
        <v>4.6200000000000001E-4</v>
      </c>
    </row>
    <row r="335" spans="1:13" ht="15" customHeight="1">
      <c r="A335" s="646"/>
      <c r="B335" s="649"/>
      <c r="C335" s="652"/>
      <c r="D335" s="149" t="s">
        <v>557</v>
      </c>
      <c r="E335" s="140">
        <v>4.9399999999999997E-4</v>
      </c>
      <c r="F335" s="133">
        <v>327</v>
      </c>
      <c r="G335" s="664"/>
      <c r="H335" s="706"/>
      <c r="J335" s="145" t="s">
        <v>772</v>
      </c>
      <c r="K335" s="145">
        <v>4.17E-4</v>
      </c>
      <c r="L335" s="149" t="s">
        <v>557</v>
      </c>
      <c r="M335" s="140">
        <v>4.9399999999999997E-4</v>
      </c>
    </row>
    <row r="336" spans="1:13" ht="15" customHeight="1">
      <c r="A336" s="646" t="s">
        <v>773</v>
      </c>
      <c r="B336" s="649" t="s">
        <v>774</v>
      </c>
      <c r="C336" s="652">
        <v>4.17E-4</v>
      </c>
      <c r="D336" s="224" t="s">
        <v>560</v>
      </c>
      <c r="E336" s="144">
        <v>0</v>
      </c>
      <c r="F336" s="133">
        <v>328</v>
      </c>
      <c r="G336" s="664">
        <v>100</v>
      </c>
      <c r="H336" s="690"/>
      <c r="J336" s="145" t="s">
        <v>774</v>
      </c>
      <c r="K336" s="146">
        <v>4.17E-4</v>
      </c>
      <c r="L336" s="224" t="s">
        <v>560</v>
      </c>
      <c r="M336" s="144">
        <v>0</v>
      </c>
    </row>
    <row r="337" spans="1:13" ht="15" customHeight="1">
      <c r="A337" s="646"/>
      <c r="B337" s="649"/>
      <c r="C337" s="652"/>
      <c r="D337" s="147" t="s">
        <v>556</v>
      </c>
      <c r="E337" s="148">
        <v>4.2999999999999999E-4</v>
      </c>
      <c r="F337" s="133">
        <v>329</v>
      </c>
      <c r="G337" s="664"/>
      <c r="H337" s="690"/>
      <c r="J337" s="145" t="s">
        <v>774</v>
      </c>
      <c r="K337" s="145">
        <v>4.17E-4</v>
      </c>
      <c r="L337" s="147" t="s">
        <v>556</v>
      </c>
      <c r="M337" s="148">
        <v>4.2999999999999999E-4</v>
      </c>
    </row>
    <row r="338" spans="1:13" ht="15" customHeight="1">
      <c r="A338" s="646"/>
      <c r="B338" s="649"/>
      <c r="C338" s="652"/>
      <c r="D338" s="185" t="s">
        <v>557</v>
      </c>
      <c r="E338" s="140">
        <v>4.66E-4</v>
      </c>
      <c r="F338" s="133">
        <v>330</v>
      </c>
      <c r="G338" s="664"/>
      <c r="H338" s="690"/>
      <c r="J338" s="145" t="s">
        <v>774</v>
      </c>
      <c r="K338" s="145">
        <v>4.17E-4</v>
      </c>
      <c r="L338" s="185" t="s">
        <v>557</v>
      </c>
      <c r="M338" s="140">
        <v>4.66E-4</v>
      </c>
    </row>
    <row r="339" spans="1:13" ht="15" customHeight="1">
      <c r="A339" s="646" t="s">
        <v>775</v>
      </c>
      <c r="B339" s="649" t="s">
        <v>776</v>
      </c>
      <c r="C339" s="652">
        <v>4.17E-4</v>
      </c>
      <c r="D339" s="151" t="s">
        <v>560</v>
      </c>
      <c r="E339" s="144">
        <v>0</v>
      </c>
      <c r="F339" s="133">
        <v>331</v>
      </c>
      <c r="G339" s="664">
        <v>100</v>
      </c>
      <c r="H339" s="690"/>
      <c r="J339" s="145" t="s">
        <v>776</v>
      </c>
      <c r="K339" s="146">
        <v>4.17E-4</v>
      </c>
      <c r="L339" s="151" t="s">
        <v>560</v>
      </c>
      <c r="M339" s="144">
        <v>0</v>
      </c>
    </row>
    <row r="340" spans="1:13" ht="15" customHeight="1">
      <c r="A340" s="647"/>
      <c r="B340" s="650"/>
      <c r="C340" s="653"/>
      <c r="D340" s="147" t="s">
        <v>556</v>
      </c>
      <c r="E340" s="148">
        <v>4.6200000000000001E-4</v>
      </c>
      <c r="F340" s="133">
        <v>332</v>
      </c>
      <c r="G340" s="664"/>
      <c r="H340" s="690"/>
      <c r="J340" s="145" t="s">
        <v>776</v>
      </c>
      <c r="K340" s="145">
        <v>4.17E-4</v>
      </c>
      <c r="L340" s="147" t="s">
        <v>556</v>
      </c>
      <c r="M340" s="148">
        <v>4.6200000000000001E-4</v>
      </c>
    </row>
    <row r="341" spans="1:13" ht="15" customHeight="1">
      <c r="A341" s="725"/>
      <c r="B341" s="667"/>
      <c r="C341" s="668"/>
      <c r="D341" s="161" t="s">
        <v>557</v>
      </c>
      <c r="E341" s="257">
        <v>4.9399999999999997E-4</v>
      </c>
      <c r="F341" s="133">
        <v>333</v>
      </c>
      <c r="G341" s="673"/>
      <c r="H341" s="698"/>
      <c r="J341" s="145" t="s">
        <v>776</v>
      </c>
      <c r="K341" s="145">
        <v>4.17E-4</v>
      </c>
      <c r="L341" s="161" t="s">
        <v>557</v>
      </c>
      <c r="M341" s="257">
        <v>4.9399999999999997E-4</v>
      </c>
    </row>
    <row r="342" spans="1:13" ht="15" customHeight="1">
      <c r="A342" s="221" t="s">
        <v>777</v>
      </c>
      <c r="B342" s="238" t="s">
        <v>778</v>
      </c>
      <c r="C342" s="239">
        <v>3.01E-4</v>
      </c>
      <c r="D342" s="240"/>
      <c r="E342" s="132">
        <v>2.6800000000000001E-4</v>
      </c>
      <c r="F342" s="133">
        <v>334</v>
      </c>
      <c r="G342" s="241">
        <v>100</v>
      </c>
      <c r="H342" s="258"/>
      <c r="J342" s="238" t="s">
        <v>778</v>
      </c>
      <c r="K342" s="239">
        <v>3.01E-4</v>
      </c>
      <c r="L342" s="240"/>
      <c r="M342" s="132">
        <v>2.6800000000000001E-4</v>
      </c>
    </row>
    <row r="343" spans="1:13" ht="15" customHeight="1">
      <c r="A343" s="136" t="s">
        <v>779</v>
      </c>
      <c r="B343" s="153" t="s">
        <v>780</v>
      </c>
      <c r="C343" s="138">
        <v>3.5199999999999999E-4</v>
      </c>
      <c r="D343" s="224"/>
      <c r="E343" s="140">
        <v>4.0900000000000002E-4</v>
      </c>
      <c r="F343" s="133">
        <v>335</v>
      </c>
      <c r="G343" s="259">
        <v>100</v>
      </c>
      <c r="H343" s="260"/>
      <c r="J343" s="153" t="s">
        <v>780</v>
      </c>
      <c r="K343" s="138">
        <v>3.5199999999999999E-4</v>
      </c>
      <c r="L343" s="224"/>
      <c r="M343" s="140">
        <v>4.0900000000000002E-4</v>
      </c>
    </row>
    <row r="344" spans="1:13" ht="15" customHeight="1">
      <c r="A344" s="793" t="s">
        <v>781</v>
      </c>
      <c r="B344" s="662" t="s">
        <v>782</v>
      </c>
      <c r="C344" s="652">
        <v>1.1400000000000001E-4</v>
      </c>
      <c r="D344" s="151" t="s">
        <v>560</v>
      </c>
      <c r="E344" s="144">
        <v>0</v>
      </c>
      <c r="F344" s="133">
        <v>336</v>
      </c>
      <c r="G344" s="743">
        <v>99.64</v>
      </c>
      <c r="H344" s="690" t="s">
        <v>561</v>
      </c>
      <c r="J344" s="159" t="s">
        <v>782</v>
      </c>
      <c r="K344" s="146">
        <v>1.1400000000000001E-4</v>
      </c>
      <c r="L344" s="151" t="s">
        <v>560</v>
      </c>
      <c r="M344" s="144">
        <v>0</v>
      </c>
    </row>
    <row r="345" spans="1:13" ht="15" customHeight="1">
      <c r="A345" s="793"/>
      <c r="B345" s="662"/>
      <c r="C345" s="652"/>
      <c r="D345" s="147" t="s">
        <v>569</v>
      </c>
      <c r="E345" s="148">
        <v>2.92E-4</v>
      </c>
      <c r="F345" s="133">
        <v>337</v>
      </c>
      <c r="G345" s="743"/>
      <c r="H345" s="721"/>
      <c r="J345" s="159" t="s">
        <v>782</v>
      </c>
      <c r="K345" s="145">
        <v>1.1400000000000001E-4</v>
      </c>
      <c r="L345" s="147" t="s">
        <v>569</v>
      </c>
      <c r="M345" s="148">
        <v>2.92E-4</v>
      </c>
    </row>
    <row r="346" spans="1:13" ht="15" customHeight="1">
      <c r="A346" s="793"/>
      <c r="B346" s="662"/>
      <c r="C346" s="652"/>
      <c r="D346" s="147" t="s">
        <v>570</v>
      </c>
      <c r="E346" s="148">
        <v>3.48E-4</v>
      </c>
      <c r="F346" s="133">
        <v>338</v>
      </c>
      <c r="G346" s="743"/>
      <c r="H346" s="721"/>
      <c r="J346" s="159" t="s">
        <v>782</v>
      </c>
      <c r="K346" s="145">
        <v>1.1400000000000001E-4</v>
      </c>
      <c r="L346" s="147" t="s">
        <v>570</v>
      </c>
      <c r="M346" s="148">
        <v>3.48E-4</v>
      </c>
    </row>
    <row r="347" spans="1:13" ht="15" customHeight="1">
      <c r="A347" s="793"/>
      <c r="B347" s="662"/>
      <c r="C347" s="652"/>
      <c r="D347" s="147" t="s">
        <v>571</v>
      </c>
      <c r="E347" s="148">
        <v>2.5000000000000001E-4</v>
      </c>
      <c r="F347" s="133">
        <v>339</v>
      </c>
      <c r="G347" s="743"/>
      <c r="H347" s="721"/>
      <c r="J347" s="159" t="s">
        <v>782</v>
      </c>
      <c r="K347" s="145">
        <v>1.1400000000000001E-4</v>
      </c>
      <c r="L347" s="147" t="s">
        <v>571</v>
      </c>
      <c r="M347" s="148">
        <v>2.5000000000000001E-4</v>
      </c>
    </row>
    <row r="348" spans="1:13" ht="15" customHeight="1">
      <c r="A348" s="793"/>
      <c r="B348" s="662"/>
      <c r="C348" s="652"/>
      <c r="D348" s="147" t="s">
        <v>572</v>
      </c>
      <c r="E348" s="148">
        <v>3.7800000000000003E-4</v>
      </c>
      <c r="F348" s="133">
        <v>340</v>
      </c>
      <c r="G348" s="743"/>
      <c r="H348" s="721"/>
      <c r="J348" s="159" t="s">
        <v>782</v>
      </c>
      <c r="K348" s="145">
        <v>1.1400000000000001E-4</v>
      </c>
      <c r="L348" s="147" t="s">
        <v>572</v>
      </c>
      <c r="M348" s="148">
        <v>3.7800000000000003E-4</v>
      </c>
    </row>
    <row r="349" spans="1:13" ht="15" customHeight="1">
      <c r="A349" s="793"/>
      <c r="B349" s="662"/>
      <c r="C349" s="652"/>
      <c r="D349" s="147" t="s">
        <v>573</v>
      </c>
      <c r="E349" s="148">
        <v>0</v>
      </c>
      <c r="F349" s="133">
        <v>341</v>
      </c>
      <c r="G349" s="743"/>
      <c r="H349" s="721"/>
      <c r="J349" s="159" t="s">
        <v>782</v>
      </c>
      <c r="K349" s="145">
        <v>1.1400000000000001E-4</v>
      </c>
      <c r="L349" s="147" t="s">
        <v>573</v>
      </c>
      <c r="M349" s="148">
        <v>0</v>
      </c>
    </row>
    <row r="350" spans="1:13" ht="15" customHeight="1">
      <c r="A350" s="793"/>
      <c r="B350" s="662"/>
      <c r="C350" s="652"/>
      <c r="D350" s="147" t="s">
        <v>574</v>
      </c>
      <c r="E350" s="148">
        <v>0</v>
      </c>
      <c r="F350" s="133">
        <v>342</v>
      </c>
      <c r="G350" s="743"/>
      <c r="H350" s="721"/>
      <c r="J350" s="159" t="s">
        <v>782</v>
      </c>
      <c r="K350" s="145">
        <v>1.1400000000000001E-4</v>
      </c>
      <c r="L350" s="147" t="s">
        <v>574</v>
      </c>
      <c r="M350" s="148">
        <v>0</v>
      </c>
    </row>
    <row r="351" spans="1:13" ht="15" customHeight="1">
      <c r="A351" s="793"/>
      <c r="B351" s="662"/>
      <c r="C351" s="652"/>
      <c r="D351" s="147" t="s">
        <v>595</v>
      </c>
      <c r="E351" s="148">
        <v>0</v>
      </c>
      <c r="F351" s="133">
        <v>343</v>
      </c>
      <c r="G351" s="743"/>
      <c r="H351" s="721"/>
      <c r="J351" s="159" t="s">
        <v>782</v>
      </c>
      <c r="K351" s="145">
        <v>1.1400000000000001E-4</v>
      </c>
      <c r="L351" s="147" t="s">
        <v>595</v>
      </c>
      <c r="M351" s="148">
        <v>0</v>
      </c>
    </row>
    <row r="352" spans="1:13" ht="15" customHeight="1">
      <c r="A352" s="793"/>
      <c r="B352" s="662"/>
      <c r="C352" s="652"/>
      <c r="D352" s="152" t="s">
        <v>596</v>
      </c>
      <c r="E352" s="148">
        <v>0</v>
      </c>
      <c r="F352" s="133">
        <v>344</v>
      </c>
      <c r="G352" s="743"/>
      <c r="H352" s="721"/>
      <c r="J352" s="159" t="s">
        <v>782</v>
      </c>
      <c r="K352" s="145">
        <v>1.1400000000000001E-4</v>
      </c>
      <c r="L352" s="152" t="s">
        <v>596</v>
      </c>
      <c r="M352" s="148">
        <v>0</v>
      </c>
    </row>
    <row r="353" spans="1:13" ht="15" customHeight="1">
      <c r="A353" s="793"/>
      <c r="B353" s="662"/>
      <c r="C353" s="652"/>
      <c r="D353" s="152" t="s">
        <v>597</v>
      </c>
      <c r="E353" s="148">
        <v>3.6600000000000001E-4</v>
      </c>
      <c r="F353" s="133">
        <v>345</v>
      </c>
      <c r="G353" s="743"/>
      <c r="H353" s="721"/>
      <c r="J353" s="159" t="s">
        <v>782</v>
      </c>
      <c r="K353" s="145">
        <v>1.1400000000000001E-4</v>
      </c>
      <c r="L353" s="152" t="s">
        <v>597</v>
      </c>
      <c r="M353" s="148">
        <v>3.6600000000000001E-4</v>
      </c>
    </row>
    <row r="354" spans="1:13" ht="15" customHeight="1">
      <c r="A354" s="793"/>
      <c r="B354" s="662"/>
      <c r="C354" s="652"/>
      <c r="D354" s="152" t="s">
        <v>748</v>
      </c>
      <c r="E354" s="148">
        <v>0</v>
      </c>
      <c r="F354" s="133">
        <v>346</v>
      </c>
      <c r="G354" s="743"/>
      <c r="H354" s="721"/>
      <c r="J354" s="159" t="s">
        <v>782</v>
      </c>
      <c r="K354" s="145">
        <v>1.1400000000000001E-4</v>
      </c>
      <c r="L354" s="152" t="s">
        <v>748</v>
      </c>
      <c r="M354" s="148">
        <v>0</v>
      </c>
    </row>
    <row r="355" spans="1:13" ht="15" customHeight="1">
      <c r="A355" s="793"/>
      <c r="B355" s="662"/>
      <c r="C355" s="652"/>
      <c r="D355" s="152" t="s">
        <v>749</v>
      </c>
      <c r="E355" s="148">
        <v>0</v>
      </c>
      <c r="F355" s="133">
        <v>347</v>
      </c>
      <c r="G355" s="743"/>
      <c r="H355" s="721"/>
      <c r="J355" s="159" t="s">
        <v>782</v>
      </c>
      <c r="K355" s="145">
        <v>1.1400000000000001E-4</v>
      </c>
      <c r="L355" s="152" t="s">
        <v>749</v>
      </c>
      <c r="M355" s="148">
        <v>0</v>
      </c>
    </row>
    <row r="356" spans="1:13" ht="15" customHeight="1">
      <c r="A356" s="793"/>
      <c r="B356" s="662"/>
      <c r="C356" s="652"/>
      <c r="D356" s="152" t="s">
        <v>750</v>
      </c>
      <c r="E356" s="148">
        <v>4.9799999999999996E-4</v>
      </c>
      <c r="F356" s="133">
        <v>348</v>
      </c>
      <c r="G356" s="743"/>
      <c r="H356" s="721"/>
      <c r="J356" s="159" t="s">
        <v>782</v>
      </c>
      <c r="K356" s="145">
        <v>1.1400000000000001E-4</v>
      </c>
      <c r="L356" s="152" t="s">
        <v>750</v>
      </c>
      <c r="M356" s="148">
        <v>4.9799999999999996E-4</v>
      </c>
    </row>
    <row r="357" spans="1:13" ht="15" customHeight="1">
      <c r="A357" s="793"/>
      <c r="B357" s="662"/>
      <c r="C357" s="652"/>
      <c r="D357" s="149" t="s">
        <v>577</v>
      </c>
      <c r="E357" s="150">
        <v>4.2999999999999999E-4</v>
      </c>
      <c r="F357" s="133">
        <v>349</v>
      </c>
      <c r="G357" s="743"/>
      <c r="H357" s="721"/>
      <c r="J357" s="159" t="s">
        <v>782</v>
      </c>
      <c r="K357" s="145">
        <v>1.1400000000000001E-4</v>
      </c>
      <c r="L357" s="149" t="s">
        <v>577</v>
      </c>
      <c r="M357" s="150">
        <v>4.2999999999999999E-4</v>
      </c>
    </row>
    <row r="358" spans="1:13">
      <c r="A358" s="136" t="s">
        <v>783</v>
      </c>
      <c r="B358" s="153" t="s">
        <v>784</v>
      </c>
      <c r="C358" s="138" t="s">
        <v>635</v>
      </c>
      <c r="D358" s="139"/>
      <c r="E358" s="140">
        <v>3.88E-4</v>
      </c>
      <c r="F358" s="133">
        <v>350</v>
      </c>
      <c r="G358" s="141" t="s">
        <v>555</v>
      </c>
      <c r="H358" s="142"/>
      <c r="J358" s="153" t="s">
        <v>784</v>
      </c>
      <c r="K358" s="138">
        <v>4.4099999999999999E-4</v>
      </c>
      <c r="L358" s="139"/>
      <c r="M358" s="140">
        <v>3.88E-4</v>
      </c>
    </row>
    <row r="359" spans="1:13" ht="15" customHeight="1">
      <c r="A359" s="136" t="s">
        <v>785</v>
      </c>
      <c r="B359" s="153" t="s">
        <v>786</v>
      </c>
      <c r="C359" s="138">
        <v>2.8299999999999999E-4</v>
      </c>
      <c r="D359" s="139"/>
      <c r="E359" s="140">
        <v>4.5100000000000001E-4</v>
      </c>
      <c r="F359" s="133">
        <v>351</v>
      </c>
      <c r="G359" s="141">
        <v>100</v>
      </c>
      <c r="H359" s="142"/>
      <c r="J359" s="153" t="s">
        <v>786</v>
      </c>
      <c r="K359" s="138">
        <v>2.8299999999999999E-4</v>
      </c>
      <c r="L359" s="139"/>
      <c r="M359" s="140">
        <v>4.5100000000000001E-4</v>
      </c>
    </row>
    <row r="360" spans="1:13" ht="15" customHeight="1">
      <c r="A360" s="136" t="s">
        <v>787</v>
      </c>
      <c r="B360" s="153" t="s">
        <v>788</v>
      </c>
      <c r="C360" s="138">
        <v>4.3899999999999999E-4</v>
      </c>
      <c r="D360" s="139"/>
      <c r="E360" s="261">
        <v>3.8299999999999999E-4</v>
      </c>
      <c r="F360" s="133">
        <v>352</v>
      </c>
      <c r="G360" s="141">
        <v>100</v>
      </c>
      <c r="H360" s="142"/>
      <c r="J360" s="153" t="s">
        <v>788</v>
      </c>
      <c r="K360" s="138">
        <v>4.3899999999999999E-4</v>
      </c>
      <c r="L360" s="139"/>
      <c r="M360" s="261">
        <v>3.8299999999999999E-4</v>
      </c>
    </row>
    <row r="361" spans="1:13" ht="15" customHeight="1">
      <c r="A361" s="647" t="s">
        <v>789</v>
      </c>
      <c r="B361" s="650" t="s">
        <v>790</v>
      </c>
      <c r="C361" s="653">
        <v>1.2400000000000001E-4</v>
      </c>
      <c r="D361" s="262" t="s">
        <v>560</v>
      </c>
      <c r="E361" s="263">
        <v>0</v>
      </c>
      <c r="F361" s="133">
        <v>353</v>
      </c>
      <c r="G361" s="787">
        <v>98.35</v>
      </c>
      <c r="H361" s="790" t="s">
        <v>690</v>
      </c>
      <c r="J361" s="204" t="s">
        <v>790</v>
      </c>
      <c r="K361" s="166">
        <v>1.2400000000000001E-4</v>
      </c>
      <c r="L361" s="262" t="s">
        <v>560</v>
      </c>
      <c r="M361" s="263">
        <v>0</v>
      </c>
    </row>
    <row r="362" spans="1:13" ht="15" customHeight="1">
      <c r="A362" s="646"/>
      <c r="B362" s="649"/>
      <c r="C362" s="652"/>
      <c r="D362" s="264" t="s">
        <v>569</v>
      </c>
      <c r="E362" s="148">
        <v>0</v>
      </c>
      <c r="F362" s="133">
        <v>354</v>
      </c>
      <c r="G362" s="788"/>
      <c r="H362" s="791"/>
      <c r="J362" s="204" t="s">
        <v>790</v>
      </c>
      <c r="K362" s="145">
        <v>1.2400000000000001E-4</v>
      </c>
      <c r="L362" s="264" t="s">
        <v>569</v>
      </c>
      <c r="M362" s="148">
        <v>0</v>
      </c>
    </row>
    <row r="363" spans="1:13" ht="15" customHeight="1">
      <c r="A363" s="646"/>
      <c r="B363" s="649"/>
      <c r="C363" s="652"/>
      <c r="D363" s="264" t="s">
        <v>570</v>
      </c>
      <c r="E363" s="148">
        <v>0</v>
      </c>
      <c r="F363" s="133">
        <v>355</v>
      </c>
      <c r="G363" s="788"/>
      <c r="H363" s="791"/>
      <c r="J363" s="204" t="s">
        <v>790</v>
      </c>
      <c r="K363" s="145">
        <v>1.2400000000000001E-4</v>
      </c>
      <c r="L363" s="264" t="s">
        <v>570</v>
      </c>
      <c r="M363" s="148">
        <v>0</v>
      </c>
    </row>
    <row r="364" spans="1:13" ht="15" customHeight="1">
      <c r="A364" s="646"/>
      <c r="B364" s="649"/>
      <c r="C364" s="652"/>
      <c r="D364" s="264" t="s">
        <v>571</v>
      </c>
      <c r="E364" s="148">
        <v>1.3300000000000001E-4</v>
      </c>
      <c r="F364" s="133">
        <v>356</v>
      </c>
      <c r="G364" s="788"/>
      <c r="H364" s="791"/>
      <c r="J364" s="204" t="s">
        <v>790</v>
      </c>
      <c r="K364" s="145">
        <v>1.2400000000000001E-4</v>
      </c>
      <c r="L364" s="264" t="s">
        <v>571</v>
      </c>
      <c r="M364" s="148">
        <v>1.3300000000000001E-4</v>
      </c>
    </row>
    <row r="365" spans="1:13" ht="15" customHeight="1">
      <c r="A365" s="646"/>
      <c r="B365" s="649"/>
      <c r="C365" s="652"/>
      <c r="D365" s="264" t="s">
        <v>572</v>
      </c>
      <c r="E365" s="148">
        <v>0</v>
      </c>
      <c r="F365" s="133">
        <v>357</v>
      </c>
      <c r="G365" s="788"/>
      <c r="H365" s="791"/>
      <c r="J365" s="204" t="s">
        <v>790</v>
      </c>
      <c r="K365" s="145">
        <v>1.2400000000000001E-4</v>
      </c>
      <c r="L365" s="264" t="s">
        <v>572</v>
      </c>
      <c r="M365" s="148">
        <v>0</v>
      </c>
    </row>
    <row r="366" spans="1:13" ht="15" customHeight="1">
      <c r="A366" s="646"/>
      <c r="B366" s="649"/>
      <c r="C366" s="652"/>
      <c r="D366" s="265" t="s">
        <v>697</v>
      </c>
      <c r="E366" s="266">
        <v>2.2900000000000001E-4</v>
      </c>
      <c r="F366" s="133">
        <v>358</v>
      </c>
      <c r="G366" s="788"/>
      <c r="H366" s="791"/>
      <c r="J366" s="204" t="s">
        <v>790</v>
      </c>
      <c r="K366" s="145">
        <v>1.2400000000000001E-4</v>
      </c>
      <c r="L366" s="265" t="s">
        <v>697</v>
      </c>
      <c r="M366" s="266">
        <v>2.2900000000000001E-4</v>
      </c>
    </row>
    <row r="367" spans="1:13" ht="15" customHeight="1">
      <c r="A367" s="691"/>
      <c r="B367" s="692"/>
      <c r="C367" s="693"/>
      <c r="D367" s="267" t="s">
        <v>557</v>
      </c>
      <c r="E367" s="268">
        <v>2.0000000000000002E-5</v>
      </c>
      <c r="F367" s="133">
        <v>359</v>
      </c>
      <c r="G367" s="789"/>
      <c r="H367" s="792"/>
      <c r="J367" s="204" t="s">
        <v>790</v>
      </c>
      <c r="K367" s="145">
        <v>1.2400000000000001E-4</v>
      </c>
      <c r="L367" s="267" t="s">
        <v>557</v>
      </c>
      <c r="M367" s="268">
        <v>2.0000000000000002E-5</v>
      </c>
    </row>
    <row r="368" spans="1:13" ht="15" customHeight="1">
      <c r="A368" s="646" t="s">
        <v>791</v>
      </c>
      <c r="B368" s="649" t="s">
        <v>792</v>
      </c>
      <c r="C368" s="652" t="s">
        <v>635</v>
      </c>
      <c r="D368" s="151" t="s">
        <v>560</v>
      </c>
      <c r="E368" s="144">
        <v>0</v>
      </c>
      <c r="F368" s="133">
        <v>360</v>
      </c>
      <c r="G368" s="664" t="s">
        <v>555</v>
      </c>
      <c r="H368" s="690"/>
      <c r="J368" s="145" t="s">
        <v>792</v>
      </c>
      <c r="K368" s="146">
        <v>4.4099999999999999E-4</v>
      </c>
      <c r="L368" s="151" t="s">
        <v>560</v>
      </c>
      <c r="M368" s="144">
        <v>0</v>
      </c>
    </row>
    <row r="369" spans="1:13" ht="15" customHeight="1">
      <c r="A369" s="646"/>
      <c r="B369" s="649"/>
      <c r="C369" s="652"/>
      <c r="D369" s="147" t="s">
        <v>556</v>
      </c>
      <c r="E369" s="148">
        <v>5.4000000000000001E-4</v>
      </c>
      <c r="F369" s="133">
        <v>361</v>
      </c>
      <c r="G369" s="664"/>
      <c r="H369" s="690"/>
      <c r="J369" s="145" t="s">
        <v>792</v>
      </c>
      <c r="K369" s="145">
        <v>4.4099999999999999E-4</v>
      </c>
      <c r="L369" s="147" t="s">
        <v>556</v>
      </c>
      <c r="M369" s="148">
        <v>5.4000000000000001E-4</v>
      </c>
    </row>
    <row r="370" spans="1:13" ht="15" customHeight="1">
      <c r="A370" s="691"/>
      <c r="B370" s="692"/>
      <c r="C370" s="693"/>
      <c r="D370" s="149" t="s">
        <v>557</v>
      </c>
      <c r="E370" s="150">
        <v>4.3600000000000003E-4</v>
      </c>
      <c r="F370" s="133">
        <v>362</v>
      </c>
      <c r="G370" s="694"/>
      <c r="H370" s="695"/>
      <c r="J370" s="145" t="s">
        <v>792</v>
      </c>
      <c r="K370" s="145">
        <v>4.4099999999999999E-4</v>
      </c>
      <c r="L370" s="149" t="s">
        <v>557</v>
      </c>
      <c r="M370" s="150">
        <v>4.3600000000000003E-4</v>
      </c>
    </row>
    <row r="371" spans="1:13" ht="30" customHeight="1">
      <c r="A371" s="136" t="s">
        <v>793</v>
      </c>
      <c r="B371" s="153" t="s">
        <v>794</v>
      </c>
      <c r="C371" s="138">
        <v>2.61E-4</v>
      </c>
      <c r="D371" s="139"/>
      <c r="E371" s="140">
        <v>3.1700000000000001E-4</v>
      </c>
      <c r="F371" s="133">
        <v>363</v>
      </c>
      <c r="G371" s="141">
        <v>92.63</v>
      </c>
      <c r="H371" s="142" t="s">
        <v>561</v>
      </c>
      <c r="J371" s="153" t="s">
        <v>794</v>
      </c>
      <c r="K371" s="138">
        <v>2.61E-4</v>
      </c>
      <c r="L371" s="139"/>
      <c r="M371" s="140">
        <v>3.1700000000000001E-4</v>
      </c>
    </row>
    <row r="372" spans="1:13" ht="15" customHeight="1">
      <c r="A372" s="646" t="s">
        <v>795</v>
      </c>
      <c r="B372" s="649" t="s">
        <v>796</v>
      </c>
      <c r="C372" s="652">
        <v>5.0900000000000001E-4</v>
      </c>
      <c r="D372" s="151" t="s">
        <v>560</v>
      </c>
      <c r="E372" s="144">
        <v>0</v>
      </c>
      <c r="F372" s="133">
        <v>364</v>
      </c>
      <c r="G372" s="664">
        <v>97.2</v>
      </c>
      <c r="H372" s="690" t="s">
        <v>561</v>
      </c>
      <c r="J372" s="145" t="s">
        <v>796</v>
      </c>
      <c r="K372" s="146">
        <v>5.0900000000000001E-4</v>
      </c>
      <c r="L372" s="151" t="s">
        <v>560</v>
      </c>
      <c r="M372" s="144">
        <v>0</v>
      </c>
    </row>
    <row r="373" spans="1:13" ht="15" customHeight="1">
      <c r="A373" s="646"/>
      <c r="B373" s="649"/>
      <c r="C373" s="652"/>
      <c r="D373" s="147" t="s">
        <v>569</v>
      </c>
      <c r="E373" s="148">
        <v>1.25E-4</v>
      </c>
      <c r="F373" s="133">
        <v>365</v>
      </c>
      <c r="G373" s="664"/>
      <c r="H373" s="690"/>
      <c r="J373" s="145" t="s">
        <v>796</v>
      </c>
      <c r="K373" s="145">
        <v>5.0900000000000001E-4</v>
      </c>
      <c r="L373" s="147" t="s">
        <v>569</v>
      </c>
      <c r="M373" s="148">
        <v>1.25E-4</v>
      </c>
    </row>
    <row r="374" spans="1:13" ht="15" customHeight="1">
      <c r="A374" s="646"/>
      <c r="B374" s="649"/>
      <c r="C374" s="652"/>
      <c r="D374" s="147" t="s">
        <v>570</v>
      </c>
      <c r="E374" s="148">
        <v>1.6899999999999999E-4</v>
      </c>
      <c r="F374" s="133">
        <v>366</v>
      </c>
      <c r="G374" s="664"/>
      <c r="H374" s="690"/>
      <c r="J374" s="145" t="s">
        <v>796</v>
      </c>
      <c r="K374" s="145">
        <v>5.0900000000000001E-4</v>
      </c>
      <c r="L374" s="147" t="s">
        <v>570</v>
      </c>
      <c r="M374" s="148">
        <v>1.6899999999999999E-4</v>
      </c>
    </row>
    <row r="375" spans="1:13" ht="15" customHeight="1">
      <c r="A375" s="646"/>
      <c r="B375" s="649"/>
      <c r="C375" s="652"/>
      <c r="D375" s="147" t="s">
        <v>571</v>
      </c>
      <c r="E375" s="148">
        <v>2.5700000000000001E-4</v>
      </c>
      <c r="F375" s="133">
        <v>367</v>
      </c>
      <c r="G375" s="664"/>
      <c r="H375" s="690"/>
      <c r="J375" s="145" t="s">
        <v>796</v>
      </c>
      <c r="K375" s="145">
        <v>5.0900000000000001E-4</v>
      </c>
      <c r="L375" s="147" t="s">
        <v>571</v>
      </c>
      <c r="M375" s="148">
        <v>2.5700000000000001E-4</v>
      </c>
    </row>
    <row r="376" spans="1:13" ht="15" customHeight="1">
      <c r="A376" s="646"/>
      <c r="B376" s="649"/>
      <c r="C376" s="652"/>
      <c r="D376" s="152" t="s">
        <v>637</v>
      </c>
      <c r="E376" s="148">
        <v>3.01E-4</v>
      </c>
      <c r="F376" s="133">
        <v>368</v>
      </c>
      <c r="G376" s="664"/>
      <c r="H376" s="690"/>
      <c r="J376" s="145" t="s">
        <v>796</v>
      </c>
      <c r="K376" s="145">
        <v>5.0900000000000001E-4</v>
      </c>
      <c r="L376" s="152" t="s">
        <v>637</v>
      </c>
      <c r="M376" s="148">
        <v>3.01E-4</v>
      </c>
    </row>
    <row r="377" spans="1:13" ht="15" customHeight="1">
      <c r="A377" s="646"/>
      <c r="B377" s="649"/>
      <c r="C377" s="652"/>
      <c r="D377" s="152" t="s">
        <v>621</v>
      </c>
      <c r="E377" s="148">
        <v>3.7800000000000003E-4</v>
      </c>
      <c r="F377" s="133">
        <v>369</v>
      </c>
      <c r="G377" s="664"/>
      <c r="H377" s="690"/>
      <c r="J377" s="145" t="s">
        <v>796</v>
      </c>
      <c r="K377" s="145">
        <v>5.0900000000000001E-4</v>
      </c>
      <c r="L377" s="152" t="s">
        <v>621</v>
      </c>
      <c r="M377" s="148">
        <v>3.7800000000000003E-4</v>
      </c>
    </row>
    <row r="378" spans="1:13" ht="15" customHeight="1">
      <c r="A378" s="646"/>
      <c r="B378" s="649"/>
      <c r="C378" s="652"/>
      <c r="D378" s="152" t="s">
        <v>643</v>
      </c>
      <c r="E378" s="148">
        <v>0</v>
      </c>
      <c r="F378" s="133">
        <v>370</v>
      </c>
      <c r="G378" s="664"/>
      <c r="H378" s="690"/>
      <c r="J378" s="145" t="s">
        <v>796</v>
      </c>
      <c r="K378" s="145">
        <v>5.0900000000000001E-4</v>
      </c>
      <c r="L378" s="152" t="s">
        <v>643</v>
      </c>
      <c r="M378" s="148">
        <v>0</v>
      </c>
    </row>
    <row r="379" spans="1:13" ht="15" customHeight="1">
      <c r="A379" s="646"/>
      <c r="B379" s="649"/>
      <c r="C379" s="652"/>
      <c r="D379" s="152" t="s">
        <v>575</v>
      </c>
      <c r="E379" s="148">
        <v>0</v>
      </c>
      <c r="F379" s="133">
        <v>371</v>
      </c>
      <c r="G379" s="664"/>
      <c r="H379" s="690"/>
      <c r="J379" s="145" t="s">
        <v>796</v>
      </c>
      <c r="K379" s="145">
        <v>5.0900000000000001E-4</v>
      </c>
      <c r="L379" s="152" t="s">
        <v>575</v>
      </c>
      <c r="M379" s="148">
        <v>0</v>
      </c>
    </row>
    <row r="380" spans="1:13" ht="15" customHeight="1">
      <c r="A380" s="646"/>
      <c r="B380" s="649"/>
      <c r="C380" s="652"/>
      <c r="D380" s="152" t="s">
        <v>576</v>
      </c>
      <c r="E380" s="148">
        <v>6.0800000000000003E-4</v>
      </c>
      <c r="F380" s="133">
        <v>372</v>
      </c>
      <c r="G380" s="664"/>
      <c r="H380" s="690"/>
      <c r="J380" s="145" t="s">
        <v>796</v>
      </c>
      <c r="K380" s="145">
        <v>5.0900000000000001E-4</v>
      </c>
      <c r="L380" s="152" t="s">
        <v>576</v>
      </c>
      <c r="M380" s="148">
        <v>6.0800000000000003E-4</v>
      </c>
    </row>
    <row r="381" spans="1:13" ht="15" customHeight="1">
      <c r="A381" s="646"/>
      <c r="B381" s="649"/>
      <c r="C381" s="652"/>
      <c r="D381" s="149" t="s">
        <v>557</v>
      </c>
      <c r="E381" s="150">
        <v>5.4600000000000004E-4</v>
      </c>
      <c r="F381" s="133">
        <v>373</v>
      </c>
      <c r="G381" s="664"/>
      <c r="H381" s="690"/>
      <c r="J381" s="145" t="s">
        <v>796</v>
      </c>
      <c r="K381" s="145">
        <v>5.0900000000000001E-4</v>
      </c>
      <c r="L381" s="149" t="s">
        <v>557</v>
      </c>
      <c r="M381" s="150">
        <v>5.4600000000000004E-4</v>
      </c>
    </row>
    <row r="382" spans="1:13" ht="30" customHeight="1">
      <c r="A382" s="136" t="s">
        <v>797</v>
      </c>
      <c r="B382" s="153" t="s">
        <v>798</v>
      </c>
      <c r="C382" s="138">
        <v>4.8000000000000001E-4</v>
      </c>
      <c r="D382" s="139"/>
      <c r="E382" s="140">
        <v>5.1699999999999999E-4</v>
      </c>
      <c r="F382" s="133">
        <v>374</v>
      </c>
      <c r="G382" s="141">
        <v>89.8</v>
      </c>
      <c r="H382" s="142" t="s">
        <v>561</v>
      </c>
      <c r="J382" s="153" t="s">
        <v>798</v>
      </c>
      <c r="K382" s="138">
        <v>4.8000000000000001E-4</v>
      </c>
      <c r="L382" s="139"/>
      <c r="M382" s="140">
        <v>5.1699999999999999E-4</v>
      </c>
    </row>
    <row r="383" spans="1:13" ht="15" customHeight="1">
      <c r="A383" s="646" t="s">
        <v>799</v>
      </c>
      <c r="B383" s="649" t="s">
        <v>800</v>
      </c>
      <c r="C383" s="652">
        <v>1.84E-4</v>
      </c>
      <c r="D383" s="151" t="s">
        <v>560</v>
      </c>
      <c r="E383" s="144">
        <v>0</v>
      </c>
      <c r="F383" s="133">
        <v>375</v>
      </c>
      <c r="G383" s="743">
        <v>100</v>
      </c>
      <c r="H383" s="690"/>
      <c r="J383" s="145" t="s">
        <v>800</v>
      </c>
      <c r="K383" s="146">
        <v>1.84E-4</v>
      </c>
      <c r="L383" s="151" t="s">
        <v>560</v>
      </c>
      <c r="M383" s="144">
        <v>0</v>
      </c>
    </row>
    <row r="384" spans="1:13" ht="15" customHeight="1">
      <c r="A384" s="646"/>
      <c r="B384" s="649"/>
      <c r="C384" s="652"/>
      <c r="D384" s="147" t="s">
        <v>569</v>
      </c>
      <c r="E384" s="148">
        <v>0</v>
      </c>
      <c r="F384" s="133">
        <v>376</v>
      </c>
      <c r="G384" s="743"/>
      <c r="H384" s="690"/>
      <c r="J384" s="145" t="s">
        <v>800</v>
      </c>
      <c r="K384" s="145">
        <v>1.84E-4</v>
      </c>
      <c r="L384" s="147" t="s">
        <v>569</v>
      </c>
      <c r="M384" s="148">
        <v>0</v>
      </c>
    </row>
    <row r="385" spans="1:13" ht="15" customHeight="1">
      <c r="A385" s="646"/>
      <c r="B385" s="649"/>
      <c r="C385" s="652"/>
      <c r="D385" s="152" t="s">
        <v>632</v>
      </c>
      <c r="E385" s="148">
        <v>2.1100000000000001E-4</v>
      </c>
      <c r="F385" s="133">
        <v>377</v>
      </c>
      <c r="G385" s="743"/>
      <c r="H385" s="690"/>
      <c r="J385" s="145" t="s">
        <v>800</v>
      </c>
      <c r="K385" s="145">
        <v>1.84E-4</v>
      </c>
      <c r="L385" s="152" t="s">
        <v>632</v>
      </c>
      <c r="M385" s="148">
        <v>2.1100000000000001E-4</v>
      </c>
    </row>
    <row r="386" spans="1:13" ht="15" customHeight="1">
      <c r="A386" s="646"/>
      <c r="B386" s="649"/>
      <c r="C386" s="652"/>
      <c r="D386" s="149" t="s">
        <v>557</v>
      </c>
      <c r="E386" s="150">
        <v>1.5300000000000001E-4</v>
      </c>
      <c r="F386" s="133">
        <v>378</v>
      </c>
      <c r="G386" s="743"/>
      <c r="H386" s="690"/>
      <c r="J386" s="145" t="s">
        <v>800</v>
      </c>
      <c r="K386" s="145">
        <v>1.84E-4</v>
      </c>
      <c r="L386" s="149" t="s">
        <v>557</v>
      </c>
      <c r="M386" s="150">
        <v>1.5300000000000001E-4</v>
      </c>
    </row>
    <row r="387" spans="1:13" ht="15" customHeight="1">
      <c r="A387" s="646" t="s">
        <v>801</v>
      </c>
      <c r="B387" s="662" t="s">
        <v>802</v>
      </c>
      <c r="C387" s="652">
        <v>4.37E-4</v>
      </c>
      <c r="D387" s="151" t="s">
        <v>560</v>
      </c>
      <c r="E387" s="144">
        <v>0</v>
      </c>
      <c r="F387" s="133">
        <v>379</v>
      </c>
      <c r="G387" s="664">
        <v>100</v>
      </c>
      <c r="H387" s="690"/>
      <c r="J387" s="159" t="s">
        <v>802</v>
      </c>
      <c r="K387" s="146">
        <v>4.37E-4</v>
      </c>
      <c r="L387" s="151" t="s">
        <v>560</v>
      </c>
      <c r="M387" s="144">
        <v>0</v>
      </c>
    </row>
    <row r="388" spans="1:13" ht="15" customHeight="1">
      <c r="A388" s="646"/>
      <c r="B388" s="662"/>
      <c r="C388" s="652"/>
      <c r="D388" s="147" t="s">
        <v>556</v>
      </c>
      <c r="E388" s="148">
        <v>4.5399999999999998E-4</v>
      </c>
      <c r="F388" s="133">
        <v>380</v>
      </c>
      <c r="G388" s="664"/>
      <c r="H388" s="690"/>
      <c r="J388" s="159" t="s">
        <v>802</v>
      </c>
      <c r="K388" s="145">
        <v>4.37E-4</v>
      </c>
      <c r="L388" s="147" t="s">
        <v>556</v>
      </c>
      <c r="M388" s="148">
        <v>4.5399999999999998E-4</v>
      </c>
    </row>
    <row r="389" spans="1:13" ht="15" customHeight="1">
      <c r="A389" s="646"/>
      <c r="B389" s="662"/>
      <c r="C389" s="652"/>
      <c r="D389" s="149" t="s">
        <v>557</v>
      </c>
      <c r="E389" s="150">
        <v>3.0600000000000001E-4</v>
      </c>
      <c r="F389" s="133">
        <v>381</v>
      </c>
      <c r="G389" s="664"/>
      <c r="H389" s="690"/>
      <c r="J389" s="159" t="s">
        <v>802</v>
      </c>
      <c r="K389" s="145">
        <v>4.37E-4</v>
      </c>
      <c r="L389" s="149" t="s">
        <v>557</v>
      </c>
      <c r="M389" s="150">
        <v>3.0600000000000001E-4</v>
      </c>
    </row>
    <row r="390" spans="1:13" ht="15" customHeight="1">
      <c r="A390" s="646" t="s">
        <v>803</v>
      </c>
      <c r="B390" s="662" t="s">
        <v>804</v>
      </c>
      <c r="C390" s="652">
        <v>3.8099999999999999E-4</v>
      </c>
      <c r="D390" s="151" t="s">
        <v>560</v>
      </c>
      <c r="E390" s="144">
        <v>0</v>
      </c>
      <c r="F390" s="133">
        <v>382</v>
      </c>
      <c r="G390" s="664">
        <v>89.11</v>
      </c>
      <c r="H390" s="690" t="s">
        <v>561</v>
      </c>
      <c r="J390" s="159" t="s">
        <v>804</v>
      </c>
      <c r="K390" s="146">
        <v>3.8099999999999999E-4</v>
      </c>
      <c r="L390" s="151" t="s">
        <v>560</v>
      </c>
      <c r="M390" s="144">
        <v>0</v>
      </c>
    </row>
    <row r="391" spans="1:13" ht="15" customHeight="1">
      <c r="A391" s="646"/>
      <c r="B391" s="662"/>
      <c r="C391" s="652"/>
      <c r="D391" s="152" t="s">
        <v>631</v>
      </c>
      <c r="E391" s="164">
        <v>0</v>
      </c>
      <c r="F391" s="133">
        <v>383</v>
      </c>
      <c r="G391" s="664"/>
      <c r="H391" s="690"/>
      <c r="J391" s="159" t="s">
        <v>804</v>
      </c>
      <c r="K391" s="145">
        <v>3.8099999999999999E-4</v>
      </c>
      <c r="L391" s="152" t="s">
        <v>631</v>
      </c>
      <c r="M391" s="164">
        <v>0</v>
      </c>
    </row>
    <row r="392" spans="1:13" ht="15" customHeight="1">
      <c r="A392" s="646"/>
      <c r="B392" s="662"/>
      <c r="C392" s="652"/>
      <c r="D392" s="152" t="s">
        <v>632</v>
      </c>
      <c r="E392" s="148">
        <v>6.4700000000000001E-4</v>
      </c>
      <c r="F392" s="133">
        <v>384</v>
      </c>
      <c r="G392" s="664"/>
      <c r="H392" s="690"/>
      <c r="J392" s="159" t="s">
        <v>804</v>
      </c>
      <c r="K392" s="145">
        <v>3.8099999999999999E-4</v>
      </c>
      <c r="L392" s="152" t="s">
        <v>632</v>
      </c>
      <c r="M392" s="148">
        <v>6.4700000000000001E-4</v>
      </c>
    </row>
    <row r="393" spans="1:13" ht="15" customHeight="1">
      <c r="A393" s="646"/>
      <c r="B393" s="662"/>
      <c r="C393" s="652"/>
      <c r="D393" s="149" t="s">
        <v>557</v>
      </c>
      <c r="E393" s="150">
        <v>4.1899999999999999E-4</v>
      </c>
      <c r="F393" s="133">
        <v>385</v>
      </c>
      <c r="G393" s="664"/>
      <c r="H393" s="690"/>
      <c r="J393" s="159" t="s">
        <v>804</v>
      </c>
      <c r="K393" s="145">
        <v>3.8099999999999999E-4</v>
      </c>
      <c r="L393" s="149" t="s">
        <v>557</v>
      </c>
      <c r="M393" s="150">
        <v>4.1899999999999999E-4</v>
      </c>
    </row>
    <row r="394" spans="1:13" ht="25.5" customHeight="1">
      <c r="A394" s="128" t="s">
        <v>805</v>
      </c>
      <c r="B394" s="243" t="s">
        <v>806</v>
      </c>
      <c r="C394" s="130">
        <v>4.37E-4</v>
      </c>
      <c r="D394" s="224"/>
      <c r="E394" s="244">
        <v>4.3800000000000002E-4</v>
      </c>
      <c r="F394" s="133">
        <v>386</v>
      </c>
      <c r="G394" s="134">
        <v>57.25</v>
      </c>
      <c r="H394" s="135" t="s">
        <v>561</v>
      </c>
      <c r="J394" s="243" t="s">
        <v>806</v>
      </c>
      <c r="K394" s="130">
        <v>4.37E-4</v>
      </c>
      <c r="L394" s="224"/>
      <c r="M394" s="244">
        <v>4.3800000000000002E-4</v>
      </c>
    </row>
    <row r="395" spans="1:13" ht="15" customHeight="1">
      <c r="A395" s="675" t="s">
        <v>807</v>
      </c>
      <c r="B395" s="678" t="s">
        <v>808</v>
      </c>
      <c r="C395" s="783">
        <v>5.2599999999999999E-4</v>
      </c>
      <c r="D395" s="180" t="s">
        <v>560</v>
      </c>
      <c r="E395" s="181">
        <v>0</v>
      </c>
      <c r="F395" s="133">
        <v>387</v>
      </c>
      <c r="G395" s="772">
        <v>99.46</v>
      </c>
      <c r="H395" s="703" t="s">
        <v>561</v>
      </c>
      <c r="J395" s="182" t="s">
        <v>808</v>
      </c>
      <c r="K395" s="269">
        <v>5.2599999999999999E-4</v>
      </c>
      <c r="L395" s="180" t="s">
        <v>560</v>
      </c>
      <c r="M395" s="181">
        <v>0</v>
      </c>
    </row>
    <row r="396" spans="1:13" ht="15" customHeight="1">
      <c r="A396" s="676"/>
      <c r="B396" s="649"/>
      <c r="C396" s="733"/>
      <c r="D396" s="147" t="s">
        <v>556</v>
      </c>
      <c r="E396" s="177">
        <v>5.5900000000000004E-4</v>
      </c>
      <c r="F396" s="133">
        <v>388</v>
      </c>
      <c r="G396" s="743"/>
      <c r="H396" s="718"/>
      <c r="J396" s="182" t="s">
        <v>808</v>
      </c>
      <c r="K396" s="145">
        <v>5.2599999999999999E-4</v>
      </c>
      <c r="L396" s="147" t="s">
        <v>556</v>
      </c>
      <c r="M396" s="177">
        <v>5.5900000000000004E-4</v>
      </c>
    </row>
    <row r="397" spans="1:13" ht="15" customHeight="1">
      <c r="A397" s="677"/>
      <c r="B397" s="671"/>
      <c r="C397" s="734"/>
      <c r="D397" s="161" t="s">
        <v>557</v>
      </c>
      <c r="E397" s="162">
        <v>4.73E-4</v>
      </c>
      <c r="F397" s="133">
        <v>389</v>
      </c>
      <c r="G397" s="784"/>
      <c r="H397" s="705"/>
      <c r="J397" s="182" t="s">
        <v>808</v>
      </c>
      <c r="K397" s="145">
        <v>5.2599999999999999E-4</v>
      </c>
      <c r="L397" s="161" t="s">
        <v>557</v>
      </c>
      <c r="M397" s="162">
        <v>4.73E-4</v>
      </c>
    </row>
    <row r="398" spans="1:13" ht="15" customHeight="1">
      <c r="A398" s="665" t="s">
        <v>809</v>
      </c>
      <c r="B398" s="650" t="s">
        <v>810</v>
      </c>
      <c r="C398" s="785">
        <v>4.6799999999999999E-4</v>
      </c>
      <c r="D398" s="213" t="s">
        <v>560</v>
      </c>
      <c r="E398" s="164">
        <v>0</v>
      </c>
      <c r="F398" s="133">
        <v>390</v>
      </c>
      <c r="G398" s="656">
        <v>88.3</v>
      </c>
      <c r="H398" s="721" t="s">
        <v>561</v>
      </c>
      <c r="J398" s="204" t="s">
        <v>810</v>
      </c>
      <c r="K398" s="270">
        <v>4.6799999999999999E-4</v>
      </c>
      <c r="L398" s="213" t="s">
        <v>560</v>
      </c>
      <c r="M398" s="164">
        <v>0</v>
      </c>
    </row>
    <row r="399" spans="1:13" ht="15" customHeight="1">
      <c r="A399" s="665"/>
      <c r="B399" s="650"/>
      <c r="C399" s="785"/>
      <c r="D399" s="156" t="s">
        <v>569</v>
      </c>
      <c r="E399" s="148">
        <v>0</v>
      </c>
      <c r="F399" s="133">
        <v>391</v>
      </c>
      <c r="G399" s="656"/>
      <c r="H399" s="721"/>
      <c r="J399" s="204" t="s">
        <v>810</v>
      </c>
      <c r="K399" s="145">
        <v>4.6799999999999999E-4</v>
      </c>
      <c r="L399" s="156" t="s">
        <v>569</v>
      </c>
      <c r="M399" s="148">
        <v>0</v>
      </c>
    </row>
    <row r="400" spans="1:13" ht="15" customHeight="1">
      <c r="A400" s="665"/>
      <c r="B400" s="650"/>
      <c r="C400" s="785"/>
      <c r="D400" s="157" t="s">
        <v>632</v>
      </c>
      <c r="E400" s="148">
        <v>4.3600000000000003E-4</v>
      </c>
      <c r="F400" s="133">
        <v>392</v>
      </c>
      <c r="G400" s="656"/>
      <c r="H400" s="721"/>
      <c r="J400" s="204" t="s">
        <v>810</v>
      </c>
      <c r="K400" s="145">
        <v>4.6799999999999999E-4</v>
      </c>
      <c r="L400" s="157" t="s">
        <v>632</v>
      </c>
      <c r="M400" s="148">
        <v>4.3600000000000003E-4</v>
      </c>
    </row>
    <row r="401" spans="1:13" ht="15" customHeight="1">
      <c r="A401" s="666"/>
      <c r="B401" s="667"/>
      <c r="C401" s="786"/>
      <c r="D401" s="158" t="s">
        <v>557</v>
      </c>
      <c r="E401" s="150">
        <v>3.9599999999999998E-4</v>
      </c>
      <c r="F401" s="133">
        <v>393</v>
      </c>
      <c r="G401" s="656"/>
      <c r="H401" s="721"/>
      <c r="J401" s="204" t="s">
        <v>810</v>
      </c>
      <c r="K401" s="145">
        <v>4.6799999999999999E-4</v>
      </c>
      <c r="L401" s="158" t="s">
        <v>557</v>
      </c>
      <c r="M401" s="150">
        <v>3.9599999999999998E-4</v>
      </c>
    </row>
    <row r="402" spans="1:13" ht="15" customHeight="1">
      <c r="A402" s="647" t="s">
        <v>811</v>
      </c>
      <c r="B402" s="650" t="s">
        <v>812</v>
      </c>
      <c r="C402" s="653">
        <v>1.7000000000000001E-4</v>
      </c>
      <c r="D402" s="151" t="s">
        <v>560</v>
      </c>
      <c r="E402" s="144">
        <v>0</v>
      </c>
      <c r="F402" s="133">
        <v>394</v>
      </c>
      <c r="G402" s="664">
        <v>100</v>
      </c>
      <c r="H402" s="690"/>
      <c r="J402" s="204" t="s">
        <v>812</v>
      </c>
      <c r="K402" s="166">
        <v>1.7000000000000001E-4</v>
      </c>
      <c r="L402" s="151" t="s">
        <v>560</v>
      </c>
      <c r="M402" s="144">
        <v>0</v>
      </c>
    </row>
    <row r="403" spans="1:13" ht="15" customHeight="1">
      <c r="A403" s="646"/>
      <c r="B403" s="649"/>
      <c r="C403" s="652"/>
      <c r="D403" s="131" t="s">
        <v>556</v>
      </c>
      <c r="E403" s="148">
        <v>2.0599999999999999E-4</v>
      </c>
      <c r="F403" s="133">
        <v>395</v>
      </c>
      <c r="G403" s="664"/>
      <c r="H403" s="690"/>
      <c r="J403" s="204" t="s">
        <v>812</v>
      </c>
      <c r="K403" s="145">
        <v>1.7000000000000001E-4</v>
      </c>
      <c r="L403" s="131" t="s">
        <v>556</v>
      </c>
      <c r="M403" s="148">
        <v>2.0599999999999999E-4</v>
      </c>
    </row>
    <row r="404" spans="1:13" ht="15" customHeight="1">
      <c r="A404" s="646"/>
      <c r="B404" s="649"/>
      <c r="C404" s="652"/>
      <c r="D404" s="149" t="s">
        <v>557</v>
      </c>
      <c r="E404" s="150">
        <v>2.31E-4</v>
      </c>
      <c r="F404" s="133">
        <v>396</v>
      </c>
      <c r="G404" s="664"/>
      <c r="H404" s="690"/>
      <c r="J404" s="204" t="s">
        <v>812</v>
      </c>
      <c r="K404" s="145">
        <v>1.7000000000000001E-4</v>
      </c>
      <c r="L404" s="149" t="s">
        <v>557</v>
      </c>
      <c r="M404" s="150">
        <v>2.31E-4</v>
      </c>
    </row>
    <row r="405" spans="1:13" ht="15" customHeight="1">
      <c r="A405" s="646" t="s">
        <v>813</v>
      </c>
      <c r="B405" s="649" t="s">
        <v>814</v>
      </c>
      <c r="C405" s="652">
        <v>4.5300000000000001E-4</v>
      </c>
      <c r="D405" s="151" t="s">
        <v>560</v>
      </c>
      <c r="E405" s="144">
        <v>0</v>
      </c>
      <c r="F405" s="133">
        <v>397</v>
      </c>
      <c r="G405" s="664">
        <v>100</v>
      </c>
      <c r="H405" s="690"/>
      <c r="J405" s="145" t="s">
        <v>814</v>
      </c>
      <c r="K405" s="146">
        <v>4.5300000000000001E-4</v>
      </c>
      <c r="L405" s="151" t="s">
        <v>560</v>
      </c>
      <c r="M405" s="144">
        <v>0</v>
      </c>
    </row>
    <row r="406" spans="1:13" ht="15" customHeight="1">
      <c r="A406" s="646"/>
      <c r="B406" s="649"/>
      <c r="C406" s="652"/>
      <c r="D406" s="147" t="s">
        <v>556</v>
      </c>
      <c r="E406" s="148">
        <v>4.5600000000000003E-4</v>
      </c>
      <c r="F406" s="133">
        <v>398</v>
      </c>
      <c r="G406" s="664"/>
      <c r="H406" s="690"/>
      <c r="J406" s="145" t="s">
        <v>814</v>
      </c>
      <c r="K406" s="145">
        <v>4.5300000000000001E-4</v>
      </c>
      <c r="L406" s="147" t="s">
        <v>556</v>
      </c>
      <c r="M406" s="148">
        <v>4.5600000000000003E-4</v>
      </c>
    </row>
    <row r="407" spans="1:13" ht="15" customHeight="1">
      <c r="A407" s="646"/>
      <c r="B407" s="649"/>
      <c r="C407" s="652"/>
      <c r="D407" s="149" t="s">
        <v>557</v>
      </c>
      <c r="E407" s="150">
        <v>3.0600000000000001E-4</v>
      </c>
      <c r="F407" s="133">
        <v>399</v>
      </c>
      <c r="G407" s="664"/>
      <c r="H407" s="690"/>
      <c r="J407" s="145" t="s">
        <v>814</v>
      </c>
      <c r="K407" s="145">
        <v>4.5300000000000001E-4</v>
      </c>
      <c r="L407" s="149" t="s">
        <v>557</v>
      </c>
      <c r="M407" s="150">
        <v>3.0600000000000001E-4</v>
      </c>
    </row>
    <row r="408" spans="1:13" ht="15" customHeight="1">
      <c r="A408" s="646" t="s">
        <v>815</v>
      </c>
      <c r="B408" s="662" t="s">
        <v>816</v>
      </c>
      <c r="C408" s="652">
        <v>5.2400000000000005E-4</v>
      </c>
      <c r="D408" s="151" t="s">
        <v>560</v>
      </c>
      <c r="E408" s="144">
        <v>0</v>
      </c>
      <c r="F408" s="133">
        <v>400</v>
      </c>
      <c r="G408" s="664">
        <v>94.09</v>
      </c>
      <c r="H408" s="690" t="s">
        <v>561</v>
      </c>
      <c r="J408" s="159" t="s">
        <v>816</v>
      </c>
      <c r="K408" s="146">
        <v>5.2400000000000005E-4</v>
      </c>
      <c r="L408" s="151" t="s">
        <v>560</v>
      </c>
      <c r="M408" s="144">
        <v>0</v>
      </c>
    </row>
    <row r="409" spans="1:13" ht="15" customHeight="1">
      <c r="A409" s="646"/>
      <c r="B409" s="649"/>
      <c r="C409" s="652"/>
      <c r="D409" s="147" t="s">
        <v>569</v>
      </c>
      <c r="E409" s="148">
        <v>0</v>
      </c>
      <c r="F409" s="133">
        <v>401</v>
      </c>
      <c r="G409" s="664"/>
      <c r="H409" s="690"/>
      <c r="J409" s="159" t="s">
        <v>816</v>
      </c>
      <c r="K409" s="145">
        <v>5.2400000000000005E-4</v>
      </c>
      <c r="L409" s="147" t="s">
        <v>569</v>
      </c>
      <c r="M409" s="148">
        <v>0</v>
      </c>
    </row>
    <row r="410" spans="1:13" ht="15" customHeight="1">
      <c r="A410" s="646"/>
      <c r="B410" s="649"/>
      <c r="C410" s="652"/>
      <c r="D410" s="147" t="s">
        <v>570</v>
      </c>
      <c r="E410" s="148">
        <v>0</v>
      </c>
      <c r="F410" s="133">
        <v>402</v>
      </c>
      <c r="G410" s="664"/>
      <c r="H410" s="690"/>
      <c r="J410" s="159" t="s">
        <v>816</v>
      </c>
      <c r="K410" s="145">
        <v>5.2400000000000005E-4</v>
      </c>
      <c r="L410" s="147" t="s">
        <v>570</v>
      </c>
      <c r="M410" s="148">
        <v>0</v>
      </c>
    </row>
    <row r="411" spans="1:13" ht="15" customHeight="1">
      <c r="A411" s="646"/>
      <c r="B411" s="649"/>
      <c r="C411" s="652"/>
      <c r="D411" s="147" t="s">
        <v>571</v>
      </c>
      <c r="E411" s="148">
        <v>0</v>
      </c>
      <c r="F411" s="133">
        <v>403</v>
      </c>
      <c r="G411" s="664"/>
      <c r="H411" s="690"/>
      <c r="J411" s="159" t="s">
        <v>816</v>
      </c>
      <c r="K411" s="145">
        <v>5.2400000000000005E-4</v>
      </c>
      <c r="L411" s="147" t="s">
        <v>571</v>
      </c>
      <c r="M411" s="148">
        <v>0</v>
      </c>
    </row>
    <row r="412" spans="1:13" ht="15" customHeight="1">
      <c r="A412" s="646"/>
      <c r="B412" s="649"/>
      <c r="C412" s="652"/>
      <c r="D412" s="147" t="s">
        <v>817</v>
      </c>
      <c r="E412" s="148">
        <v>5.7700000000000004E-4</v>
      </c>
      <c r="F412" s="133">
        <v>404</v>
      </c>
      <c r="G412" s="664"/>
      <c r="H412" s="690"/>
      <c r="J412" s="159" t="s">
        <v>816</v>
      </c>
      <c r="K412" s="145">
        <v>5.2400000000000005E-4</v>
      </c>
      <c r="L412" s="147" t="s">
        <v>817</v>
      </c>
      <c r="M412" s="148">
        <v>5.7700000000000004E-4</v>
      </c>
    </row>
    <row r="413" spans="1:13" ht="15" customHeight="1">
      <c r="A413" s="646"/>
      <c r="B413" s="649"/>
      <c r="C413" s="652"/>
      <c r="D413" s="149" t="s">
        <v>557</v>
      </c>
      <c r="E413" s="150">
        <v>2.2599999999999999E-4</v>
      </c>
      <c r="F413" s="133">
        <v>405</v>
      </c>
      <c r="G413" s="664"/>
      <c r="H413" s="690"/>
      <c r="J413" s="159" t="s">
        <v>816</v>
      </c>
      <c r="K413" s="145">
        <v>5.2400000000000005E-4</v>
      </c>
      <c r="L413" s="149" t="s">
        <v>557</v>
      </c>
      <c r="M413" s="150">
        <v>2.2599999999999999E-4</v>
      </c>
    </row>
    <row r="414" spans="1:13" ht="15" customHeight="1">
      <c r="A414" s="136" t="s">
        <v>818</v>
      </c>
      <c r="B414" s="153" t="s">
        <v>819</v>
      </c>
      <c r="C414" s="138">
        <v>4.5399999999999998E-4</v>
      </c>
      <c r="D414" s="139"/>
      <c r="E414" s="140">
        <v>4.57E-4</v>
      </c>
      <c r="F414" s="133">
        <v>406</v>
      </c>
      <c r="G414" s="141">
        <v>100</v>
      </c>
      <c r="H414" s="142"/>
      <c r="J414" s="153" t="s">
        <v>819</v>
      </c>
      <c r="K414" s="138">
        <v>4.5399999999999998E-4</v>
      </c>
      <c r="L414" s="139"/>
      <c r="M414" s="140">
        <v>4.57E-4</v>
      </c>
    </row>
    <row r="415" spans="1:13" ht="15" customHeight="1">
      <c r="A415" s="646" t="s">
        <v>820</v>
      </c>
      <c r="B415" s="649" t="s">
        <v>821</v>
      </c>
      <c r="C415" s="652">
        <v>5.0199999999999995E-4</v>
      </c>
      <c r="D415" s="151" t="s">
        <v>560</v>
      </c>
      <c r="E415" s="144">
        <v>0</v>
      </c>
      <c r="F415" s="133">
        <v>407</v>
      </c>
      <c r="G415" s="664">
        <v>100</v>
      </c>
      <c r="H415" s="690"/>
      <c r="J415" s="145" t="s">
        <v>821</v>
      </c>
      <c r="K415" s="146">
        <v>5.0199999999999995E-4</v>
      </c>
      <c r="L415" s="151" t="s">
        <v>560</v>
      </c>
      <c r="M415" s="144">
        <v>0</v>
      </c>
    </row>
    <row r="416" spans="1:13" ht="15" customHeight="1">
      <c r="A416" s="646"/>
      <c r="B416" s="649"/>
      <c r="C416" s="652"/>
      <c r="D416" s="147" t="s">
        <v>556</v>
      </c>
      <c r="E416" s="148">
        <v>5.1500000000000005E-4</v>
      </c>
      <c r="F416" s="133">
        <v>408</v>
      </c>
      <c r="G416" s="664"/>
      <c r="H416" s="690"/>
      <c r="J416" s="145" t="s">
        <v>821</v>
      </c>
      <c r="K416" s="145">
        <v>5.0199999999999995E-4</v>
      </c>
      <c r="L416" s="147" t="s">
        <v>556</v>
      </c>
      <c r="M416" s="148">
        <v>5.1500000000000005E-4</v>
      </c>
    </row>
    <row r="417" spans="1:13" ht="15" customHeight="1">
      <c r="A417" s="646"/>
      <c r="B417" s="649"/>
      <c r="C417" s="652"/>
      <c r="D417" s="149" t="s">
        <v>557</v>
      </c>
      <c r="E417" s="150">
        <v>4.6200000000000001E-4</v>
      </c>
      <c r="F417" s="133">
        <v>409</v>
      </c>
      <c r="G417" s="664"/>
      <c r="H417" s="690"/>
      <c r="J417" s="145" t="s">
        <v>821</v>
      </c>
      <c r="K417" s="145">
        <v>5.0199999999999995E-4</v>
      </c>
      <c r="L417" s="149" t="s">
        <v>557</v>
      </c>
      <c r="M417" s="150">
        <v>4.6200000000000001E-4</v>
      </c>
    </row>
    <row r="418" spans="1:13" ht="15" customHeight="1">
      <c r="A418" s="646" t="s">
        <v>822</v>
      </c>
      <c r="B418" s="662" t="s">
        <v>823</v>
      </c>
      <c r="C418" s="652">
        <v>4.2200000000000001E-4</v>
      </c>
      <c r="D418" s="151" t="s">
        <v>560</v>
      </c>
      <c r="E418" s="144">
        <v>0</v>
      </c>
      <c r="F418" s="133">
        <v>410</v>
      </c>
      <c r="G418" s="664">
        <v>100</v>
      </c>
      <c r="H418" s="690"/>
      <c r="J418" s="159" t="s">
        <v>823</v>
      </c>
      <c r="K418" s="146">
        <v>4.2200000000000001E-4</v>
      </c>
      <c r="L418" s="151" t="s">
        <v>560</v>
      </c>
      <c r="M418" s="144">
        <v>0</v>
      </c>
    </row>
    <row r="419" spans="1:13" ht="15" customHeight="1">
      <c r="A419" s="646"/>
      <c r="B419" s="662"/>
      <c r="C419" s="652"/>
      <c r="D419" s="147" t="s">
        <v>556</v>
      </c>
      <c r="E419" s="148">
        <v>4.6799999999999999E-4</v>
      </c>
      <c r="F419" s="133">
        <v>411</v>
      </c>
      <c r="G419" s="664"/>
      <c r="H419" s="690"/>
      <c r="J419" s="159" t="s">
        <v>823</v>
      </c>
      <c r="K419" s="145">
        <v>4.2200000000000001E-4</v>
      </c>
      <c r="L419" s="147" t="s">
        <v>556</v>
      </c>
      <c r="M419" s="148">
        <v>4.6799999999999999E-4</v>
      </c>
    </row>
    <row r="420" spans="1:13" ht="15" customHeight="1">
      <c r="A420" s="646"/>
      <c r="B420" s="662"/>
      <c r="C420" s="652"/>
      <c r="D420" s="149" t="s">
        <v>557</v>
      </c>
      <c r="E420" s="150">
        <v>5.0000000000000001E-4</v>
      </c>
      <c r="F420" s="133">
        <v>412</v>
      </c>
      <c r="G420" s="664"/>
      <c r="H420" s="690"/>
      <c r="J420" s="159" t="s">
        <v>823</v>
      </c>
      <c r="K420" s="145">
        <v>4.2200000000000001E-4</v>
      </c>
      <c r="L420" s="149" t="s">
        <v>557</v>
      </c>
      <c r="M420" s="150">
        <v>5.0000000000000001E-4</v>
      </c>
    </row>
    <row r="421" spans="1:13" ht="15" customHeight="1">
      <c r="A421" s="646" t="s">
        <v>824</v>
      </c>
      <c r="B421" s="649" t="s">
        <v>825</v>
      </c>
      <c r="C421" s="652">
        <v>4.2299999999999998E-4</v>
      </c>
      <c r="D421" s="151" t="s">
        <v>560</v>
      </c>
      <c r="E421" s="144">
        <v>0</v>
      </c>
      <c r="F421" s="133">
        <v>413</v>
      </c>
      <c r="G421" s="664">
        <v>100</v>
      </c>
      <c r="H421" s="690"/>
      <c r="J421" s="145" t="s">
        <v>825</v>
      </c>
      <c r="K421" s="146">
        <v>4.2299999999999998E-4</v>
      </c>
      <c r="L421" s="151" t="s">
        <v>560</v>
      </c>
      <c r="M421" s="144">
        <v>0</v>
      </c>
    </row>
    <row r="422" spans="1:13" ht="15" customHeight="1">
      <c r="A422" s="646"/>
      <c r="B422" s="649"/>
      <c r="C422" s="652"/>
      <c r="D422" s="147" t="s">
        <v>556</v>
      </c>
      <c r="E422" s="148">
        <v>4.6999999999999999E-4</v>
      </c>
      <c r="F422" s="133">
        <v>414</v>
      </c>
      <c r="G422" s="664"/>
      <c r="H422" s="690"/>
      <c r="J422" s="145" t="s">
        <v>825</v>
      </c>
      <c r="K422" s="145">
        <v>4.2299999999999998E-4</v>
      </c>
      <c r="L422" s="147" t="s">
        <v>556</v>
      </c>
      <c r="M422" s="148">
        <v>4.6999999999999999E-4</v>
      </c>
    </row>
    <row r="423" spans="1:13" ht="15" customHeight="1">
      <c r="A423" s="646"/>
      <c r="B423" s="649"/>
      <c r="C423" s="652"/>
      <c r="D423" s="149" t="s">
        <v>557</v>
      </c>
      <c r="E423" s="150">
        <v>5.0299999999999997E-4</v>
      </c>
      <c r="F423" s="133">
        <v>415</v>
      </c>
      <c r="G423" s="664"/>
      <c r="H423" s="690"/>
      <c r="J423" s="145" t="s">
        <v>825</v>
      </c>
      <c r="K423" s="145">
        <v>4.2299999999999998E-4</v>
      </c>
      <c r="L423" s="149" t="s">
        <v>557</v>
      </c>
      <c r="M423" s="150">
        <v>5.0299999999999997E-4</v>
      </c>
    </row>
    <row r="424" spans="1:13" ht="15" customHeight="1">
      <c r="A424" s="646" t="s">
        <v>826</v>
      </c>
      <c r="B424" s="649" t="s">
        <v>827</v>
      </c>
      <c r="C424" s="652">
        <v>3.0299999999999999E-4</v>
      </c>
      <c r="D424" s="151" t="s">
        <v>560</v>
      </c>
      <c r="E424" s="144">
        <v>0</v>
      </c>
      <c r="F424" s="133">
        <v>416</v>
      </c>
      <c r="G424" s="664">
        <v>35.97</v>
      </c>
      <c r="H424" s="690" t="s">
        <v>561</v>
      </c>
      <c r="J424" s="145" t="s">
        <v>827</v>
      </c>
      <c r="K424" s="146">
        <v>3.0299999999999999E-4</v>
      </c>
      <c r="L424" s="151" t="s">
        <v>560</v>
      </c>
      <c r="M424" s="144">
        <v>0</v>
      </c>
    </row>
    <row r="425" spans="1:13" ht="15" customHeight="1">
      <c r="A425" s="646"/>
      <c r="B425" s="649"/>
      <c r="C425" s="652"/>
      <c r="D425" s="147" t="s">
        <v>556</v>
      </c>
      <c r="E425" s="148">
        <v>4.15E-4</v>
      </c>
      <c r="F425" s="133">
        <v>417</v>
      </c>
      <c r="G425" s="664"/>
      <c r="H425" s="690"/>
      <c r="J425" s="145" t="s">
        <v>827</v>
      </c>
      <c r="K425" s="145">
        <v>3.0299999999999999E-4</v>
      </c>
      <c r="L425" s="147" t="s">
        <v>556</v>
      </c>
      <c r="M425" s="148">
        <v>4.15E-4</v>
      </c>
    </row>
    <row r="426" spans="1:13" ht="15" customHeight="1">
      <c r="A426" s="670"/>
      <c r="B426" s="671"/>
      <c r="C426" s="672"/>
      <c r="D426" s="161" t="s">
        <v>557</v>
      </c>
      <c r="E426" s="162">
        <v>5.71E-4</v>
      </c>
      <c r="F426" s="133">
        <v>418</v>
      </c>
      <c r="G426" s="673"/>
      <c r="H426" s="698"/>
      <c r="J426" s="145" t="s">
        <v>827</v>
      </c>
      <c r="K426" s="145">
        <v>3.0299999999999999E-4</v>
      </c>
      <c r="L426" s="161" t="s">
        <v>557</v>
      </c>
      <c r="M426" s="162">
        <v>5.71E-4</v>
      </c>
    </row>
    <row r="427" spans="1:13" ht="15" customHeight="1">
      <c r="A427" s="647" t="s">
        <v>828</v>
      </c>
      <c r="B427" s="650" t="s">
        <v>829</v>
      </c>
      <c r="C427" s="653">
        <v>4.6900000000000002E-4</v>
      </c>
      <c r="D427" s="163" t="s">
        <v>560</v>
      </c>
      <c r="E427" s="164">
        <v>0</v>
      </c>
      <c r="F427" s="133">
        <v>419</v>
      </c>
      <c r="G427" s="656">
        <v>100</v>
      </c>
      <c r="H427" s="721"/>
      <c r="J427" s="204" t="s">
        <v>829</v>
      </c>
      <c r="K427" s="166">
        <v>4.6900000000000002E-4</v>
      </c>
      <c r="L427" s="163" t="s">
        <v>560</v>
      </c>
      <c r="M427" s="164">
        <v>0</v>
      </c>
    </row>
    <row r="428" spans="1:13" ht="15" customHeight="1">
      <c r="A428" s="646"/>
      <c r="B428" s="649"/>
      <c r="C428" s="652"/>
      <c r="D428" s="147" t="s">
        <v>556</v>
      </c>
      <c r="E428" s="148">
        <v>4.2999999999999999E-4</v>
      </c>
      <c r="F428" s="133">
        <v>420</v>
      </c>
      <c r="G428" s="664"/>
      <c r="H428" s="690"/>
      <c r="J428" s="204" t="s">
        <v>829</v>
      </c>
      <c r="K428" s="145">
        <v>4.6900000000000002E-4</v>
      </c>
      <c r="L428" s="147" t="s">
        <v>556</v>
      </c>
      <c r="M428" s="148">
        <v>4.2999999999999999E-4</v>
      </c>
    </row>
    <row r="429" spans="1:13" ht="15" customHeight="1">
      <c r="A429" s="646"/>
      <c r="B429" s="649"/>
      <c r="C429" s="652"/>
      <c r="D429" s="149" t="s">
        <v>557</v>
      </c>
      <c r="E429" s="150">
        <v>4.3600000000000003E-4</v>
      </c>
      <c r="F429" s="133">
        <v>421</v>
      </c>
      <c r="G429" s="664"/>
      <c r="H429" s="690"/>
      <c r="J429" s="204" t="s">
        <v>829</v>
      </c>
      <c r="K429" s="145">
        <v>4.6900000000000002E-4</v>
      </c>
      <c r="L429" s="149" t="s">
        <v>557</v>
      </c>
      <c r="M429" s="150">
        <v>4.3600000000000003E-4</v>
      </c>
    </row>
    <row r="430" spans="1:13" ht="16.5" customHeight="1">
      <c r="A430" s="646" t="s">
        <v>830</v>
      </c>
      <c r="B430" s="649" t="s">
        <v>831</v>
      </c>
      <c r="C430" s="652">
        <v>4.44E-4</v>
      </c>
      <c r="D430" s="151" t="s">
        <v>560</v>
      </c>
      <c r="E430" s="144">
        <v>0</v>
      </c>
      <c r="F430" s="133">
        <v>422</v>
      </c>
      <c r="G430" s="664">
        <v>45.28</v>
      </c>
      <c r="H430" s="690" t="s">
        <v>561</v>
      </c>
      <c r="J430" s="145" t="s">
        <v>831</v>
      </c>
      <c r="K430" s="146">
        <v>4.44E-4</v>
      </c>
      <c r="L430" s="151" t="s">
        <v>560</v>
      </c>
      <c r="M430" s="144">
        <v>0</v>
      </c>
    </row>
    <row r="431" spans="1:13" ht="16.5" customHeight="1">
      <c r="A431" s="646"/>
      <c r="B431" s="649"/>
      <c r="C431" s="652"/>
      <c r="D431" s="147" t="s">
        <v>556</v>
      </c>
      <c r="E431" s="148">
        <v>4.0200000000000001E-4</v>
      </c>
      <c r="F431" s="133">
        <v>423</v>
      </c>
      <c r="G431" s="664"/>
      <c r="H431" s="690"/>
      <c r="J431" s="145" t="s">
        <v>831</v>
      </c>
      <c r="K431" s="145">
        <v>4.44E-4</v>
      </c>
      <c r="L431" s="147" t="s">
        <v>556</v>
      </c>
      <c r="M431" s="148">
        <v>4.0200000000000001E-4</v>
      </c>
    </row>
    <row r="432" spans="1:13" ht="15" customHeight="1">
      <c r="A432" s="691"/>
      <c r="B432" s="692"/>
      <c r="C432" s="693"/>
      <c r="D432" s="149" t="s">
        <v>557</v>
      </c>
      <c r="E432" s="140">
        <v>4.2400000000000001E-4</v>
      </c>
      <c r="F432" s="133">
        <v>424</v>
      </c>
      <c r="G432" s="694"/>
      <c r="H432" s="695"/>
      <c r="J432" s="145" t="s">
        <v>831</v>
      </c>
      <c r="K432" s="145">
        <v>4.44E-4</v>
      </c>
      <c r="L432" s="149" t="s">
        <v>557</v>
      </c>
      <c r="M432" s="140">
        <v>4.2400000000000001E-4</v>
      </c>
    </row>
    <row r="433" spans="1:13" ht="15" customHeight="1">
      <c r="A433" s="646" t="s">
        <v>832</v>
      </c>
      <c r="B433" s="649" t="s">
        <v>833</v>
      </c>
      <c r="C433" s="652">
        <v>3.7800000000000003E-4</v>
      </c>
      <c r="D433" s="151" t="s">
        <v>560</v>
      </c>
      <c r="E433" s="144">
        <v>0</v>
      </c>
      <c r="F433" s="133">
        <v>425</v>
      </c>
      <c r="G433" s="664">
        <v>97.41</v>
      </c>
      <c r="H433" s="781" t="s">
        <v>834</v>
      </c>
      <c r="J433" s="145" t="s">
        <v>833</v>
      </c>
      <c r="K433" s="146">
        <v>3.7800000000000003E-4</v>
      </c>
      <c r="L433" s="151" t="s">
        <v>560</v>
      </c>
      <c r="M433" s="144">
        <v>0</v>
      </c>
    </row>
    <row r="434" spans="1:13" ht="15" customHeight="1">
      <c r="A434" s="646"/>
      <c r="B434" s="649"/>
      <c r="C434" s="652"/>
      <c r="D434" s="147" t="s">
        <v>569</v>
      </c>
      <c r="E434" s="148">
        <v>3.7800000000000003E-4</v>
      </c>
      <c r="F434" s="133">
        <v>426</v>
      </c>
      <c r="G434" s="664"/>
      <c r="H434" s="781"/>
      <c r="J434" s="145" t="s">
        <v>833</v>
      </c>
      <c r="K434" s="145">
        <v>3.7800000000000003E-4</v>
      </c>
      <c r="L434" s="147" t="s">
        <v>569</v>
      </c>
      <c r="M434" s="148">
        <v>3.7800000000000003E-4</v>
      </c>
    </row>
    <row r="435" spans="1:13" ht="15" customHeight="1">
      <c r="A435" s="646"/>
      <c r="B435" s="649"/>
      <c r="C435" s="652"/>
      <c r="D435" s="147" t="s">
        <v>570</v>
      </c>
      <c r="E435" s="148">
        <v>0</v>
      </c>
      <c r="F435" s="133">
        <v>427</v>
      </c>
      <c r="G435" s="664"/>
      <c r="H435" s="781"/>
      <c r="J435" s="145" t="s">
        <v>833</v>
      </c>
      <c r="K435" s="145">
        <v>3.7800000000000003E-4</v>
      </c>
      <c r="L435" s="147" t="s">
        <v>570</v>
      </c>
      <c r="M435" s="148">
        <v>0</v>
      </c>
    </row>
    <row r="436" spans="1:13" ht="15" customHeight="1">
      <c r="A436" s="646"/>
      <c r="B436" s="649"/>
      <c r="C436" s="652"/>
      <c r="D436" s="147" t="s">
        <v>571</v>
      </c>
      <c r="E436" s="148">
        <v>0</v>
      </c>
      <c r="F436" s="133">
        <v>428</v>
      </c>
      <c r="G436" s="664"/>
      <c r="H436" s="781"/>
      <c r="J436" s="145" t="s">
        <v>833</v>
      </c>
      <c r="K436" s="145">
        <v>3.7800000000000003E-4</v>
      </c>
      <c r="L436" s="147" t="s">
        <v>571</v>
      </c>
      <c r="M436" s="148">
        <v>0</v>
      </c>
    </row>
    <row r="437" spans="1:13" ht="15" customHeight="1">
      <c r="A437" s="646"/>
      <c r="B437" s="649"/>
      <c r="C437" s="652"/>
      <c r="D437" s="147" t="s">
        <v>572</v>
      </c>
      <c r="E437" s="148">
        <v>0</v>
      </c>
      <c r="F437" s="133">
        <v>429</v>
      </c>
      <c r="G437" s="664"/>
      <c r="H437" s="781"/>
      <c r="J437" s="145" t="s">
        <v>833</v>
      </c>
      <c r="K437" s="145">
        <v>3.7800000000000003E-4</v>
      </c>
      <c r="L437" s="147" t="s">
        <v>572</v>
      </c>
      <c r="M437" s="148">
        <v>0</v>
      </c>
    </row>
    <row r="438" spans="1:13" ht="15" customHeight="1">
      <c r="A438" s="646"/>
      <c r="B438" s="649"/>
      <c r="C438" s="652"/>
      <c r="D438" s="147" t="s">
        <v>573</v>
      </c>
      <c r="E438" s="148">
        <v>0</v>
      </c>
      <c r="F438" s="133">
        <v>430</v>
      </c>
      <c r="G438" s="664"/>
      <c r="H438" s="781"/>
      <c r="J438" s="145" t="s">
        <v>833</v>
      </c>
      <c r="K438" s="145">
        <v>3.7800000000000003E-4</v>
      </c>
      <c r="L438" s="147" t="s">
        <v>573</v>
      </c>
      <c r="M438" s="148">
        <v>0</v>
      </c>
    </row>
    <row r="439" spans="1:13" ht="15" customHeight="1">
      <c r="A439" s="646"/>
      <c r="B439" s="649"/>
      <c r="C439" s="652"/>
      <c r="D439" s="147" t="s">
        <v>574</v>
      </c>
      <c r="E439" s="148">
        <v>0</v>
      </c>
      <c r="F439" s="133">
        <v>431</v>
      </c>
      <c r="G439" s="664"/>
      <c r="H439" s="781"/>
      <c r="J439" s="145" t="s">
        <v>833</v>
      </c>
      <c r="K439" s="145">
        <v>3.7800000000000003E-4</v>
      </c>
      <c r="L439" s="147" t="s">
        <v>574</v>
      </c>
      <c r="M439" s="148">
        <v>0</v>
      </c>
    </row>
    <row r="440" spans="1:13" ht="15" customHeight="1">
      <c r="A440" s="646"/>
      <c r="B440" s="649"/>
      <c r="C440" s="652"/>
      <c r="D440" s="147" t="s">
        <v>595</v>
      </c>
      <c r="E440" s="148">
        <v>1E-4</v>
      </c>
      <c r="F440" s="133">
        <v>432</v>
      </c>
      <c r="G440" s="664"/>
      <c r="H440" s="781"/>
      <c r="J440" s="145" t="s">
        <v>833</v>
      </c>
      <c r="K440" s="145">
        <v>3.7800000000000003E-4</v>
      </c>
      <c r="L440" s="147" t="s">
        <v>595</v>
      </c>
      <c r="M440" s="148">
        <v>1E-4</v>
      </c>
    </row>
    <row r="441" spans="1:13" ht="15" customHeight="1">
      <c r="A441" s="646"/>
      <c r="B441" s="649"/>
      <c r="C441" s="652"/>
      <c r="D441" s="147" t="s">
        <v>835</v>
      </c>
      <c r="E441" s="148">
        <v>2.9999999999999997E-4</v>
      </c>
      <c r="F441" s="133">
        <v>433</v>
      </c>
      <c r="G441" s="664"/>
      <c r="H441" s="781"/>
      <c r="J441" s="145" t="s">
        <v>833</v>
      </c>
      <c r="K441" s="145">
        <v>3.7800000000000003E-4</v>
      </c>
      <c r="L441" s="147" t="s">
        <v>835</v>
      </c>
      <c r="M441" s="148">
        <v>2.9999999999999997E-4</v>
      </c>
    </row>
    <row r="442" spans="1:13" ht="15" customHeight="1">
      <c r="A442" s="646"/>
      <c r="B442" s="649"/>
      <c r="C442" s="652"/>
      <c r="D442" s="147" t="s">
        <v>622</v>
      </c>
      <c r="E442" s="148">
        <v>4.0000000000000002E-4</v>
      </c>
      <c r="F442" s="133">
        <v>434</v>
      </c>
      <c r="G442" s="664"/>
      <c r="H442" s="781"/>
      <c r="J442" s="145" t="s">
        <v>833</v>
      </c>
      <c r="K442" s="145">
        <v>3.7800000000000003E-4</v>
      </c>
      <c r="L442" s="147" t="s">
        <v>622</v>
      </c>
      <c r="M442" s="148">
        <v>4.0000000000000002E-4</v>
      </c>
    </row>
    <row r="443" spans="1:13" ht="15" customHeight="1">
      <c r="A443" s="646"/>
      <c r="B443" s="649"/>
      <c r="C443" s="652"/>
      <c r="D443" s="152" t="s">
        <v>598</v>
      </c>
      <c r="E443" s="148">
        <v>5.8399999999999999E-4</v>
      </c>
      <c r="F443" s="133">
        <v>435</v>
      </c>
      <c r="G443" s="664"/>
      <c r="H443" s="781"/>
      <c r="J443" s="145" t="s">
        <v>833</v>
      </c>
      <c r="K443" s="145">
        <v>3.7800000000000003E-4</v>
      </c>
      <c r="L443" s="152" t="s">
        <v>598</v>
      </c>
      <c r="M443" s="148">
        <v>5.8399999999999999E-4</v>
      </c>
    </row>
    <row r="444" spans="1:13" ht="15" customHeight="1">
      <c r="A444" s="691"/>
      <c r="B444" s="692"/>
      <c r="C444" s="693"/>
      <c r="D444" s="149" t="s">
        <v>557</v>
      </c>
      <c r="E444" s="150">
        <v>5.1500000000000005E-4</v>
      </c>
      <c r="F444" s="133">
        <v>436</v>
      </c>
      <c r="G444" s="694"/>
      <c r="H444" s="782"/>
      <c r="J444" s="145" t="s">
        <v>833</v>
      </c>
      <c r="K444" s="145">
        <v>3.7800000000000003E-4</v>
      </c>
      <c r="L444" s="149" t="s">
        <v>557</v>
      </c>
      <c r="M444" s="150">
        <v>5.1500000000000005E-4</v>
      </c>
    </row>
    <row r="445" spans="1:13" ht="15" customHeight="1">
      <c r="A445" s="136" t="s">
        <v>836</v>
      </c>
      <c r="B445" s="153" t="s">
        <v>837</v>
      </c>
      <c r="C445" s="138">
        <v>4.5300000000000001E-4</v>
      </c>
      <c r="D445" s="139"/>
      <c r="E445" s="261">
        <v>4.4999999999999999E-4</v>
      </c>
      <c r="F445" s="133">
        <v>437</v>
      </c>
      <c r="G445" s="141">
        <v>100</v>
      </c>
      <c r="H445" s="142"/>
      <c r="J445" s="153" t="s">
        <v>837</v>
      </c>
      <c r="K445" s="138">
        <v>4.5300000000000001E-4</v>
      </c>
      <c r="L445" s="139"/>
      <c r="M445" s="261">
        <v>4.4999999999999999E-4</v>
      </c>
    </row>
    <row r="446" spans="1:13" ht="15" customHeight="1">
      <c r="A446" s="676" t="s">
        <v>838</v>
      </c>
      <c r="B446" s="649" t="s">
        <v>839</v>
      </c>
      <c r="C446" s="652">
        <v>3.5300000000000002E-4</v>
      </c>
      <c r="D446" s="151" t="s">
        <v>560</v>
      </c>
      <c r="E446" s="144">
        <v>0</v>
      </c>
      <c r="F446" s="133">
        <v>438</v>
      </c>
      <c r="G446" s="664">
        <v>100</v>
      </c>
      <c r="H446" s="718"/>
      <c r="J446" s="145" t="s">
        <v>839</v>
      </c>
      <c r="K446" s="146">
        <v>3.5300000000000002E-4</v>
      </c>
      <c r="L446" s="151" t="s">
        <v>560</v>
      </c>
      <c r="M446" s="144">
        <v>0</v>
      </c>
    </row>
    <row r="447" spans="1:13" ht="15" customHeight="1">
      <c r="A447" s="676"/>
      <c r="B447" s="649"/>
      <c r="C447" s="652"/>
      <c r="D447" s="131" t="s">
        <v>556</v>
      </c>
      <c r="E447" s="148">
        <v>3.77E-4</v>
      </c>
      <c r="F447" s="133">
        <v>439</v>
      </c>
      <c r="G447" s="664"/>
      <c r="H447" s="718"/>
      <c r="J447" s="145" t="s">
        <v>839</v>
      </c>
      <c r="K447" s="145">
        <v>3.5300000000000002E-4</v>
      </c>
      <c r="L447" s="131" t="s">
        <v>556</v>
      </c>
      <c r="M447" s="148">
        <v>3.77E-4</v>
      </c>
    </row>
    <row r="448" spans="1:13" ht="15" customHeight="1">
      <c r="A448" s="677"/>
      <c r="B448" s="671"/>
      <c r="C448" s="672"/>
      <c r="D448" s="161" t="s">
        <v>557</v>
      </c>
      <c r="E448" s="162">
        <v>3.9899999999999999E-4</v>
      </c>
      <c r="F448" s="133">
        <v>440</v>
      </c>
      <c r="G448" s="673"/>
      <c r="H448" s="705"/>
      <c r="J448" s="145" t="s">
        <v>839</v>
      </c>
      <c r="K448" s="145">
        <v>3.5300000000000002E-4</v>
      </c>
      <c r="L448" s="161" t="s">
        <v>557</v>
      </c>
      <c r="M448" s="162">
        <v>3.9899999999999999E-4</v>
      </c>
    </row>
    <row r="449" spans="1:13" ht="15" customHeight="1">
      <c r="A449" s="221" t="s">
        <v>840</v>
      </c>
      <c r="B449" s="238" t="s">
        <v>841</v>
      </c>
      <c r="C449" s="239" t="s">
        <v>635</v>
      </c>
      <c r="D449" s="240"/>
      <c r="E449" s="132">
        <v>1.219E-3</v>
      </c>
      <c r="F449" s="133">
        <v>441</v>
      </c>
      <c r="G449" s="241" t="s">
        <v>555</v>
      </c>
      <c r="H449" s="242"/>
      <c r="J449" s="238" t="s">
        <v>841</v>
      </c>
      <c r="K449" s="239">
        <v>4.4099999999999999E-4</v>
      </c>
      <c r="L449" s="240"/>
      <c r="M449" s="132">
        <v>1.219E-3</v>
      </c>
    </row>
    <row r="450" spans="1:13" ht="15" customHeight="1">
      <c r="A450" s="646" t="s">
        <v>842</v>
      </c>
      <c r="B450" s="649" t="s">
        <v>843</v>
      </c>
      <c r="C450" s="652">
        <v>1.2400000000000001E-4</v>
      </c>
      <c r="D450" s="151" t="s">
        <v>560</v>
      </c>
      <c r="E450" s="144">
        <v>2.6600000000000001E-4</v>
      </c>
      <c r="F450" s="133">
        <v>442</v>
      </c>
      <c r="G450" s="664">
        <v>100</v>
      </c>
      <c r="H450" s="690"/>
      <c r="J450" s="145" t="s">
        <v>843</v>
      </c>
      <c r="K450" s="146">
        <v>1.2400000000000001E-4</v>
      </c>
      <c r="L450" s="151" t="s">
        <v>560</v>
      </c>
      <c r="M450" s="144">
        <v>2.6600000000000001E-4</v>
      </c>
    </row>
    <row r="451" spans="1:13" ht="15" customHeight="1">
      <c r="A451" s="646"/>
      <c r="B451" s="649"/>
      <c r="C451" s="652"/>
      <c r="D451" s="176" t="s">
        <v>631</v>
      </c>
      <c r="E451" s="148">
        <v>0</v>
      </c>
      <c r="F451" s="133">
        <v>443</v>
      </c>
      <c r="G451" s="664"/>
      <c r="H451" s="690"/>
      <c r="J451" s="145" t="s">
        <v>843</v>
      </c>
      <c r="K451" s="145">
        <v>1.2400000000000001E-4</v>
      </c>
      <c r="L451" s="176" t="s">
        <v>631</v>
      </c>
      <c r="M451" s="148">
        <v>0</v>
      </c>
    </row>
    <row r="452" spans="1:13" ht="15" customHeight="1">
      <c r="A452" s="646"/>
      <c r="B452" s="649"/>
      <c r="C452" s="652"/>
      <c r="D452" s="152" t="s">
        <v>632</v>
      </c>
      <c r="E452" s="148">
        <v>5.1199999999999998E-4</v>
      </c>
      <c r="F452" s="133">
        <v>444</v>
      </c>
      <c r="G452" s="664"/>
      <c r="H452" s="690"/>
      <c r="J452" s="145" t="s">
        <v>843</v>
      </c>
      <c r="K452" s="145">
        <v>1.2400000000000001E-4</v>
      </c>
      <c r="L452" s="152" t="s">
        <v>632</v>
      </c>
      <c r="M452" s="148">
        <v>5.1199999999999998E-4</v>
      </c>
    </row>
    <row r="453" spans="1:13" ht="15" customHeight="1">
      <c r="A453" s="646"/>
      <c r="B453" s="649"/>
      <c r="C453" s="652"/>
      <c r="D453" s="149" t="s">
        <v>557</v>
      </c>
      <c r="E453" s="150">
        <v>4.6500000000000003E-4</v>
      </c>
      <c r="F453" s="133">
        <v>445</v>
      </c>
      <c r="G453" s="664"/>
      <c r="H453" s="690"/>
      <c r="J453" s="145" t="s">
        <v>843</v>
      </c>
      <c r="K453" s="145">
        <v>1.2400000000000001E-4</v>
      </c>
      <c r="L453" s="149" t="s">
        <v>557</v>
      </c>
      <c r="M453" s="150">
        <v>4.6500000000000003E-4</v>
      </c>
    </row>
    <row r="454" spans="1:13" ht="15" customHeight="1">
      <c r="A454" s="646" t="s">
        <v>844</v>
      </c>
      <c r="B454" s="649" t="s">
        <v>845</v>
      </c>
      <c r="C454" s="652">
        <v>2.6800000000000001E-4</v>
      </c>
      <c r="D454" s="151" t="s">
        <v>560</v>
      </c>
      <c r="E454" s="194">
        <v>3.7800000000000003E-4</v>
      </c>
      <c r="F454" s="133">
        <v>446</v>
      </c>
      <c r="G454" s="664">
        <v>100</v>
      </c>
      <c r="H454" s="690"/>
      <c r="J454" s="145" t="s">
        <v>845</v>
      </c>
      <c r="K454" s="146">
        <v>2.6800000000000001E-4</v>
      </c>
      <c r="L454" s="151" t="s">
        <v>560</v>
      </c>
      <c r="M454" s="194">
        <v>3.7800000000000003E-4</v>
      </c>
    </row>
    <row r="455" spans="1:13" ht="15" customHeight="1">
      <c r="A455" s="646"/>
      <c r="B455" s="649"/>
      <c r="C455" s="652"/>
      <c r="D455" s="131" t="s">
        <v>556</v>
      </c>
      <c r="E455" s="148">
        <v>3.6200000000000002E-4</v>
      </c>
      <c r="F455" s="133">
        <v>447</v>
      </c>
      <c r="G455" s="664"/>
      <c r="H455" s="690"/>
      <c r="J455" s="145" t="s">
        <v>845</v>
      </c>
      <c r="K455" s="145">
        <v>2.6800000000000001E-4</v>
      </c>
      <c r="L455" s="131" t="s">
        <v>556</v>
      </c>
      <c r="M455" s="148">
        <v>3.6200000000000002E-4</v>
      </c>
    </row>
    <row r="456" spans="1:13" ht="15" customHeight="1">
      <c r="A456" s="670"/>
      <c r="B456" s="671"/>
      <c r="C456" s="672"/>
      <c r="D456" s="161" t="s">
        <v>557</v>
      </c>
      <c r="E456" s="235">
        <v>3.6000000000000002E-4</v>
      </c>
      <c r="F456" s="133">
        <v>448</v>
      </c>
      <c r="G456" s="673"/>
      <c r="H456" s="698"/>
      <c r="J456" s="145" t="s">
        <v>845</v>
      </c>
      <c r="K456" s="145">
        <v>2.6800000000000001E-4</v>
      </c>
      <c r="L456" s="161" t="s">
        <v>557</v>
      </c>
      <c r="M456" s="235">
        <v>3.6000000000000002E-4</v>
      </c>
    </row>
    <row r="457" spans="1:13" ht="15" customHeight="1">
      <c r="A457" s="221" t="s">
        <v>846</v>
      </c>
      <c r="B457" s="238" t="s">
        <v>847</v>
      </c>
      <c r="C457" s="239">
        <v>4.5399999999999998E-4</v>
      </c>
      <c r="D457" s="240"/>
      <c r="E457" s="132">
        <v>4.57E-4</v>
      </c>
      <c r="F457" s="133">
        <v>449</v>
      </c>
      <c r="G457" s="241">
        <v>100</v>
      </c>
      <c r="H457" s="242"/>
      <c r="J457" s="238" t="s">
        <v>847</v>
      </c>
      <c r="K457" s="239">
        <v>4.5399999999999998E-4</v>
      </c>
      <c r="L457" s="240"/>
      <c r="M457" s="132">
        <v>4.57E-4</v>
      </c>
    </row>
    <row r="458" spans="1:13" ht="15" customHeight="1">
      <c r="A458" s="136" t="s">
        <v>848</v>
      </c>
      <c r="B458" s="153" t="s">
        <v>849</v>
      </c>
      <c r="C458" s="138">
        <v>4.5399999999999998E-4</v>
      </c>
      <c r="D458" s="139"/>
      <c r="E458" s="140">
        <v>4.57E-4</v>
      </c>
      <c r="F458" s="133">
        <v>450</v>
      </c>
      <c r="G458" s="141">
        <v>100</v>
      </c>
      <c r="H458" s="142"/>
      <c r="J458" s="153" t="s">
        <v>849</v>
      </c>
      <c r="K458" s="138">
        <v>4.5399999999999998E-4</v>
      </c>
      <c r="L458" s="139"/>
      <c r="M458" s="140">
        <v>4.57E-4</v>
      </c>
    </row>
    <row r="459" spans="1:13" ht="15" customHeight="1">
      <c r="A459" s="646" t="s">
        <v>850</v>
      </c>
      <c r="B459" s="649" t="s">
        <v>851</v>
      </c>
      <c r="C459" s="652">
        <v>4.6000000000000001E-4</v>
      </c>
      <c r="D459" s="151" t="s">
        <v>560</v>
      </c>
      <c r="E459" s="144">
        <v>0</v>
      </c>
      <c r="F459" s="133">
        <v>451</v>
      </c>
      <c r="G459" s="664">
        <v>100</v>
      </c>
      <c r="H459" s="690"/>
      <c r="J459" s="145" t="s">
        <v>851</v>
      </c>
      <c r="K459" s="146">
        <v>4.6000000000000001E-4</v>
      </c>
      <c r="L459" s="151" t="s">
        <v>560</v>
      </c>
      <c r="M459" s="144">
        <v>0</v>
      </c>
    </row>
    <row r="460" spans="1:13" ht="15" customHeight="1">
      <c r="A460" s="646"/>
      <c r="B460" s="649"/>
      <c r="C460" s="652"/>
      <c r="D460" s="131" t="s">
        <v>556</v>
      </c>
      <c r="E460" s="148">
        <v>4.1599999999999997E-4</v>
      </c>
      <c r="F460" s="133">
        <v>452</v>
      </c>
      <c r="G460" s="664"/>
      <c r="H460" s="690"/>
      <c r="J460" s="145" t="s">
        <v>851</v>
      </c>
      <c r="K460" s="145">
        <v>4.6000000000000001E-4</v>
      </c>
      <c r="L460" s="131" t="s">
        <v>556</v>
      </c>
      <c r="M460" s="148">
        <v>4.1599999999999997E-4</v>
      </c>
    </row>
    <row r="461" spans="1:13" ht="15" customHeight="1">
      <c r="A461" s="646"/>
      <c r="B461" s="649"/>
      <c r="C461" s="652"/>
      <c r="D461" s="149" t="s">
        <v>557</v>
      </c>
      <c r="E461" s="150">
        <v>4.26E-4</v>
      </c>
      <c r="F461" s="133">
        <v>453</v>
      </c>
      <c r="G461" s="664"/>
      <c r="H461" s="690"/>
      <c r="J461" s="145" t="s">
        <v>851</v>
      </c>
      <c r="K461" s="145">
        <v>4.6000000000000001E-4</v>
      </c>
      <c r="L461" s="149" t="s">
        <v>557</v>
      </c>
      <c r="M461" s="150">
        <v>4.26E-4</v>
      </c>
    </row>
    <row r="462" spans="1:13" ht="15" customHeight="1">
      <c r="A462" s="646" t="s">
        <v>852</v>
      </c>
      <c r="B462" s="649" t="s">
        <v>853</v>
      </c>
      <c r="C462" s="652">
        <v>4.4999999999999999E-4</v>
      </c>
      <c r="D462" s="151" t="s">
        <v>560</v>
      </c>
      <c r="E462" s="144">
        <v>2.2599999999999999E-4</v>
      </c>
      <c r="F462" s="133">
        <v>454</v>
      </c>
      <c r="G462" s="664">
        <v>74.86</v>
      </c>
      <c r="H462" s="690" t="s">
        <v>561</v>
      </c>
      <c r="J462" s="145" t="s">
        <v>853</v>
      </c>
      <c r="K462" s="146">
        <v>4.4999999999999999E-4</v>
      </c>
      <c r="L462" s="151" t="s">
        <v>560</v>
      </c>
      <c r="M462" s="144">
        <v>2.2599999999999999E-4</v>
      </c>
    </row>
    <row r="463" spans="1:13" ht="15" customHeight="1">
      <c r="A463" s="646"/>
      <c r="B463" s="649"/>
      <c r="C463" s="652"/>
      <c r="D463" s="131" t="s">
        <v>556</v>
      </c>
      <c r="E463" s="148">
        <v>4.3100000000000001E-4</v>
      </c>
      <c r="F463" s="133">
        <v>455</v>
      </c>
      <c r="G463" s="664"/>
      <c r="H463" s="690"/>
      <c r="J463" s="145" t="s">
        <v>853</v>
      </c>
      <c r="K463" s="145">
        <v>4.4999999999999999E-4</v>
      </c>
      <c r="L463" s="131" t="s">
        <v>556</v>
      </c>
      <c r="M463" s="148">
        <v>4.3100000000000001E-4</v>
      </c>
    </row>
    <row r="464" spans="1:13" ht="15" customHeight="1">
      <c r="A464" s="646"/>
      <c r="B464" s="649"/>
      <c r="C464" s="652"/>
      <c r="D464" s="149" t="s">
        <v>557</v>
      </c>
      <c r="E464" s="150">
        <v>4.2400000000000001E-4</v>
      </c>
      <c r="F464" s="133">
        <v>456</v>
      </c>
      <c r="G464" s="664"/>
      <c r="H464" s="690"/>
      <c r="J464" s="145" t="s">
        <v>853</v>
      </c>
      <c r="K464" s="145">
        <v>4.4999999999999999E-4</v>
      </c>
      <c r="L464" s="149" t="s">
        <v>557</v>
      </c>
      <c r="M464" s="150">
        <v>4.2400000000000001E-4</v>
      </c>
    </row>
    <row r="465" spans="1:13" ht="15" customHeight="1">
      <c r="A465" s="136" t="s">
        <v>854</v>
      </c>
      <c r="B465" s="153" t="s">
        <v>855</v>
      </c>
      <c r="C465" s="138">
        <v>4.5399999999999998E-4</v>
      </c>
      <c r="D465" s="139"/>
      <c r="E465" s="140">
        <v>4.57E-4</v>
      </c>
      <c r="F465" s="133">
        <v>457</v>
      </c>
      <c r="G465" s="141">
        <v>100</v>
      </c>
      <c r="H465" s="142"/>
      <c r="J465" s="153" t="s">
        <v>855</v>
      </c>
      <c r="K465" s="138">
        <v>4.5399999999999998E-4</v>
      </c>
      <c r="L465" s="139"/>
      <c r="M465" s="140">
        <v>4.57E-4</v>
      </c>
    </row>
    <row r="466" spans="1:13" ht="15" customHeight="1">
      <c r="A466" s="136" t="s">
        <v>856</v>
      </c>
      <c r="B466" s="153" t="s">
        <v>857</v>
      </c>
      <c r="C466" s="138">
        <v>4.55E-4</v>
      </c>
      <c r="D466" s="139"/>
      <c r="E466" s="140">
        <v>4.57E-4</v>
      </c>
      <c r="F466" s="133">
        <v>458</v>
      </c>
      <c r="G466" s="141">
        <v>100</v>
      </c>
      <c r="H466" s="142"/>
      <c r="J466" s="153" t="s">
        <v>857</v>
      </c>
      <c r="K466" s="138">
        <v>4.55E-4</v>
      </c>
      <c r="L466" s="139"/>
      <c r="M466" s="140">
        <v>4.57E-4</v>
      </c>
    </row>
    <row r="467" spans="1:13" ht="15" customHeight="1">
      <c r="A467" s="646" t="s">
        <v>858</v>
      </c>
      <c r="B467" s="649" t="s">
        <v>859</v>
      </c>
      <c r="C467" s="652">
        <v>3.39E-4</v>
      </c>
      <c r="D467" s="151" t="s">
        <v>560</v>
      </c>
      <c r="E467" s="144">
        <v>0</v>
      </c>
      <c r="F467" s="133">
        <v>459</v>
      </c>
      <c r="G467" s="664">
        <v>75.89</v>
      </c>
      <c r="H467" s="690" t="s">
        <v>561</v>
      </c>
      <c r="J467" s="145" t="s">
        <v>859</v>
      </c>
      <c r="K467" s="146">
        <v>3.39E-4</v>
      </c>
      <c r="L467" s="151" t="s">
        <v>560</v>
      </c>
      <c r="M467" s="144">
        <v>0</v>
      </c>
    </row>
    <row r="468" spans="1:13" ht="15" customHeight="1">
      <c r="A468" s="646"/>
      <c r="B468" s="649"/>
      <c r="C468" s="652"/>
      <c r="D468" s="131" t="s">
        <v>556</v>
      </c>
      <c r="E468" s="148">
        <v>3.6099999999999999E-4</v>
      </c>
      <c r="F468" s="133">
        <v>460</v>
      </c>
      <c r="G468" s="664"/>
      <c r="H468" s="690"/>
      <c r="J468" s="145" t="s">
        <v>859</v>
      </c>
      <c r="K468" s="145">
        <v>3.39E-4</v>
      </c>
      <c r="L468" s="131" t="s">
        <v>556</v>
      </c>
      <c r="M468" s="148">
        <v>3.6099999999999999E-4</v>
      </c>
    </row>
    <row r="469" spans="1:13" ht="15" customHeight="1">
      <c r="A469" s="646"/>
      <c r="B469" s="649"/>
      <c r="C469" s="652"/>
      <c r="D469" s="149" t="s">
        <v>557</v>
      </c>
      <c r="E469" s="150">
        <v>3.7500000000000001E-4</v>
      </c>
      <c r="F469" s="133">
        <v>461</v>
      </c>
      <c r="G469" s="664"/>
      <c r="H469" s="690"/>
      <c r="J469" s="145" t="s">
        <v>859</v>
      </c>
      <c r="K469" s="145">
        <v>3.39E-4</v>
      </c>
      <c r="L469" s="149" t="s">
        <v>557</v>
      </c>
      <c r="M469" s="150">
        <v>3.7500000000000001E-4</v>
      </c>
    </row>
    <row r="470" spans="1:13" ht="15" customHeight="1">
      <c r="A470" s="136" t="s">
        <v>860</v>
      </c>
      <c r="B470" s="153" t="s">
        <v>861</v>
      </c>
      <c r="C470" s="138">
        <v>4.4499999999999997E-4</v>
      </c>
      <c r="D470" s="139"/>
      <c r="E470" s="140">
        <v>5.1199999999999998E-4</v>
      </c>
      <c r="F470" s="133">
        <v>462</v>
      </c>
      <c r="G470" s="141">
        <v>100</v>
      </c>
      <c r="H470" s="142"/>
      <c r="J470" s="153" t="s">
        <v>861</v>
      </c>
      <c r="K470" s="138">
        <v>4.4499999999999997E-4</v>
      </c>
      <c r="L470" s="139"/>
      <c r="M470" s="140">
        <v>5.1199999999999998E-4</v>
      </c>
    </row>
    <row r="471" spans="1:13" ht="15" customHeight="1">
      <c r="A471" s="136" t="s">
        <v>862</v>
      </c>
      <c r="B471" s="153" t="s">
        <v>863</v>
      </c>
      <c r="C471" s="138">
        <v>4.5399999999999998E-4</v>
      </c>
      <c r="D471" s="139"/>
      <c r="E471" s="140">
        <v>4.57E-4</v>
      </c>
      <c r="F471" s="133">
        <v>463</v>
      </c>
      <c r="G471" s="141">
        <v>100</v>
      </c>
      <c r="H471" s="142"/>
      <c r="J471" s="153" t="s">
        <v>863</v>
      </c>
      <c r="K471" s="138">
        <v>4.5399999999999998E-4</v>
      </c>
      <c r="L471" s="139"/>
      <c r="M471" s="140">
        <v>4.57E-4</v>
      </c>
    </row>
    <row r="472" spans="1:13" ht="15" customHeight="1">
      <c r="A472" s="136" t="s">
        <v>864</v>
      </c>
      <c r="B472" s="153" t="s">
        <v>865</v>
      </c>
      <c r="C472" s="138">
        <v>4.5399999999999998E-4</v>
      </c>
      <c r="D472" s="139"/>
      <c r="E472" s="140">
        <v>4.57E-4</v>
      </c>
      <c r="F472" s="133">
        <v>464</v>
      </c>
      <c r="G472" s="141">
        <v>100</v>
      </c>
      <c r="H472" s="142"/>
      <c r="J472" s="153" t="s">
        <v>865</v>
      </c>
      <c r="K472" s="138">
        <v>4.5399999999999998E-4</v>
      </c>
      <c r="L472" s="139"/>
      <c r="M472" s="140">
        <v>4.57E-4</v>
      </c>
    </row>
    <row r="473" spans="1:13" ht="15" customHeight="1">
      <c r="A473" s="646" t="s">
        <v>866</v>
      </c>
      <c r="B473" s="649" t="s">
        <v>867</v>
      </c>
      <c r="C473" s="652" t="s">
        <v>635</v>
      </c>
      <c r="D473" s="151" t="s">
        <v>560</v>
      </c>
      <c r="E473" s="144">
        <v>0</v>
      </c>
      <c r="F473" s="133">
        <v>465</v>
      </c>
      <c r="G473" s="664" t="s">
        <v>555</v>
      </c>
      <c r="H473" s="690"/>
      <c r="J473" s="145" t="s">
        <v>867</v>
      </c>
      <c r="K473" s="146">
        <v>4.4099999999999999E-4</v>
      </c>
      <c r="L473" s="151" t="s">
        <v>560</v>
      </c>
      <c r="M473" s="144">
        <v>0</v>
      </c>
    </row>
    <row r="474" spans="1:13" ht="15" customHeight="1">
      <c r="A474" s="646"/>
      <c r="B474" s="649"/>
      <c r="C474" s="652"/>
      <c r="D474" s="147" t="s">
        <v>556</v>
      </c>
      <c r="E474" s="148">
        <v>4.46E-4</v>
      </c>
      <c r="F474" s="133">
        <v>466</v>
      </c>
      <c r="G474" s="664"/>
      <c r="H474" s="690"/>
      <c r="J474" s="145" t="s">
        <v>867</v>
      </c>
      <c r="K474" s="145">
        <v>4.4099999999999999E-4</v>
      </c>
      <c r="L474" s="147" t="s">
        <v>556</v>
      </c>
      <c r="M474" s="148">
        <v>4.46E-4</v>
      </c>
    </row>
    <row r="475" spans="1:13" ht="15" customHeight="1">
      <c r="A475" s="646"/>
      <c r="B475" s="649"/>
      <c r="C475" s="652"/>
      <c r="D475" s="149" t="s">
        <v>557</v>
      </c>
      <c r="E475" s="150">
        <v>8.3600000000000005E-4</v>
      </c>
      <c r="F475" s="133">
        <v>467</v>
      </c>
      <c r="G475" s="664"/>
      <c r="H475" s="690"/>
      <c r="J475" s="145" t="s">
        <v>867</v>
      </c>
      <c r="K475" s="145">
        <v>4.4099999999999999E-4</v>
      </c>
      <c r="L475" s="149" t="s">
        <v>557</v>
      </c>
      <c r="M475" s="150">
        <v>8.3600000000000005E-4</v>
      </c>
    </row>
    <row r="476" spans="1:13" ht="15" customHeight="1">
      <c r="A476" s="646" t="s">
        <v>868</v>
      </c>
      <c r="B476" s="649" t="s">
        <v>869</v>
      </c>
      <c r="C476" s="652">
        <v>5.7700000000000004E-4</v>
      </c>
      <c r="D476" s="151" t="s">
        <v>560</v>
      </c>
      <c r="E476" s="144">
        <v>0</v>
      </c>
      <c r="F476" s="133">
        <v>468</v>
      </c>
      <c r="G476" s="743">
        <v>89.02</v>
      </c>
      <c r="H476" s="690" t="s">
        <v>561</v>
      </c>
      <c r="J476" s="145" t="s">
        <v>869</v>
      </c>
      <c r="K476" s="146">
        <v>5.7700000000000004E-4</v>
      </c>
      <c r="L476" s="151" t="s">
        <v>560</v>
      </c>
      <c r="M476" s="144">
        <v>0</v>
      </c>
    </row>
    <row r="477" spans="1:13" ht="15" customHeight="1">
      <c r="A477" s="646"/>
      <c r="B477" s="649"/>
      <c r="C477" s="652"/>
      <c r="D477" s="147" t="s">
        <v>569</v>
      </c>
      <c r="E477" s="148">
        <v>2.13E-4</v>
      </c>
      <c r="F477" s="133">
        <v>469</v>
      </c>
      <c r="G477" s="743"/>
      <c r="H477" s="690"/>
      <c r="J477" s="145" t="s">
        <v>869</v>
      </c>
      <c r="K477" s="145">
        <v>5.7700000000000004E-4</v>
      </c>
      <c r="L477" s="147" t="s">
        <v>569</v>
      </c>
      <c r="M477" s="148">
        <v>2.13E-4</v>
      </c>
    </row>
    <row r="478" spans="1:13" ht="15" customHeight="1">
      <c r="A478" s="646"/>
      <c r="B478" s="649"/>
      <c r="C478" s="652"/>
      <c r="D478" s="147" t="s">
        <v>570</v>
      </c>
      <c r="E478" s="148">
        <v>2.9799999999999998E-4</v>
      </c>
      <c r="F478" s="133">
        <v>470</v>
      </c>
      <c r="G478" s="743"/>
      <c r="H478" s="690"/>
      <c r="J478" s="145" t="s">
        <v>869</v>
      </c>
      <c r="K478" s="145">
        <v>5.7700000000000004E-4</v>
      </c>
      <c r="L478" s="147" t="s">
        <v>570</v>
      </c>
      <c r="M478" s="148">
        <v>2.9799999999999998E-4</v>
      </c>
    </row>
    <row r="479" spans="1:13" ht="15" customHeight="1">
      <c r="A479" s="646"/>
      <c r="B479" s="649"/>
      <c r="C479" s="652"/>
      <c r="D479" s="147" t="s">
        <v>571</v>
      </c>
      <c r="E479" s="148">
        <v>3.19E-4</v>
      </c>
      <c r="F479" s="133">
        <v>471</v>
      </c>
      <c r="G479" s="743"/>
      <c r="H479" s="690"/>
      <c r="J479" s="145" t="s">
        <v>869</v>
      </c>
      <c r="K479" s="145">
        <v>5.7700000000000004E-4</v>
      </c>
      <c r="L479" s="147" t="s">
        <v>571</v>
      </c>
      <c r="M479" s="148">
        <v>3.19E-4</v>
      </c>
    </row>
    <row r="480" spans="1:13" ht="15" customHeight="1">
      <c r="A480" s="646"/>
      <c r="B480" s="649"/>
      <c r="C480" s="652"/>
      <c r="D480" s="147" t="s">
        <v>572</v>
      </c>
      <c r="E480" s="148">
        <v>3.8299999999999999E-4</v>
      </c>
      <c r="F480" s="133">
        <v>472</v>
      </c>
      <c r="G480" s="743"/>
      <c r="H480" s="690"/>
      <c r="J480" s="145" t="s">
        <v>869</v>
      </c>
      <c r="K480" s="145">
        <v>5.7700000000000004E-4</v>
      </c>
      <c r="L480" s="147" t="s">
        <v>572</v>
      </c>
      <c r="M480" s="148">
        <v>3.8299999999999999E-4</v>
      </c>
    </row>
    <row r="481" spans="1:13" ht="15" customHeight="1">
      <c r="A481" s="646"/>
      <c r="B481" s="649"/>
      <c r="C481" s="652"/>
      <c r="D481" s="147" t="s">
        <v>573</v>
      </c>
      <c r="E481" s="148">
        <v>3.6099999999999999E-4</v>
      </c>
      <c r="F481" s="133">
        <v>473</v>
      </c>
      <c r="G481" s="743"/>
      <c r="H481" s="690"/>
      <c r="J481" s="145" t="s">
        <v>869</v>
      </c>
      <c r="K481" s="145">
        <v>5.7700000000000004E-4</v>
      </c>
      <c r="L481" s="147" t="s">
        <v>573</v>
      </c>
      <c r="M481" s="148">
        <v>3.6099999999999999E-4</v>
      </c>
    </row>
    <row r="482" spans="1:13" ht="15" customHeight="1">
      <c r="A482" s="646"/>
      <c r="B482" s="649"/>
      <c r="C482" s="652"/>
      <c r="D482" s="147" t="s">
        <v>574</v>
      </c>
      <c r="E482" s="148">
        <v>3.4000000000000002E-4</v>
      </c>
      <c r="F482" s="133">
        <v>474</v>
      </c>
      <c r="G482" s="743"/>
      <c r="H482" s="690"/>
      <c r="J482" s="145" t="s">
        <v>869</v>
      </c>
      <c r="K482" s="145">
        <v>5.7700000000000004E-4</v>
      </c>
      <c r="L482" s="147" t="s">
        <v>574</v>
      </c>
      <c r="M482" s="148">
        <v>3.4000000000000002E-4</v>
      </c>
    </row>
    <row r="483" spans="1:13" ht="15" customHeight="1">
      <c r="A483" s="646"/>
      <c r="B483" s="649"/>
      <c r="C483" s="652"/>
      <c r="D483" s="147" t="s">
        <v>595</v>
      </c>
      <c r="E483" s="148">
        <v>2.7599999999999999E-4</v>
      </c>
      <c r="F483" s="133">
        <v>475</v>
      </c>
      <c r="G483" s="743"/>
      <c r="H483" s="690"/>
      <c r="J483" s="145" t="s">
        <v>869</v>
      </c>
      <c r="K483" s="145">
        <v>5.7700000000000004E-4</v>
      </c>
      <c r="L483" s="147" t="s">
        <v>595</v>
      </c>
      <c r="M483" s="148">
        <v>2.7599999999999999E-4</v>
      </c>
    </row>
    <row r="484" spans="1:13" ht="15" customHeight="1">
      <c r="A484" s="646"/>
      <c r="B484" s="649"/>
      <c r="C484" s="652"/>
      <c r="D484" s="147" t="s">
        <v>835</v>
      </c>
      <c r="E484" s="148">
        <v>1.7000000000000001E-4</v>
      </c>
      <c r="F484" s="133">
        <v>476</v>
      </c>
      <c r="G484" s="743"/>
      <c r="H484" s="690"/>
      <c r="J484" s="145" t="s">
        <v>869</v>
      </c>
      <c r="K484" s="145">
        <v>5.7700000000000004E-4</v>
      </c>
      <c r="L484" s="147" t="s">
        <v>835</v>
      </c>
      <c r="M484" s="148">
        <v>1.7000000000000001E-4</v>
      </c>
    </row>
    <row r="485" spans="1:13" ht="15" customHeight="1">
      <c r="A485" s="646"/>
      <c r="B485" s="649"/>
      <c r="C485" s="652"/>
      <c r="D485" s="147" t="s">
        <v>622</v>
      </c>
      <c r="E485" s="148">
        <v>4.0400000000000001E-4</v>
      </c>
      <c r="F485" s="133">
        <v>477</v>
      </c>
      <c r="G485" s="743"/>
      <c r="H485" s="690"/>
      <c r="J485" s="145" t="s">
        <v>869</v>
      </c>
      <c r="K485" s="145">
        <v>5.7700000000000004E-4</v>
      </c>
      <c r="L485" s="147" t="s">
        <v>622</v>
      </c>
      <c r="M485" s="148">
        <v>4.0400000000000001E-4</v>
      </c>
    </row>
    <row r="486" spans="1:13" ht="15" customHeight="1">
      <c r="A486" s="646"/>
      <c r="B486" s="649"/>
      <c r="C486" s="652"/>
      <c r="D486" s="147" t="s">
        <v>870</v>
      </c>
      <c r="E486" s="148">
        <v>5.4100000000000003E-4</v>
      </c>
      <c r="F486" s="133">
        <v>478</v>
      </c>
      <c r="G486" s="743"/>
      <c r="H486" s="690"/>
      <c r="J486" s="145" t="s">
        <v>869</v>
      </c>
      <c r="K486" s="145">
        <v>5.7700000000000004E-4</v>
      </c>
      <c r="L486" s="147" t="s">
        <v>870</v>
      </c>
      <c r="M486" s="148">
        <v>5.4100000000000003E-4</v>
      </c>
    </row>
    <row r="487" spans="1:13" ht="15" customHeight="1">
      <c r="A487" s="691"/>
      <c r="B487" s="692"/>
      <c r="C487" s="693"/>
      <c r="D487" s="149" t="s">
        <v>557</v>
      </c>
      <c r="E487" s="150">
        <v>4.3100000000000001E-4</v>
      </c>
      <c r="F487" s="133">
        <v>479</v>
      </c>
      <c r="G487" s="780"/>
      <c r="H487" s="695"/>
      <c r="J487" s="145" t="s">
        <v>869</v>
      </c>
      <c r="K487" s="145">
        <v>5.7700000000000004E-4</v>
      </c>
      <c r="L487" s="149" t="s">
        <v>557</v>
      </c>
      <c r="M487" s="150">
        <v>4.3100000000000001E-4</v>
      </c>
    </row>
    <row r="488" spans="1:13" ht="15" customHeight="1">
      <c r="A488" s="646" t="s">
        <v>871</v>
      </c>
      <c r="B488" s="649" t="s">
        <v>872</v>
      </c>
      <c r="C488" s="652">
        <v>6.7599999999999995E-4</v>
      </c>
      <c r="D488" s="151" t="s">
        <v>560</v>
      </c>
      <c r="E488" s="144">
        <v>1.65E-4</v>
      </c>
      <c r="F488" s="133">
        <v>480</v>
      </c>
      <c r="G488" s="664">
        <v>100</v>
      </c>
      <c r="H488" s="690"/>
      <c r="J488" s="145" t="s">
        <v>872</v>
      </c>
      <c r="K488" s="146">
        <v>6.7599999999999995E-4</v>
      </c>
      <c r="L488" s="151" t="s">
        <v>560</v>
      </c>
      <c r="M488" s="144">
        <v>1.65E-4</v>
      </c>
    </row>
    <row r="489" spans="1:13" ht="15" customHeight="1">
      <c r="A489" s="646"/>
      <c r="B489" s="649"/>
      <c r="C489" s="652"/>
      <c r="D489" s="147" t="s">
        <v>569</v>
      </c>
      <c r="E489" s="148">
        <v>0</v>
      </c>
      <c r="F489" s="133">
        <v>481</v>
      </c>
      <c r="G489" s="664"/>
      <c r="H489" s="690"/>
      <c r="J489" s="145" t="s">
        <v>872</v>
      </c>
      <c r="K489" s="145">
        <v>6.7599999999999995E-4</v>
      </c>
      <c r="L489" s="147" t="s">
        <v>569</v>
      </c>
      <c r="M489" s="148">
        <v>0</v>
      </c>
    </row>
    <row r="490" spans="1:13" ht="15" customHeight="1">
      <c r="A490" s="646"/>
      <c r="B490" s="649"/>
      <c r="C490" s="652"/>
      <c r="D490" s="184" t="s">
        <v>632</v>
      </c>
      <c r="E490" s="148">
        <v>7.2300000000000001E-4</v>
      </c>
      <c r="F490" s="133">
        <v>482</v>
      </c>
      <c r="G490" s="664"/>
      <c r="H490" s="690"/>
      <c r="J490" s="145" t="s">
        <v>872</v>
      </c>
      <c r="K490" s="145">
        <v>6.7599999999999995E-4</v>
      </c>
      <c r="L490" s="184" t="s">
        <v>632</v>
      </c>
      <c r="M490" s="148">
        <v>7.2300000000000001E-4</v>
      </c>
    </row>
    <row r="491" spans="1:13" ht="15" customHeight="1">
      <c r="A491" s="646"/>
      <c r="B491" s="649"/>
      <c r="C491" s="652"/>
      <c r="D491" s="149" t="s">
        <v>557</v>
      </c>
      <c r="E491" s="150">
        <v>1.9900000000000001E-4</v>
      </c>
      <c r="F491" s="133">
        <v>483</v>
      </c>
      <c r="G491" s="664"/>
      <c r="H491" s="690"/>
      <c r="J491" s="145" t="s">
        <v>872</v>
      </c>
      <c r="K491" s="145">
        <v>6.7599999999999995E-4</v>
      </c>
      <c r="L491" s="149" t="s">
        <v>557</v>
      </c>
      <c r="M491" s="150">
        <v>1.9900000000000001E-4</v>
      </c>
    </row>
    <row r="492" spans="1:13" ht="15" customHeight="1">
      <c r="A492" s="136" t="s">
        <v>873</v>
      </c>
      <c r="B492" s="153" t="s">
        <v>874</v>
      </c>
      <c r="C492" s="138">
        <v>5.0000000000000001E-4</v>
      </c>
      <c r="D492" s="139"/>
      <c r="E492" s="140">
        <v>5.1599999999999997E-4</v>
      </c>
      <c r="F492" s="133">
        <v>484</v>
      </c>
      <c r="G492" s="141">
        <v>100</v>
      </c>
      <c r="H492" s="142"/>
      <c r="J492" s="153" t="s">
        <v>874</v>
      </c>
      <c r="K492" s="138">
        <v>5.0000000000000001E-4</v>
      </c>
      <c r="L492" s="139"/>
      <c r="M492" s="140">
        <v>5.1599999999999997E-4</v>
      </c>
    </row>
    <row r="493" spans="1:13" ht="15" customHeight="1">
      <c r="A493" s="136" t="s">
        <v>875</v>
      </c>
      <c r="B493" s="153" t="s">
        <v>876</v>
      </c>
      <c r="C493" s="138">
        <v>5.0000000000000001E-4</v>
      </c>
      <c r="D493" s="139"/>
      <c r="E493" s="140">
        <v>4.4999999999999999E-4</v>
      </c>
      <c r="F493" s="133">
        <v>485</v>
      </c>
      <c r="G493" s="141">
        <v>100</v>
      </c>
      <c r="H493" s="142"/>
      <c r="J493" s="153" t="s">
        <v>876</v>
      </c>
      <c r="K493" s="138">
        <v>5.0000000000000001E-4</v>
      </c>
      <c r="L493" s="139"/>
      <c r="M493" s="140">
        <v>4.4999999999999999E-4</v>
      </c>
    </row>
    <row r="494" spans="1:13" ht="15" customHeight="1">
      <c r="A494" s="646" t="s">
        <v>877</v>
      </c>
      <c r="B494" s="649" t="s">
        <v>878</v>
      </c>
      <c r="C494" s="652">
        <v>4.15E-4</v>
      </c>
      <c r="D494" s="151" t="s">
        <v>560</v>
      </c>
      <c r="E494" s="144">
        <v>0</v>
      </c>
      <c r="F494" s="133">
        <v>486</v>
      </c>
      <c r="G494" s="664">
        <v>98.79</v>
      </c>
      <c r="H494" s="690" t="s">
        <v>690</v>
      </c>
      <c r="J494" s="145" t="s">
        <v>878</v>
      </c>
      <c r="K494" s="146">
        <v>4.15E-4</v>
      </c>
      <c r="L494" s="151" t="s">
        <v>560</v>
      </c>
      <c r="M494" s="144">
        <v>0</v>
      </c>
    </row>
    <row r="495" spans="1:13" ht="15" customHeight="1">
      <c r="A495" s="646"/>
      <c r="B495" s="649"/>
      <c r="C495" s="652"/>
      <c r="D495" s="147" t="s">
        <v>556</v>
      </c>
      <c r="E495" s="148">
        <v>4.2400000000000001E-4</v>
      </c>
      <c r="F495" s="133">
        <v>487</v>
      </c>
      <c r="G495" s="664"/>
      <c r="H495" s="690"/>
      <c r="J495" s="145" t="s">
        <v>878</v>
      </c>
      <c r="K495" s="145">
        <v>4.15E-4</v>
      </c>
      <c r="L495" s="147" t="s">
        <v>556</v>
      </c>
      <c r="M495" s="148">
        <v>4.2400000000000001E-4</v>
      </c>
    </row>
    <row r="496" spans="1:13" ht="15" customHeight="1">
      <c r="A496" s="646"/>
      <c r="B496" s="649"/>
      <c r="C496" s="652"/>
      <c r="D496" s="149" t="s">
        <v>557</v>
      </c>
      <c r="E496" s="150">
        <v>4.46E-4</v>
      </c>
      <c r="F496" s="133">
        <v>488</v>
      </c>
      <c r="G496" s="664"/>
      <c r="H496" s="690"/>
      <c r="J496" s="145" t="s">
        <v>878</v>
      </c>
      <c r="K496" s="145">
        <v>4.15E-4</v>
      </c>
      <c r="L496" s="149" t="s">
        <v>557</v>
      </c>
      <c r="M496" s="150">
        <v>4.46E-4</v>
      </c>
    </row>
    <row r="497" spans="1:13" ht="15" customHeight="1">
      <c r="A497" s="136" t="s">
        <v>879</v>
      </c>
      <c r="B497" s="153" t="s">
        <v>880</v>
      </c>
      <c r="C497" s="138">
        <v>4.2700000000000002E-4</v>
      </c>
      <c r="D497" s="139"/>
      <c r="E497" s="140">
        <v>4.75E-4</v>
      </c>
      <c r="F497" s="133">
        <v>489</v>
      </c>
      <c r="G497" s="141">
        <v>100</v>
      </c>
      <c r="H497" s="142"/>
      <c r="J497" s="153" t="s">
        <v>880</v>
      </c>
      <c r="K497" s="138">
        <v>4.2700000000000002E-4</v>
      </c>
      <c r="L497" s="139"/>
      <c r="M497" s="140">
        <v>4.75E-4</v>
      </c>
    </row>
    <row r="498" spans="1:13" ht="15" customHeight="1">
      <c r="A498" s="646" t="s">
        <v>881</v>
      </c>
      <c r="B498" s="649" t="s">
        <v>882</v>
      </c>
      <c r="C498" s="652">
        <v>4.3800000000000002E-4</v>
      </c>
      <c r="D498" s="151" t="s">
        <v>560</v>
      </c>
      <c r="E498" s="144">
        <v>0</v>
      </c>
      <c r="F498" s="133">
        <v>490</v>
      </c>
      <c r="G498" s="664">
        <v>100</v>
      </c>
      <c r="H498" s="690"/>
      <c r="J498" s="145" t="s">
        <v>882</v>
      </c>
      <c r="K498" s="146">
        <v>4.3800000000000002E-4</v>
      </c>
      <c r="L498" s="151" t="s">
        <v>560</v>
      </c>
      <c r="M498" s="144">
        <v>0</v>
      </c>
    </row>
    <row r="499" spans="1:13" ht="15" customHeight="1">
      <c r="A499" s="646"/>
      <c r="B499" s="649"/>
      <c r="C499" s="652"/>
      <c r="D499" s="152" t="s">
        <v>562</v>
      </c>
      <c r="E499" s="148">
        <v>4.5199999999999998E-4</v>
      </c>
      <c r="F499" s="133">
        <v>491</v>
      </c>
      <c r="G499" s="664"/>
      <c r="H499" s="690"/>
      <c r="J499" s="145" t="s">
        <v>882</v>
      </c>
      <c r="K499" s="145">
        <v>4.3800000000000002E-4</v>
      </c>
      <c r="L499" s="152" t="s">
        <v>562</v>
      </c>
      <c r="M499" s="148">
        <v>4.5199999999999998E-4</v>
      </c>
    </row>
    <row r="500" spans="1:13" ht="15" customHeight="1">
      <c r="A500" s="646"/>
      <c r="B500" s="649"/>
      <c r="C500" s="652"/>
      <c r="D500" s="149" t="s">
        <v>557</v>
      </c>
      <c r="E500" s="150">
        <v>5.6400000000000005E-4</v>
      </c>
      <c r="F500" s="133">
        <v>492</v>
      </c>
      <c r="G500" s="664"/>
      <c r="H500" s="690"/>
      <c r="J500" s="145" t="s">
        <v>882</v>
      </c>
      <c r="K500" s="145">
        <v>4.3800000000000002E-4</v>
      </c>
      <c r="L500" s="149" t="s">
        <v>557</v>
      </c>
      <c r="M500" s="150">
        <v>5.6400000000000005E-4</v>
      </c>
    </row>
    <row r="501" spans="1:13" ht="15" customHeight="1">
      <c r="A501" s="774" t="s">
        <v>883</v>
      </c>
      <c r="B501" s="752" t="s">
        <v>884</v>
      </c>
      <c r="C501" s="652" t="s">
        <v>635</v>
      </c>
      <c r="D501" s="151" t="s">
        <v>560</v>
      </c>
      <c r="E501" s="144">
        <v>0</v>
      </c>
      <c r="F501" s="133">
        <v>493</v>
      </c>
      <c r="G501" s="702" t="s">
        <v>555</v>
      </c>
      <c r="H501" s="778"/>
      <c r="J501" s="271" t="s">
        <v>884</v>
      </c>
      <c r="K501" s="146">
        <v>4.4099999999999999E-4</v>
      </c>
      <c r="L501" s="151" t="s">
        <v>560</v>
      </c>
      <c r="M501" s="144">
        <v>0</v>
      </c>
    </row>
    <row r="502" spans="1:13" ht="15" customHeight="1">
      <c r="A502" s="774"/>
      <c r="B502" s="752"/>
      <c r="C502" s="652"/>
      <c r="D502" s="147" t="s">
        <v>569</v>
      </c>
      <c r="E502" s="148">
        <v>2.99E-4</v>
      </c>
      <c r="F502" s="133">
        <v>494</v>
      </c>
      <c r="G502" s="702"/>
      <c r="H502" s="778"/>
      <c r="J502" s="271" t="s">
        <v>884</v>
      </c>
      <c r="K502" s="145">
        <v>4.4099999999999999E-4</v>
      </c>
      <c r="L502" s="147" t="s">
        <v>569</v>
      </c>
      <c r="M502" s="148">
        <v>2.99E-4</v>
      </c>
    </row>
    <row r="503" spans="1:13" ht="15" customHeight="1">
      <c r="A503" s="774"/>
      <c r="B503" s="752"/>
      <c r="C503" s="652"/>
      <c r="D503" s="185" t="s">
        <v>584</v>
      </c>
      <c r="E503" s="148" t="s">
        <v>635</v>
      </c>
      <c r="F503" s="133">
        <v>495</v>
      </c>
      <c r="G503" s="702"/>
      <c r="H503" s="778"/>
      <c r="J503" s="271" t="s">
        <v>884</v>
      </c>
      <c r="K503" s="145">
        <v>4.4099999999999999E-4</v>
      </c>
      <c r="L503" s="185" t="s">
        <v>584</v>
      </c>
      <c r="M503" s="148">
        <v>4.4099999999999999E-4</v>
      </c>
    </row>
    <row r="504" spans="1:13" ht="15" customHeight="1">
      <c r="A504" s="775"/>
      <c r="B504" s="776"/>
      <c r="C504" s="693"/>
      <c r="D504" s="149" t="s">
        <v>557</v>
      </c>
      <c r="E504" s="179" t="s">
        <v>716</v>
      </c>
      <c r="F504" s="133">
        <v>496</v>
      </c>
      <c r="G504" s="777"/>
      <c r="H504" s="779"/>
      <c r="J504" s="271" t="s">
        <v>884</v>
      </c>
      <c r="K504" s="145">
        <v>4.4099999999999999E-4</v>
      </c>
      <c r="L504" s="149" t="s">
        <v>557</v>
      </c>
      <c r="M504" s="179">
        <v>4.5300000000000001E-4</v>
      </c>
    </row>
    <row r="505" spans="1:13" ht="15" customHeight="1">
      <c r="A505" s="647" t="s">
        <v>885</v>
      </c>
      <c r="B505" s="650" t="s">
        <v>886</v>
      </c>
      <c r="C505" s="653">
        <v>3.3599999999999998E-4</v>
      </c>
      <c r="D505" s="163" t="s">
        <v>560</v>
      </c>
      <c r="E505" s="164">
        <v>2.7999999999999998E-4</v>
      </c>
      <c r="F505" s="133">
        <v>497</v>
      </c>
      <c r="G505" s="742">
        <v>100</v>
      </c>
      <c r="H505" s="721"/>
      <c r="J505" s="204" t="s">
        <v>886</v>
      </c>
      <c r="K505" s="166">
        <v>3.3599999999999998E-4</v>
      </c>
      <c r="L505" s="163" t="s">
        <v>560</v>
      </c>
      <c r="M505" s="164">
        <v>2.7999999999999998E-4</v>
      </c>
    </row>
    <row r="506" spans="1:13" ht="15" customHeight="1">
      <c r="A506" s="646"/>
      <c r="B506" s="678"/>
      <c r="C506" s="652"/>
      <c r="D506" s="147" t="s">
        <v>569</v>
      </c>
      <c r="E506" s="148">
        <v>0</v>
      </c>
      <c r="F506" s="133">
        <v>498</v>
      </c>
      <c r="G506" s="772"/>
      <c r="H506" s="690"/>
      <c r="J506" s="204" t="s">
        <v>886</v>
      </c>
      <c r="K506" s="145">
        <v>3.3599999999999998E-4</v>
      </c>
      <c r="L506" s="147" t="s">
        <v>569</v>
      </c>
      <c r="M506" s="148">
        <v>0</v>
      </c>
    </row>
    <row r="507" spans="1:13" ht="15" customHeight="1">
      <c r="A507" s="646"/>
      <c r="B507" s="678"/>
      <c r="C507" s="652"/>
      <c r="D507" s="147" t="s">
        <v>570</v>
      </c>
      <c r="E507" s="148">
        <v>0</v>
      </c>
      <c r="F507" s="133">
        <v>499</v>
      </c>
      <c r="G507" s="772"/>
      <c r="H507" s="690"/>
      <c r="J507" s="204" t="s">
        <v>886</v>
      </c>
      <c r="K507" s="145">
        <v>3.3599999999999998E-4</v>
      </c>
      <c r="L507" s="147" t="s">
        <v>570</v>
      </c>
      <c r="M507" s="148">
        <v>0</v>
      </c>
    </row>
    <row r="508" spans="1:13" ht="15" customHeight="1">
      <c r="A508" s="646"/>
      <c r="B508" s="678"/>
      <c r="C508" s="652"/>
      <c r="D508" s="147" t="s">
        <v>887</v>
      </c>
      <c r="E508" s="148">
        <v>5.9500000000000004E-4</v>
      </c>
      <c r="F508" s="133">
        <v>500</v>
      </c>
      <c r="G508" s="772"/>
      <c r="H508" s="690"/>
      <c r="J508" s="204" t="s">
        <v>886</v>
      </c>
      <c r="K508" s="145">
        <v>3.3599999999999998E-4</v>
      </c>
      <c r="L508" s="147" t="s">
        <v>887</v>
      </c>
      <c r="M508" s="148">
        <v>5.9500000000000004E-4</v>
      </c>
    </row>
    <row r="509" spans="1:13" ht="15" customHeight="1">
      <c r="A509" s="670"/>
      <c r="B509" s="771"/>
      <c r="C509" s="672"/>
      <c r="D509" s="161" t="s">
        <v>557</v>
      </c>
      <c r="E509" s="162">
        <v>4.0900000000000002E-4</v>
      </c>
      <c r="F509" s="133">
        <v>501</v>
      </c>
      <c r="G509" s="773"/>
      <c r="H509" s="698"/>
      <c r="J509" s="204" t="s">
        <v>886</v>
      </c>
      <c r="K509" s="145">
        <v>3.3599999999999998E-4</v>
      </c>
      <c r="L509" s="161" t="s">
        <v>557</v>
      </c>
      <c r="M509" s="162">
        <v>4.0900000000000002E-4</v>
      </c>
    </row>
    <row r="510" spans="1:13" ht="15" customHeight="1">
      <c r="A510" s="221" t="s">
        <v>888</v>
      </c>
      <c r="B510" s="238" t="s">
        <v>889</v>
      </c>
      <c r="C510" s="239">
        <v>3.5E-4</v>
      </c>
      <c r="D510" s="240"/>
      <c r="E510" s="132">
        <v>3.3199999999999999E-4</v>
      </c>
      <c r="F510" s="133">
        <v>502</v>
      </c>
      <c r="G510" s="241">
        <v>100</v>
      </c>
      <c r="H510" s="242"/>
      <c r="J510" s="238" t="s">
        <v>889</v>
      </c>
      <c r="K510" s="239">
        <v>3.5E-4</v>
      </c>
      <c r="L510" s="240"/>
      <c r="M510" s="132">
        <v>3.3199999999999999E-4</v>
      </c>
    </row>
    <row r="511" spans="1:13" ht="15" customHeight="1">
      <c r="A511" s="646" t="s">
        <v>890</v>
      </c>
      <c r="B511" s="649" t="s">
        <v>891</v>
      </c>
      <c r="C511" s="733">
        <v>4.2099999999999999E-4</v>
      </c>
      <c r="D511" s="173" t="s">
        <v>603</v>
      </c>
      <c r="E511" s="174">
        <v>0</v>
      </c>
      <c r="F511" s="133">
        <v>503</v>
      </c>
      <c r="G511" s="664">
        <v>53.96</v>
      </c>
      <c r="H511" s="690" t="s">
        <v>561</v>
      </c>
      <c r="J511" s="145" t="s">
        <v>891</v>
      </c>
      <c r="K511" s="175">
        <v>4.2099999999999999E-4</v>
      </c>
      <c r="L511" s="173" t="s">
        <v>603</v>
      </c>
      <c r="M511" s="174">
        <v>0</v>
      </c>
    </row>
    <row r="512" spans="1:13" ht="15" customHeight="1">
      <c r="A512" s="646"/>
      <c r="B512" s="649"/>
      <c r="C512" s="733"/>
      <c r="D512" s="152" t="s">
        <v>562</v>
      </c>
      <c r="E512" s="177">
        <v>4.3800000000000002E-4</v>
      </c>
      <c r="F512" s="133">
        <v>504</v>
      </c>
      <c r="G512" s="664"/>
      <c r="H512" s="690"/>
      <c r="J512" s="145" t="s">
        <v>891</v>
      </c>
      <c r="K512" s="145">
        <v>4.2099999999999999E-4</v>
      </c>
      <c r="L512" s="152" t="s">
        <v>562</v>
      </c>
      <c r="M512" s="177">
        <v>4.3800000000000002E-4</v>
      </c>
    </row>
    <row r="513" spans="1:13" ht="15" customHeight="1">
      <c r="A513" s="670"/>
      <c r="B513" s="671"/>
      <c r="C513" s="734"/>
      <c r="D513" s="272" t="s">
        <v>605</v>
      </c>
      <c r="E513" s="273">
        <v>4.6299999999999998E-4</v>
      </c>
      <c r="F513" s="133">
        <v>505</v>
      </c>
      <c r="G513" s="673"/>
      <c r="H513" s="698"/>
      <c r="J513" s="145" t="s">
        <v>891</v>
      </c>
      <c r="K513" s="145">
        <v>4.2099999999999999E-4</v>
      </c>
      <c r="L513" s="272" t="s">
        <v>605</v>
      </c>
      <c r="M513" s="273">
        <v>4.6299999999999998E-4</v>
      </c>
    </row>
    <row r="514" spans="1:13" ht="26">
      <c r="A514" s="221" t="s">
        <v>892</v>
      </c>
      <c r="B514" s="238" t="s">
        <v>893</v>
      </c>
      <c r="C514" s="239">
        <v>1.65E-4</v>
      </c>
      <c r="D514" s="240"/>
      <c r="E514" s="132">
        <v>4.5199999999999998E-4</v>
      </c>
      <c r="F514" s="133">
        <v>506</v>
      </c>
      <c r="G514" s="241">
        <v>83.34</v>
      </c>
      <c r="H514" s="242" t="s">
        <v>561</v>
      </c>
      <c r="J514" s="238" t="s">
        <v>893</v>
      </c>
      <c r="K514" s="239">
        <v>1.65E-4</v>
      </c>
      <c r="L514" s="240"/>
      <c r="M514" s="132">
        <v>4.5199999999999998E-4</v>
      </c>
    </row>
    <row r="515" spans="1:13" ht="15" customHeight="1">
      <c r="A515" s="646" t="s">
        <v>894</v>
      </c>
      <c r="B515" s="649" t="s">
        <v>895</v>
      </c>
      <c r="C515" s="652">
        <v>5.0299999999999997E-4</v>
      </c>
      <c r="D515" s="151" t="s">
        <v>560</v>
      </c>
      <c r="E515" s="144">
        <v>0</v>
      </c>
      <c r="F515" s="133">
        <v>507</v>
      </c>
      <c r="G515" s="664">
        <v>96.32</v>
      </c>
      <c r="H515" s="690" t="s">
        <v>561</v>
      </c>
      <c r="J515" s="145" t="s">
        <v>895</v>
      </c>
      <c r="K515" s="146">
        <v>5.0299999999999997E-4</v>
      </c>
      <c r="L515" s="151" t="s">
        <v>560</v>
      </c>
      <c r="M515" s="144">
        <v>0</v>
      </c>
    </row>
    <row r="516" spans="1:13" ht="15" customHeight="1">
      <c r="A516" s="646"/>
      <c r="B516" s="649"/>
      <c r="C516" s="652"/>
      <c r="D516" s="147" t="s">
        <v>569</v>
      </c>
      <c r="E516" s="148">
        <v>1.83E-4</v>
      </c>
      <c r="F516" s="133">
        <v>508</v>
      </c>
      <c r="G516" s="664"/>
      <c r="H516" s="690"/>
      <c r="J516" s="145" t="s">
        <v>895</v>
      </c>
      <c r="K516" s="145">
        <v>5.0299999999999997E-4</v>
      </c>
      <c r="L516" s="147" t="s">
        <v>569</v>
      </c>
      <c r="M516" s="148">
        <v>1.83E-4</v>
      </c>
    </row>
    <row r="517" spans="1:13" ht="15" customHeight="1">
      <c r="A517" s="646"/>
      <c r="B517" s="649"/>
      <c r="C517" s="652"/>
      <c r="D517" s="152" t="s">
        <v>617</v>
      </c>
      <c r="E517" s="148">
        <v>2.4800000000000001E-4</v>
      </c>
      <c r="F517" s="133">
        <v>509</v>
      </c>
      <c r="G517" s="664"/>
      <c r="H517" s="690"/>
      <c r="J517" s="145" t="s">
        <v>895</v>
      </c>
      <c r="K517" s="145">
        <v>5.0299999999999997E-4</v>
      </c>
      <c r="L517" s="152" t="s">
        <v>617</v>
      </c>
      <c r="M517" s="148">
        <v>2.4800000000000001E-4</v>
      </c>
    </row>
    <row r="518" spans="1:13" ht="15" customHeight="1">
      <c r="A518" s="646"/>
      <c r="B518" s="649"/>
      <c r="C518" s="652"/>
      <c r="D518" s="152" t="s">
        <v>618</v>
      </c>
      <c r="E518" s="148">
        <v>5.6400000000000005E-4</v>
      </c>
      <c r="F518" s="133">
        <v>510</v>
      </c>
      <c r="G518" s="664"/>
      <c r="H518" s="690"/>
      <c r="J518" s="145" t="s">
        <v>895</v>
      </c>
      <c r="K518" s="145">
        <v>5.0299999999999997E-4</v>
      </c>
      <c r="L518" s="152" t="s">
        <v>618</v>
      </c>
      <c r="M518" s="148">
        <v>5.6400000000000005E-4</v>
      </c>
    </row>
    <row r="519" spans="1:13" ht="15" customHeight="1">
      <c r="A519" s="691"/>
      <c r="B519" s="692"/>
      <c r="C519" s="693"/>
      <c r="D519" s="149" t="s">
        <v>557</v>
      </c>
      <c r="E519" s="150">
        <v>4.4799999999999999E-4</v>
      </c>
      <c r="F519" s="133">
        <v>511</v>
      </c>
      <c r="G519" s="694"/>
      <c r="H519" s="695"/>
      <c r="J519" s="145" t="s">
        <v>895</v>
      </c>
      <c r="K519" s="145">
        <v>5.0299999999999997E-4</v>
      </c>
      <c r="L519" s="149" t="s">
        <v>557</v>
      </c>
      <c r="M519" s="150">
        <v>4.4799999999999999E-4</v>
      </c>
    </row>
    <row r="520" spans="1:13" ht="15" customHeight="1">
      <c r="A520" s="646" t="s">
        <v>896</v>
      </c>
      <c r="B520" s="649" t="s">
        <v>897</v>
      </c>
      <c r="C520" s="652">
        <v>4.86E-4</v>
      </c>
      <c r="D520" s="151" t="s">
        <v>560</v>
      </c>
      <c r="E520" s="144">
        <v>0</v>
      </c>
      <c r="F520" s="133">
        <v>512</v>
      </c>
      <c r="G520" s="664">
        <v>100</v>
      </c>
      <c r="H520" s="690"/>
      <c r="J520" s="145" t="s">
        <v>897</v>
      </c>
      <c r="K520" s="146">
        <v>4.86E-4</v>
      </c>
      <c r="L520" s="151" t="s">
        <v>560</v>
      </c>
      <c r="M520" s="144">
        <v>0</v>
      </c>
    </row>
    <row r="521" spans="1:13" ht="15" customHeight="1">
      <c r="A521" s="646"/>
      <c r="B521" s="649"/>
      <c r="C521" s="652"/>
      <c r="D521" s="152" t="s">
        <v>562</v>
      </c>
      <c r="E521" s="148">
        <v>4.3600000000000003E-4</v>
      </c>
      <c r="F521" s="133">
        <v>513</v>
      </c>
      <c r="G521" s="664"/>
      <c r="H521" s="690"/>
      <c r="J521" s="145" t="s">
        <v>897</v>
      </c>
      <c r="K521" s="145">
        <v>4.86E-4</v>
      </c>
      <c r="L521" s="152" t="s">
        <v>562</v>
      </c>
      <c r="M521" s="148">
        <v>4.3600000000000003E-4</v>
      </c>
    </row>
    <row r="522" spans="1:13" ht="15" customHeight="1">
      <c r="A522" s="646"/>
      <c r="B522" s="649"/>
      <c r="C522" s="652"/>
      <c r="D522" s="149" t="s">
        <v>557</v>
      </c>
      <c r="E522" s="150">
        <v>3.8299999999999999E-4</v>
      </c>
      <c r="F522" s="133">
        <v>514</v>
      </c>
      <c r="G522" s="664"/>
      <c r="H522" s="690"/>
      <c r="J522" s="145" t="s">
        <v>897</v>
      </c>
      <c r="K522" s="145">
        <v>4.86E-4</v>
      </c>
      <c r="L522" s="149" t="s">
        <v>557</v>
      </c>
      <c r="M522" s="150">
        <v>3.8299999999999999E-4</v>
      </c>
    </row>
    <row r="523" spans="1:13" ht="15" customHeight="1">
      <c r="A523" s="646" t="s">
        <v>898</v>
      </c>
      <c r="B523" s="649" t="s">
        <v>899</v>
      </c>
      <c r="C523" s="652">
        <v>3.6699999999999998E-4</v>
      </c>
      <c r="D523" s="151" t="s">
        <v>560</v>
      </c>
      <c r="E523" s="144">
        <v>2.9399999999999999E-4</v>
      </c>
      <c r="F523" s="133">
        <v>515</v>
      </c>
      <c r="G523" s="664">
        <v>96.2</v>
      </c>
      <c r="H523" s="690" t="s">
        <v>561</v>
      </c>
      <c r="J523" s="145" t="s">
        <v>899</v>
      </c>
      <c r="K523" s="146">
        <v>3.6699999999999998E-4</v>
      </c>
      <c r="L523" s="151" t="s">
        <v>560</v>
      </c>
      <c r="M523" s="144">
        <v>2.9399999999999999E-4</v>
      </c>
    </row>
    <row r="524" spans="1:13" ht="15" customHeight="1">
      <c r="A524" s="646"/>
      <c r="B524" s="649"/>
      <c r="C524" s="652"/>
      <c r="D524" s="147" t="s">
        <v>569</v>
      </c>
      <c r="E524" s="148">
        <v>3.3300000000000002E-4</v>
      </c>
      <c r="F524" s="133">
        <v>516</v>
      </c>
      <c r="G524" s="664"/>
      <c r="H524" s="690"/>
      <c r="J524" s="145" t="s">
        <v>899</v>
      </c>
      <c r="K524" s="145">
        <v>3.6699999999999998E-4</v>
      </c>
      <c r="L524" s="147" t="s">
        <v>569</v>
      </c>
      <c r="M524" s="148">
        <v>3.3300000000000002E-4</v>
      </c>
    </row>
    <row r="525" spans="1:13" ht="15" customHeight="1">
      <c r="A525" s="646"/>
      <c r="B525" s="649"/>
      <c r="C525" s="652"/>
      <c r="D525" s="152" t="s">
        <v>632</v>
      </c>
      <c r="E525" s="148">
        <v>3.5500000000000001E-4</v>
      </c>
      <c r="F525" s="133">
        <v>517</v>
      </c>
      <c r="G525" s="664"/>
      <c r="H525" s="690"/>
      <c r="J525" s="145" t="s">
        <v>899</v>
      </c>
      <c r="K525" s="145">
        <v>3.6699999999999998E-4</v>
      </c>
      <c r="L525" s="152" t="s">
        <v>632</v>
      </c>
      <c r="M525" s="148">
        <v>3.5500000000000001E-4</v>
      </c>
    </row>
    <row r="526" spans="1:13" ht="15" customHeight="1">
      <c r="A526" s="646"/>
      <c r="B526" s="649"/>
      <c r="C526" s="652"/>
      <c r="D526" s="149" t="s">
        <v>557</v>
      </c>
      <c r="E526" s="150">
        <v>4.2299999999999998E-4</v>
      </c>
      <c r="F526" s="133">
        <v>518</v>
      </c>
      <c r="G526" s="664"/>
      <c r="H526" s="690"/>
      <c r="J526" s="145" t="s">
        <v>899</v>
      </c>
      <c r="K526" s="145">
        <v>3.6699999999999998E-4</v>
      </c>
      <c r="L526" s="149" t="s">
        <v>557</v>
      </c>
      <c r="M526" s="150">
        <v>4.2299999999999998E-4</v>
      </c>
    </row>
    <row r="527" spans="1:13" ht="15" customHeight="1">
      <c r="A527" s="136" t="s">
        <v>900</v>
      </c>
      <c r="B527" s="153" t="s">
        <v>901</v>
      </c>
      <c r="C527" s="138">
        <v>4.3100000000000001E-4</v>
      </c>
      <c r="D527" s="139"/>
      <c r="E527" s="140">
        <v>4.9399999999999997E-4</v>
      </c>
      <c r="F527" s="133">
        <v>519</v>
      </c>
      <c r="G527" s="141">
        <v>100</v>
      </c>
      <c r="H527" s="142"/>
      <c r="J527" s="153" t="s">
        <v>901</v>
      </c>
      <c r="K527" s="138">
        <v>4.3100000000000001E-4</v>
      </c>
      <c r="L527" s="139"/>
      <c r="M527" s="140">
        <v>4.9399999999999997E-4</v>
      </c>
    </row>
    <row r="528" spans="1:13" ht="15" customHeight="1">
      <c r="A528" s="136" t="s">
        <v>902</v>
      </c>
      <c r="B528" s="153" t="s">
        <v>903</v>
      </c>
      <c r="C528" s="138">
        <v>3.9300000000000001E-4</v>
      </c>
      <c r="D528" s="139"/>
      <c r="E528" s="140">
        <v>3.8499999999999998E-4</v>
      </c>
      <c r="F528" s="133">
        <v>520</v>
      </c>
      <c r="G528" s="141">
        <v>100</v>
      </c>
      <c r="H528" s="142"/>
      <c r="J528" s="153" t="s">
        <v>903</v>
      </c>
      <c r="K528" s="138">
        <v>3.9300000000000001E-4</v>
      </c>
      <c r="L528" s="139"/>
      <c r="M528" s="140">
        <v>3.8499999999999998E-4</v>
      </c>
    </row>
    <row r="529" spans="1:13" ht="15" customHeight="1">
      <c r="A529" s="646" t="s">
        <v>904</v>
      </c>
      <c r="B529" s="649" t="s">
        <v>905</v>
      </c>
      <c r="C529" s="652">
        <v>4.8700000000000002E-4</v>
      </c>
      <c r="D529" s="151" t="s">
        <v>560</v>
      </c>
      <c r="E529" s="194">
        <v>0</v>
      </c>
      <c r="F529" s="133">
        <v>521</v>
      </c>
      <c r="G529" s="664">
        <v>100</v>
      </c>
      <c r="H529" s="690"/>
      <c r="J529" s="145" t="s">
        <v>905</v>
      </c>
      <c r="K529" s="146">
        <v>4.8700000000000002E-4</v>
      </c>
      <c r="L529" s="151" t="s">
        <v>560</v>
      </c>
      <c r="M529" s="194">
        <v>0</v>
      </c>
    </row>
    <row r="530" spans="1:13" ht="15" customHeight="1">
      <c r="A530" s="646"/>
      <c r="B530" s="649"/>
      <c r="C530" s="652"/>
      <c r="D530" s="152" t="s">
        <v>562</v>
      </c>
      <c r="E530" s="148">
        <v>4.8999999999999998E-4</v>
      </c>
      <c r="F530" s="133">
        <v>522</v>
      </c>
      <c r="G530" s="664"/>
      <c r="H530" s="690"/>
      <c r="J530" s="145" t="s">
        <v>905</v>
      </c>
      <c r="K530" s="145">
        <v>4.8700000000000002E-4</v>
      </c>
      <c r="L530" s="152" t="s">
        <v>562</v>
      </c>
      <c r="M530" s="148">
        <v>4.8999999999999998E-4</v>
      </c>
    </row>
    <row r="531" spans="1:13" ht="15" customHeight="1">
      <c r="A531" s="646"/>
      <c r="B531" s="649"/>
      <c r="C531" s="652"/>
      <c r="D531" s="149" t="s">
        <v>557</v>
      </c>
      <c r="E531" s="132">
        <v>3.7199999999999999E-4</v>
      </c>
      <c r="F531" s="133">
        <v>523</v>
      </c>
      <c r="G531" s="664"/>
      <c r="H531" s="690"/>
      <c r="J531" s="145" t="s">
        <v>905</v>
      </c>
      <c r="K531" s="145">
        <v>4.8700000000000002E-4</v>
      </c>
      <c r="L531" s="149" t="s">
        <v>557</v>
      </c>
      <c r="M531" s="132">
        <v>3.7199999999999999E-4</v>
      </c>
    </row>
    <row r="532" spans="1:13" ht="15" customHeight="1">
      <c r="A532" s="646" t="s">
        <v>906</v>
      </c>
      <c r="B532" s="649" t="s">
        <v>907</v>
      </c>
      <c r="C532" s="652">
        <v>4.2099999999999999E-4</v>
      </c>
      <c r="D532" s="151" t="s">
        <v>560</v>
      </c>
      <c r="E532" s="144">
        <v>0</v>
      </c>
      <c r="F532" s="133">
        <v>524</v>
      </c>
      <c r="G532" s="664">
        <v>90.86</v>
      </c>
      <c r="H532" s="690" t="s">
        <v>561</v>
      </c>
      <c r="J532" s="145" t="s">
        <v>907</v>
      </c>
      <c r="K532" s="146">
        <v>4.2099999999999999E-4</v>
      </c>
      <c r="L532" s="151" t="s">
        <v>560</v>
      </c>
      <c r="M532" s="144">
        <v>0</v>
      </c>
    </row>
    <row r="533" spans="1:13" ht="15" customHeight="1">
      <c r="A533" s="646"/>
      <c r="B533" s="649"/>
      <c r="C533" s="652"/>
      <c r="D533" s="184" t="s">
        <v>562</v>
      </c>
      <c r="E533" s="148">
        <v>4.4700000000000002E-4</v>
      </c>
      <c r="F533" s="133">
        <v>525</v>
      </c>
      <c r="G533" s="664"/>
      <c r="H533" s="690"/>
      <c r="J533" s="145" t="s">
        <v>907</v>
      </c>
      <c r="K533" s="145">
        <v>4.2099999999999999E-4</v>
      </c>
      <c r="L533" s="184" t="s">
        <v>562</v>
      </c>
      <c r="M533" s="148">
        <v>4.4700000000000002E-4</v>
      </c>
    </row>
    <row r="534" spans="1:13" ht="15" customHeight="1">
      <c r="A534" s="646"/>
      <c r="B534" s="649"/>
      <c r="C534" s="652"/>
      <c r="D534" s="149" t="s">
        <v>557</v>
      </c>
      <c r="E534" s="150">
        <v>4.7199999999999998E-4</v>
      </c>
      <c r="F534" s="133">
        <v>526</v>
      </c>
      <c r="G534" s="664"/>
      <c r="H534" s="690"/>
      <c r="J534" s="145" t="s">
        <v>907</v>
      </c>
      <c r="K534" s="145">
        <v>4.2099999999999999E-4</v>
      </c>
      <c r="L534" s="149" t="s">
        <v>557</v>
      </c>
      <c r="M534" s="150">
        <v>4.7199999999999998E-4</v>
      </c>
    </row>
    <row r="535" spans="1:13" ht="15" customHeight="1">
      <c r="A535" s="136" t="s">
        <v>908</v>
      </c>
      <c r="B535" s="153" t="s">
        <v>909</v>
      </c>
      <c r="C535" s="138">
        <v>4.4000000000000002E-4</v>
      </c>
      <c r="D535" s="139"/>
      <c r="E535" s="140">
        <v>3.8400000000000001E-4</v>
      </c>
      <c r="F535" s="133">
        <v>527</v>
      </c>
      <c r="G535" s="141">
        <v>100</v>
      </c>
      <c r="H535" s="142"/>
      <c r="J535" s="153" t="s">
        <v>909</v>
      </c>
      <c r="K535" s="138">
        <v>4.4000000000000002E-4</v>
      </c>
      <c r="L535" s="139"/>
      <c r="M535" s="140">
        <v>3.8400000000000001E-4</v>
      </c>
    </row>
    <row r="536" spans="1:13" ht="15" customHeight="1">
      <c r="A536" s="136" t="s">
        <v>910</v>
      </c>
      <c r="B536" s="153" t="s">
        <v>911</v>
      </c>
      <c r="C536" s="138">
        <v>5.0000000000000002E-5</v>
      </c>
      <c r="D536" s="274"/>
      <c r="E536" s="261">
        <v>4.3100000000000001E-4</v>
      </c>
      <c r="F536" s="133">
        <v>528</v>
      </c>
      <c r="G536" s="141">
        <v>100</v>
      </c>
      <c r="H536" s="142"/>
      <c r="J536" s="153" t="s">
        <v>911</v>
      </c>
      <c r="K536" s="138">
        <v>5.0000000000000002E-5</v>
      </c>
      <c r="L536" s="274"/>
      <c r="M536" s="261">
        <v>4.3100000000000001E-4</v>
      </c>
    </row>
    <row r="537" spans="1:13" ht="15" customHeight="1">
      <c r="A537" s="275" t="s">
        <v>912</v>
      </c>
      <c r="B537" s="222" t="s">
        <v>913</v>
      </c>
      <c r="C537" s="223">
        <v>4.5399999999999998E-4</v>
      </c>
      <c r="D537" s="240"/>
      <c r="E537" s="132">
        <v>4.57E-4</v>
      </c>
      <c r="F537" s="133">
        <v>529</v>
      </c>
      <c r="G537" s="276">
        <v>100</v>
      </c>
      <c r="H537" s="258"/>
      <c r="J537" s="222" t="s">
        <v>913</v>
      </c>
      <c r="K537" s="223">
        <v>4.5399999999999998E-4</v>
      </c>
      <c r="L537" s="240"/>
      <c r="M537" s="132">
        <v>4.57E-4</v>
      </c>
    </row>
    <row r="538" spans="1:13" ht="15" customHeight="1">
      <c r="A538" s="675" t="s">
        <v>914</v>
      </c>
      <c r="B538" s="678" t="s">
        <v>915</v>
      </c>
      <c r="C538" s="769">
        <v>4.06E-4</v>
      </c>
      <c r="D538" s="154" t="s">
        <v>560</v>
      </c>
      <c r="E538" s="144">
        <v>0</v>
      </c>
      <c r="F538" s="133">
        <v>530</v>
      </c>
      <c r="G538" s="686">
        <v>0.76</v>
      </c>
      <c r="H538" s="732" t="s">
        <v>561</v>
      </c>
      <c r="J538" s="182" t="s">
        <v>915</v>
      </c>
      <c r="K538" s="277">
        <v>4.06E-4</v>
      </c>
      <c r="L538" s="154" t="s">
        <v>560</v>
      </c>
      <c r="M538" s="144">
        <v>0</v>
      </c>
    </row>
    <row r="539" spans="1:13" ht="15" customHeight="1">
      <c r="A539" s="676"/>
      <c r="B539" s="649"/>
      <c r="C539" s="708"/>
      <c r="D539" s="156" t="s">
        <v>569</v>
      </c>
      <c r="E539" s="148">
        <v>0</v>
      </c>
      <c r="F539" s="133">
        <v>531</v>
      </c>
      <c r="G539" s="686"/>
      <c r="H539" s="732"/>
      <c r="J539" s="182" t="s">
        <v>915</v>
      </c>
      <c r="K539" s="145">
        <v>4.06E-4</v>
      </c>
      <c r="L539" s="156" t="s">
        <v>569</v>
      </c>
      <c r="M539" s="148">
        <v>0</v>
      </c>
    </row>
    <row r="540" spans="1:13" ht="15" customHeight="1">
      <c r="A540" s="676"/>
      <c r="B540" s="649"/>
      <c r="C540" s="708"/>
      <c r="D540" s="278" t="s">
        <v>632</v>
      </c>
      <c r="E540" s="148">
        <v>9.5600000000000004E-4</v>
      </c>
      <c r="F540" s="133">
        <v>532</v>
      </c>
      <c r="G540" s="686"/>
      <c r="H540" s="732"/>
      <c r="J540" s="182" t="s">
        <v>915</v>
      </c>
      <c r="K540" s="145">
        <v>4.06E-4</v>
      </c>
      <c r="L540" s="278" t="s">
        <v>632</v>
      </c>
      <c r="M540" s="148">
        <v>9.5600000000000004E-4</v>
      </c>
    </row>
    <row r="541" spans="1:13" ht="15" customHeight="1">
      <c r="A541" s="677"/>
      <c r="B541" s="671"/>
      <c r="C541" s="770"/>
      <c r="D541" s="158" t="s">
        <v>557</v>
      </c>
      <c r="E541" s="150">
        <v>4.28E-4</v>
      </c>
      <c r="F541" s="133">
        <v>533</v>
      </c>
      <c r="G541" s="686"/>
      <c r="H541" s="732"/>
      <c r="J541" s="182" t="s">
        <v>915</v>
      </c>
      <c r="K541" s="145">
        <v>4.06E-4</v>
      </c>
      <c r="L541" s="158" t="s">
        <v>557</v>
      </c>
      <c r="M541" s="150">
        <v>4.28E-4</v>
      </c>
    </row>
    <row r="542" spans="1:13" ht="15" customHeight="1">
      <c r="A542" s="647" t="s">
        <v>916</v>
      </c>
      <c r="B542" s="650" t="s">
        <v>917</v>
      </c>
      <c r="C542" s="653">
        <v>2.5099999999999998E-4</v>
      </c>
      <c r="D542" s="151" t="s">
        <v>560</v>
      </c>
      <c r="E542" s="144">
        <v>0</v>
      </c>
      <c r="F542" s="133">
        <v>534</v>
      </c>
      <c r="G542" s="656">
        <v>70.69</v>
      </c>
      <c r="H542" s="721" t="s">
        <v>561</v>
      </c>
      <c r="J542" s="204" t="s">
        <v>917</v>
      </c>
      <c r="K542" s="166">
        <v>2.5099999999999998E-4</v>
      </c>
      <c r="L542" s="151" t="s">
        <v>560</v>
      </c>
      <c r="M542" s="144">
        <v>0</v>
      </c>
    </row>
    <row r="543" spans="1:13" ht="15" customHeight="1">
      <c r="A543" s="646"/>
      <c r="B543" s="649"/>
      <c r="C543" s="652"/>
      <c r="D543" s="147" t="s">
        <v>556</v>
      </c>
      <c r="E543" s="148">
        <v>2.43E-4</v>
      </c>
      <c r="F543" s="133">
        <v>535</v>
      </c>
      <c r="G543" s="664"/>
      <c r="H543" s="690"/>
      <c r="J543" s="204" t="s">
        <v>917</v>
      </c>
      <c r="K543" s="145">
        <v>2.5099999999999998E-4</v>
      </c>
      <c r="L543" s="147" t="s">
        <v>556</v>
      </c>
      <c r="M543" s="148">
        <v>2.43E-4</v>
      </c>
    </row>
    <row r="544" spans="1:13" ht="15" customHeight="1">
      <c r="A544" s="646"/>
      <c r="B544" s="649"/>
      <c r="C544" s="652"/>
      <c r="D544" s="149" t="s">
        <v>557</v>
      </c>
      <c r="E544" s="150">
        <v>4.1599999999999997E-4</v>
      </c>
      <c r="F544" s="133">
        <v>536</v>
      </c>
      <c r="G544" s="664"/>
      <c r="H544" s="690"/>
      <c r="J544" s="204" t="s">
        <v>917</v>
      </c>
      <c r="K544" s="145">
        <v>2.5099999999999998E-4</v>
      </c>
      <c r="L544" s="149" t="s">
        <v>557</v>
      </c>
      <c r="M544" s="150">
        <v>4.1599999999999997E-4</v>
      </c>
    </row>
    <row r="545" spans="1:13" ht="15" customHeight="1">
      <c r="A545" s="646" t="s">
        <v>918</v>
      </c>
      <c r="B545" s="649" t="s">
        <v>919</v>
      </c>
      <c r="C545" s="652">
        <v>3.0699999999999998E-4</v>
      </c>
      <c r="D545" s="151" t="s">
        <v>560</v>
      </c>
      <c r="E545" s="144">
        <v>0</v>
      </c>
      <c r="F545" s="133">
        <v>537</v>
      </c>
      <c r="G545" s="664">
        <v>100</v>
      </c>
      <c r="H545" s="690"/>
      <c r="J545" s="145" t="s">
        <v>919</v>
      </c>
      <c r="K545" s="146">
        <v>3.0699999999999998E-4</v>
      </c>
      <c r="L545" s="151" t="s">
        <v>560</v>
      </c>
      <c r="M545" s="144">
        <v>0</v>
      </c>
    </row>
    <row r="546" spans="1:13" ht="15" customHeight="1">
      <c r="A546" s="646"/>
      <c r="B546" s="649"/>
      <c r="C546" s="652"/>
      <c r="D546" s="131" t="s">
        <v>556</v>
      </c>
      <c r="E546" s="148">
        <v>4.3300000000000001E-4</v>
      </c>
      <c r="F546" s="133">
        <v>538</v>
      </c>
      <c r="G546" s="664"/>
      <c r="H546" s="690"/>
      <c r="J546" s="145" t="s">
        <v>919</v>
      </c>
      <c r="K546" s="145">
        <v>3.0699999999999998E-4</v>
      </c>
      <c r="L546" s="131" t="s">
        <v>556</v>
      </c>
      <c r="M546" s="148">
        <v>4.3300000000000001E-4</v>
      </c>
    </row>
    <row r="547" spans="1:13" ht="15" customHeight="1">
      <c r="A547" s="646"/>
      <c r="B547" s="649"/>
      <c r="C547" s="652"/>
      <c r="D547" s="149" t="s">
        <v>557</v>
      </c>
      <c r="E547" s="150">
        <v>2.12E-4</v>
      </c>
      <c r="F547" s="133">
        <v>539</v>
      </c>
      <c r="G547" s="664"/>
      <c r="H547" s="690"/>
      <c r="J547" s="145" t="s">
        <v>919</v>
      </c>
      <c r="K547" s="145">
        <v>3.0699999999999998E-4</v>
      </c>
      <c r="L547" s="149" t="s">
        <v>557</v>
      </c>
      <c r="M547" s="150">
        <v>2.12E-4</v>
      </c>
    </row>
    <row r="548" spans="1:13" ht="15" customHeight="1">
      <c r="A548" s="136" t="s">
        <v>920</v>
      </c>
      <c r="B548" s="153" t="s">
        <v>921</v>
      </c>
      <c r="C548" s="138">
        <v>4.6999999999999999E-4</v>
      </c>
      <c r="D548" s="139"/>
      <c r="E548" s="140">
        <v>4.7399999999999997E-4</v>
      </c>
      <c r="F548" s="133">
        <v>540</v>
      </c>
      <c r="G548" s="141">
        <v>100</v>
      </c>
      <c r="H548" s="142"/>
      <c r="J548" s="153" t="s">
        <v>921</v>
      </c>
      <c r="K548" s="138">
        <v>4.6999999999999999E-4</v>
      </c>
      <c r="L548" s="139"/>
      <c r="M548" s="140">
        <v>4.7399999999999997E-4</v>
      </c>
    </row>
    <row r="549" spans="1:13" ht="15" customHeight="1">
      <c r="A549" s="136" t="s">
        <v>922</v>
      </c>
      <c r="B549" s="153" t="s">
        <v>923</v>
      </c>
      <c r="C549" s="138">
        <v>3.6999999999999998E-5</v>
      </c>
      <c r="D549" s="139"/>
      <c r="E549" s="140">
        <v>4.3199999999999998E-4</v>
      </c>
      <c r="F549" s="133">
        <v>541</v>
      </c>
      <c r="G549" s="141">
        <v>100</v>
      </c>
      <c r="H549" s="142"/>
      <c r="J549" s="153" t="s">
        <v>923</v>
      </c>
      <c r="K549" s="138">
        <v>3.6999999999999998E-5</v>
      </c>
      <c r="L549" s="139"/>
      <c r="M549" s="140">
        <v>4.3199999999999998E-4</v>
      </c>
    </row>
    <row r="550" spans="1:13" ht="15" customHeight="1">
      <c r="A550" s="646" t="s">
        <v>924</v>
      </c>
      <c r="B550" s="649" t="s">
        <v>925</v>
      </c>
      <c r="C550" s="652">
        <v>4.6E-5</v>
      </c>
      <c r="D550" s="151" t="s">
        <v>560</v>
      </c>
      <c r="E550" s="144">
        <v>0</v>
      </c>
      <c r="F550" s="133">
        <v>542</v>
      </c>
      <c r="G550" s="664">
        <v>100</v>
      </c>
      <c r="H550" s="690"/>
      <c r="J550" s="145" t="s">
        <v>925</v>
      </c>
      <c r="K550" s="146">
        <v>4.6E-5</v>
      </c>
      <c r="L550" s="151" t="s">
        <v>560</v>
      </c>
      <c r="M550" s="144">
        <v>0</v>
      </c>
    </row>
    <row r="551" spans="1:13" ht="15" customHeight="1">
      <c r="A551" s="646"/>
      <c r="B551" s="650"/>
      <c r="C551" s="652"/>
      <c r="D551" s="147" t="s">
        <v>556</v>
      </c>
      <c r="E551" s="148">
        <v>3.97E-4</v>
      </c>
      <c r="F551" s="133">
        <v>543</v>
      </c>
      <c r="G551" s="664"/>
      <c r="H551" s="690"/>
      <c r="J551" s="145" t="s">
        <v>925</v>
      </c>
      <c r="K551" s="145">
        <v>4.6E-5</v>
      </c>
      <c r="L551" s="147" t="s">
        <v>556</v>
      </c>
      <c r="M551" s="148">
        <v>3.97E-4</v>
      </c>
    </row>
    <row r="552" spans="1:13" ht="15" customHeight="1">
      <c r="A552" s="646"/>
      <c r="B552" s="651"/>
      <c r="C552" s="652"/>
      <c r="D552" s="149" t="s">
        <v>557</v>
      </c>
      <c r="E552" s="150">
        <v>3.39E-4</v>
      </c>
      <c r="F552" s="133">
        <v>544</v>
      </c>
      <c r="G552" s="664"/>
      <c r="H552" s="690"/>
      <c r="J552" s="145" t="s">
        <v>925</v>
      </c>
      <c r="K552" s="145">
        <v>4.6E-5</v>
      </c>
      <c r="L552" s="149" t="s">
        <v>557</v>
      </c>
      <c r="M552" s="150">
        <v>3.39E-4</v>
      </c>
    </row>
    <row r="553" spans="1:13" ht="15" customHeight="1">
      <c r="A553" s="136" t="s">
        <v>926</v>
      </c>
      <c r="B553" s="279" t="s">
        <v>927</v>
      </c>
      <c r="C553" s="138">
        <v>4.5399999999999998E-4</v>
      </c>
      <c r="D553" s="139"/>
      <c r="E553" s="140">
        <v>4.57E-4</v>
      </c>
      <c r="F553" s="133">
        <v>545</v>
      </c>
      <c r="G553" s="141">
        <v>100</v>
      </c>
      <c r="H553" s="142"/>
      <c r="J553" s="279" t="s">
        <v>927</v>
      </c>
      <c r="K553" s="138">
        <v>4.5399999999999998E-4</v>
      </c>
      <c r="L553" s="139"/>
      <c r="M553" s="140">
        <v>4.57E-4</v>
      </c>
    </row>
    <row r="554" spans="1:13" ht="15" customHeight="1">
      <c r="A554" s="136" t="s">
        <v>928</v>
      </c>
      <c r="B554" s="137" t="s">
        <v>929</v>
      </c>
      <c r="C554" s="138">
        <v>4.6999999999999997E-5</v>
      </c>
      <c r="D554" s="139"/>
      <c r="E554" s="140">
        <v>4.1199999999999999E-4</v>
      </c>
      <c r="F554" s="133">
        <v>546</v>
      </c>
      <c r="G554" s="141">
        <v>100</v>
      </c>
      <c r="H554" s="142"/>
      <c r="J554" s="137" t="s">
        <v>929</v>
      </c>
      <c r="K554" s="138">
        <v>4.6999999999999997E-5</v>
      </c>
      <c r="L554" s="139"/>
      <c r="M554" s="140">
        <v>4.1199999999999999E-4</v>
      </c>
    </row>
    <row r="555" spans="1:13" ht="15" customHeight="1">
      <c r="A555" s="136" t="s">
        <v>930</v>
      </c>
      <c r="B555" s="153" t="s">
        <v>931</v>
      </c>
      <c r="C555" s="138">
        <v>4.3800000000000002E-4</v>
      </c>
      <c r="D555" s="139"/>
      <c r="E555" s="140">
        <v>4.1300000000000001E-4</v>
      </c>
      <c r="F555" s="133">
        <v>547</v>
      </c>
      <c r="G555" s="141">
        <v>100</v>
      </c>
      <c r="H555" s="142"/>
      <c r="J555" s="153" t="s">
        <v>931</v>
      </c>
      <c r="K555" s="138">
        <v>4.3800000000000002E-4</v>
      </c>
      <c r="L555" s="139"/>
      <c r="M555" s="140">
        <v>4.1300000000000001E-4</v>
      </c>
    </row>
    <row r="556" spans="1:13" ht="15" customHeight="1">
      <c r="A556" s="646" t="s">
        <v>932</v>
      </c>
      <c r="B556" s="649" t="s">
        <v>933</v>
      </c>
      <c r="C556" s="652">
        <v>5.8500000000000002E-4</v>
      </c>
      <c r="D556" s="151" t="s">
        <v>560</v>
      </c>
      <c r="E556" s="148">
        <v>0</v>
      </c>
      <c r="F556" s="133">
        <v>548</v>
      </c>
      <c r="G556" s="664">
        <v>100</v>
      </c>
      <c r="H556" s="690"/>
      <c r="J556" s="145" t="s">
        <v>933</v>
      </c>
      <c r="K556" s="146">
        <v>5.8500000000000002E-4</v>
      </c>
      <c r="L556" s="151" t="s">
        <v>560</v>
      </c>
      <c r="M556" s="148">
        <v>0</v>
      </c>
    </row>
    <row r="557" spans="1:13" ht="15" customHeight="1">
      <c r="A557" s="646"/>
      <c r="B557" s="649"/>
      <c r="C557" s="652"/>
      <c r="D557" s="147" t="s">
        <v>569</v>
      </c>
      <c r="E557" s="148">
        <v>2.6899999999999998E-4</v>
      </c>
      <c r="F557" s="133">
        <v>549</v>
      </c>
      <c r="G557" s="664"/>
      <c r="H557" s="690"/>
      <c r="J557" s="145" t="s">
        <v>933</v>
      </c>
      <c r="K557" s="145">
        <v>5.8500000000000002E-4</v>
      </c>
      <c r="L557" s="147" t="s">
        <v>569</v>
      </c>
      <c r="M557" s="148">
        <v>2.6899999999999998E-4</v>
      </c>
    </row>
    <row r="558" spans="1:13" ht="15" customHeight="1">
      <c r="A558" s="646"/>
      <c r="B558" s="649"/>
      <c r="C558" s="652"/>
      <c r="D558" s="152" t="s">
        <v>617</v>
      </c>
      <c r="E558" s="148">
        <v>4.8799999999999999E-4</v>
      </c>
      <c r="F558" s="133">
        <v>550</v>
      </c>
      <c r="G558" s="664"/>
      <c r="H558" s="690"/>
      <c r="J558" s="145" t="s">
        <v>933</v>
      </c>
      <c r="K558" s="145">
        <v>5.8500000000000002E-4</v>
      </c>
      <c r="L558" s="152" t="s">
        <v>617</v>
      </c>
      <c r="M558" s="148">
        <v>4.8799999999999999E-4</v>
      </c>
    </row>
    <row r="559" spans="1:13" ht="15" customHeight="1">
      <c r="A559" s="646"/>
      <c r="B559" s="649"/>
      <c r="C559" s="652"/>
      <c r="D559" s="280" t="s">
        <v>934</v>
      </c>
      <c r="E559" s="148">
        <v>5.3600000000000002E-4</v>
      </c>
      <c r="F559" s="133">
        <v>551</v>
      </c>
      <c r="G559" s="664"/>
      <c r="H559" s="690"/>
      <c r="J559" s="145" t="s">
        <v>933</v>
      </c>
      <c r="K559" s="145">
        <v>5.8500000000000002E-4</v>
      </c>
      <c r="L559" s="280" t="s">
        <v>934</v>
      </c>
      <c r="M559" s="148">
        <v>5.3600000000000002E-4</v>
      </c>
    </row>
    <row r="560" spans="1:13" ht="15" customHeight="1">
      <c r="A560" s="646"/>
      <c r="B560" s="649"/>
      <c r="C560" s="652"/>
      <c r="D560" s="149" t="s">
        <v>557</v>
      </c>
      <c r="E560" s="140">
        <v>4.9100000000000001E-4</v>
      </c>
      <c r="F560" s="133">
        <v>552</v>
      </c>
      <c r="G560" s="664"/>
      <c r="H560" s="690"/>
      <c r="J560" s="145" t="s">
        <v>933</v>
      </c>
      <c r="K560" s="145">
        <v>5.8500000000000002E-4</v>
      </c>
      <c r="L560" s="149" t="s">
        <v>557</v>
      </c>
      <c r="M560" s="140">
        <v>4.9100000000000001E-4</v>
      </c>
    </row>
    <row r="561" spans="1:13" ht="15" customHeight="1">
      <c r="A561" s="136" t="s">
        <v>935</v>
      </c>
      <c r="B561" s="153" t="s">
        <v>936</v>
      </c>
      <c r="C561" s="138">
        <v>3.2000000000000003E-4</v>
      </c>
      <c r="D561" s="139"/>
      <c r="E561" s="140">
        <v>2.6499999999999999E-4</v>
      </c>
      <c r="F561" s="133">
        <v>553</v>
      </c>
      <c r="G561" s="141">
        <v>100</v>
      </c>
      <c r="H561" s="142"/>
      <c r="J561" s="153" t="s">
        <v>936</v>
      </c>
      <c r="K561" s="138">
        <v>3.2000000000000003E-4</v>
      </c>
      <c r="L561" s="139"/>
      <c r="M561" s="140">
        <v>2.6499999999999999E-4</v>
      </c>
    </row>
    <row r="562" spans="1:13" ht="15" customHeight="1">
      <c r="A562" s="136" t="s">
        <v>937</v>
      </c>
      <c r="B562" s="153" t="s">
        <v>938</v>
      </c>
      <c r="C562" s="138" t="s">
        <v>635</v>
      </c>
      <c r="D562" s="139"/>
      <c r="E562" s="140">
        <v>3.4299999999999999E-4</v>
      </c>
      <c r="F562" s="133">
        <v>554</v>
      </c>
      <c r="G562" s="141" t="s">
        <v>555</v>
      </c>
      <c r="H562" s="142"/>
      <c r="J562" s="153" t="s">
        <v>938</v>
      </c>
      <c r="K562" s="138">
        <v>4.4099999999999999E-4</v>
      </c>
      <c r="L562" s="139"/>
      <c r="M562" s="140">
        <v>3.4299999999999999E-4</v>
      </c>
    </row>
    <row r="563" spans="1:13" ht="15" customHeight="1">
      <c r="A563" s="136" t="s">
        <v>939</v>
      </c>
      <c r="B563" s="153" t="s">
        <v>940</v>
      </c>
      <c r="C563" s="138" t="s">
        <v>635</v>
      </c>
      <c r="D563" s="139"/>
      <c r="E563" s="140">
        <v>3.7599999999999998E-4</v>
      </c>
      <c r="F563" s="133">
        <v>555</v>
      </c>
      <c r="G563" s="141" t="s">
        <v>555</v>
      </c>
      <c r="H563" s="135"/>
      <c r="J563" s="153" t="s">
        <v>940</v>
      </c>
      <c r="K563" s="138">
        <v>4.4099999999999999E-4</v>
      </c>
      <c r="L563" s="139"/>
      <c r="M563" s="140">
        <v>3.7599999999999998E-4</v>
      </c>
    </row>
    <row r="564" spans="1:13" ht="15" customHeight="1">
      <c r="A564" s="646" t="s">
        <v>941</v>
      </c>
      <c r="B564" s="649" t="s">
        <v>942</v>
      </c>
      <c r="C564" s="652">
        <v>2.7300000000000002E-4</v>
      </c>
      <c r="D564" s="151" t="s">
        <v>560</v>
      </c>
      <c r="E564" s="144">
        <v>0</v>
      </c>
      <c r="F564" s="133">
        <v>556</v>
      </c>
      <c r="G564" s="764">
        <v>100</v>
      </c>
      <c r="H564" s="766"/>
      <c r="J564" s="145" t="s">
        <v>942</v>
      </c>
      <c r="K564" s="146">
        <v>2.7300000000000002E-4</v>
      </c>
      <c r="L564" s="151" t="s">
        <v>560</v>
      </c>
      <c r="M564" s="144">
        <v>0</v>
      </c>
    </row>
    <row r="565" spans="1:13" ht="15" customHeight="1">
      <c r="A565" s="646"/>
      <c r="B565" s="649"/>
      <c r="C565" s="652"/>
      <c r="D565" s="131" t="s">
        <v>556</v>
      </c>
      <c r="E565" s="148">
        <v>4.73E-4</v>
      </c>
      <c r="F565" s="133">
        <v>557</v>
      </c>
      <c r="G565" s="764"/>
      <c r="H565" s="766"/>
      <c r="J565" s="145" t="s">
        <v>942</v>
      </c>
      <c r="K565" s="145">
        <v>2.7300000000000002E-4</v>
      </c>
      <c r="L565" s="131" t="s">
        <v>556</v>
      </c>
      <c r="M565" s="148">
        <v>4.73E-4</v>
      </c>
    </row>
    <row r="566" spans="1:13" ht="15" customHeight="1">
      <c r="A566" s="670"/>
      <c r="B566" s="671"/>
      <c r="C566" s="672"/>
      <c r="D566" s="161" t="s">
        <v>557</v>
      </c>
      <c r="E566" s="162">
        <v>4.8000000000000001E-4</v>
      </c>
      <c r="F566" s="133">
        <v>558</v>
      </c>
      <c r="G566" s="765"/>
      <c r="H566" s="732"/>
      <c r="J566" s="145" t="s">
        <v>942</v>
      </c>
      <c r="K566" s="145">
        <v>2.7300000000000002E-4</v>
      </c>
      <c r="L566" s="161" t="s">
        <v>557</v>
      </c>
      <c r="M566" s="162">
        <v>4.8000000000000001E-4</v>
      </c>
    </row>
    <row r="567" spans="1:13" ht="15" customHeight="1">
      <c r="A567" s="647" t="s">
        <v>943</v>
      </c>
      <c r="B567" s="650" t="s">
        <v>944</v>
      </c>
      <c r="C567" s="653">
        <v>4.6799999999999999E-4</v>
      </c>
      <c r="D567" s="163" t="s">
        <v>560</v>
      </c>
      <c r="E567" s="281">
        <v>0</v>
      </c>
      <c r="F567" s="133">
        <v>559</v>
      </c>
      <c r="G567" s="767">
        <v>99.74</v>
      </c>
      <c r="H567" s="768" t="s">
        <v>690</v>
      </c>
      <c r="J567" s="204" t="s">
        <v>944</v>
      </c>
      <c r="K567" s="166">
        <v>4.6799999999999999E-4</v>
      </c>
      <c r="L567" s="163" t="s">
        <v>560</v>
      </c>
      <c r="M567" s="281">
        <v>0</v>
      </c>
    </row>
    <row r="568" spans="1:13" ht="15" customHeight="1">
      <c r="A568" s="646"/>
      <c r="B568" s="649"/>
      <c r="C568" s="652"/>
      <c r="D568" s="131" t="s">
        <v>556</v>
      </c>
      <c r="E568" s="148">
        <v>4.26E-4</v>
      </c>
      <c r="F568" s="133">
        <v>560</v>
      </c>
      <c r="G568" s="764"/>
      <c r="H568" s="766"/>
      <c r="J568" s="204" t="s">
        <v>944</v>
      </c>
      <c r="K568" s="145">
        <v>4.6799999999999999E-4</v>
      </c>
      <c r="L568" s="131" t="s">
        <v>556</v>
      </c>
      <c r="M568" s="148">
        <v>4.26E-4</v>
      </c>
    </row>
    <row r="569" spans="1:13" ht="15" customHeight="1">
      <c r="A569" s="670"/>
      <c r="B569" s="671"/>
      <c r="C569" s="672"/>
      <c r="D569" s="282" t="s">
        <v>557</v>
      </c>
      <c r="E569" s="283">
        <v>5.4699999999999996E-4</v>
      </c>
      <c r="F569" s="133">
        <v>561</v>
      </c>
      <c r="G569" s="765"/>
      <c r="H569" s="732"/>
      <c r="J569" s="204" t="s">
        <v>944</v>
      </c>
      <c r="K569" s="145">
        <v>4.6799999999999999E-4</v>
      </c>
      <c r="L569" s="282" t="s">
        <v>557</v>
      </c>
      <c r="M569" s="283">
        <v>5.4699999999999996E-4</v>
      </c>
    </row>
    <row r="570" spans="1:13" ht="15" customHeight="1">
      <c r="A570" s="647" t="s">
        <v>945</v>
      </c>
      <c r="B570" s="663" t="s">
        <v>946</v>
      </c>
      <c r="C570" s="653">
        <v>3.6699999999999998E-4</v>
      </c>
      <c r="D570" s="183" t="s">
        <v>603</v>
      </c>
      <c r="E570" s="164">
        <v>0</v>
      </c>
      <c r="F570" s="133">
        <v>562</v>
      </c>
      <c r="G570" s="656">
        <v>100</v>
      </c>
      <c r="H570" s="721"/>
      <c r="J570" s="165" t="s">
        <v>946</v>
      </c>
      <c r="K570" s="166">
        <v>3.6699999999999998E-4</v>
      </c>
      <c r="L570" s="183" t="s">
        <v>603</v>
      </c>
      <c r="M570" s="164">
        <v>0</v>
      </c>
    </row>
    <row r="571" spans="1:13" ht="15" customHeight="1">
      <c r="A571" s="646"/>
      <c r="B571" s="662"/>
      <c r="C571" s="652"/>
      <c r="D571" s="176" t="s">
        <v>562</v>
      </c>
      <c r="E571" s="186">
        <v>4.6700000000000002E-4</v>
      </c>
      <c r="F571" s="133">
        <v>563</v>
      </c>
      <c r="G571" s="664"/>
      <c r="H571" s="721"/>
      <c r="J571" s="165" t="s">
        <v>946</v>
      </c>
      <c r="K571" s="145">
        <v>3.6699999999999998E-4</v>
      </c>
      <c r="L571" s="176" t="s">
        <v>562</v>
      </c>
      <c r="M571" s="186">
        <v>4.6700000000000002E-4</v>
      </c>
    </row>
    <row r="572" spans="1:13" ht="15" customHeight="1">
      <c r="A572" s="646"/>
      <c r="B572" s="662"/>
      <c r="C572" s="652"/>
      <c r="D572" s="149" t="s">
        <v>557</v>
      </c>
      <c r="E572" s="150">
        <v>5.0100000000000003E-4</v>
      </c>
      <c r="F572" s="133">
        <v>564</v>
      </c>
      <c r="G572" s="664"/>
      <c r="H572" s="721"/>
      <c r="J572" s="165" t="s">
        <v>946</v>
      </c>
      <c r="K572" s="145">
        <v>3.6699999999999998E-4</v>
      </c>
      <c r="L572" s="149" t="s">
        <v>557</v>
      </c>
      <c r="M572" s="150">
        <v>5.0100000000000003E-4</v>
      </c>
    </row>
    <row r="573" spans="1:13" ht="15" customHeight="1">
      <c r="A573" s="136" t="s">
        <v>947</v>
      </c>
      <c r="B573" s="153" t="s">
        <v>948</v>
      </c>
      <c r="C573" s="138">
        <v>5.7200000000000003E-4</v>
      </c>
      <c r="D573" s="139"/>
      <c r="E573" s="140">
        <v>6.0099999999999997E-4</v>
      </c>
      <c r="F573" s="133">
        <v>565</v>
      </c>
      <c r="G573" s="141">
        <v>100</v>
      </c>
      <c r="H573" s="142"/>
      <c r="J573" s="153" t="s">
        <v>948</v>
      </c>
      <c r="K573" s="138">
        <v>5.7200000000000003E-4</v>
      </c>
      <c r="L573" s="139"/>
      <c r="M573" s="140">
        <v>6.0099999999999997E-4</v>
      </c>
    </row>
    <row r="574" spans="1:13" ht="15" customHeight="1">
      <c r="A574" s="136" t="s">
        <v>949</v>
      </c>
      <c r="B574" s="153" t="s">
        <v>950</v>
      </c>
      <c r="C574" s="138">
        <v>4.7600000000000002E-4</v>
      </c>
      <c r="D574" s="139"/>
      <c r="E574" s="140">
        <v>4.2000000000000002E-4</v>
      </c>
      <c r="F574" s="133">
        <v>566</v>
      </c>
      <c r="G574" s="141" t="s">
        <v>555</v>
      </c>
      <c r="H574" s="142"/>
      <c r="J574" s="153" t="s">
        <v>950</v>
      </c>
      <c r="K574" s="138">
        <v>4.7600000000000002E-4</v>
      </c>
      <c r="L574" s="139"/>
      <c r="M574" s="140">
        <v>4.2000000000000002E-4</v>
      </c>
    </row>
    <row r="575" spans="1:13" ht="15" customHeight="1">
      <c r="A575" s="128" t="s">
        <v>951</v>
      </c>
      <c r="B575" s="243" t="s">
        <v>952</v>
      </c>
      <c r="C575" s="130">
        <v>4.55E-4</v>
      </c>
      <c r="D575" s="284" t="s">
        <v>603</v>
      </c>
      <c r="E575" s="231">
        <v>6.0000000000000002E-6</v>
      </c>
      <c r="F575" s="133">
        <v>567</v>
      </c>
      <c r="G575" s="134">
        <v>100</v>
      </c>
      <c r="H575" s="135"/>
      <c r="J575" s="243" t="s">
        <v>952</v>
      </c>
      <c r="K575" s="130">
        <v>4.55E-4</v>
      </c>
      <c r="L575" s="284" t="s">
        <v>603</v>
      </c>
      <c r="M575" s="231">
        <v>6.0000000000000002E-6</v>
      </c>
    </row>
    <row r="576" spans="1:13">
      <c r="A576" s="136" t="s">
        <v>953</v>
      </c>
      <c r="B576" s="153" t="s">
        <v>954</v>
      </c>
      <c r="C576" s="130">
        <v>4.3600000000000003E-4</v>
      </c>
      <c r="D576" s="285"/>
      <c r="E576" s="206">
        <v>4.86E-4</v>
      </c>
      <c r="F576" s="133">
        <v>568</v>
      </c>
      <c r="G576" s="134">
        <v>96.5</v>
      </c>
      <c r="H576" s="135" t="s">
        <v>955</v>
      </c>
      <c r="J576" s="153" t="s">
        <v>954</v>
      </c>
      <c r="K576" s="130">
        <v>4.3600000000000003E-4</v>
      </c>
      <c r="L576" s="285"/>
      <c r="M576" s="206">
        <v>4.86E-4</v>
      </c>
    </row>
    <row r="577" spans="1:13" ht="14.25" customHeight="1">
      <c r="A577" s="753" t="s">
        <v>956</v>
      </c>
      <c r="B577" s="756" t="s">
        <v>957</v>
      </c>
      <c r="C577" s="759">
        <v>1.56E-4</v>
      </c>
      <c r="D577" s="286" t="s">
        <v>603</v>
      </c>
      <c r="E577" s="217">
        <v>0</v>
      </c>
      <c r="F577" s="133">
        <v>569</v>
      </c>
      <c r="G577" s="761">
        <v>100</v>
      </c>
      <c r="H577" s="732"/>
      <c r="J577" s="287" t="s">
        <v>957</v>
      </c>
      <c r="K577" s="208">
        <v>1.56E-4</v>
      </c>
      <c r="L577" s="286" t="s">
        <v>603</v>
      </c>
      <c r="M577" s="217">
        <v>0</v>
      </c>
    </row>
    <row r="578" spans="1:13" ht="15" customHeight="1">
      <c r="A578" s="754"/>
      <c r="B578" s="757"/>
      <c r="C578" s="759"/>
      <c r="D578" s="288" t="s">
        <v>562</v>
      </c>
      <c r="E578" s="229">
        <v>5.8699999999999996E-4</v>
      </c>
      <c r="F578" s="133">
        <v>570</v>
      </c>
      <c r="G578" s="761"/>
      <c r="H578" s="732"/>
      <c r="J578" s="287" t="s">
        <v>957</v>
      </c>
      <c r="K578" s="145">
        <v>1.56E-4</v>
      </c>
      <c r="L578" s="288" t="s">
        <v>562</v>
      </c>
      <c r="M578" s="229">
        <v>5.8699999999999996E-4</v>
      </c>
    </row>
    <row r="579" spans="1:13" ht="15" customHeight="1">
      <c r="A579" s="755"/>
      <c r="B579" s="758"/>
      <c r="C579" s="760"/>
      <c r="D579" s="289" t="s">
        <v>557</v>
      </c>
      <c r="E579" s="251">
        <v>5.0100000000000003E-4</v>
      </c>
      <c r="F579" s="133">
        <v>571</v>
      </c>
      <c r="G579" s="762"/>
      <c r="H579" s="763"/>
      <c r="J579" s="287" t="s">
        <v>957</v>
      </c>
      <c r="K579" s="145">
        <v>1.56E-4</v>
      </c>
      <c r="L579" s="289" t="s">
        <v>557</v>
      </c>
      <c r="M579" s="251">
        <v>5.0100000000000003E-4</v>
      </c>
    </row>
    <row r="580" spans="1:13" ht="15" customHeight="1">
      <c r="A580" s="747" t="s">
        <v>958</v>
      </c>
      <c r="B580" s="713" t="s">
        <v>959</v>
      </c>
      <c r="C580" s="729">
        <v>3.4E-5</v>
      </c>
      <c r="D580" s="232" t="s">
        <v>603</v>
      </c>
      <c r="E580" s="233">
        <v>0</v>
      </c>
      <c r="F580" s="133">
        <v>572</v>
      </c>
      <c r="G580" s="730">
        <v>100</v>
      </c>
      <c r="H580" s="749"/>
      <c r="J580" s="290" t="s">
        <v>959</v>
      </c>
      <c r="K580" s="215">
        <v>3.4E-5</v>
      </c>
      <c r="L580" s="232" t="s">
        <v>603</v>
      </c>
      <c r="M580" s="233">
        <v>0</v>
      </c>
    </row>
    <row r="581" spans="1:13" ht="15" customHeight="1">
      <c r="A581" s="747"/>
      <c r="B581" s="713"/>
      <c r="C581" s="685"/>
      <c r="D581" s="152" t="s">
        <v>562</v>
      </c>
      <c r="E581" s="233">
        <v>6.1399999999999996E-4</v>
      </c>
      <c r="F581" s="133">
        <v>573</v>
      </c>
      <c r="G581" s="686"/>
      <c r="H581" s="749"/>
      <c r="J581" s="290" t="s">
        <v>959</v>
      </c>
      <c r="K581" s="145">
        <v>3.4E-5</v>
      </c>
      <c r="L581" s="152" t="s">
        <v>562</v>
      </c>
      <c r="M581" s="233">
        <v>6.1399999999999996E-4</v>
      </c>
    </row>
    <row r="582" spans="1:13" ht="15" customHeight="1">
      <c r="A582" s="727"/>
      <c r="B582" s="748"/>
      <c r="C582" s="685"/>
      <c r="D582" s="291" t="s">
        <v>557</v>
      </c>
      <c r="E582" s="132">
        <v>0</v>
      </c>
      <c r="F582" s="133">
        <v>574</v>
      </c>
      <c r="G582" s="686"/>
      <c r="H582" s="750"/>
      <c r="J582" s="290" t="s">
        <v>959</v>
      </c>
      <c r="K582" s="145">
        <v>3.4E-5</v>
      </c>
      <c r="L582" s="291" t="s">
        <v>557</v>
      </c>
      <c r="M582" s="132">
        <v>0</v>
      </c>
    </row>
    <row r="583" spans="1:13" ht="15" customHeight="1">
      <c r="A583" s="197" t="s">
        <v>960</v>
      </c>
      <c r="B583" s="198" t="s">
        <v>961</v>
      </c>
      <c r="C583" s="199" t="s">
        <v>635</v>
      </c>
      <c r="D583" s="200"/>
      <c r="E583" s="201">
        <v>9.1699999999999995E-4</v>
      </c>
      <c r="F583" s="133">
        <v>575</v>
      </c>
      <c r="G583" s="202" t="s">
        <v>555</v>
      </c>
      <c r="H583" s="203"/>
      <c r="J583" s="198" t="s">
        <v>961</v>
      </c>
      <c r="K583" s="199">
        <v>4.4099999999999999E-4</v>
      </c>
      <c r="L583" s="200"/>
      <c r="M583" s="201">
        <v>9.1699999999999995E-4</v>
      </c>
    </row>
    <row r="584" spans="1:13" ht="15" customHeight="1">
      <c r="A584" s="751" t="s">
        <v>962</v>
      </c>
      <c r="B584" s="752" t="s">
        <v>963</v>
      </c>
      <c r="C584" s="679">
        <v>1.4100000000000001E-4</v>
      </c>
      <c r="D584" s="163" t="s">
        <v>560</v>
      </c>
      <c r="E584" s="164">
        <v>0</v>
      </c>
      <c r="F584" s="133">
        <v>576</v>
      </c>
      <c r="G584" s="655">
        <v>100</v>
      </c>
      <c r="H584" s="706"/>
      <c r="J584" s="271" t="s">
        <v>963</v>
      </c>
      <c r="K584" s="160">
        <v>1.4100000000000001E-4</v>
      </c>
      <c r="L584" s="163" t="s">
        <v>560</v>
      </c>
      <c r="M584" s="164">
        <v>0</v>
      </c>
    </row>
    <row r="585" spans="1:13" ht="15" customHeight="1">
      <c r="A585" s="751"/>
      <c r="B585" s="752"/>
      <c r="C585" s="679"/>
      <c r="D585" s="147" t="s">
        <v>556</v>
      </c>
      <c r="E585" s="148">
        <v>9.3300000000000002E-4</v>
      </c>
      <c r="F585" s="133">
        <v>577</v>
      </c>
      <c r="G585" s="655"/>
      <c r="H585" s="706"/>
      <c r="J585" s="271" t="s">
        <v>963</v>
      </c>
      <c r="K585" s="145">
        <v>1.4100000000000001E-4</v>
      </c>
      <c r="L585" s="147" t="s">
        <v>556</v>
      </c>
      <c r="M585" s="148">
        <v>9.3300000000000002E-4</v>
      </c>
    </row>
    <row r="586" spans="1:13" ht="15" customHeight="1">
      <c r="A586" s="751"/>
      <c r="B586" s="752"/>
      <c r="C586" s="679"/>
      <c r="D586" s="149" t="s">
        <v>557</v>
      </c>
      <c r="E586" s="150">
        <v>5.2700000000000002E-4</v>
      </c>
      <c r="F586" s="133">
        <v>578</v>
      </c>
      <c r="G586" s="655"/>
      <c r="H586" s="706"/>
      <c r="J586" s="271" t="s">
        <v>963</v>
      </c>
      <c r="K586" s="145">
        <v>1.4100000000000001E-4</v>
      </c>
      <c r="L586" s="149" t="s">
        <v>557</v>
      </c>
      <c r="M586" s="150">
        <v>5.2700000000000002E-4</v>
      </c>
    </row>
    <row r="587" spans="1:13" ht="15" customHeight="1">
      <c r="A587" s="745" t="s">
        <v>964</v>
      </c>
      <c r="B587" s="746" t="s">
        <v>965</v>
      </c>
      <c r="C587" s="652">
        <v>4.1899999999999999E-4</v>
      </c>
      <c r="D587" s="163" t="s">
        <v>560</v>
      </c>
      <c r="E587" s="164">
        <v>3.7800000000000003E-4</v>
      </c>
      <c r="F587" s="133">
        <v>579</v>
      </c>
      <c r="G587" s="664">
        <v>51.49</v>
      </c>
      <c r="H587" s="690" t="s">
        <v>561</v>
      </c>
      <c r="J587" s="195" t="s">
        <v>965</v>
      </c>
      <c r="K587" s="146">
        <v>4.1899999999999999E-4</v>
      </c>
      <c r="L587" s="163" t="s">
        <v>560</v>
      </c>
      <c r="M587" s="164">
        <v>3.7800000000000003E-4</v>
      </c>
    </row>
    <row r="588" spans="1:13" ht="15" customHeight="1">
      <c r="A588" s="745"/>
      <c r="B588" s="746"/>
      <c r="C588" s="652"/>
      <c r="D588" s="147" t="s">
        <v>556</v>
      </c>
      <c r="E588" s="148">
        <v>5.7600000000000001E-4</v>
      </c>
      <c r="F588" s="133">
        <v>580</v>
      </c>
      <c r="G588" s="664"/>
      <c r="H588" s="690"/>
      <c r="J588" s="195" t="s">
        <v>965</v>
      </c>
      <c r="K588" s="145">
        <v>4.1899999999999999E-4</v>
      </c>
      <c r="L588" s="147" t="s">
        <v>556</v>
      </c>
      <c r="M588" s="148">
        <v>5.7600000000000001E-4</v>
      </c>
    </row>
    <row r="589" spans="1:13" ht="15.75" customHeight="1">
      <c r="A589" s="745"/>
      <c r="B589" s="746"/>
      <c r="C589" s="652"/>
      <c r="D589" s="149" t="s">
        <v>557</v>
      </c>
      <c r="E589" s="140">
        <v>5.5500000000000005E-4</v>
      </c>
      <c r="F589" s="133">
        <v>581</v>
      </c>
      <c r="G589" s="664"/>
      <c r="H589" s="690"/>
      <c r="J589" s="195" t="s">
        <v>965</v>
      </c>
      <c r="K589" s="145">
        <v>4.1899999999999999E-4</v>
      </c>
      <c r="L589" s="149" t="s">
        <v>557</v>
      </c>
      <c r="M589" s="140">
        <v>5.5500000000000005E-4</v>
      </c>
    </row>
    <row r="590" spans="1:13" ht="15" customHeight="1">
      <c r="A590" s="646" t="s">
        <v>966</v>
      </c>
      <c r="B590" s="662" t="s">
        <v>967</v>
      </c>
      <c r="C590" s="652">
        <v>2.0799999999999999E-4</v>
      </c>
      <c r="D590" s="151" t="s">
        <v>560</v>
      </c>
      <c r="E590" s="144">
        <v>0</v>
      </c>
      <c r="F590" s="133">
        <v>582</v>
      </c>
      <c r="G590" s="664">
        <v>100</v>
      </c>
      <c r="H590" s="690"/>
      <c r="J590" s="159" t="s">
        <v>967</v>
      </c>
      <c r="K590" s="146">
        <v>2.0799999999999999E-4</v>
      </c>
      <c r="L590" s="151" t="s">
        <v>560</v>
      </c>
      <c r="M590" s="144">
        <v>0</v>
      </c>
    </row>
    <row r="591" spans="1:13" ht="15" customHeight="1">
      <c r="A591" s="646"/>
      <c r="B591" s="662"/>
      <c r="C591" s="652"/>
      <c r="D591" s="131" t="s">
        <v>556</v>
      </c>
      <c r="E591" s="148">
        <v>2.12E-4</v>
      </c>
      <c r="F591" s="133">
        <v>583</v>
      </c>
      <c r="G591" s="664"/>
      <c r="H591" s="690"/>
      <c r="J591" s="159" t="s">
        <v>967</v>
      </c>
      <c r="K591" s="145">
        <v>2.0799999999999999E-4</v>
      </c>
      <c r="L591" s="131" t="s">
        <v>556</v>
      </c>
      <c r="M591" s="148">
        <v>2.12E-4</v>
      </c>
    </row>
    <row r="592" spans="1:13" ht="15" customHeight="1">
      <c r="A592" s="646"/>
      <c r="B592" s="662"/>
      <c r="C592" s="652"/>
      <c r="D592" s="149" t="s">
        <v>557</v>
      </c>
      <c r="E592" s="150">
        <v>1.73E-4</v>
      </c>
      <c r="F592" s="133">
        <v>584</v>
      </c>
      <c r="G592" s="664"/>
      <c r="H592" s="690"/>
      <c r="J592" s="159" t="s">
        <v>967</v>
      </c>
      <c r="K592" s="145">
        <v>2.0799999999999999E-4</v>
      </c>
      <c r="L592" s="149" t="s">
        <v>557</v>
      </c>
      <c r="M592" s="150">
        <v>1.73E-4</v>
      </c>
    </row>
    <row r="593" spans="1:13" ht="15" customHeight="1">
      <c r="A593" s="646" t="s">
        <v>968</v>
      </c>
      <c r="B593" s="662" t="s">
        <v>969</v>
      </c>
      <c r="C593" s="652">
        <v>4.5300000000000001E-4</v>
      </c>
      <c r="D593" s="151" t="s">
        <v>560</v>
      </c>
      <c r="E593" s="144">
        <v>0</v>
      </c>
      <c r="F593" s="133">
        <v>585</v>
      </c>
      <c r="G593" s="664">
        <v>8.68</v>
      </c>
      <c r="H593" s="690" t="s">
        <v>561</v>
      </c>
      <c r="J593" s="159" t="s">
        <v>969</v>
      </c>
      <c r="K593" s="146">
        <v>4.5300000000000001E-4</v>
      </c>
      <c r="L593" s="151" t="s">
        <v>560</v>
      </c>
      <c r="M593" s="144">
        <v>0</v>
      </c>
    </row>
    <row r="594" spans="1:13" ht="15" customHeight="1">
      <c r="A594" s="646"/>
      <c r="B594" s="662"/>
      <c r="C594" s="652"/>
      <c r="D594" s="131" t="s">
        <v>556</v>
      </c>
      <c r="E594" s="148">
        <v>5.4000000000000001E-4</v>
      </c>
      <c r="F594" s="133">
        <v>586</v>
      </c>
      <c r="G594" s="664"/>
      <c r="H594" s="690"/>
      <c r="J594" s="159" t="s">
        <v>969</v>
      </c>
      <c r="K594" s="145">
        <v>4.5300000000000001E-4</v>
      </c>
      <c r="L594" s="131" t="s">
        <v>556</v>
      </c>
      <c r="M594" s="148">
        <v>5.4000000000000001E-4</v>
      </c>
    </row>
    <row r="595" spans="1:13" ht="15" customHeight="1">
      <c r="A595" s="670"/>
      <c r="B595" s="744"/>
      <c r="C595" s="672"/>
      <c r="D595" s="161" t="s">
        <v>557</v>
      </c>
      <c r="E595" s="162">
        <v>5.4500000000000002E-4</v>
      </c>
      <c r="F595" s="133">
        <v>587</v>
      </c>
      <c r="G595" s="673"/>
      <c r="H595" s="698"/>
      <c r="J595" s="159" t="s">
        <v>969</v>
      </c>
      <c r="K595" s="145">
        <v>4.5300000000000001E-4</v>
      </c>
      <c r="L595" s="161" t="s">
        <v>557</v>
      </c>
      <c r="M595" s="162">
        <v>5.4500000000000002E-4</v>
      </c>
    </row>
    <row r="596" spans="1:13" ht="15" customHeight="1">
      <c r="A596" s="221" t="s">
        <v>970</v>
      </c>
      <c r="B596" s="238" t="s">
        <v>971</v>
      </c>
      <c r="C596" s="239">
        <v>4.8000000000000001E-5</v>
      </c>
      <c r="D596" s="240"/>
      <c r="E596" s="132">
        <v>4.37E-4</v>
      </c>
      <c r="F596" s="133">
        <v>588</v>
      </c>
      <c r="G596" s="241">
        <v>100</v>
      </c>
      <c r="H596" s="242"/>
      <c r="J596" s="238" t="s">
        <v>971</v>
      </c>
      <c r="K596" s="239">
        <v>4.8000000000000001E-5</v>
      </c>
      <c r="L596" s="240"/>
      <c r="M596" s="132">
        <v>4.37E-4</v>
      </c>
    </row>
    <row r="597" spans="1:13" ht="15" customHeight="1">
      <c r="A597" s="136" t="s">
        <v>972</v>
      </c>
      <c r="B597" s="137" t="s">
        <v>973</v>
      </c>
      <c r="C597" s="138" t="s">
        <v>635</v>
      </c>
      <c r="D597" s="139"/>
      <c r="E597" s="140">
        <v>5.4100000000000003E-4</v>
      </c>
      <c r="F597" s="133">
        <v>589</v>
      </c>
      <c r="G597" s="292" t="s">
        <v>555</v>
      </c>
      <c r="H597" s="142"/>
      <c r="J597" s="137" t="s">
        <v>973</v>
      </c>
      <c r="K597" s="138">
        <v>4.4099999999999999E-4</v>
      </c>
      <c r="L597" s="139"/>
      <c r="M597" s="140">
        <v>5.4100000000000003E-4</v>
      </c>
    </row>
    <row r="598" spans="1:13" ht="15" customHeight="1">
      <c r="A598" s="136" t="s">
        <v>974</v>
      </c>
      <c r="B598" s="153" t="s">
        <v>975</v>
      </c>
      <c r="C598" s="138">
        <v>4.0700000000000003E-4</v>
      </c>
      <c r="D598" s="139"/>
      <c r="E598" s="140">
        <v>3.8299999999999999E-4</v>
      </c>
      <c r="F598" s="133">
        <v>590</v>
      </c>
      <c r="G598" s="141">
        <v>100</v>
      </c>
      <c r="H598" s="142"/>
      <c r="J598" s="153" t="s">
        <v>975</v>
      </c>
      <c r="K598" s="138">
        <v>4.0700000000000003E-4</v>
      </c>
      <c r="L598" s="139"/>
      <c r="M598" s="140">
        <v>3.8299999999999999E-4</v>
      </c>
    </row>
    <row r="599" spans="1:13" ht="15" customHeight="1">
      <c r="A599" s="136" t="s">
        <v>976</v>
      </c>
      <c r="B599" s="153" t="s">
        <v>977</v>
      </c>
      <c r="C599" s="138">
        <v>3.8699999999999997E-4</v>
      </c>
      <c r="D599" s="139"/>
      <c r="E599" s="140">
        <v>3.3100000000000002E-4</v>
      </c>
      <c r="F599" s="133">
        <v>591</v>
      </c>
      <c r="G599" s="141">
        <v>100</v>
      </c>
      <c r="H599" s="142"/>
      <c r="J599" s="153" t="s">
        <v>977</v>
      </c>
      <c r="K599" s="138">
        <v>3.8699999999999997E-4</v>
      </c>
      <c r="L599" s="139"/>
      <c r="M599" s="140">
        <v>3.3100000000000002E-4</v>
      </c>
    </row>
    <row r="600" spans="1:13" ht="30" customHeight="1">
      <c r="A600" s="136" t="s">
        <v>978</v>
      </c>
      <c r="B600" s="153" t="s">
        <v>979</v>
      </c>
      <c r="C600" s="138">
        <v>4.66E-4</v>
      </c>
      <c r="D600" s="139"/>
      <c r="E600" s="140">
        <v>4.0900000000000002E-4</v>
      </c>
      <c r="F600" s="133">
        <v>592</v>
      </c>
      <c r="G600" s="141">
        <v>46.15</v>
      </c>
      <c r="H600" s="142" t="s">
        <v>561</v>
      </c>
      <c r="J600" s="153" t="s">
        <v>979</v>
      </c>
      <c r="K600" s="138">
        <v>4.66E-4</v>
      </c>
      <c r="L600" s="139"/>
      <c r="M600" s="140">
        <v>4.0900000000000002E-4</v>
      </c>
    </row>
    <row r="601" spans="1:13" ht="30" customHeight="1">
      <c r="A601" s="136" t="s">
        <v>980</v>
      </c>
      <c r="B601" s="153" t="s">
        <v>981</v>
      </c>
      <c r="C601" s="138">
        <v>4.0499999999999998E-4</v>
      </c>
      <c r="D601" s="139"/>
      <c r="E601" s="257">
        <v>4.1300000000000001E-4</v>
      </c>
      <c r="F601" s="133">
        <v>593</v>
      </c>
      <c r="G601" s="141">
        <v>100</v>
      </c>
      <c r="H601" s="142"/>
      <c r="J601" s="153" t="s">
        <v>981</v>
      </c>
      <c r="K601" s="138">
        <v>4.0499999999999998E-4</v>
      </c>
      <c r="L601" s="139"/>
      <c r="M601" s="257">
        <v>4.1300000000000001E-4</v>
      </c>
    </row>
    <row r="602" spans="1:13" ht="15" customHeight="1">
      <c r="A602" s="646" t="s">
        <v>982</v>
      </c>
      <c r="B602" s="649" t="s">
        <v>983</v>
      </c>
      <c r="C602" s="652">
        <v>2.9700000000000001E-4</v>
      </c>
      <c r="D602" s="293" t="s">
        <v>560</v>
      </c>
      <c r="E602" s="229">
        <v>0</v>
      </c>
      <c r="F602" s="133">
        <v>594</v>
      </c>
      <c r="G602" s="664">
        <v>96.75</v>
      </c>
      <c r="H602" s="690" t="s">
        <v>561</v>
      </c>
      <c r="J602" s="145" t="s">
        <v>983</v>
      </c>
      <c r="K602" s="146">
        <v>2.9700000000000001E-4</v>
      </c>
      <c r="L602" s="293" t="s">
        <v>560</v>
      </c>
      <c r="M602" s="229">
        <v>0</v>
      </c>
    </row>
    <row r="603" spans="1:13" ht="15" customHeight="1">
      <c r="A603" s="646"/>
      <c r="B603" s="649"/>
      <c r="C603" s="652"/>
      <c r="D603" s="131" t="s">
        <v>556</v>
      </c>
      <c r="E603" s="148">
        <v>2.7399999999999999E-4</v>
      </c>
      <c r="F603" s="133">
        <v>595</v>
      </c>
      <c r="G603" s="664"/>
      <c r="H603" s="690"/>
      <c r="J603" s="145" t="s">
        <v>983</v>
      </c>
      <c r="K603" s="145">
        <v>2.9700000000000001E-4</v>
      </c>
      <c r="L603" s="131" t="s">
        <v>556</v>
      </c>
      <c r="M603" s="148">
        <v>2.7399999999999999E-4</v>
      </c>
    </row>
    <row r="604" spans="1:13" ht="15" customHeight="1">
      <c r="A604" s="646"/>
      <c r="B604" s="649"/>
      <c r="C604" s="652"/>
      <c r="D604" s="149" t="s">
        <v>557</v>
      </c>
      <c r="E604" s="132">
        <v>4.2000000000000002E-4</v>
      </c>
      <c r="F604" s="133">
        <v>596</v>
      </c>
      <c r="G604" s="664"/>
      <c r="H604" s="690"/>
      <c r="J604" s="145" t="s">
        <v>983</v>
      </c>
      <c r="K604" s="145">
        <v>2.9700000000000001E-4</v>
      </c>
      <c r="L604" s="149" t="s">
        <v>557</v>
      </c>
      <c r="M604" s="132">
        <v>4.2000000000000002E-4</v>
      </c>
    </row>
    <row r="605" spans="1:13" ht="30" customHeight="1">
      <c r="A605" s="128" t="s">
        <v>984</v>
      </c>
      <c r="B605" s="243" t="s">
        <v>985</v>
      </c>
      <c r="C605" s="130">
        <v>4.6500000000000003E-4</v>
      </c>
      <c r="D605" s="131"/>
      <c r="E605" s="140">
        <v>5.0299999999999997E-4</v>
      </c>
      <c r="F605" s="133">
        <v>597</v>
      </c>
      <c r="G605" s="134">
        <v>92.01</v>
      </c>
      <c r="H605" s="135" t="s">
        <v>690</v>
      </c>
      <c r="J605" s="243" t="s">
        <v>985</v>
      </c>
      <c r="K605" s="130">
        <v>4.6500000000000003E-4</v>
      </c>
      <c r="L605" s="131"/>
      <c r="M605" s="140">
        <v>5.0299999999999997E-4</v>
      </c>
    </row>
    <row r="606" spans="1:13" ht="15" customHeight="1">
      <c r="A606" s="136" t="s">
        <v>986</v>
      </c>
      <c r="B606" s="153" t="s">
        <v>987</v>
      </c>
      <c r="C606" s="138">
        <v>5.1999999999999995E-4</v>
      </c>
      <c r="D606" s="139"/>
      <c r="E606" s="140">
        <v>5.3700000000000004E-4</v>
      </c>
      <c r="F606" s="133">
        <v>598</v>
      </c>
      <c r="G606" s="141">
        <v>100</v>
      </c>
      <c r="H606" s="142"/>
      <c r="J606" s="153" t="s">
        <v>987</v>
      </c>
      <c r="K606" s="138">
        <v>5.1999999999999995E-4</v>
      </c>
      <c r="L606" s="139"/>
      <c r="M606" s="140">
        <v>5.3700000000000004E-4</v>
      </c>
    </row>
    <row r="607" spans="1:13" ht="15" customHeight="1">
      <c r="A607" s="646" t="s">
        <v>988</v>
      </c>
      <c r="B607" s="649" t="s">
        <v>989</v>
      </c>
      <c r="C607" s="652">
        <v>3.2200000000000002E-4</v>
      </c>
      <c r="D607" s="151" t="s">
        <v>560</v>
      </c>
      <c r="E607" s="194">
        <v>0</v>
      </c>
      <c r="F607" s="133">
        <v>599</v>
      </c>
      <c r="G607" s="664">
        <v>100</v>
      </c>
      <c r="H607" s="690"/>
      <c r="J607" s="145" t="s">
        <v>989</v>
      </c>
      <c r="K607" s="146">
        <v>3.2200000000000002E-4</v>
      </c>
      <c r="L607" s="151" t="s">
        <v>560</v>
      </c>
      <c r="M607" s="194">
        <v>0</v>
      </c>
    </row>
    <row r="608" spans="1:13" ht="15" customHeight="1">
      <c r="A608" s="646"/>
      <c r="B608" s="649"/>
      <c r="C608" s="652"/>
      <c r="D608" s="131" t="s">
        <v>556</v>
      </c>
      <c r="E608" s="148">
        <v>4.57E-4</v>
      </c>
      <c r="F608" s="133">
        <v>600</v>
      </c>
      <c r="G608" s="664"/>
      <c r="H608" s="690"/>
      <c r="J608" s="145" t="s">
        <v>989</v>
      </c>
      <c r="K608" s="145">
        <v>3.2200000000000002E-4</v>
      </c>
      <c r="L608" s="131" t="s">
        <v>556</v>
      </c>
      <c r="M608" s="148">
        <v>4.57E-4</v>
      </c>
    </row>
    <row r="609" spans="1:13" ht="15" customHeight="1">
      <c r="A609" s="646"/>
      <c r="B609" s="649"/>
      <c r="C609" s="652"/>
      <c r="D609" s="149" t="s">
        <v>557</v>
      </c>
      <c r="E609" s="132">
        <v>4.5199999999999998E-4</v>
      </c>
      <c r="F609" s="133">
        <v>601</v>
      </c>
      <c r="G609" s="664"/>
      <c r="H609" s="690"/>
      <c r="J609" s="145" t="s">
        <v>989</v>
      </c>
      <c r="K609" s="145">
        <v>3.2200000000000002E-4</v>
      </c>
      <c r="L609" s="149" t="s">
        <v>557</v>
      </c>
      <c r="M609" s="132">
        <v>4.5199999999999998E-4</v>
      </c>
    </row>
    <row r="610" spans="1:13" ht="26">
      <c r="A610" s="136" t="s">
        <v>990</v>
      </c>
      <c r="B610" s="153" t="s">
        <v>991</v>
      </c>
      <c r="C610" s="138">
        <v>4.3300000000000001E-4</v>
      </c>
      <c r="D610" s="139"/>
      <c r="E610" s="140">
        <v>3.7800000000000003E-4</v>
      </c>
      <c r="F610" s="133">
        <v>602</v>
      </c>
      <c r="G610" s="141">
        <v>18.989999999999998</v>
      </c>
      <c r="H610" s="142" t="s">
        <v>561</v>
      </c>
      <c r="J610" s="153" t="s">
        <v>991</v>
      </c>
      <c r="K610" s="138">
        <v>4.3300000000000001E-4</v>
      </c>
      <c r="L610" s="139"/>
      <c r="M610" s="140">
        <v>3.7800000000000003E-4</v>
      </c>
    </row>
    <row r="611" spans="1:13" ht="15" customHeight="1">
      <c r="A611" s="136" t="s">
        <v>992</v>
      </c>
      <c r="B611" s="153" t="s">
        <v>993</v>
      </c>
      <c r="C611" s="138">
        <v>3.3799999999999998E-4</v>
      </c>
      <c r="D611" s="139"/>
      <c r="E611" s="140">
        <v>3.6699999999999998E-4</v>
      </c>
      <c r="F611" s="133">
        <v>603</v>
      </c>
      <c r="G611" s="141">
        <v>100</v>
      </c>
      <c r="H611" s="142"/>
      <c r="J611" s="153" t="s">
        <v>993</v>
      </c>
      <c r="K611" s="138">
        <v>3.3799999999999998E-4</v>
      </c>
      <c r="L611" s="139"/>
      <c r="M611" s="140">
        <v>3.6699999999999998E-4</v>
      </c>
    </row>
    <row r="612" spans="1:13" ht="15" customHeight="1">
      <c r="A612" s="136" t="s">
        <v>994</v>
      </c>
      <c r="B612" s="153" t="s">
        <v>995</v>
      </c>
      <c r="C612" s="138">
        <v>3.2400000000000001E-4</v>
      </c>
      <c r="D612" s="139"/>
      <c r="E612" s="140">
        <v>4.0999999999999999E-4</v>
      </c>
      <c r="F612" s="133">
        <v>604</v>
      </c>
      <c r="G612" s="141">
        <v>100</v>
      </c>
      <c r="H612" s="142"/>
      <c r="J612" s="153" t="s">
        <v>995</v>
      </c>
      <c r="K612" s="138">
        <v>3.2400000000000001E-4</v>
      </c>
      <c r="L612" s="139"/>
      <c r="M612" s="140">
        <v>4.0999999999999999E-4</v>
      </c>
    </row>
    <row r="613" spans="1:13" ht="15" customHeight="1">
      <c r="A613" s="646" t="s">
        <v>996</v>
      </c>
      <c r="B613" s="649" t="s">
        <v>997</v>
      </c>
      <c r="C613" s="652">
        <v>4.37E-4</v>
      </c>
      <c r="D613" s="151" t="s">
        <v>560</v>
      </c>
      <c r="E613" s="144">
        <v>0</v>
      </c>
      <c r="F613" s="133">
        <v>605</v>
      </c>
      <c r="G613" s="664">
        <v>100</v>
      </c>
      <c r="H613" s="690"/>
      <c r="J613" s="145" t="s">
        <v>997</v>
      </c>
      <c r="K613" s="146">
        <v>4.37E-4</v>
      </c>
      <c r="L613" s="151" t="s">
        <v>560</v>
      </c>
      <c r="M613" s="144">
        <v>0</v>
      </c>
    </row>
    <row r="614" spans="1:13" ht="15" customHeight="1">
      <c r="A614" s="646"/>
      <c r="B614" s="649"/>
      <c r="C614" s="652"/>
      <c r="D614" s="131" t="s">
        <v>556</v>
      </c>
      <c r="E614" s="148">
        <v>3.8200000000000002E-4</v>
      </c>
      <c r="F614" s="133">
        <v>606</v>
      </c>
      <c r="G614" s="664"/>
      <c r="H614" s="690"/>
      <c r="J614" s="145" t="s">
        <v>997</v>
      </c>
      <c r="K614" s="145">
        <v>4.37E-4</v>
      </c>
      <c r="L614" s="131" t="s">
        <v>556</v>
      </c>
      <c r="M614" s="148">
        <v>3.8200000000000002E-4</v>
      </c>
    </row>
    <row r="615" spans="1:13" ht="15" customHeight="1">
      <c r="A615" s="646"/>
      <c r="B615" s="649"/>
      <c r="C615" s="652"/>
      <c r="D615" s="149" t="s">
        <v>557</v>
      </c>
      <c r="E615" s="150">
        <v>4.4000000000000002E-4</v>
      </c>
      <c r="F615" s="133">
        <v>607</v>
      </c>
      <c r="G615" s="664"/>
      <c r="H615" s="690"/>
      <c r="J615" s="145" t="s">
        <v>997</v>
      </c>
      <c r="K615" s="145">
        <v>4.37E-4</v>
      </c>
      <c r="L615" s="149" t="s">
        <v>557</v>
      </c>
      <c r="M615" s="150">
        <v>4.4000000000000002E-4</v>
      </c>
    </row>
    <row r="616" spans="1:13" ht="15" customHeight="1">
      <c r="A616" s="136" t="s">
        <v>998</v>
      </c>
      <c r="B616" s="153" t="s">
        <v>999</v>
      </c>
      <c r="C616" s="138">
        <v>4.0400000000000001E-4</v>
      </c>
      <c r="D616" s="139"/>
      <c r="E616" s="140">
        <v>4.2299999999999998E-4</v>
      </c>
      <c r="F616" s="133">
        <v>608</v>
      </c>
      <c r="G616" s="141">
        <v>100</v>
      </c>
      <c r="H616" s="142"/>
      <c r="J616" s="153" t="s">
        <v>999</v>
      </c>
      <c r="K616" s="138">
        <v>4.0400000000000001E-4</v>
      </c>
      <c r="L616" s="139"/>
      <c r="M616" s="140">
        <v>4.2299999999999998E-4</v>
      </c>
    </row>
    <row r="617" spans="1:13" ht="15" customHeight="1">
      <c r="A617" s="136" t="s">
        <v>1000</v>
      </c>
      <c r="B617" s="153" t="s">
        <v>1001</v>
      </c>
      <c r="C617" s="138">
        <v>4.7899999999999999E-4</v>
      </c>
      <c r="D617" s="139"/>
      <c r="E617" s="140">
        <v>4.2299999999999998E-4</v>
      </c>
      <c r="F617" s="133">
        <v>609</v>
      </c>
      <c r="G617" s="141">
        <v>100</v>
      </c>
      <c r="H617" s="142"/>
      <c r="J617" s="153" t="s">
        <v>1001</v>
      </c>
      <c r="K617" s="138">
        <v>4.7899999999999999E-4</v>
      </c>
      <c r="L617" s="139"/>
      <c r="M617" s="140">
        <v>4.2299999999999998E-4</v>
      </c>
    </row>
    <row r="618" spans="1:13" ht="15" customHeight="1">
      <c r="A618" s="136" t="s">
        <v>1002</v>
      </c>
      <c r="B618" s="153" t="s">
        <v>1003</v>
      </c>
      <c r="C618" s="138">
        <v>5.62E-4</v>
      </c>
      <c r="D618" s="139"/>
      <c r="E618" s="140">
        <v>5.2400000000000005E-4</v>
      </c>
      <c r="F618" s="133">
        <v>610</v>
      </c>
      <c r="G618" s="141">
        <v>100</v>
      </c>
      <c r="H618" s="142"/>
      <c r="J618" s="153" t="s">
        <v>1003</v>
      </c>
      <c r="K618" s="138">
        <v>5.62E-4</v>
      </c>
      <c r="L618" s="139"/>
      <c r="M618" s="140">
        <v>5.2400000000000005E-4</v>
      </c>
    </row>
    <row r="619" spans="1:13" ht="15" customHeight="1">
      <c r="A619" s="136" t="s">
        <v>1004</v>
      </c>
      <c r="B619" s="153" t="s">
        <v>1005</v>
      </c>
      <c r="C619" s="138">
        <v>0</v>
      </c>
      <c r="D619" s="139"/>
      <c r="E619" s="140">
        <v>5.9500000000000004E-4</v>
      </c>
      <c r="F619" s="133">
        <v>611</v>
      </c>
      <c r="G619" s="141">
        <v>100</v>
      </c>
      <c r="H619" s="142"/>
      <c r="J619" s="153" t="s">
        <v>1005</v>
      </c>
      <c r="K619" s="138">
        <v>0</v>
      </c>
      <c r="L619" s="139"/>
      <c r="M619" s="140">
        <v>5.9500000000000004E-4</v>
      </c>
    </row>
    <row r="620" spans="1:13" ht="15" customHeight="1">
      <c r="A620" s="136" t="s">
        <v>1006</v>
      </c>
      <c r="B620" s="153" t="s">
        <v>1007</v>
      </c>
      <c r="C620" s="138">
        <v>4.7899999999999999E-4</v>
      </c>
      <c r="D620" s="139"/>
      <c r="E620" s="140">
        <v>4.2400000000000001E-4</v>
      </c>
      <c r="F620" s="133">
        <v>612</v>
      </c>
      <c r="G620" s="141">
        <v>100</v>
      </c>
      <c r="H620" s="142"/>
      <c r="J620" s="153" t="s">
        <v>1007</v>
      </c>
      <c r="K620" s="138">
        <v>4.7899999999999999E-4</v>
      </c>
      <c r="L620" s="139"/>
      <c r="M620" s="140">
        <v>4.2400000000000001E-4</v>
      </c>
    </row>
    <row r="621" spans="1:13" ht="15" customHeight="1">
      <c r="A621" s="646" t="s">
        <v>1008</v>
      </c>
      <c r="B621" s="649" t="s">
        <v>1009</v>
      </c>
      <c r="C621" s="652">
        <v>4.5100000000000001E-4</v>
      </c>
      <c r="D621" s="151" t="s">
        <v>560</v>
      </c>
      <c r="E621" s="144">
        <v>0</v>
      </c>
      <c r="F621" s="133">
        <v>613</v>
      </c>
      <c r="G621" s="664">
        <v>100</v>
      </c>
      <c r="H621" s="690"/>
      <c r="J621" s="145" t="s">
        <v>1009</v>
      </c>
      <c r="K621" s="146">
        <v>4.5100000000000001E-4</v>
      </c>
      <c r="L621" s="151" t="s">
        <v>560</v>
      </c>
      <c r="M621" s="144">
        <v>0</v>
      </c>
    </row>
    <row r="622" spans="1:13" ht="15" customHeight="1">
      <c r="A622" s="646"/>
      <c r="B622" s="649"/>
      <c r="C622" s="652"/>
      <c r="D622" s="131" t="s">
        <v>556</v>
      </c>
      <c r="E622" s="148">
        <v>4.5600000000000003E-4</v>
      </c>
      <c r="F622" s="133">
        <v>614</v>
      </c>
      <c r="G622" s="664"/>
      <c r="H622" s="690"/>
      <c r="J622" s="145" t="s">
        <v>1009</v>
      </c>
      <c r="K622" s="145">
        <v>4.5100000000000001E-4</v>
      </c>
      <c r="L622" s="131" t="s">
        <v>556</v>
      </c>
      <c r="M622" s="148">
        <v>4.5600000000000003E-4</v>
      </c>
    </row>
    <row r="623" spans="1:13" ht="15" customHeight="1">
      <c r="A623" s="670"/>
      <c r="B623" s="671"/>
      <c r="C623" s="672"/>
      <c r="D623" s="161" t="s">
        <v>557</v>
      </c>
      <c r="E623" s="162">
        <v>3.0800000000000001E-4</v>
      </c>
      <c r="F623" s="133">
        <v>615</v>
      </c>
      <c r="G623" s="673"/>
      <c r="H623" s="698"/>
      <c r="J623" s="145" t="s">
        <v>1009</v>
      </c>
      <c r="K623" s="145">
        <v>4.5100000000000001E-4</v>
      </c>
      <c r="L623" s="161" t="s">
        <v>557</v>
      </c>
      <c r="M623" s="162">
        <v>3.0800000000000001E-4</v>
      </c>
    </row>
    <row r="624" spans="1:13" ht="15" customHeight="1">
      <c r="A624" s="647" t="s">
        <v>1010</v>
      </c>
      <c r="B624" s="650" t="s">
        <v>1011</v>
      </c>
      <c r="C624" s="653">
        <v>5.3300000000000005E-4</v>
      </c>
      <c r="D624" s="163" t="s">
        <v>560</v>
      </c>
      <c r="E624" s="164">
        <v>0</v>
      </c>
      <c r="F624" s="133">
        <v>616</v>
      </c>
      <c r="G624" s="656">
        <v>99.58</v>
      </c>
      <c r="H624" s="721" t="s">
        <v>561</v>
      </c>
      <c r="J624" s="204" t="s">
        <v>1011</v>
      </c>
      <c r="K624" s="166">
        <v>5.3300000000000005E-4</v>
      </c>
      <c r="L624" s="163" t="s">
        <v>560</v>
      </c>
      <c r="M624" s="164">
        <v>0</v>
      </c>
    </row>
    <row r="625" spans="1:13" ht="15" customHeight="1">
      <c r="A625" s="646"/>
      <c r="B625" s="649"/>
      <c r="C625" s="652"/>
      <c r="D625" s="147" t="s">
        <v>569</v>
      </c>
      <c r="E625" s="148">
        <v>0</v>
      </c>
      <c r="F625" s="133">
        <v>617</v>
      </c>
      <c r="G625" s="664"/>
      <c r="H625" s="690"/>
      <c r="J625" s="204" t="s">
        <v>1011</v>
      </c>
      <c r="K625" s="145">
        <v>5.3300000000000005E-4</v>
      </c>
      <c r="L625" s="147" t="s">
        <v>569</v>
      </c>
      <c r="M625" s="148">
        <v>0</v>
      </c>
    </row>
    <row r="626" spans="1:13" ht="15" customHeight="1">
      <c r="A626" s="646"/>
      <c r="B626" s="649"/>
      <c r="C626" s="652"/>
      <c r="D626" s="152" t="s">
        <v>632</v>
      </c>
      <c r="E626" s="148">
        <v>5.4100000000000003E-4</v>
      </c>
      <c r="F626" s="133">
        <v>618</v>
      </c>
      <c r="G626" s="664"/>
      <c r="H626" s="690"/>
      <c r="J626" s="204" t="s">
        <v>1011</v>
      </c>
      <c r="K626" s="145">
        <v>5.3300000000000005E-4</v>
      </c>
      <c r="L626" s="152" t="s">
        <v>632</v>
      </c>
      <c r="M626" s="148">
        <v>5.4100000000000003E-4</v>
      </c>
    </row>
    <row r="627" spans="1:13" ht="15" customHeight="1">
      <c r="A627" s="646"/>
      <c r="B627" s="649"/>
      <c r="C627" s="672"/>
      <c r="D627" s="149" t="s">
        <v>557</v>
      </c>
      <c r="E627" s="150">
        <v>5.3300000000000005E-4</v>
      </c>
      <c r="F627" s="133">
        <v>619</v>
      </c>
      <c r="G627" s="664"/>
      <c r="H627" s="690"/>
      <c r="J627" s="204" t="s">
        <v>1011</v>
      </c>
      <c r="K627" s="145">
        <v>5.3300000000000005E-4</v>
      </c>
      <c r="L627" s="149" t="s">
        <v>557</v>
      </c>
      <c r="M627" s="150">
        <v>5.3300000000000005E-4</v>
      </c>
    </row>
    <row r="628" spans="1:13" ht="15" customHeight="1">
      <c r="A628" s="646" t="s">
        <v>1012</v>
      </c>
      <c r="B628" s="649" t="s">
        <v>1013</v>
      </c>
      <c r="C628" s="653">
        <v>4.7699999999999999E-4</v>
      </c>
      <c r="D628" s="151" t="s">
        <v>560</v>
      </c>
      <c r="E628" s="144">
        <v>0</v>
      </c>
      <c r="F628" s="133">
        <v>620</v>
      </c>
      <c r="G628" s="664">
        <v>96.96</v>
      </c>
      <c r="H628" s="690" t="s">
        <v>561</v>
      </c>
      <c r="J628" s="145" t="s">
        <v>1013</v>
      </c>
      <c r="K628" s="166">
        <v>4.7699999999999999E-4</v>
      </c>
      <c r="L628" s="151" t="s">
        <v>560</v>
      </c>
      <c r="M628" s="144">
        <v>0</v>
      </c>
    </row>
    <row r="629" spans="1:13" ht="15" customHeight="1">
      <c r="A629" s="646"/>
      <c r="B629" s="649"/>
      <c r="C629" s="653"/>
      <c r="D629" s="147" t="s">
        <v>569</v>
      </c>
      <c r="E629" s="148">
        <v>0</v>
      </c>
      <c r="F629" s="133">
        <v>621</v>
      </c>
      <c r="G629" s="664"/>
      <c r="H629" s="690"/>
      <c r="J629" s="145" t="s">
        <v>1013</v>
      </c>
      <c r="K629" s="145">
        <v>4.7699999999999999E-4</v>
      </c>
      <c r="L629" s="147" t="s">
        <v>569</v>
      </c>
      <c r="M629" s="148">
        <v>0</v>
      </c>
    </row>
    <row r="630" spans="1:13" ht="15" customHeight="1">
      <c r="A630" s="646"/>
      <c r="B630" s="649"/>
      <c r="C630" s="653"/>
      <c r="D630" s="152" t="s">
        <v>617</v>
      </c>
      <c r="E630" s="148">
        <v>0</v>
      </c>
      <c r="F630" s="133">
        <v>622</v>
      </c>
      <c r="G630" s="664"/>
      <c r="H630" s="690"/>
      <c r="J630" s="145" t="s">
        <v>1013</v>
      </c>
      <c r="K630" s="145">
        <v>4.7699999999999999E-4</v>
      </c>
      <c r="L630" s="152" t="s">
        <v>617</v>
      </c>
      <c r="M630" s="148">
        <v>0</v>
      </c>
    </row>
    <row r="631" spans="1:13" ht="15" customHeight="1">
      <c r="A631" s="646"/>
      <c r="B631" s="649"/>
      <c r="C631" s="653"/>
      <c r="D631" s="152" t="s">
        <v>618</v>
      </c>
      <c r="E631" s="148">
        <v>4.7100000000000001E-4</v>
      </c>
      <c r="F631" s="133">
        <v>623</v>
      </c>
      <c r="G631" s="664"/>
      <c r="H631" s="690"/>
      <c r="J631" s="145" t="s">
        <v>1013</v>
      </c>
      <c r="K631" s="145">
        <v>4.7699999999999999E-4</v>
      </c>
      <c r="L631" s="152" t="s">
        <v>618</v>
      </c>
      <c r="M631" s="148">
        <v>4.7100000000000001E-4</v>
      </c>
    </row>
    <row r="632" spans="1:13" ht="15" customHeight="1">
      <c r="A632" s="670"/>
      <c r="B632" s="671"/>
      <c r="C632" s="668"/>
      <c r="D632" s="161" t="s">
        <v>557</v>
      </c>
      <c r="E632" s="162">
        <v>4.8299999999999998E-4</v>
      </c>
      <c r="F632" s="133">
        <v>624</v>
      </c>
      <c r="G632" s="673"/>
      <c r="H632" s="698"/>
      <c r="J632" s="145" t="s">
        <v>1013</v>
      </c>
      <c r="K632" s="145">
        <v>4.7699999999999999E-4</v>
      </c>
      <c r="L632" s="161" t="s">
        <v>557</v>
      </c>
      <c r="M632" s="162">
        <v>4.8299999999999998E-4</v>
      </c>
    </row>
    <row r="633" spans="1:13" ht="15" customHeight="1">
      <c r="A633" s="647" t="s">
        <v>1014</v>
      </c>
      <c r="B633" s="663" t="s">
        <v>1015</v>
      </c>
      <c r="C633" s="653">
        <v>4.57E-4</v>
      </c>
      <c r="D633" s="163" t="s">
        <v>560</v>
      </c>
      <c r="E633" s="164">
        <v>0</v>
      </c>
      <c r="F633" s="133">
        <v>625</v>
      </c>
      <c r="G633" s="742">
        <v>99.97</v>
      </c>
      <c r="H633" s="721" t="s">
        <v>561</v>
      </c>
      <c r="J633" s="165" t="s">
        <v>1015</v>
      </c>
      <c r="K633" s="166">
        <v>4.57E-4</v>
      </c>
      <c r="L633" s="163" t="s">
        <v>560</v>
      </c>
      <c r="M633" s="164">
        <v>0</v>
      </c>
    </row>
    <row r="634" spans="1:13" ht="15" customHeight="1">
      <c r="A634" s="646"/>
      <c r="B634" s="662"/>
      <c r="C634" s="652"/>
      <c r="D634" s="147" t="s">
        <v>569</v>
      </c>
      <c r="E634" s="148">
        <v>0</v>
      </c>
      <c r="F634" s="133">
        <v>626</v>
      </c>
      <c r="G634" s="743"/>
      <c r="H634" s="690"/>
      <c r="J634" s="165" t="s">
        <v>1015</v>
      </c>
      <c r="K634" s="145">
        <v>4.57E-4</v>
      </c>
      <c r="L634" s="147" t="s">
        <v>569</v>
      </c>
      <c r="M634" s="148">
        <v>0</v>
      </c>
    </row>
    <row r="635" spans="1:13" ht="15" customHeight="1">
      <c r="A635" s="646"/>
      <c r="B635" s="662"/>
      <c r="C635" s="652"/>
      <c r="D635" s="147" t="s">
        <v>570</v>
      </c>
      <c r="E635" s="148">
        <v>0</v>
      </c>
      <c r="F635" s="133">
        <v>627</v>
      </c>
      <c r="G635" s="743"/>
      <c r="H635" s="690"/>
      <c r="J635" s="165" t="s">
        <v>1015</v>
      </c>
      <c r="K635" s="145">
        <v>4.57E-4</v>
      </c>
      <c r="L635" s="147" t="s">
        <v>570</v>
      </c>
      <c r="M635" s="148">
        <v>0</v>
      </c>
    </row>
    <row r="636" spans="1:13" ht="15" customHeight="1">
      <c r="A636" s="646"/>
      <c r="B636" s="662"/>
      <c r="C636" s="652"/>
      <c r="D636" s="147" t="s">
        <v>571</v>
      </c>
      <c r="E636" s="148">
        <v>0</v>
      </c>
      <c r="F636" s="133">
        <v>628</v>
      </c>
      <c r="G636" s="743"/>
      <c r="H636" s="690"/>
      <c r="J636" s="165" t="s">
        <v>1015</v>
      </c>
      <c r="K636" s="145">
        <v>4.57E-4</v>
      </c>
      <c r="L636" s="147" t="s">
        <v>571</v>
      </c>
      <c r="M636" s="148">
        <v>0</v>
      </c>
    </row>
    <row r="637" spans="1:13" ht="15" customHeight="1">
      <c r="A637" s="646"/>
      <c r="B637" s="662"/>
      <c r="C637" s="652"/>
      <c r="D637" s="147" t="s">
        <v>572</v>
      </c>
      <c r="E637" s="148">
        <v>0</v>
      </c>
      <c r="F637" s="133">
        <v>629</v>
      </c>
      <c r="G637" s="743"/>
      <c r="H637" s="690"/>
      <c r="J637" s="165" t="s">
        <v>1015</v>
      </c>
      <c r="K637" s="145">
        <v>4.57E-4</v>
      </c>
      <c r="L637" s="147" t="s">
        <v>572</v>
      </c>
      <c r="M637" s="148">
        <v>0</v>
      </c>
    </row>
    <row r="638" spans="1:13" ht="15" customHeight="1">
      <c r="A638" s="646"/>
      <c r="B638" s="662"/>
      <c r="C638" s="652"/>
      <c r="D638" s="147" t="s">
        <v>573</v>
      </c>
      <c r="E638" s="148">
        <v>0</v>
      </c>
      <c r="F638" s="133">
        <v>630</v>
      </c>
      <c r="G638" s="743"/>
      <c r="H638" s="690"/>
      <c r="J638" s="165" t="s">
        <v>1015</v>
      </c>
      <c r="K638" s="145">
        <v>4.57E-4</v>
      </c>
      <c r="L638" s="147" t="s">
        <v>573</v>
      </c>
      <c r="M638" s="148">
        <v>0</v>
      </c>
    </row>
    <row r="639" spans="1:13" ht="15" customHeight="1">
      <c r="A639" s="646"/>
      <c r="B639" s="662"/>
      <c r="C639" s="652"/>
      <c r="D639" s="147" t="s">
        <v>574</v>
      </c>
      <c r="E639" s="148">
        <v>0</v>
      </c>
      <c r="F639" s="133">
        <v>631</v>
      </c>
      <c r="G639" s="743"/>
      <c r="H639" s="690"/>
      <c r="J639" s="165" t="s">
        <v>1015</v>
      </c>
      <c r="K639" s="145">
        <v>4.57E-4</v>
      </c>
      <c r="L639" s="147" t="s">
        <v>574</v>
      </c>
      <c r="M639" s="148">
        <v>0</v>
      </c>
    </row>
    <row r="640" spans="1:13" ht="15" customHeight="1">
      <c r="A640" s="646"/>
      <c r="B640" s="662"/>
      <c r="C640" s="652"/>
      <c r="D640" s="147" t="s">
        <v>595</v>
      </c>
      <c r="E640" s="148">
        <v>0</v>
      </c>
      <c r="F640" s="133">
        <v>632</v>
      </c>
      <c r="G640" s="743"/>
      <c r="H640" s="690"/>
      <c r="J640" s="165" t="s">
        <v>1015</v>
      </c>
      <c r="K640" s="145">
        <v>4.57E-4</v>
      </c>
      <c r="L640" s="147" t="s">
        <v>595</v>
      </c>
      <c r="M640" s="148">
        <v>0</v>
      </c>
    </row>
    <row r="641" spans="1:13" ht="15" customHeight="1">
      <c r="A641" s="646"/>
      <c r="B641" s="662"/>
      <c r="C641" s="652"/>
      <c r="D641" s="147" t="s">
        <v>835</v>
      </c>
      <c r="E641" s="148">
        <v>0</v>
      </c>
      <c r="F641" s="133">
        <v>633</v>
      </c>
      <c r="G641" s="743"/>
      <c r="H641" s="690"/>
      <c r="J641" s="165" t="s">
        <v>1015</v>
      </c>
      <c r="K641" s="145">
        <v>4.57E-4</v>
      </c>
      <c r="L641" s="147" t="s">
        <v>835</v>
      </c>
      <c r="M641" s="148">
        <v>0</v>
      </c>
    </row>
    <row r="642" spans="1:13" ht="15" customHeight="1">
      <c r="A642" s="646"/>
      <c r="B642" s="662"/>
      <c r="C642" s="652"/>
      <c r="D642" s="152" t="s">
        <v>597</v>
      </c>
      <c r="E642" s="148">
        <v>0</v>
      </c>
      <c r="F642" s="133">
        <v>634</v>
      </c>
      <c r="G642" s="743"/>
      <c r="H642" s="690"/>
      <c r="J642" s="165" t="s">
        <v>1015</v>
      </c>
      <c r="K642" s="145">
        <v>4.57E-4</v>
      </c>
      <c r="L642" s="152" t="s">
        <v>597</v>
      </c>
      <c r="M642" s="148">
        <v>0</v>
      </c>
    </row>
    <row r="643" spans="1:13" ht="15" customHeight="1">
      <c r="A643" s="646"/>
      <c r="B643" s="662"/>
      <c r="C643" s="652"/>
      <c r="D643" s="152" t="s">
        <v>748</v>
      </c>
      <c r="E643" s="148">
        <v>0</v>
      </c>
      <c r="F643" s="133">
        <v>635</v>
      </c>
      <c r="G643" s="743"/>
      <c r="H643" s="690"/>
      <c r="J643" s="165" t="s">
        <v>1015</v>
      </c>
      <c r="K643" s="145">
        <v>4.57E-4</v>
      </c>
      <c r="L643" s="152" t="s">
        <v>748</v>
      </c>
      <c r="M643" s="148">
        <v>0</v>
      </c>
    </row>
    <row r="644" spans="1:13" ht="15" customHeight="1">
      <c r="A644" s="646"/>
      <c r="B644" s="662"/>
      <c r="C644" s="652"/>
      <c r="D644" s="152" t="s">
        <v>1016</v>
      </c>
      <c r="E644" s="177">
        <v>3.8999999999999999E-4</v>
      </c>
      <c r="F644" s="133">
        <v>636</v>
      </c>
      <c r="G644" s="743"/>
      <c r="H644" s="690"/>
      <c r="J644" s="165" t="s">
        <v>1015</v>
      </c>
      <c r="K644" s="145">
        <v>4.57E-4</v>
      </c>
      <c r="L644" s="152" t="s">
        <v>1016</v>
      </c>
      <c r="M644" s="177">
        <v>3.8999999999999999E-4</v>
      </c>
    </row>
    <row r="645" spans="1:13" ht="15" customHeight="1">
      <c r="A645" s="646"/>
      <c r="B645" s="662"/>
      <c r="C645" s="652"/>
      <c r="D645" s="149" t="s">
        <v>557</v>
      </c>
      <c r="E645" s="150">
        <v>4.5100000000000001E-4</v>
      </c>
      <c r="F645" s="133">
        <v>637</v>
      </c>
      <c r="G645" s="743"/>
      <c r="H645" s="690"/>
      <c r="J645" s="165" t="s">
        <v>1015</v>
      </c>
      <c r="K645" s="145">
        <v>4.57E-4</v>
      </c>
      <c r="L645" s="149" t="s">
        <v>557</v>
      </c>
      <c r="M645" s="150">
        <v>4.5100000000000001E-4</v>
      </c>
    </row>
    <row r="646" spans="1:13" ht="15" customHeight="1">
      <c r="A646" s="646" t="s">
        <v>1017</v>
      </c>
      <c r="B646" s="649" t="s">
        <v>1018</v>
      </c>
      <c r="C646" s="740">
        <v>4.3300000000000001E-4</v>
      </c>
      <c r="D646" s="151" t="s">
        <v>560</v>
      </c>
      <c r="E646" s="144">
        <v>0</v>
      </c>
      <c r="F646" s="133">
        <v>638</v>
      </c>
      <c r="G646" s="664">
        <v>99.85</v>
      </c>
      <c r="H646" s="690" t="s">
        <v>561</v>
      </c>
      <c r="J646" s="145" t="s">
        <v>1018</v>
      </c>
      <c r="K646" s="294">
        <v>4.3300000000000001E-4</v>
      </c>
      <c r="L646" s="151" t="s">
        <v>560</v>
      </c>
      <c r="M646" s="144">
        <v>0</v>
      </c>
    </row>
    <row r="647" spans="1:13" ht="15" customHeight="1">
      <c r="A647" s="646"/>
      <c r="B647" s="649"/>
      <c r="C647" s="740"/>
      <c r="D647" s="147" t="s">
        <v>556</v>
      </c>
      <c r="E647" s="148">
        <v>4.5899999999999999E-4</v>
      </c>
      <c r="F647" s="133">
        <v>639</v>
      </c>
      <c r="G647" s="664"/>
      <c r="H647" s="690"/>
      <c r="J647" s="145" t="s">
        <v>1018</v>
      </c>
      <c r="K647" s="145">
        <v>4.3300000000000001E-4</v>
      </c>
      <c r="L647" s="147" t="s">
        <v>556</v>
      </c>
      <c r="M647" s="148">
        <v>4.5899999999999999E-4</v>
      </c>
    </row>
    <row r="648" spans="1:13" ht="15" customHeight="1">
      <c r="A648" s="646"/>
      <c r="B648" s="649"/>
      <c r="C648" s="740"/>
      <c r="D648" s="149" t="s">
        <v>557</v>
      </c>
      <c r="E648" s="150">
        <v>3.8200000000000002E-4</v>
      </c>
      <c r="F648" s="133">
        <v>640</v>
      </c>
      <c r="G648" s="664"/>
      <c r="H648" s="690"/>
      <c r="J648" s="145" t="s">
        <v>1018</v>
      </c>
      <c r="K648" s="145">
        <v>4.3300000000000001E-4</v>
      </c>
      <c r="L648" s="149" t="s">
        <v>557</v>
      </c>
      <c r="M648" s="150">
        <v>3.8200000000000002E-4</v>
      </c>
    </row>
    <row r="649" spans="1:13" ht="15" customHeight="1">
      <c r="A649" s="646" t="s">
        <v>1019</v>
      </c>
      <c r="B649" s="662" t="s">
        <v>1020</v>
      </c>
      <c r="C649" s="740">
        <v>4.8700000000000002E-4</v>
      </c>
      <c r="D649" s="151" t="s">
        <v>560</v>
      </c>
      <c r="E649" s="144">
        <v>0</v>
      </c>
      <c r="F649" s="133">
        <v>641</v>
      </c>
      <c r="G649" s="664">
        <v>99.33</v>
      </c>
      <c r="H649" s="690" t="s">
        <v>561</v>
      </c>
      <c r="J649" s="159" t="s">
        <v>1020</v>
      </c>
      <c r="K649" s="294">
        <v>4.8700000000000002E-4</v>
      </c>
      <c r="L649" s="151" t="s">
        <v>560</v>
      </c>
      <c r="M649" s="144">
        <v>0</v>
      </c>
    </row>
    <row r="650" spans="1:13" ht="15" customHeight="1">
      <c r="A650" s="646"/>
      <c r="B650" s="649"/>
      <c r="C650" s="740"/>
      <c r="D650" s="152" t="s">
        <v>562</v>
      </c>
      <c r="E650" s="148">
        <v>5.1400000000000003E-4</v>
      </c>
      <c r="F650" s="133">
        <v>642</v>
      </c>
      <c r="G650" s="664"/>
      <c r="H650" s="690"/>
      <c r="J650" s="159" t="s">
        <v>1020</v>
      </c>
      <c r="K650" s="145">
        <v>4.8700000000000002E-4</v>
      </c>
      <c r="L650" s="152" t="s">
        <v>562</v>
      </c>
      <c r="M650" s="148">
        <v>5.1400000000000003E-4</v>
      </c>
    </row>
    <row r="651" spans="1:13" ht="15" customHeight="1">
      <c r="A651" s="691"/>
      <c r="B651" s="692"/>
      <c r="C651" s="741"/>
      <c r="D651" s="149" t="s">
        <v>557</v>
      </c>
      <c r="E651" s="150">
        <v>4.84E-4</v>
      </c>
      <c r="F651" s="133">
        <v>643</v>
      </c>
      <c r="G651" s="694"/>
      <c r="H651" s="695"/>
      <c r="J651" s="159" t="s">
        <v>1020</v>
      </c>
      <c r="K651" s="145">
        <v>4.8700000000000002E-4</v>
      </c>
      <c r="L651" s="149" t="s">
        <v>557</v>
      </c>
      <c r="M651" s="150">
        <v>4.84E-4</v>
      </c>
    </row>
    <row r="652" spans="1:13" ht="15" customHeight="1">
      <c r="A652" s="647" t="s">
        <v>1021</v>
      </c>
      <c r="B652" s="737" t="s">
        <v>1022</v>
      </c>
      <c r="C652" s="653">
        <v>3.6000000000000002E-4</v>
      </c>
      <c r="D652" s="163" t="s">
        <v>560</v>
      </c>
      <c r="E652" s="164">
        <v>0</v>
      </c>
      <c r="F652" s="133">
        <v>644</v>
      </c>
      <c r="G652" s="656">
        <v>100</v>
      </c>
      <c r="H652" s="721"/>
      <c r="J652" s="295" t="s">
        <v>1022</v>
      </c>
      <c r="K652" s="166">
        <v>3.6000000000000002E-4</v>
      </c>
      <c r="L652" s="163" t="s">
        <v>560</v>
      </c>
      <c r="M652" s="164">
        <v>0</v>
      </c>
    </row>
    <row r="653" spans="1:13" ht="15" customHeight="1">
      <c r="A653" s="646"/>
      <c r="B653" s="738"/>
      <c r="C653" s="652"/>
      <c r="D653" s="147" t="s">
        <v>569</v>
      </c>
      <c r="E653" s="148">
        <v>0</v>
      </c>
      <c r="F653" s="133">
        <v>645</v>
      </c>
      <c r="G653" s="664"/>
      <c r="H653" s="690"/>
      <c r="J653" s="295" t="s">
        <v>1022</v>
      </c>
      <c r="K653" s="145">
        <v>3.6000000000000002E-4</v>
      </c>
      <c r="L653" s="147" t="s">
        <v>569</v>
      </c>
      <c r="M653" s="148">
        <v>0</v>
      </c>
    </row>
    <row r="654" spans="1:13" ht="15" customHeight="1">
      <c r="A654" s="646"/>
      <c r="B654" s="738"/>
      <c r="C654" s="652"/>
      <c r="D654" s="147" t="s">
        <v>570</v>
      </c>
      <c r="E654" s="148">
        <v>0</v>
      </c>
      <c r="F654" s="133">
        <v>646</v>
      </c>
      <c r="G654" s="664"/>
      <c r="H654" s="690"/>
      <c r="J654" s="295" t="s">
        <v>1022</v>
      </c>
      <c r="K654" s="145">
        <v>3.6000000000000002E-4</v>
      </c>
      <c r="L654" s="147" t="s">
        <v>570</v>
      </c>
      <c r="M654" s="148">
        <v>0</v>
      </c>
    </row>
    <row r="655" spans="1:13" ht="15" customHeight="1">
      <c r="A655" s="646"/>
      <c r="B655" s="738"/>
      <c r="C655" s="652"/>
      <c r="D655" s="147" t="s">
        <v>571</v>
      </c>
      <c r="E655" s="148">
        <v>0</v>
      </c>
      <c r="F655" s="133">
        <v>647</v>
      </c>
      <c r="G655" s="664"/>
      <c r="H655" s="690"/>
      <c r="J655" s="295" t="s">
        <v>1022</v>
      </c>
      <c r="K655" s="145">
        <v>3.6000000000000002E-4</v>
      </c>
      <c r="L655" s="147" t="s">
        <v>571</v>
      </c>
      <c r="M655" s="148">
        <v>0</v>
      </c>
    </row>
    <row r="656" spans="1:13" ht="15" customHeight="1">
      <c r="A656" s="646"/>
      <c r="B656" s="738"/>
      <c r="C656" s="652"/>
      <c r="D656" s="147" t="s">
        <v>572</v>
      </c>
      <c r="E656" s="148">
        <v>0</v>
      </c>
      <c r="F656" s="133">
        <v>648</v>
      </c>
      <c r="G656" s="664"/>
      <c r="H656" s="690"/>
      <c r="J656" s="295" t="s">
        <v>1022</v>
      </c>
      <c r="K656" s="145">
        <v>3.6000000000000002E-4</v>
      </c>
      <c r="L656" s="147" t="s">
        <v>572</v>
      </c>
      <c r="M656" s="148">
        <v>0</v>
      </c>
    </row>
    <row r="657" spans="1:14" ht="15" customHeight="1">
      <c r="A657" s="646"/>
      <c r="B657" s="738"/>
      <c r="C657" s="652"/>
      <c r="D657" s="152" t="s">
        <v>621</v>
      </c>
      <c r="E657" s="148">
        <v>0</v>
      </c>
      <c r="F657" s="133">
        <v>649</v>
      </c>
      <c r="G657" s="664"/>
      <c r="H657" s="690"/>
      <c r="J657" s="145" t="s">
        <v>1023</v>
      </c>
      <c r="K657" s="145">
        <v>3.6000000000000002E-4</v>
      </c>
      <c r="L657" s="152" t="s">
        <v>621</v>
      </c>
      <c r="M657" s="148">
        <v>0</v>
      </c>
    </row>
    <row r="658" spans="1:14" ht="15" customHeight="1">
      <c r="A658" s="646"/>
      <c r="B658" s="738"/>
      <c r="C658" s="652"/>
      <c r="D658" s="152" t="s">
        <v>643</v>
      </c>
      <c r="E658" s="148">
        <v>0</v>
      </c>
      <c r="F658" s="133">
        <v>650</v>
      </c>
      <c r="G658" s="664"/>
      <c r="H658" s="690"/>
      <c r="J658" s="145" t="s">
        <v>1023</v>
      </c>
      <c r="K658" s="145">
        <v>3.6000000000000002E-4</v>
      </c>
      <c r="L658" s="152" t="s">
        <v>643</v>
      </c>
      <c r="M658" s="148">
        <v>0</v>
      </c>
    </row>
    <row r="659" spans="1:14" ht="15" customHeight="1">
      <c r="A659" s="646"/>
      <c r="B659" s="738"/>
      <c r="C659" s="652"/>
      <c r="D659" s="152" t="s">
        <v>575</v>
      </c>
      <c r="E659" s="148">
        <v>0</v>
      </c>
      <c r="F659" s="133">
        <v>651</v>
      </c>
      <c r="G659" s="664"/>
      <c r="H659" s="690"/>
      <c r="J659" s="145" t="s">
        <v>1023</v>
      </c>
      <c r="K659" s="145">
        <v>3.6000000000000002E-4</v>
      </c>
      <c r="L659" s="152" t="s">
        <v>575</v>
      </c>
      <c r="M659" s="148">
        <v>0</v>
      </c>
    </row>
    <row r="660" spans="1:14" ht="15" customHeight="1">
      <c r="A660" s="646"/>
      <c r="B660" s="738"/>
      <c r="C660" s="652"/>
      <c r="D660" s="152" t="s">
        <v>576</v>
      </c>
      <c r="E660" s="148">
        <v>4.3399999999999998E-4</v>
      </c>
      <c r="F660" s="133">
        <v>652</v>
      </c>
      <c r="G660" s="664"/>
      <c r="H660" s="690"/>
      <c r="J660" s="145" t="s">
        <v>1023</v>
      </c>
      <c r="K660" s="145">
        <v>3.6000000000000002E-4</v>
      </c>
      <c r="L660" s="152" t="s">
        <v>576</v>
      </c>
      <c r="M660" s="148">
        <v>4.3399999999999998E-4</v>
      </c>
    </row>
    <row r="661" spans="1:14" ht="15" customHeight="1">
      <c r="A661" s="646"/>
      <c r="B661" s="738"/>
      <c r="C661" s="652"/>
      <c r="D661" s="149" t="s">
        <v>557</v>
      </c>
      <c r="E661" s="150">
        <v>3.0899999999999998E-4</v>
      </c>
      <c r="F661" s="133">
        <v>653</v>
      </c>
      <c r="G661" s="664"/>
      <c r="H661" s="690"/>
      <c r="J661" s="145" t="s">
        <v>1023</v>
      </c>
      <c r="K661" s="145">
        <v>3.6000000000000002E-4</v>
      </c>
      <c r="L661" s="149" t="s">
        <v>557</v>
      </c>
      <c r="M661" s="150">
        <v>3.0899999999999998E-4</v>
      </c>
      <c r="N661" s="121">
        <v>1</v>
      </c>
    </row>
    <row r="662" spans="1:14" ht="15" customHeight="1">
      <c r="A662" s="646" t="s">
        <v>1024</v>
      </c>
      <c r="B662" s="662" t="s">
        <v>1025</v>
      </c>
      <c r="C662" s="733">
        <v>5.3700000000000004E-4</v>
      </c>
      <c r="D662" s="151" t="s">
        <v>560</v>
      </c>
      <c r="E662" s="144">
        <v>0</v>
      </c>
      <c r="F662" s="133">
        <v>654</v>
      </c>
      <c r="G662" s="664">
        <v>99.89</v>
      </c>
      <c r="H662" s="690" t="s">
        <v>561</v>
      </c>
      <c r="J662" s="159" t="s">
        <v>1025</v>
      </c>
      <c r="K662" s="175">
        <v>5.3700000000000004E-4</v>
      </c>
      <c r="L662" s="151" t="s">
        <v>560</v>
      </c>
      <c r="M662" s="144">
        <v>0</v>
      </c>
    </row>
    <row r="663" spans="1:14" ht="15" customHeight="1">
      <c r="A663" s="646"/>
      <c r="B663" s="649"/>
      <c r="C663" s="733"/>
      <c r="D663" s="147" t="s">
        <v>569</v>
      </c>
      <c r="E663" s="148">
        <v>0</v>
      </c>
      <c r="F663" s="133">
        <v>655</v>
      </c>
      <c r="G663" s="664"/>
      <c r="H663" s="690"/>
      <c r="J663" s="145" t="s">
        <v>1026</v>
      </c>
      <c r="K663" s="145">
        <v>5.3700000000000004E-4</v>
      </c>
      <c r="L663" s="147" t="s">
        <v>569</v>
      </c>
      <c r="M663" s="148">
        <v>0</v>
      </c>
    </row>
    <row r="664" spans="1:14" ht="15" customHeight="1">
      <c r="A664" s="646"/>
      <c r="B664" s="649"/>
      <c r="C664" s="733"/>
      <c r="D664" s="147" t="s">
        <v>570</v>
      </c>
      <c r="E664" s="148">
        <v>0</v>
      </c>
      <c r="F664" s="133">
        <v>656</v>
      </c>
      <c r="G664" s="664"/>
      <c r="H664" s="690"/>
      <c r="J664" s="145" t="s">
        <v>1026</v>
      </c>
      <c r="K664" s="145">
        <v>5.3700000000000004E-4</v>
      </c>
      <c r="L664" s="147" t="s">
        <v>570</v>
      </c>
      <c r="M664" s="148">
        <v>0</v>
      </c>
    </row>
    <row r="665" spans="1:14" ht="15" customHeight="1">
      <c r="A665" s="646"/>
      <c r="B665" s="649"/>
      <c r="C665" s="733"/>
      <c r="D665" s="147" t="s">
        <v>571</v>
      </c>
      <c r="E665" s="148">
        <v>0</v>
      </c>
      <c r="F665" s="133">
        <v>657</v>
      </c>
      <c r="G665" s="664"/>
      <c r="H665" s="690"/>
      <c r="J665" s="145" t="s">
        <v>1026</v>
      </c>
      <c r="K665" s="145">
        <v>5.3700000000000004E-4</v>
      </c>
      <c r="L665" s="147" t="s">
        <v>571</v>
      </c>
      <c r="M665" s="148">
        <v>0</v>
      </c>
    </row>
    <row r="666" spans="1:14" ht="15" customHeight="1">
      <c r="A666" s="646"/>
      <c r="B666" s="649"/>
      <c r="C666" s="733"/>
      <c r="D666" s="152" t="s">
        <v>637</v>
      </c>
      <c r="E666" s="148">
        <v>0</v>
      </c>
      <c r="F666" s="133">
        <v>658</v>
      </c>
      <c r="G666" s="664"/>
      <c r="H666" s="690"/>
      <c r="J666" s="145" t="s">
        <v>1026</v>
      </c>
      <c r="K666" s="145">
        <v>5.3700000000000004E-4</v>
      </c>
      <c r="L666" s="152" t="s">
        <v>637</v>
      </c>
      <c r="M666" s="148">
        <v>0</v>
      </c>
    </row>
    <row r="667" spans="1:14" ht="15" customHeight="1">
      <c r="A667" s="646"/>
      <c r="B667" s="649"/>
      <c r="C667" s="733"/>
      <c r="D667" s="152" t="s">
        <v>621</v>
      </c>
      <c r="E667" s="148">
        <v>0</v>
      </c>
      <c r="F667" s="133">
        <v>659</v>
      </c>
      <c r="G667" s="664"/>
      <c r="H667" s="690"/>
      <c r="J667" s="145" t="s">
        <v>1026</v>
      </c>
      <c r="K667" s="145">
        <v>5.3700000000000004E-4</v>
      </c>
      <c r="L667" s="152" t="s">
        <v>621</v>
      </c>
      <c r="M667" s="148">
        <v>0</v>
      </c>
    </row>
    <row r="668" spans="1:14" ht="15" customHeight="1">
      <c r="A668" s="646"/>
      <c r="B668" s="649"/>
      <c r="C668" s="733"/>
      <c r="D668" s="152" t="s">
        <v>1027</v>
      </c>
      <c r="E668" s="177">
        <v>5.5199999999999997E-4</v>
      </c>
      <c r="F668" s="133">
        <v>660</v>
      </c>
      <c r="G668" s="664"/>
      <c r="H668" s="690"/>
      <c r="J668" s="145" t="s">
        <v>1026</v>
      </c>
      <c r="K668" s="145">
        <v>5.3700000000000004E-4</v>
      </c>
      <c r="L668" s="152" t="s">
        <v>1027</v>
      </c>
      <c r="M668" s="177">
        <v>5.5199999999999997E-4</v>
      </c>
    </row>
    <row r="669" spans="1:14" ht="15" customHeight="1">
      <c r="A669" s="691"/>
      <c r="B669" s="692"/>
      <c r="C669" s="739"/>
      <c r="D669" s="178" t="s">
        <v>605</v>
      </c>
      <c r="E669" s="150">
        <v>5.3600000000000002E-4</v>
      </c>
      <c r="F669" s="133">
        <v>661</v>
      </c>
      <c r="G669" s="694"/>
      <c r="H669" s="695"/>
      <c r="J669" s="145" t="s">
        <v>1026</v>
      </c>
      <c r="K669" s="145">
        <v>5.3700000000000004E-4</v>
      </c>
      <c r="L669" s="178" t="s">
        <v>605</v>
      </c>
      <c r="M669" s="150">
        <v>5.3600000000000002E-4</v>
      </c>
    </row>
    <row r="670" spans="1:14" ht="15" customHeight="1">
      <c r="A670" s="646" t="s">
        <v>1028</v>
      </c>
      <c r="B670" s="649" t="s">
        <v>1029</v>
      </c>
      <c r="C670" s="733">
        <v>3.6999999999999999E-4</v>
      </c>
      <c r="D670" s="151" t="s">
        <v>560</v>
      </c>
      <c r="E670" s="144">
        <v>0</v>
      </c>
      <c r="F670" s="133">
        <v>662</v>
      </c>
      <c r="G670" s="664">
        <v>100</v>
      </c>
      <c r="H670" s="690"/>
      <c r="J670" s="145" t="s">
        <v>1029</v>
      </c>
      <c r="K670" s="175">
        <v>3.6999999999999999E-4</v>
      </c>
      <c r="L670" s="151" t="s">
        <v>560</v>
      </c>
      <c r="M670" s="144">
        <v>0</v>
      </c>
    </row>
    <row r="671" spans="1:14" ht="15" customHeight="1">
      <c r="A671" s="646"/>
      <c r="B671" s="649"/>
      <c r="C671" s="735"/>
      <c r="D671" s="147" t="s">
        <v>569</v>
      </c>
      <c r="E671" s="148">
        <v>0</v>
      </c>
      <c r="F671" s="133">
        <v>663</v>
      </c>
      <c r="G671" s="664"/>
      <c r="H671" s="690"/>
      <c r="J671" s="145" t="s">
        <v>1030</v>
      </c>
      <c r="K671" s="145">
        <v>3.6999999999999999E-4</v>
      </c>
      <c r="L671" s="147" t="s">
        <v>569</v>
      </c>
      <c r="M671" s="148">
        <v>0</v>
      </c>
    </row>
    <row r="672" spans="1:14" ht="15" customHeight="1">
      <c r="A672" s="646"/>
      <c r="B672" s="649"/>
      <c r="C672" s="735"/>
      <c r="D672" s="147" t="s">
        <v>584</v>
      </c>
      <c r="E672" s="177">
        <v>4.5399999999999998E-4</v>
      </c>
      <c r="F672" s="133">
        <v>664</v>
      </c>
      <c r="G672" s="664"/>
      <c r="H672" s="690"/>
      <c r="J672" s="145" t="s">
        <v>1030</v>
      </c>
      <c r="K672" s="145">
        <v>3.6999999999999999E-4</v>
      </c>
      <c r="L672" s="147" t="s">
        <v>584</v>
      </c>
      <c r="M672" s="177">
        <v>4.5399999999999998E-4</v>
      </c>
    </row>
    <row r="673" spans="1:13" ht="15" customHeight="1">
      <c r="A673" s="691"/>
      <c r="B673" s="692"/>
      <c r="C673" s="736"/>
      <c r="D673" s="149" t="s">
        <v>557</v>
      </c>
      <c r="E673" s="150">
        <v>5.2599999999999999E-4</v>
      </c>
      <c r="F673" s="133">
        <v>665</v>
      </c>
      <c r="G673" s="694"/>
      <c r="H673" s="695"/>
      <c r="J673" s="145" t="s">
        <v>1030</v>
      </c>
      <c r="K673" s="145">
        <v>3.6999999999999999E-4</v>
      </c>
      <c r="L673" s="149" t="s">
        <v>557</v>
      </c>
      <c r="M673" s="150">
        <v>5.2599999999999999E-4</v>
      </c>
    </row>
    <row r="674" spans="1:13" ht="15" customHeight="1">
      <c r="A674" s="646" t="s">
        <v>1031</v>
      </c>
      <c r="B674" s="649" t="s">
        <v>1032</v>
      </c>
      <c r="C674" s="733">
        <v>4.0700000000000003E-4</v>
      </c>
      <c r="D674" s="151" t="s">
        <v>560</v>
      </c>
      <c r="E674" s="144">
        <v>0</v>
      </c>
      <c r="F674" s="133">
        <v>666</v>
      </c>
      <c r="G674" s="664">
        <v>99.33</v>
      </c>
      <c r="H674" s="690" t="s">
        <v>561</v>
      </c>
      <c r="J674" s="145" t="s">
        <v>1032</v>
      </c>
      <c r="K674" s="175">
        <v>4.0700000000000003E-4</v>
      </c>
      <c r="L674" s="151" t="s">
        <v>560</v>
      </c>
      <c r="M674" s="144">
        <v>0</v>
      </c>
    </row>
    <row r="675" spans="1:13" ht="15" customHeight="1">
      <c r="A675" s="646"/>
      <c r="B675" s="649"/>
      <c r="C675" s="733"/>
      <c r="D675" s="147" t="s">
        <v>556</v>
      </c>
      <c r="E675" s="177">
        <v>4.75E-4</v>
      </c>
      <c r="F675" s="133">
        <v>667</v>
      </c>
      <c r="G675" s="664"/>
      <c r="H675" s="690"/>
      <c r="J675" s="145" t="s">
        <v>1033</v>
      </c>
      <c r="K675" s="145">
        <v>4.0700000000000003E-4</v>
      </c>
      <c r="L675" s="147" t="s">
        <v>556</v>
      </c>
      <c r="M675" s="177">
        <v>4.75E-4</v>
      </c>
    </row>
    <row r="676" spans="1:13" ht="15" customHeight="1">
      <c r="A676" s="646"/>
      <c r="B676" s="649"/>
      <c r="C676" s="733"/>
      <c r="D676" s="149" t="s">
        <v>557</v>
      </c>
      <c r="E676" s="150">
        <v>3.8200000000000002E-4</v>
      </c>
      <c r="F676" s="133">
        <v>668</v>
      </c>
      <c r="G676" s="664"/>
      <c r="H676" s="690"/>
      <c r="J676" s="145" t="s">
        <v>1033</v>
      </c>
      <c r="K676" s="145">
        <v>4.0700000000000003E-4</v>
      </c>
      <c r="L676" s="149" t="s">
        <v>557</v>
      </c>
      <c r="M676" s="150">
        <v>3.8200000000000002E-4</v>
      </c>
    </row>
    <row r="677" spans="1:13" ht="15" customHeight="1">
      <c r="A677" s="646" t="s">
        <v>1034</v>
      </c>
      <c r="B677" s="649" t="s">
        <v>1035</v>
      </c>
      <c r="C677" s="733">
        <v>7.1000000000000002E-4</v>
      </c>
      <c r="D677" s="151" t="s">
        <v>560</v>
      </c>
      <c r="E677" s="144">
        <v>0</v>
      </c>
      <c r="F677" s="133">
        <v>669</v>
      </c>
      <c r="G677" s="664">
        <v>100</v>
      </c>
      <c r="H677" s="690"/>
      <c r="J677" s="145" t="s">
        <v>1035</v>
      </c>
      <c r="K677" s="175">
        <v>7.1000000000000002E-4</v>
      </c>
      <c r="L677" s="151" t="s">
        <v>560</v>
      </c>
      <c r="M677" s="144">
        <v>0</v>
      </c>
    </row>
    <row r="678" spans="1:13" ht="15" customHeight="1">
      <c r="A678" s="646"/>
      <c r="B678" s="649"/>
      <c r="C678" s="733"/>
      <c r="D678" s="131" t="s">
        <v>556</v>
      </c>
      <c r="E678" s="177">
        <v>6.8000000000000005E-4</v>
      </c>
      <c r="F678" s="133">
        <v>670</v>
      </c>
      <c r="G678" s="664"/>
      <c r="H678" s="690"/>
      <c r="J678" s="145" t="s">
        <v>1036</v>
      </c>
      <c r="K678" s="145">
        <v>7.1000000000000002E-4</v>
      </c>
      <c r="L678" s="131" t="s">
        <v>556</v>
      </c>
      <c r="M678" s="177">
        <v>6.8000000000000005E-4</v>
      </c>
    </row>
    <row r="679" spans="1:13" ht="15" customHeight="1">
      <c r="A679" s="670"/>
      <c r="B679" s="671"/>
      <c r="C679" s="734"/>
      <c r="D679" s="161" t="s">
        <v>557</v>
      </c>
      <c r="E679" s="162">
        <v>6.8400000000000004E-4</v>
      </c>
      <c r="F679" s="133">
        <v>671</v>
      </c>
      <c r="G679" s="673"/>
      <c r="H679" s="698"/>
      <c r="J679" s="145" t="s">
        <v>1036</v>
      </c>
      <c r="K679" s="145">
        <v>7.1000000000000002E-4</v>
      </c>
      <c r="L679" s="161" t="s">
        <v>557</v>
      </c>
      <c r="M679" s="162">
        <v>6.8400000000000004E-4</v>
      </c>
    </row>
    <row r="680" spans="1:13" ht="15" customHeight="1">
      <c r="A680" s="221" t="s">
        <v>1037</v>
      </c>
      <c r="B680" s="238" t="s">
        <v>1038</v>
      </c>
      <c r="C680" s="239">
        <v>4.6799999999999999E-4</v>
      </c>
      <c r="D680" s="240"/>
      <c r="E680" s="132">
        <v>4.2900000000000002E-4</v>
      </c>
      <c r="F680" s="133">
        <v>672</v>
      </c>
      <c r="G680" s="241">
        <v>100</v>
      </c>
      <c r="H680" s="242"/>
      <c r="J680" s="238" t="s">
        <v>1038</v>
      </c>
      <c r="K680" s="239">
        <v>4.6799999999999999E-4</v>
      </c>
      <c r="L680" s="240"/>
      <c r="M680" s="132">
        <v>4.2900000000000002E-4</v>
      </c>
    </row>
    <row r="681" spans="1:13">
      <c r="A681" s="136" t="s">
        <v>1039</v>
      </c>
      <c r="B681" s="153" t="s">
        <v>1040</v>
      </c>
      <c r="C681" s="138">
        <v>4.1199999999999999E-4</v>
      </c>
      <c r="D681" s="139"/>
      <c r="E681" s="140">
        <v>3.8499999999999998E-4</v>
      </c>
      <c r="F681" s="133">
        <v>673</v>
      </c>
      <c r="G681" s="141">
        <v>100</v>
      </c>
      <c r="H681" s="142"/>
      <c r="J681" s="153" t="s">
        <v>1040</v>
      </c>
      <c r="K681" s="138">
        <v>4.1199999999999999E-4</v>
      </c>
      <c r="L681" s="139"/>
      <c r="M681" s="140">
        <v>3.8499999999999998E-4</v>
      </c>
    </row>
    <row r="682" spans="1:13" ht="15" customHeight="1">
      <c r="A682" s="136" t="s">
        <v>1041</v>
      </c>
      <c r="B682" s="153" t="s">
        <v>1042</v>
      </c>
      <c r="C682" s="138">
        <v>5.3600000000000002E-4</v>
      </c>
      <c r="E682" s="140">
        <v>4.8099999999999998E-4</v>
      </c>
      <c r="F682" s="133">
        <v>674</v>
      </c>
      <c r="G682" s="141">
        <v>100</v>
      </c>
      <c r="H682" s="142"/>
      <c r="J682" s="153" t="s">
        <v>1042</v>
      </c>
      <c r="K682" s="138">
        <v>5.3600000000000002E-4</v>
      </c>
      <c r="L682" s="296"/>
      <c r="M682" s="140">
        <v>4.8099999999999998E-4</v>
      </c>
    </row>
    <row r="683" spans="1:13">
      <c r="A683" s="136" t="s">
        <v>1043</v>
      </c>
      <c r="B683" s="153" t="s">
        <v>1044</v>
      </c>
      <c r="C683" s="138">
        <v>3.3300000000000002E-4</v>
      </c>
      <c r="D683" s="139"/>
      <c r="E683" s="140">
        <v>2.7700000000000001E-4</v>
      </c>
      <c r="F683" s="133">
        <v>675</v>
      </c>
      <c r="G683" s="141">
        <v>100</v>
      </c>
      <c r="H683" s="142"/>
      <c r="J683" s="153" t="s">
        <v>1044</v>
      </c>
      <c r="K683" s="138">
        <v>3.3300000000000002E-4</v>
      </c>
      <c r="L683" s="139"/>
      <c r="M683" s="140">
        <v>2.7700000000000001E-4</v>
      </c>
    </row>
    <row r="684" spans="1:13">
      <c r="A684" s="136" t="s">
        <v>1045</v>
      </c>
      <c r="B684" s="153" t="s">
        <v>1046</v>
      </c>
      <c r="C684" s="138">
        <v>4.6500000000000003E-4</v>
      </c>
      <c r="D684" s="139"/>
      <c r="E684" s="140">
        <v>5.2899999999999996E-4</v>
      </c>
      <c r="F684" s="133">
        <v>676</v>
      </c>
      <c r="G684" s="141">
        <v>100</v>
      </c>
      <c r="H684" s="142"/>
      <c r="J684" s="153" t="s">
        <v>1046</v>
      </c>
      <c r="K684" s="138">
        <v>4.6500000000000003E-4</v>
      </c>
      <c r="L684" s="139"/>
      <c r="M684" s="140">
        <v>5.2899999999999996E-4</v>
      </c>
    </row>
    <row r="685" spans="1:13" ht="15" customHeight="1">
      <c r="A685" s="136" t="s">
        <v>1047</v>
      </c>
      <c r="B685" s="153" t="s">
        <v>1048</v>
      </c>
      <c r="C685" s="138">
        <v>4.5399999999999998E-4</v>
      </c>
      <c r="D685" s="139"/>
      <c r="E685" s="140">
        <v>4.57E-4</v>
      </c>
      <c r="F685" s="133">
        <v>677</v>
      </c>
      <c r="G685" s="141">
        <v>100</v>
      </c>
      <c r="H685" s="142"/>
      <c r="J685" s="153" t="s">
        <v>1048</v>
      </c>
      <c r="K685" s="138">
        <v>4.5399999999999998E-4</v>
      </c>
      <c r="L685" s="139"/>
      <c r="M685" s="140">
        <v>4.57E-4</v>
      </c>
    </row>
    <row r="686" spans="1:13" ht="15" customHeight="1">
      <c r="A686" s="136" t="s">
        <v>1049</v>
      </c>
      <c r="B686" s="153" t="s">
        <v>1050</v>
      </c>
      <c r="C686" s="138">
        <v>3.39E-4</v>
      </c>
      <c r="D686" s="139"/>
      <c r="E686" s="140">
        <v>2.8299999999999999E-4</v>
      </c>
      <c r="F686" s="133">
        <v>678</v>
      </c>
      <c r="G686" s="141">
        <v>100</v>
      </c>
      <c r="H686" s="142"/>
      <c r="J686" s="153" t="s">
        <v>1050</v>
      </c>
      <c r="K686" s="138">
        <v>3.39E-4</v>
      </c>
      <c r="L686" s="139"/>
      <c r="M686" s="140">
        <v>2.8299999999999999E-4</v>
      </c>
    </row>
    <row r="687" spans="1:13" ht="15" customHeight="1">
      <c r="A687" s="136" t="s">
        <v>1051</v>
      </c>
      <c r="B687" s="153" t="s">
        <v>1052</v>
      </c>
      <c r="C687" s="138">
        <v>4.7899999999999999E-4</v>
      </c>
      <c r="D687" s="139"/>
      <c r="E687" s="140">
        <v>4.2400000000000001E-4</v>
      </c>
      <c r="F687" s="133">
        <v>679</v>
      </c>
      <c r="G687" s="141">
        <v>100</v>
      </c>
      <c r="H687" s="142"/>
      <c r="J687" s="153" t="s">
        <v>1052</v>
      </c>
      <c r="K687" s="138">
        <v>4.7899999999999999E-4</v>
      </c>
      <c r="L687" s="139"/>
      <c r="M687" s="140">
        <v>4.2400000000000001E-4</v>
      </c>
    </row>
    <row r="688" spans="1:13">
      <c r="A688" s="136" t="s">
        <v>1053</v>
      </c>
      <c r="B688" s="153" t="s">
        <v>1054</v>
      </c>
      <c r="C688" s="138">
        <v>2.6899999999999998E-4</v>
      </c>
      <c r="D688" s="139"/>
      <c r="E688" s="140">
        <v>3.0699999999999998E-4</v>
      </c>
      <c r="F688" s="133">
        <v>680</v>
      </c>
      <c r="G688" s="141">
        <v>100</v>
      </c>
      <c r="H688" s="142"/>
      <c r="J688" s="153" t="s">
        <v>1054</v>
      </c>
      <c r="K688" s="138">
        <v>2.6899999999999998E-4</v>
      </c>
      <c r="L688" s="139"/>
      <c r="M688" s="140">
        <v>3.0699999999999998E-4</v>
      </c>
    </row>
    <row r="689" spans="1:13" ht="15" customHeight="1">
      <c r="A689" s="136" t="s">
        <v>1055</v>
      </c>
      <c r="B689" s="153" t="s">
        <v>1056</v>
      </c>
      <c r="C689" s="138">
        <v>4.7899999999999999E-4</v>
      </c>
      <c r="D689" s="139"/>
      <c r="E689" s="140">
        <v>4.2299999999999998E-4</v>
      </c>
      <c r="F689" s="133">
        <v>681</v>
      </c>
      <c r="G689" s="141">
        <v>100</v>
      </c>
      <c r="H689" s="142"/>
      <c r="J689" s="153" t="s">
        <v>1056</v>
      </c>
      <c r="K689" s="138">
        <v>4.7899999999999999E-4</v>
      </c>
      <c r="L689" s="139"/>
      <c r="M689" s="140">
        <v>4.2299999999999998E-4</v>
      </c>
    </row>
    <row r="690" spans="1:13" ht="15" customHeight="1">
      <c r="A690" s="646" t="s">
        <v>1057</v>
      </c>
      <c r="B690" s="649" t="s">
        <v>1058</v>
      </c>
      <c r="C690" s="652">
        <v>4.5600000000000003E-4</v>
      </c>
      <c r="D690" s="151" t="s">
        <v>560</v>
      </c>
      <c r="E690" s="144">
        <v>0</v>
      </c>
      <c r="F690" s="133">
        <v>682</v>
      </c>
      <c r="G690" s="664">
        <v>93.77</v>
      </c>
      <c r="H690" s="690" t="s">
        <v>690</v>
      </c>
      <c r="J690" s="145" t="s">
        <v>1058</v>
      </c>
      <c r="K690" s="146">
        <v>4.5600000000000003E-4</v>
      </c>
      <c r="L690" s="151" t="s">
        <v>560</v>
      </c>
      <c r="M690" s="144">
        <v>0</v>
      </c>
    </row>
    <row r="691" spans="1:13" ht="15" customHeight="1">
      <c r="A691" s="646"/>
      <c r="B691" s="649"/>
      <c r="C691" s="652"/>
      <c r="D691" s="131" t="s">
        <v>556</v>
      </c>
      <c r="E691" s="177">
        <v>5.1199999999999998E-4</v>
      </c>
      <c r="F691" s="133">
        <v>683</v>
      </c>
      <c r="G691" s="664"/>
      <c r="H691" s="690"/>
      <c r="J691" s="145" t="s">
        <v>1059</v>
      </c>
      <c r="K691" s="145">
        <v>4.5600000000000003E-4</v>
      </c>
      <c r="L691" s="131" t="s">
        <v>556</v>
      </c>
      <c r="M691" s="177">
        <v>5.1199999999999998E-4</v>
      </c>
    </row>
    <row r="692" spans="1:13" ht="15" customHeight="1">
      <c r="A692" s="646"/>
      <c r="B692" s="649"/>
      <c r="C692" s="652"/>
      <c r="D692" s="149" t="s">
        <v>557</v>
      </c>
      <c r="E692" s="140">
        <v>5.2599999999999999E-4</v>
      </c>
      <c r="F692" s="133">
        <v>684</v>
      </c>
      <c r="G692" s="664"/>
      <c r="H692" s="690"/>
      <c r="J692" s="145" t="s">
        <v>1059</v>
      </c>
      <c r="K692" s="145">
        <v>4.5600000000000003E-4</v>
      </c>
      <c r="L692" s="149" t="s">
        <v>557</v>
      </c>
      <c r="M692" s="140">
        <v>5.2599999999999999E-4</v>
      </c>
    </row>
    <row r="693" spans="1:13" ht="15" customHeight="1">
      <c r="A693" s="136" t="s">
        <v>1060</v>
      </c>
      <c r="B693" s="153" t="s">
        <v>1061</v>
      </c>
      <c r="C693" s="138">
        <v>5.2099999999999998E-4</v>
      </c>
      <c r="D693" s="139"/>
      <c r="E693" s="140">
        <v>5.4299999999999997E-4</v>
      </c>
      <c r="F693" s="133">
        <v>685</v>
      </c>
      <c r="G693" s="141">
        <v>100</v>
      </c>
      <c r="H693" s="142"/>
      <c r="J693" s="153" t="s">
        <v>1061</v>
      </c>
      <c r="K693" s="138">
        <v>5.2099999999999998E-4</v>
      </c>
      <c r="L693" s="139"/>
      <c r="M693" s="140">
        <v>5.4299999999999997E-4</v>
      </c>
    </row>
    <row r="694" spans="1:13" ht="15" customHeight="1">
      <c r="A694" s="136" t="s">
        <v>1062</v>
      </c>
      <c r="B694" s="153" t="s">
        <v>1063</v>
      </c>
      <c r="C694" s="138">
        <v>4.7899999999999999E-4</v>
      </c>
      <c r="D694" s="139"/>
      <c r="E694" s="140">
        <v>4.2299999999999998E-4</v>
      </c>
      <c r="F694" s="133">
        <v>686</v>
      </c>
      <c r="G694" s="141">
        <v>100</v>
      </c>
      <c r="H694" s="142"/>
      <c r="J694" s="153" t="s">
        <v>1063</v>
      </c>
      <c r="K694" s="138">
        <v>4.7899999999999999E-4</v>
      </c>
      <c r="L694" s="139"/>
      <c r="M694" s="140">
        <v>4.2299999999999998E-4</v>
      </c>
    </row>
    <row r="695" spans="1:13" ht="26">
      <c r="A695" s="136" t="s">
        <v>1064</v>
      </c>
      <c r="B695" s="153" t="s">
        <v>1065</v>
      </c>
      <c r="C695" s="138">
        <v>4.5199999999999998E-4</v>
      </c>
      <c r="D695" s="139"/>
      <c r="E695" s="140">
        <v>4.2400000000000001E-4</v>
      </c>
      <c r="F695" s="133">
        <v>687</v>
      </c>
      <c r="G695" s="141">
        <v>38.47</v>
      </c>
      <c r="H695" s="142" t="s">
        <v>690</v>
      </c>
      <c r="J695" s="153" t="s">
        <v>1065</v>
      </c>
      <c r="K695" s="138">
        <v>4.5199999999999998E-4</v>
      </c>
      <c r="L695" s="139"/>
      <c r="M695" s="140">
        <v>4.2400000000000001E-4</v>
      </c>
    </row>
    <row r="696" spans="1:13" ht="15" customHeight="1">
      <c r="A696" s="646" t="s">
        <v>1066</v>
      </c>
      <c r="B696" s="649" t="s">
        <v>1067</v>
      </c>
      <c r="C696" s="652">
        <v>0</v>
      </c>
      <c r="D696" s="151" t="s">
        <v>560</v>
      </c>
      <c r="E696" s="144">
        <v>0</v>
      </c>
      <c r="F696" s="133">
        <v>688</v>
      </c>
      <c r="G696" s="664">
        <v>100</v>
      </c>
      <c r="H696" s="690"/>
      <c r="J696" s="145" t="s">
        <v>1067</v>
      </c>
      <c r="K696" s="146">
        <v>0</v>
      </c>
      <c r="L696" s="151" t="s">
        <v>560</v>
      </c>
      <c r="M696" s="144">
        <v>0</v>
      </c>
    </row>
    <row r="697" spans="1:13" ht="15" customHeight="1">
      <c r="A697" s="646"/>
      <c r="B697" s="649"/>
      <c r="C697" s="652"/>
      <c r="D697" s="131" t="s">
        <v>556</v>
      </c>
      <c r="E697" s="177">
        <v>4.0499999999999998E-4</v>
      </c>
      <c r="F697" s="133">
        <v>689</v>
      </c>
      <c r="G697" s="664"/>
      <c r="H697" s="690"/>
      <c r="J697" s="145" t="s">
        <v>1068</v>
      </c>
      <c r="K697" s="145">
        <v>0</v>
      </c>
      <c r="L697" s="131" t="s">
        <v>556</v>
      </c>
      <c r="M697" s="177">
        <v>4.0499999999999998E-4</v>
      </c>
    </row>
    <row r="698" spans="1:13" ht="15" customHeight="1">
      <c r="A698" s="646"/>
      <c r="B698" s="649"/>
      <c r="C698" s="652"/>
      <c r="D698" s="149" t="s">
        <v>557</v>
      </c>
      <c r="E698" s="150">
        <v>4.1199999999999999E-4</v>
      </c>
      <c r="F698" s="133">
        <v>690</v>
      </c>
      <c r="G698" s="664"/>
      <c r="H698" s="690"/>
      <c r="J698" s="145" t="s">
        <v>1068</v>
      </c>
      <c r="K698" s="145">
        <v>0</v>
      </c>
      <c r="L698" s="149" t="s">
        <v>557</v>
      </c>
      <c r="M698" s="150">
        <v>4.1199999999999999E-4</v>
      </c>
    </row>
    <row r="699" spans="1:13" ht="15" customHeight="1">
      <c r="A699" s="136" t="s">
        <v>1069</v>
      </c>
      <c r="B699" s="153" t="s">
        <v>1070</v>
      </c>
      <c r="C699" s="138" t="s">
        <v>635</v>
      </c>
      <c r="D699" s="139"/>
      <c r="E699" s="140">
        <v>2.1599999999999999E-4</v>
      </c>
      <c r="F699" s="133">
        <v>691</v>
      </c>
      <c r="G699" s="141" t="s">
        <v>555</v>
      </c>
      <c r="H699" s="142"/>
      <c r="J699" s="153" t="s">
        <v>1070</v>
      </c>
      <c r="K699" s="138">
        <v>4.4099999999999999E-4</v>
      </c>
      <c r="L699" s="139"/>
      <c r="M699" s="140">
        <v>2.1599999999999999E-4</v>
      </c>
    </row>
    <row r="700" spans="1:13" ht="15" customHeight="1">
      <c r="A700" s="136" t="s">
        <v>1071</v>
      </c>
      <c r="B700" s="153" t="s">
        <v>1072</v>
      </c>
      <c r="C700" s="138">
        <v>4.08E-4</v>
      </c>
      <c r="D700" s="139"/>
      <c r="E700" s="261">
        <v>3.5199999999999999E-4</v>
      </c>
      <c r="F700" s="133">
        <v>692</v>
      </c>
      <c r="G700" s="141">
        <v>100</v>
      </c>
      <c r="H700" s="297"/>
      <c r="J700" s="153" t="s">
        <v>1072</v>
      </c>
      <c r="K700" s="138">
        <v>4.08E-4</v>
      </c>
      <c r="L700" s="139"/>
      <c r="M700" s="261">
        <v>3.5199999999999999E-4</v>
      </c>
    </row>
    <row r="701" spans="1:13" ht="15" customHeight="1">
      <c r="A701" s="646" t="s">
        <v>1073</v>
      </c>
      <c r="B701" s="649" t="s">
        <v>1074</v>
      </c>
      <c r="C701" s="652">
        <v>4.3800000000000002E-4</v>
      </c>
      <c r="D701" s="151" t="s">
        <v>560</v>
      </c>
      <c r="E701" s="144">
        <v>0</v>
      </c>
      <c r="F701" s="133">
        <v>693</v>
      </c>
      <c r="G701" s="664">
        <v>100</v>
      </c>
      <c r="H701" s="690"/>
      <c r="J701" s="145" t="s">
        <v>1074</v>
      </c>
      <c r="K701" s="146">
        <v>4.3800000000000002E-4</v>
      </c>
      <c r="L701" s="151" t="s">
        <v>560</v>
      </c>
      <c r="M701" s="144">
        <v>0</v>
      </c>
    </row>
    <row r="702" spans="1:13" ht="15" customHeight="1">
      <c r="A702" s="646"/>
      <c r="B702" s="649"/>
      <c r="C702" s="652"/>
      <c r="D702" s="147" t="s">
        <v>569</v>
      </c>
      <c r="E702" s="148">
        <v>0</v>
      </c>
      <c r="F702" s="133">
        <v>694</v>
      </c>
      <c r="G702" s="664"/>
      <c r="H702" s="690"/>
      <c r="J702" s="145" t="s">
        <v>1075</v>
      </c>
      <c r="K702" s="145">
        <v>4.3800000000000002E-4</v>
      </c>
      <c r="L702" s="147" t="s">
        <v>569</v>
      </c>
      <c r="M702" s="148">
        <v>0</v>
      </c>
    </row>
    <row r="703" spans="1:13" ht="15" customHeight="1">
      <c r="A703" s="646"/>
      <c r="B703" s="649"/>
      <c r="C703" s="652"/>
      <c r="D703" s="152" t="s">
        <v>617</v>
      </c>
      <c r="E703" s="148">
        <v>0</v>
      </c>
      <c r="F703" s="133">
        <v>695</v>
      </c>
      <c r="G703" s="664"/>
      <c r="H703" s="690"/>
      <c r="J703" s="145" t="s">
        <v>1075</v>
      </c>
      <c r="K703" s="145">
        <v>4.3800000000000002E-4</v>
      </c>
      <c r="L703" s="152" t="s">
        <v>617</v>
      </c>
      <c r="M703" s="148">
        <v>0</v>
      </c>
    </row>
    <row r="704" spans="1:13" ht="15" customHeight="1">
      <c r="A704" s="646"/>
      <c r="B704" s="649"/>
      <c r="C704" s="652"/>
      <c r="D704" s="152" t="s">
        <v>618</v>
      </c>
      <c r="E704" s="148">
        <v>4.6500000000000003E-4</v>
      </c>
      <c r="F704" s="133">
        <v>696</v>
      </c>
      <c r="G704" s="664"/>
      <c r="H704" s="690"/>
      <c r="J704" s="145" t="s">
        <v>1075</v>
      </c>
      <c r="K704" s="145">
        <v>4.3800000000000002E-4</v>
      </c>
      <c r="L704" s="152" t="s">
        <v>618</v>
      </c>
      <c r="M704" s="148">
        <v>4.6500000000000003E-4</v>
      </c>
    </row>
    <row r="705" spans="1:13" ht="15" customHeight="1">
      <c r="A705" s="646"/>
      <c r="B705" s="649"/>
      <c r="C705" s="652"/>
      <c r="D705" s="149" t="s">
        <v>557</v>
      </c>
      <c r="E705" s="150">
        <v>4.3300000000000001E-4</v>
      </c>
      <c r="F705" s="133">
        <v>697</v>
      </c>
      <c r="G705" s="664"/>
      <c r="H705" s="690"/>
      <c r="J705" s="145" t="s">
        <v>1075</v>
      </c>
      <c r="K705" s="145">
        <v>4.3800000000000002E-4</v>
      </c>
      <c r="L705" s="149" t="s">
        <v>557</v>
      </c>
      <c r="M705" s="150">
        <v>4.3300000000000001E-4</v>
      </c>
    </row>
    <row r="706" spans="1:13" ht="15" customHeight="1">
      <c r="A706" s="136" t="s">
        <v>1076</v>
      </c>
      <c r="B706" s="153" t="s">
        <v>1077</v>
      </c>
      <c r="C706" s="138">
        <v>4.6000000000000001E-4</v>
      </c>
      <c r="D706" s="139"/>
      <c r="E706" s="140">
        <v>4.6799999999999999E-4</v>
      </c>
      <c r="F706" s="133">
        <v>698</v>
      </c>
      <c r="G706" s="141">
        <v>100</v>
      </c>
      <c r="H706" s="142"/>
      <c r="J706" s="153" t="s">
        <v>1077</v>
      </c>
      <c r="K706" s="138">
        <v>4.6000000000000001E-4</v>
      </c>
      <c r="L706" s="139"/>
      <c r="M706" s="140">
        <v>4.6799999999999999E-4</v>
      </c>
    </row>
    <row r="707" spans="1:13" ht="15" customHeight="1">
      <c r="A707" s="136" t="s">
        <v>1078</v>
      </c>
      <c r="B707" s="153" t="s">
        <v>1079</v>
      </c>
      <c r="C707" s="138">
        <v>4.4299999999999998E-4</v>
      </c>
      <c r="D707" s="139"/>
      <c r="E707" s="140">
        <v>4.5300000000000001E-4</v>
      </c>
      <c r="F707" s="133">
        <v>699</v>
      </c>
      <c r="G707" s="141">
        <v>100</v>
      </c>
      <c r="H707" s="142"/>
      <c r="J707" s="153" t="s">
        <v>1079</v>
      </c>
      <c r="K707" s="138">
        <v>4.4299999999999998E-4</v>
      </c>
      <c r="L707" s="139"/>
      <c r="M707" s="140">
        <v>4.5300000000000001E-4</v>
      </c>
    </row>
    <row r="708" spans="1:13" ht="15" customHeight="1">
      <c r="A708" s="136" t="s">
        <v>1080</v>
      </c>
      <c r="B708" s="137" t="s">
        <v>1081</v>
      </c>
      <c r="C708" s="138">
        <v>1.013E-3</v>
      </c>
      <c r="D708" s="139"/>
      <c r="E708" s="140">
        <v>1.0120000000000001E-3</v>
      </c>
      <c r="F708" s="133">
        <v>700</v>
      </c>
      <c r="G708" s="141">
        <v>100</v>
      </c>
      <c r="H708" s="142"/>
      <c r="J708" s="137" t="s">
        <v>1081</v>
      </c>
      <c r="K708" s="138">
        <v>1.013E-3</v>
      </c>
      <c r="L708" s="139"/>
      <c r="M708" s="140">
        <v>1.0120000000000001E-3</v>
      </c>
    </row>
    <row r="709" spans="1:13" ht="15" customHeight="1">
      <c r="A709" s="646" t="s">
        <v>1082</v>
      </c>
      <c r="B709" s="649" t="s">
        <v>1083</v>
      </c>
      <c r="C709" s="652">
        <v>4.4099999999999999E-4</v>
      </c>
      <c r="D709" s="151" t="s">
        <v>560</v>
      </c>
      <c r="E709" s="144">
        <v>0</v>
      </c>
      <c r="F709" s="133">
        <v>701</v>
      </c>
      <c r="G709" s="664">
        <v>100</v>
      </c>
      <c r="H709" s="690"/>
      <c r="J709" s="145" t="s">
        <v>1083</v>
      </c>
      <c r="K709" s="146">
        <v>4.4099999999999999E-4</v>
      </c>
      <c r="L709" s="151" t="s">
        <v>560</v>
      </c>
      <c r="M709" s="144">
        <v>0</v>
      </c>
    </row>
    <row r="710" spans="1:13" ht="15" customHeight="1">
      <c r="A710" s="646"/>
      <c r="B710" s="649"/>
      <c r="C710" s="652"/>
      <c r="D710" s="147" t="s">
        <v>556</v>
      </c>
      <c r="E710" s="148">
        <v>6.7400000000000001E-4</v>
      </c>
      <c r="F710" s="133">
        <v>702</v>
      </c>
      <c r="G710" s="664"/>
      <c r="H710" s="690"/>
      <c r="J710" s="145" t="s">
        <v>1084</v>
      </c>
      <c r="K710" s="145">
        <v>4.4099999999999999E-4</v>
      </c>
      <c r="L710" s="147" t="s">
        <v>556</v>
      </c>
      <c r="M710" s="148">
        <v>6.7400000000000001E-4</v>
      </c>
    </row>
    <row r="711" spans="1:13" ht="15" customHeight="1">
      <c r="A711" s="646"/>
      <c r="B711" s="649"/>
      <c r="C711" s="652"/>
      <c r="D711" s="149" t="s">
        <v>557</v>
      </c>
      <c r="E711" s="150">
        <v>0</v>
      </c>
      <c r="F711" s="133">
        <v>703</v>
      </c>
      <c r="G711" s="664"/>
      <c r="H711" s="690"/>
      <c r="J711" s="145" t="s">
        <v>1084</v>
      </c>
      <c r="K711" s="145">
        <v>4.4099999999999999E-4</v>
      </c>
      <c r="L711" s="149" t="s">
        <v>557</v>
      </c>
      <c r="M711" s="150">
        <v>0</v>
      </c>
    </row>
    <row r="712" spans="1:13" ht="15" customHeight="1">
      <c r="A712" s="646" t="s">
        <v>1085</v>
      </c>
      <c r="B712" s="649" t="s">
        <v>1086</v>
      </c>
      <c r="C712" s="652">
        <v>5.9900000000000003E-4</v>
      </c>
      <c r="D712" s="173" t="s">
        <v>603</v>
      </c>
      <c r="E712" s="144">
        <v>0</v>
      </c>
      <c r="F712" s="133">
        <v>704</v>
      </c>
      <c r="G712" s="664">
        <v>96.18</v>
      </c>
      <c r="H712" s="690" t="s">
        <v>561</v>
      </c>
      <c r="J712" s="145" t="s">
        <v>1086</v>
      </c>
      <c r="K712" s="146">
        <v>5.9900000000000003E-4</v>
      </c>
      <c r="L712" s="173" t="s">
        <v>603</v>
      </c>
      <c r="M712" s="144">
        <v>0</v>
      </c>
    </row>
    <row r="713" spans="1:13" ht="17.25" customHeight="1">
      <c r="A713" s="646"/>
      <c r="B713" s="649"/>
      <c r="C713" s="652"/>
      <c r="D713" s="152" t="s">
        <v>631</v>
      </c>
      <c r="E713" s="148">
        <v>0</v>
      </c>
      <c r="F713" s="133">
        <v>705</v>
      </c>
      <c r="G713" s="664"/>
      <c r="H713" s="690"/>
      <c r="J713" s="145" t="s">
        <v>1087</v>
      </c>
      <c r="K713" s="145">
        <v>5.9900000000000003E-4</v>
      </c>
      <c r="L713" s="152" t="s">
        <v>631</v>
      </c>
      <c r="M713" s="148">
        <v>0</v>
      </c>
    </row>
    <row r="714" spans="1:13" ht="15" customHeight="1">
      <c r="A714" s="646"/>
      <c r="B714" s="649"/>
      <c r="C714" s="652"/>
      <c r="D714" s="147" t="s">
        <v>570</v>
      </c>
      <c r="E714" s="148">
        <v>0</v>
      </c>
      <c r="F714" s="133">
        <v>706</v>
      </c>
      <c r="G714" s="664"/>
      <c r="H714" s="690"/>
      <c r="J714" s="145" t="s">
        <v>1087</v>
      </c>
      <c r="K714" s="145">
        <v>5.9900000000000003E-4</v>
      </c>
      <c r="L714" s="147" t="s">
        <v>570</v>
      </c>
      <c r="M714" s="148">
        <v>0</v>
      </c>
    </row>
    <row r="715" spans="1:13" ht="15" customHeight="1">
      <c r="A715" s="646"/>
      <c r="B715" s="649"/>
      <c r="C715" s="652"/>
      <c r="D715" s="152" t="s">
        <v>636</v>
      </c>
      <c r="E715" s="148">
        <v>0</v>
      </c>
      <c r="F715" s="133">
        <v>707</v>
      </c>
      <c r="G715" s="664"/>
      <c r="H715" s="690"/>
      <c r="J715" s="145" t="s">
        <v>1087</v>
      </c>
      <c r="K715" s="145">
        <v>5.9900000000000003E-4</v>
      </c>
      <c r="L715" s="152" t="s">
        <v>636</v>
      </c>
      <c r="M715" s="148">
        <v>0</v>
      </c>
    </row>
    <row r="716" spans="1:13" ht="15" customHeight="1">
      <c r="A716" s="646"/>
      <c r="B716" s="649"/>
      <c r="C716" s="652"/>
      <c r="D716" s="152" t="s">
        <v>637</v>
      </c>
      <c r="E716" s="148">
        <v>0</v>
      </c>
      <c r="F716" s="133">
        <v>708</v>
      </c>
      <c r="G716" s="664"/>
      <c r="H716" s="690"/>
      <c r="J716" s="145" t="s">
        <v>1087</v>
      </c>
      <c r="K716" s="145">
        <v>5.9900000000000003E-4</v>
      </c>
      <c r="L716" s="152" t="s">
        <v>637</v>
      </c>
      <c r="M716" s="148">
        <v>0</v>
      </c>
    </row>
    <row r="717" spans="1:13" ht="15" customHeight="1">
      <c r="A717" s="646"/>
      <c r="B717" s="649"/>
      <c r="C717" s="652"/>
      <c r="D717" s="184" t="s">
        <v>697</v>
      </c>
      <c r="E717" s="148">
        <v>5.9400000000000002E-4</v>
      </c>
      <c r="F717" s="133">
        <v>709</v>
      </c>
      <c r="G717" s="664"/>
      <c r="H717" s="690"/>
      <c r="J717" s="145" t="s">
        <v>1087</v>
      </c>
      <c r="K717" s="145">
        <v>5.9900000000000003E-4</v>
      </c>
      <c r="L717" s="184" t="s">
        <v>697</v>
      </c>
      <c r="M717" s="148">
        <v>5.9400000000000002E-4</v>
      </c>
    </row>
    <row r="718" spans="1:13" ht="15" customHeight="1">
      <c r="A718" s="646"/>
      <c r="B718" s="649"/>
      <c r="C718" s="652"/>
      <c r="D718" s="149" t="s">
        <v>557</v>
      </c>
      <c r="E718" s="150">
        <v>4.8799999999999999E-4</v>
      </c>
      <c r="F718" s="133">
        <v>710</v>
      </c>
      <c r="G718" s="664"/>
      <c r="H718" s="690"/>
      <c r="J718" s="145" t="s">
        <v>1087</v>
      </c>
      <c r="K718" s="145">
        <v>5.9900000000000003E-4</v>
      </c>
      <c r="L718" s="149" t="s">
        <v>557</v>
      </c>
      <c r="M718" s="150">
        <v>4.8799999999999999E-4</v>
      </c>
    </row>
    <row r="719" spans="1:13" ht="26">
      <c r="A719" s="136" t="s">
        <v>1088</v>
      </c>
      <c r="B719" s="153" t="s">
        <v>1089</v>
      </c>
      <c r="C719" s="138">
        <v>4.3100000000000001E-4</v>
      </c>
      <c r="D719" s="139"/>
      <c r="E719" s="140">
        <v>3.7599999999999998E-4</v>
      </c>
      <c r="F719" s="133">
        <v>711</v>
      </c>
      <c r="G719" s="141">
        <v>43</v>
      </c>
      <c r="H719" s="142" t="s">
        <v>690</v>
      </c>
      <c r="J719" s="153" t="s">
        <v>1089</v>
      </c>
      <c r="K719" s="138">
        <v>4.3100000000000001E-4</v>
      </c>
      <c r="L719" s="139"/>
      <c r="M719" s="140">
        <v>3.7599999999999998E-4</v>
      </c>
    </row>
    <row r="720" spans="1:13" ht="15" customHeight="1">
      <c r="A720" s="136" t="s">
        <v>1090</v>
      </c>
      <c r="B720" s="137" t="s">
        <v>1091</v>
      </c>
      <c r="C720" s="138">
        <v>4.44E-4</v>
      </c>
      <c r="D720" s="139"/>
      <c r="E720" s="261">
        <v>3.88E-4</v>
      </c>
      <c r="F720" s="133">
        <v>712</v>
      </c>
      <c r="G720" s="141">
        <v>100</v>
      </c>
      <c r="H720" s="142"/>
      <c r="J720" s="137" t="s">
        <v>1091</v>
      </c>
      <c r="K720" s="138">
        <v>4.44E-4</v>
      </c>
      <c r="L720" s="139"/>
      <c r="M720" s="261">
        <v>3.88E-4</v>
      </c>
    </row>
    <row r="721" spans="1:13">
      <c r="A721" s="136" t="s">
        <v>1092</v>
      </c>
      <c r="B721" s="153" t="s">
        <v>1093</v>
      </c>
      <c r="C721" s="138">
        <v>4.0400000000000001E-4</v>
      </c>
      <c r="D721" s="139"/>
      <c r="E721" s="140">
        <v>3.6099999999999999E-4</v>
      </c>
      <c r="F721" s="133">
        <v>713</v>
      </c>
      <c r="G721" s="141" t="s">
        <v>555</v>
      </c>
      <c r="H721" s="142"/>
      <c r="J721" s="153" t="s">
        <v>1093</v>
      </c>
      <c r="K721" s="138">
        <v>4.0400000000000001E-4</v>
      </c>
      <c r="L721" s="139"/>
      <c r="M721" s="140">
        <v>3.6099999999999999E-4</v>
      </c>
    </row>
    <row r="722" spans="1:13" ht="15" customHeight="1">
      <c r="A722" s="136" t="s">
        <v>1094</v>
      </c>
      <c r="B722" s="153" t="s">
        <v>1095</v>
      </c>
      <c r="C722" s="138">
        <v>4.6900000000000002E-4</v>
      </c>
      <c r="D722" s="139"/>
      <c r="E722" s="140">
        <v>4.1300000000000001E-4</v>
      </c>
      <c r="F722" s="133">
        <v>714</v>
      </c>
      <c r="G722" s="141">
        <v>100</v>
      </c>
      <c r="H722" s="142"/>
      <c r="J722" s="153" t="s">
        <v>1095</v>
      </c>
      <c r="K722" s="138">
        <v>4.6900000000000002E-4</v>
      </c>
      <c r="L722" s="139"/>
      <c r="M722" s="140">
        <v>4.1300000000000001E-4</v>
      </c>
    </row>
    <row r="723" spans="1:13" ht="15" customHeight="1">
      <c r="A723" s="136" t="s">
        <v>1096</v>
      </c>
      <c r="B723" s="153" t="s">
        <v>1097</v>
      </c>
      <c r="C723" s="138">
        <v>4.5399999999999998E-4</v>
      </c>
      <c r="D723" s="139"/>
      <c r="E723" s="140">
        <v>4.57E-4</v>
      </c>
      <c r="F723" s="133">
        <v>715</v>
      </c>
      <c r="G723" s="141">
        <v>100</v>
      </c>
      <c r="H723" s="142"/>
      <c r="J723" s="153" t="s">
        <v>1097</v>
      </c>
      <c r="K723" s="138">
        <v>4.5399999999999998E-4</v>
      </c>
      <c r="L723" s="139"/>
      <c r="M723" s="140">
        <v>4.57E-4</v>
      </c>
    </row>
    <row r="724" spans="1:13" ht="15" customHeight="1">
      <c r="A724" s="136" t="s">
        <v>1098</v>
      </c>
      <c r="B724" s="153" t="s">
        <v>1099</v>
      </c>
      <c r="C724" s="138">
        <v>4.6200000000000001E-4</v>
      </c>
      <c r="D724" s="139"/>
      <c r="E724" s="140">
        <v>5.2700000000000002E-4</v>
      </c>
      <c r="F724" s="133">
        <v>716</v>
      </c>
      <c r="G724" s="141">
        <v>100</v>
      </c>
      <c r="H724" s="142"/>
      <c r="J724" s="153" t="s">
        <v>1099</v>
      </c>
      <c r="K724" s="138">
        <v>4.6200000000000001E-4</v>
      </c>
      <c r="L724" s="139"/>
      <c r="M724" s="140">
        <v>5.2700000000000002E-4</v>
      </c>
    </row>
    <row r="725" spans="1:13" ht="15" customHeight="1">
      <c r="A725" s="136" t="s">
        <v>1100</v>
      </c>
      <c r="B725" s="153" t="s">
        <v>1101</v>
      </c>
      <c r="C725" s="138">
        <v>4.73E-4</v>
      </c>
      <c r="D725" s="139"/>
      <c r="E725" s="140">
        <v>5.3499999999999999E-4</v>
      </c>
      <c r="F725" s="133">
        <v>717</v>
      </c>
      <c r="G725" s="141">
        <v>100</v>
      </c>
      <c r="H725" s="142"/>
      <c r="J725" s="153" t="s">
        <v>1101</v>
      </c>
      <c r="K725" s="138">
        <v>4.73E-4</v>
      </c>
      <c r="L725" s="139"/>
      <c r="M725" s="140">
        <v>5.3499999999999999E-4</v>
      </c>
    </row>
    <row r="726" spans="1:13" ht="15" customHeight="1">
      <c r="A726" s="136" t="s">
        <v>1102</v>
      </c>
      <c r="B726" s="153" t="s">
        <v>1103</v>
      </c>
      <c r="C726" s="138">
        <v>5.0100000000000003E-4</v>
      </c>
      <c r="D726" s="139"/>
      <c r="E726" s="261">
        <v>4.4499999999999997E-4</v>
      </c>
      <c r="F726" s="133">
        <v>718</v>
      </c>
      <c r="G726" s="141">
        <v>100</v>
      </c>
      <c r="H726" s="142"/>
      <c r="J726" s="153" t="s">
        <v>1103</v>
      </c>
      <c r="K726" s="138">
        <v>5.0100000000000003E-4</v>
      </c>
      <c r="L726" s="139"/>
      <c r="M726" s="261">
        <v>4.4499999999999997E-4</v>
      </c>
    </row>
    <row r="727" spans="1:13" ht="15" customHeight="1">
      <c r="A727" s="646" t="s">
        <v>1104</v>
      </c>
      <c r="B727" s="649" t="s">
        <v>1105</v>
      </c>
      <c r="C727" s="652">
        <v>4.6799999999999999E-4</v>
      </c>
      <c r="D727" s="151" t="s">
        <v>560</v>
      </c>
      <c r="E727" s="144">
        <v>0</v>
      </c>
      <c r="F727" s="133">
        <v>719</v>
      </c>
      <c r="G727" s="664">
        <v>100</v>
      </c>
      <c r="H727" s="690"/>
      <c r="J727" s="145" t="s">
        <v>1105</v>
      </c>
      <c r="K727" s="146">
        <v>4.6799999999999999E-4</v>
      </c>
      <c r="L727" s="151" t="s">
        <v>560</v>
      </c>
      <c r="M727" s="144">
        <v>0</v>
      </c>
    </row>
    <row r="728" spans="1:13" ht="15" customHeight="1">
      <c r="A728" s="646"/>
      <c r="B728" s="649"/>
      <c r="C728" s="652"/>
      <c r="D728" s="147" t="s">
        <v>556</v>
      </c>
      <c r="E728" s="148">
        <v>4.1300000000000001E-4</v>
      </c>
      <c r="F728" s="133">
        <v>720</v>
      </c>
      <c r="G728" s="664"/>
      <c r="H728" s="690"/>
      <c r="J728" s="145" t="s">
        <v>1106</v>
      </c>
      <c r="K728" s="145">
        <v>4.6799999999999999E-4</v>
      </c>
      <c r="L728" s="147" t="s">
        <v>556</v>
      </c>
      <c r="M728" s="148">
        <v>4.1300000000000001E-4</v>
      </c>
    </row>
    <row r="729" spans="1:13" ht="15" customHeight="1">
      <c r="A729" s="670"/>
      <c r="B729" s="671"/>
      <c r="C729" s="672"/>
      <c r="D729" s="161" t="s">
        <v>557</v>
      </c>
      <c r="E729" s="162">
        <v>3.1799999999999998E-4</v>
      </c>
      <c r="F729" s="133">
        <v>721</v>
      </c>
      <c r="G729" s="673"/>
      <c r="H729" s="698"/>
      <c r="J729" s="145" t="s">
        <v>1106</v>
      </c>
      <c r="K729" s="145">
        <v>4.6799999999999999E-4</v>
      </c>
      <c r="L729" s="161" t="s">
        <v>557</v>
      </c>
      <c r="M729" s="162">
        <v>3.1799999999999998E-4</v>
      </c>
    </row>
    <row r="730" spans="1:13" ht="15" customHeight="1">
      <c r="A730" s="727" t="s">
        <v>1107</v>
      </c>
      <c r="B730" s="728" t="s">
        <v>1108</v>
      </c>
      <c r="C730" s="729">
        <v>4.6799999999999999E-4</v>
      </c>
      <c r="D730" s="248" t="s">
        <v>560</v>
      </c>
      <c r="E730" s="229">
        <v>0</v>
      </c>
      <c r="F730" s="133">
        <v>722</v>
      </c>
      <c r="G730" s="730">
        <v>100</v>
      </c>
      <c r="H730" s="731"/>
      <c r="J730" s="253" t="s">
        <v>1108</v>
      </c>
      <c r="K730" s="215">
        <v>4.6799999999999999E-4</v>
      </c>
      <c r="L730" s="248" t="s">
        <v>560</v>
      </c>
      <c r="M730" s="229">
        <v>0</v>
      </c>
    </row>
    <row r="731" spans="1:13" ht="15" customHeight="1">
      <c r="A731" s="683"/>
      <c r="B731" s="684"/>
      <c r="C731" s="685"/>
      <c r="D731" s="248" t="s">
        <v>556</v>
      </c>
      <c r="E731" s="229">
        <v>4.95E-4</v>
      </c>
      <c r="F731" s="133">
        <v>723</v>
      </c>
      <c r="G731" s="686"/>
      <c r="H731" s="732"/>
      <c r="J731" s="145" t="s">
        <v>1109</v>
      </c>
      <c r="K731" s="145">
        <v>4.6799999999999999E-4</v>
      </c>
      <c r="L731" s="248" t="s">
        <v>556</v>
      </c>
      <c r="M731" s="229">
        <v>4.95E-4</v>
      </c>
    </row>
    <row r="732" spans="1:13" ht="15" customHeight="1">
      <c r="A732" s="683"/>
      <c r="B732" s="684"/>
      <c r="C732" s="685"/>
      <c r="D732" s="200" t="s">
        <v>557</v>
      </c>
      <c r="E732" s="201">
        <v>4.84E-4</v>
      </c>
      <c r="F732" s="133">
        <v>724</v>
      </c>
      <c r="G732" s="686"/>
      <c r="H732" s="732"/>
      <c r="J732" s="145" t="s">
        <v>1109</v>
      </c>
      <c r="K732" s="145">
        <v>4.6799999999999999E-4</v>
      </c>
      <c r="L732" s="200" t="s">
        <v>557</v>
      </c>
      <c r="M732" s="201">
        <v>4.84E-4</v>
      </c>
    </row>
    <row r="733" spans="1:13" ht="15" customHeight="1">
      <c r="A733" s="647" t="s">
        <v>1110</v>
      </c>
      <c r="B733" s="650" t="s">
        <v>1111</v>
      </c>
      <c r="C733" s="653">
        <v>5.5400000000000002E-4</v>
      </c>
      <c r="D733" s="163" t="s">
        <v>560</v>
      </c>
      <c r="E733" s="164">
        <v>0</v>
      </c>
      <c r="F733" s="133">
        <v>725</v>
      </c>
      <c r="G733" s="656">
        <v>100</v>
      </c>
      <c r="H733" s="721"/>
      <c r="J733" s="204" t="s">
        <v>1111</v>
      </c>
      <c r="K733" s="166">
        <v>5.5400000000000002E-4</v>
      </c>
      <c r="L733" s="163" t="s">
        <v>560</v>
      </c>
      <c r="M733" s="164">
        <v>0</v>
      </c>
    </row>
    <row r="734" spans="1:13" ht="15" customHeight="1">
      <c r="A734" s="647"/>
      <c r="B734" s="650"/>
      <c r="C734" s="653"/>
      <c r="D734" s="147" t="s">
        <v>556</v>
      </c>
      <c r="E734" s="148">
        <v>4.9799999999999996E-4</v>
      </c>
      <c r="F734" s="133">
        <v>726</v>
      </c>
      <c r="G734" s="656"/>
      <c r="H734" s="721"/>
      <c r="J734" s="145" t="s">
        <v>1112</v>
      </c>
      <c r="K734" s="145">
        <v>5.5400000000000002E-4</v>
      </c>
      <c r="L734" s="147" t="s">
        <v>556</v>
      </c>
      <c r="M734" s="148">
        <v>4.9799999999999996E-4</v>
      </c>
    </row>
    <row r="735" spans="1:13" ht="15" customHeight="1">
      <c r="A735" s="725"/>
      <c r="B735" s="667"/>
      <c r="C735" s="668"/>
      <c r="D735" s="161" t="s">
        <v>557</v>
      </c>
      <c r="E735" s="235">
        <v>4.3399999999999998E-4</v>
      </c>
      <c r="F735" s="133">
        <v>727</v>
      </c>
      <c r="G735" s="657"/>
      <c r="H735" s="726"/>
      <c r="J735" s="145" t="s">
        <v>1112</v>
      </c>
      <c r="K735" s="145">
        <v>5.5400000000000002E-4</v>
      </c>
      <c r="L735" s="161" t="s">
        <v>557</v>
      </c>
      <c r="M735" s="235">
        <v>4.3399999999999998E-4</v>
      </c>
    </row>
    <row r="736" spans="1:13" ht="15" customHeight="1">
      <c r="A736" s="647" t="s">
        <v>1113</v>
      </c>
      <c r="B736" s="663" t="s">
        <v>1114</v>
      </c>
      <c r="C736" s="653" t="s">
        <v>635</v>
      </c>
      <c r="D736" s="163" t="s">
        <v>560</v>
      </c>
      <c r="E736" s="164">
        <v>0</v>
      </c>
      <c r="F736" s="133">
        <v>728</v>
      </c>
      <c r="G736" s="656" t="s">
        <v>555</v>
      </c>
      <c r="H736" s="721"/>
      <c r="J736" s="165" t="s">
        <v>1114</v>
      </c>
      <c r="K736" s="166">
        <v>4.4099999999999999E-4</v>
      </c>
      <c r="L736" s="163" t="s">
        <v>560</v>
      </c>
      <c r="M736" s="164">
        <v>0</v>
      </c>
    </row>
    <row r="737" spans="1:13" ht="15" customHeight="1">
      <c r="A737" s="646"/>
      <c r="B737" s="662"/>
      <c r="C737" s="652"/>
      <c r="D737" s="131" t="s">
        <v>556</v>
      </c>
      <c r="E737" s="148">
        <v>4.4299999999999998E-4</v>
      </c>
      <c r="F737" s="133">
        <v>729</v>
      </c>
      <c r="G737" s="664"/>
      <c r="H737" s="690"/>
      <c r="J737" s="145" t="s">
        <v>1115</v>
      </c>
      <c r="K737" s="145">
        <v>4.4099999999999999E-4</v>
      </c>
      <c r="L737" s="131" t="s">
        <v>556</v>
      </c>
      <c r="M737" s="148">
        <v>4.4299999999999998E-4</v>
      </c>
    </row>
    <row r="738" spans="1:13" ht="15" customHeight="1">
      <c r="A738" s="646"/>
      <c r="B738" s="662"/>
      <c r="C738" s="652"/>
      <c r="D738" s="149" t="s">
        <v>557</v>
      </c>
      <c r="E738" s="150">
        <v>3.21E-4</v>
      </c>
      <c r="F738" s="133">
        <v>730</v>
      </c>
      <c r="G738" s="664"/>
      <c r="H738" s="690"/>
      <c r="J738" s="145" t="s">
        <v>1115</v>
      </c>
      <c r="K738" s="145">
        <v>4.4099999999999999E-4</v>
      </c>
      <c r="L738" s="149" t="s">
        <v>557</v>
      </c>
      <c r="M738" s="150">
        <v>3.21E-4</v>
      </c>
    </row>
    <row r="739" spans="1:13" ht="15" customHeight="1">
      <c r="A739" s="136" t="s">
        <v>1116</v>
      </c>
      <c r="B739" s="153" t="s">
        <v>1117</v>
      </c>
      <c r="C739" s="138">
        <v>4.5399999999999998E-4</v>
      </c>
      <c r="D739" s="139"/>
      <c r="E739" s="140">
        <v>4.57E-4</v>
      </c>
      <c r="F739" s="133">
        <v>731</v>
      </c>
      <c r="G739" s="141">
        <v>100</v>
      </c>
      <c r="H739" s="142"/>
      <c r="J739" s="153" t="s">
        <v>1117</v>
      </c>
      <c r="K739" s="138">
        <v>4.5399999999999998E-4</v>
      </c>
      <c r="L739" s="139"/>
      <c r="M739" s="140">
        <v>4.57E-4</v>
      </c>
    </row>
    <row r="740" spans="1:13" ht="15" customHeight="1">
      <c r="A740" s="136" t="s">
        <v>1118</v>
      </c>
      <c r="B740" s="153" t="s">
        <v>1119</v>
      </c>
      <c r="C740" s="138">
        <v>4.9899999999999999E-4</v>
      </c>
      <c r="D740" s="139"/>
      <c r="E740" s="140">
        <v>4.44E-4</v>
      </c>
      <c r="F740" s="133">
        <v>732</v>
      </c>
      <c r="G740" s="141">
        <v>100</v>
      </c>
      <c r="H740" s="142"/>
      <c r="J740" s="153" t="s">
        <v>1119</v>
      </c>
      <c r="K740" s="138">
        <v>4.9899999999999999E-4</v>
      </c>
      <c r="L740" s="139"/>
      <c r="M740" s="140">
        <v>4.44E-4</v>
      </c>
    </row>
    <row r="741" spans="1:13" ht="15" customHeight="1">
      <c r="A741" s="136" t="s">
        <v>1120</v>
      </c>
      <c r="B741" s="153" t="s">
        <v>1121</v>
      </c>
      <c r="C741" s="138">
        <v>4.64E-4</v>
      </c>
      <c r="D741" s="139"/>
      <c r="E741" s="140">
        <v>4.08E-4</v>
      </c>
      <c r="F741" s="133">
        <v>733</v>
      </c>
      <c r="G741" s="141">
        <v>100</v>
      </c>
      <c r="H741" s="142"/>
      <c r="J741" s="153" t="s">
        <v>1121</v>
      </c>
      <c r="K741" s="138">
        <v>4.64E-4</v>
      </c>
      <c r="L741" s="139"/>
      <c r="M741" s="140">
        <v>4.08E-4</v>
      </c>
    </row>
    <row r="742" spans="1:13" ht="15" customHeight="1">
      <c r="A742" s="136" t="s">
        <v>1122</v>
      </c>
      <c r="B742" s="153" t="s">
        <v>1123</v>
      </c>
      <c r="C742" s="138">
        <v>3.4699999999999998E-4</v>
      </c>
      <c r="D742" s="139"/>
      <c r="E742" s="140">
        <v>2.9500000000000001E-4</v>
      </c>
      <c r="F742" s="133">
        <v>734</v>
      </c>
      <c r="G742" s="141">
        <v>100</v>
      </c>
      <c r="H742" s="142"/>
      <c r="J742" s="153" t="s">
        <v>1123</v>
      </c>
      <c r="K742" s="138">
        <v>3.4699999999999998E-4</v>
      </c>
      <c r="L742" s="139"/>
      <c r="M742" s="140">
        <v>2.9500000000000001E-4</v>
      </c>
    </row>
    <row r="743" spans="1:13" ht="15" customHeight="1">
      <c r="A743" s="136" t="s">
        <v>1124</v>
      </c>
      <c r="B743" s="137" t="s">
        <v>1125</v>
      </c>
      <c r="C743" s="138">
        <v>8.6899999999999998E-4</v>
      </c>
      <c r="D743" s="139"/>
      <c r="E743" s="140">
        <v>8.5499999999999997E-4</v>
      </c>
      <c r="F743" s="133">
        <v>735</v>
      </c>
      <c r="G743" s="141">
        <v>100</v>
      </c>
      <c r="H743" s="142"/>
      <c r="J743" s="137" t="s">
        <v>1125</v>
      </c>
      <c r="K743" s="138">
        <v>8.6899999999999998E-4</v>
      </c>
      <c r="L743" s="139"/>
      <c r="M743" s="140">
        <v>8.5499999999999997E-4</v>
      </c>
    </row>
    <row r="744" spans="1:13" ht="15" customHeight="1">
      <c r="A744" s="136" t="s">
        <v>1126</v>
      </c>
      <c r="B744" s="153" t="s">
        <v>1127</v>
      </c>
      <c r="C744" s="138">
        <v>4.5399999999999998E-4</v>
      </c>
      <c r="D744" s="139"/>
      <c r="E744" s="140">
        <v>4.57E-4</v>
      </c>
      <c r="F744" s="133">
        <v>736</v>
      </c>
      <c r="G744" s="141">
        <v>100</v>
      </c>
      <c r="H744" s="142"/>
      <c r="J744" s="153" t="s">
        <v>1127</v>
      </c>
      <c r="K744" s="138">
        <v>4.5399999999999998E-4</v>
      </c>
      <c r="L744" s="139"/>
      <c r="M744" s="140">
        <v>4.57E-4</v>
      </c>
    </row>
    <row r="745" spans="1:13" ht="15" customHeight="1">
      <c r="A745" s="646" t="s">
        <v>1128</v>
      </c>
      <c r="B745" s="649" t="s">
        <v>1129</v>
      </c>
      <c r="C745" s="652">
        <v>4.37E-4</v>
      </c>
      <c r="D745" s="151" t="s">
        <v>560</v>
      </c>
      <c r="E745" s="194">
        <v>0</v>
      </c>
      <c r="F745" s="133">
        <v>737</v>
      </c>
      <c r="G745" s="664">
        <v>100</v>
      </c>
      <c r="H745" s="690"/>
      <c r="J745" s="145" t="s">
        <v>1129</v>
      </c>
      <c r="K745" s="146">
        <v>4.37E-4</v>
      </c>
      <c r="L745" s="151" t="s">
        <v>560</v>
      </c>
      <c r="M745" s="194">
        <v>0</v>
      </c>
    </row>
    <row r="746" spans="1:13" ht="15" customHeight="1">
      <c r="A746" s="646"/>
      <c r="B746" s="649"/>
      <c r="C746" s="652"/>
      <c r="D746" s="131" t="s">
        <v>556</v>
      </c>
      <c r="E746" s="148">
        <v>4.5399999999999998E-4</v>
      </c>
      <c r="F746" s="133">
        <v>738</v>
      </c>
      <c r="G746" s="664"/>
      <c r="H746" s="690"/>
      <c r="J746" s="145" t="s">
        <v>1130</v>
      </c>
      <c r="K746" s="145">
        <v>4.37E-4</v>
      </c>
      <c r="L746" s="131" t="s">
        <v>556</v>
      </c>
      <c r="M746" s="148">
        <v>4.5399999999999998E-4</v>
      </c>
    </row>
    <row r="747" spans="1:13" ht="15" customHeight="1">
      <c r="A747" s="646"/>
      <c r="B747" s="649"/>
      <c r="C747" s="652"/>
      <c r="D747" s="149" t="s">
        <v>557</v>
      </c>
      <c r="E747" s="132">
        <v>3.0800000000000001E-4</v>
      </c>
      <c r="F747" s="133">
        <v>739</v>
      </c>
      <c r="G747" s="664"/>
      <c r="H747" s="690"/>
      <c r="J747" s="145" t="s">
        <v>1130</v>
      </c>
      <c r="K747" s="145">
        <v>4.37E-4</v>
      </c>
      <c r="L747" s="149" t="s">
        <v>557</v>
      </c>
      <c r="M747" s="132">
        <v>3.0800000000000001E-4</v>
      </c>
    </row>
    <row r="748" spans="1:13" ht="15" customHeight="1">
      <c r="A748" s="136" t="s">
        <v>1131</v>
      </c>
      <c r="B748" s="153" t="s">
        <v>1132</v>
      </c>
      <c r="C748" s="138">
        <v>2.9599999999999998E-4</v>
      </c>
      <c r="D748" s="139"/>
      <c r="E748" s="140">
        <v>4.8500000000000003E-4</v>
      </c>
      <c r="F748" s="133">
        <v>740</v>
      </c>
      <c r="G748" s="141">
        <v>100</v>
      </c>
      <c r="H748" s="142"/>
      <c r="J748" s="153" t="s">
        <v>1132</v>
      </c>
      <c r="K748" s="138">
        <v>2.9599999999999998E-4</v>
      </c>
      <c r="L748" s="139"/>
      <c r="M748" s="140">
        <v>4.8500000000000003E-4</v>
      </c>
    </row>
    <row r="749" spans="1:13" ht="39">
      <c r="A749" s="136" t="s">
        <v>1133</v>
      </c>
      <c r="B749" s="153" t="s">
        <v>1134</v>
      </c>
      <c r="C749" s="138">
        <v>4.6999999999999999E-4</v>
      </c>
      <c r="D749" s="139"/>
      <c r="E749" s="140">
        <v>5.1400000000000003E-4</v>
      </c>
      <c r="F749" s="133">
        <v>741</v>
      </c>
      <c r="G749" s="141">
        <v>93.72</v>
      </c>
      <c r="H749" s="142" t="s">
        <v>1135</v>
      </c>
      <c r="J749" s="153" t="s">
        <v>1134</v>
      </c>
      <c r="K749" s="138">
        <v>4.6999999999999999E-4</v>
      </c>
      <c r="L749" s="139"/>
      <c r="M749" s="140">
        <v>5.1400000000000003E-4</v>
      </c>
    </row>
    <row r="750" spans="1:13" ht="15" customHeight="1">
      <c r="A750" s="136" t="s">
        <v>1136</v>
      </c>
      <c r="B750" s="153" t="s">
        <v>1137</v>
      </c>
      <c r="C750" s="138">
        <v>2.7399999999999999E-4</v>
      </c>
      <c r="D750" s="139"/>
      <c r="E750" s="140">
        <v>4.64E-4</v>
      </c>
      <c r="F750" s="133">
        <v>742</v>
      </c>
      <c r="G750" s="141">
        <v>100</v>
      </c>
      <c r="H750" s="142"/>
      <c r="J750" s="153" t="s">
        <v>1137</v>
      </c>
      <c r="K750" s="138">
        <v>2.7399999999999999E-4</v>
      </c>
      <c r="L750" s="139"/>
      <c r="M750" s="140">
        <v>4.64E-4</v>
      </c>
    </row>
    <row r="751" spans="1:13" ht="15" customHeight="1">
      <c r="A751" s="136" t="s">
        <v>1138</v>
      </c>
      <c r="B751" s="153" t="s">
        <v>1139</v>
      </c>
      <c r="C751" s="138">
        <v>3.8499999999999998E-4</v>
      </c>
      <c r="D751" s="139"/>
      <c r="E751" s="140">
        <v>4.8799999999999999E-4</v>
      </c>
      <c r="F751" s="133">
        <v>743</v>
      </c>
      <c r="G751" s="141">
        <v>100</v>
      </c>
      <c r="H751" s="142"/>
      <c r="J751" s="153" t="s">
        <v>1139</v>
      </c>
      <c r="K751" s="138">
        <v>3.8499999999999998E-4</v>
      </c>
      <c r="L751" s="139"/>
      <c r="M751" s="140">
        <v>4.8799999999999999E-4</v>
      </c>
    </row>
    <row r="752" spans="1:13" ht="15" customHeight="1">
      <c r="A752" s="136" t="s">
        <v>1140</v>
      </c>
      <c r="B752" s="153" t="s">
        <v>1141</v>
      </c>
      <c r="C752" s="138">
        <v>4.6099999999999998E-4</v>
      </c>
      <c r="D752" s="139"/>
      <c r="E752" s="140">
        <v>5.2499999999999997E-4</v>
      </c>
      <c r="F752" s="133">
        <v>744</v>
      </c>
      <c r="G752" s="141">
        <v>100</v>
      </c>
      <c r="H752" s="142"/>
      <c r="J752" s="153" t="s">
        <v>1141</v>
      </c>
      <c r="K752" s="138">
        <v>4.6099999999999998E-4</v>
      </c>
      <c r="L752" s="139"/>
      <c r="M752" s="140">
        <v>5.2499999999999997E-4</v>
      </c>
    </row>
    <row r="753" spans="1:13" ht="15" customHeight="1">
      <c r="A753" s="136" t="s">
        <v>1142</v>
      </c>
      <c r="B753" s="153" t="s">
        <v>1143</v>
      </c>
      <c r="C753" s="130">
        <v>2.4399999999999999E-4</v>
      </c>
      <c r="D753" s="139"/>
      <c r="E753" s="140">
        <v>4.9100000000000001E-4</v>
      </c>
      <c r="F753" s="133">
        <v>745</v>
      </c>
      <c r="G753" s="141">
        <v>100</v>
      </c>
      <c r="H753" s="142"/>
      <c r="J753" s="153" t="s">
        <v>1143</v>
      </c>
      <c r="K753" s="130">
        <v>2.4399999999999999E-4</v>
      </c>
      <c r="L753" s="139"/>
      <c r="M753" s="140">
        <v>4.9100000000000001E-4</v>
      </c>
    </row>
    <row r="754" spans="1:13" ht="15" customHeight="1">
      <c r="A754" s="646" t="s">
        <v>1144</v>
      </c>
      <c r="B754" s="722" t="s">
        <v>1145</v>
      </c>
      <c r="C754" s="723">
        <v>4.7600000000000002E-4</v>
      </c>
      <c r="D754" s="151" t="s">
        <v>560</v>
      </c>
      <c r="E754" s="144">
        <v>0</v>
      </c>
      <c r="F754" s="133">
        <v>746</v>
      </c>
      <c r="G754" s="664">
        <v>100</v>
      </c>
      <c r="H754" s="690"/>
      <c r="J754" s="298" t="s">
        <v>1145</v>
      </c>
      <c r="K754" s="196">
        <v>4.7600000000000002E-4</v>
      </c>
      <c r="L754" s="151" t="s">
        <v>560</v>
      </c>
      <c r="M754" s="144">
        <v>0</v>
      </c>
    </row>
    <row r="755" spans="1:13" ht="15" customHeight="1">
      <c r="A755" s="646"/>
      <c r="B755" s="649"/>
      <c r="C755" s="723"/>
      <c r="D755" s="147" t="s">
        <v>569</v>
      </c>
      <c r="E755" s="148">
        <v>0</v>
      </c>
      <c r="F755" s="133">
        <v>747</v>
      </c>
      <c r="G755" s="664"/>
      <c r="H755" s="690"/>
      <c r="J755" s="145" t="s">
        <v>1146</v>
      </c>
      <c r="K755" s="145">
        <v>4.7600000000000002E-4</v>
      </c>
      <c r="L755" s="147" t="s">
        <v>569</v>
      </c>
      <c r="M755" s="148">
        <v>0</v>
      </c>
    </row>
    <row r="756" spans="1:13" ht="15" customHeight="1">
      <c r="A756" s="646"/>
      <c r="B756" s="649"/>
      <c r="C756" s="723"/>
      <c r="D756" s="147" t="s">
        <v>570</v>
      </c>
      <c r="E756" s="148">
        <v>0</v>
      </c>
      <c r="F756" s="133">
        <v>748</v>
      </c>
      <c r="G756" s="664"/>
      <c r="H756" s="690"/>
      <c r="J756" s="145" t="s">
        <v>1146</v>
      </c>
      <c r="K756" s="145">
        <v>4.7600000000000002E-4</v>
      </c>
      <c r="L756" s="147" t="s">
        <v>570</v>
      </c>
      <c r="M756" s="148">
        <v>0</v>
      </c>
    </row>
    <row r="757" spans="1:13" ht="15" customHeight="1">
      <c r="A757" s="646"/>
      <c r="B757" s="649"/>
      <c r="C757" s="723"/>
      <c r="D757" s="147" t="s">
        <v>640</v>
      </c>
      <c r="E757" s="148">
        <v>4.9399999999999997E-4</v>
      </c>
      <c r="F757" s="133">
        <v>749</v>
      </c>
      <c r="G757" s="664"/>
      <c r="H757" s="690"/>
      <c r="J757" s="145" t="s">
        <v>1146</v>
      </c>
      <c r="K757" s="145">
        <v>4.7600000000000002E-4</v>
      </c>
      <c r="L757" s="147" t="s">
        <v>640</v>
      </c>
      <c r="M757" s="148">
        <v>4.9399999999999997E-4</v>
      </c>
    </row>
    <row r="758" spans="1:13" ht="15" customHeight="1">
      <c r="A758" s="646"/>
      <c r="B758" s="649"/>
      <c r="C758" s="724"/>
      <c r="D758" s="149" t="s">
        <v>557</v>
      </c>
      <c r="E758" s="150">
        <v>4.8299999999999998E-4</v>
      </c>
      <c r="F758" s="133">
        <v>750</v>
      </c>
      <c r="G758" s="664"/>
      <c r="H758" s="690"/>
      <c r="J758" s="145" t="s">
        <v>1146</v>
      </c>
      <c r="K758" s="145">
        <v>4.7600000000000002E-4</v>
      </c>
      <c r="L758" s="149" t="s">
        <v>557</v>
      </c>
      <c r="M758" s="150">
        <v>4.8299999999999998E-4</v>
      </c>
    </row>
    <row r="759" spans="1:13" ht="15" customHeight="1">
      <c r="A759" s="136" t="s">
        <v>1147</v>
      </c>
      <c r="B759" s="153" t="s">
        <v>1148</v>
      </c>
      <c r="C759" s="132">
        <v>3.4299999999999999E-4</v>
      </c>
      <c r="D759" s="200"/>
      <c r="E759" s="299">
        <v>4.2499999999999998E-4</v>
      </c>
      <c r="F759" s="133">
        <v>751</v>
      </c>
      <c r="G759" s="141">
        <v>100</v>
      </c>
      <c r="H759" s="142"/>
      <c r="J759" s="153" t="s">
        <v>1148</v>
      </c>
      <c r="K759" s="132">
        <v>3.4299999999999999E-4</v>
      </c>
      <c r="L759" s="200"/>
      <c r="M759" s="299">
        <v>4.2499999999999998E-4</v>
      </c>
    </row>
    <row r="760" spans="1:13" ht="26">
      <c r="A760" s="136" t="s">
        <v>1149</v>
      </c>
      <c r="B760" s="153" t="s">
        <v>1150</v>
      </c>
      <c r="C760" s="138">
        <v>3.88E-4</v>
      </c>
      <c r="D760" s="240"/>
      <c r="E760" s="140">
        <v>4.7899999999999999E-4</v>
      </c>
      <c r="F760" s="133">
        <v>752</v>
      </c>
      <c r="G760" s="141">
        <v>94.67</v>
      </c>
      <c r="H760" s="142" t="s">
        <v>561</v>
      </c>
      <c r="J760" s="153" t="s">
        <v>1150</v>
      </c>
      <c r="K760" s="138">
        <v>3.88E-4</v>
      </c>
      <c r="L760" s="240"/>
      <c r="M760" s="140">
        <v>4.7899999999999999E-4</v>
      </c>
    </row>
    <row r="761" spans="1:13" ht="15" customHeight="1">
      <c r="A761" s="136" t="s">
        <v>1151</v>
      </c>
      <c r="B761" s="153" t="s">
        <v>1152</v>
      </c>
      <c r="C761" s="138">
        <v>3.3300000000000002E-4</v>
      </c>
      <c r="D761" s="139"/>
      <c r="E761" s="140">
        <v>3.8000000000000002E-4</v>
      </c>
      <c r="F761" s="133">
        <v>753</v>
      </c>
      <c r="G761" s="141">
        <v>100</v>
      </c>
      <c r="H761" s="142"/>
      <c r="J761" s="153" t="s">
        <v>1152</v>
      </c>
      <c r="K761" s="138">
        <v>3.3300000000000002E-4</v>
      </c>
      <c r="L761" s="139"/>
      <c r="M761" s="140">
        <v>3.8000000000000002E-4</v>
      </c>
    </row>
    <row r="762" spans="1:13" ht="15" customHeight="1">
      <c r="A762" s="136" t="s">
        <v>1153</v>
      </c>
      <c r="B762" s="153" t="s">
        <v>1154</v>
      </c>
      <c r="C762" s="138">
        <v>4.64E-4</v>
      </c>
      <c r="D762" s="139"/>
      <c r="E762" s="140">
        <v>4.08E-4</v>
      </c>
      <c r="F762" s="133">
        <v>754</v>
      </c>
      <c r="G762" s="141">
        <v>100</v>
      </c>
      <c r="H762" s="142"/>
      <c r="J762" s="153" t="s">
        <v>1154</v>
      </c>
      <c r="K762" s="138">
        <v>4.64E-4</v>
      </c>
      <c r="L762" s="139"/>
      <c r="M762" s="140">
        <v>4.08E-4</v>
      </c>
    </row>
    <row r="763" spans="1:13" ht="15" customHeight="1">
      <c r="A763" s="646" t="s">
        <v>1155</v>
      </c>
      <c r="B763" s="649" t="s">
        <v>1156</v>
      </c>
      <c r="C763" s="652">
        <v>4.4799999999999999E-4</v>
      </c>
      <c r="D763" s="151" t="s">
        <v>560</v>
      </c>
      <c r="E763" s="194">
        <v>0</v>
      </c>
      <c r="F763" s="133">
        <v>755</v>
      </c>
      <c r="G763" s="664">
        <v>1.2</v>
      </c>
      <c r="H763" s="690" t="s">
        <v>561</v>
      </c>
      <c r="J763" s="145" t="s">
        <v>1156</v>
      </c>
      <c r="K763" s="146">
        <v>4.4799999999999999E-4</v>
      </c>
      <c r="L763" s="151" t="s">
        <v>560</v>
      </c>
      <c r="M763" s="194">
        <v>0</v>
      </c>
    </row>
    <row r="764" spans="1:13" ht="15" customHeight="1">
      <c r="A764" s="646"/>
      <c r="B764" s="649"/>
      <c r="C764" s="652"/>
      <c r="D764" s="147" t="s">
        <v>556</v>
      </c>
      <c r="E764" s="148">
        <v>3.9199999999999999E-4</v>
      </c>
      <c r="F764" s="133">
        <v>756</v>
      </c>
      <c r="G764" s="664"/>
      <c r="H764" s="690"/>
      <c r="J764" s="145" t="s">
        <v>1157</v>
      </c>
      <c r="K764" s="145">
        <v>4.4799999999999999E-4</v>
      </c>
      <c r="L764" s="147" t="s">
        <v>556</v>
      </c>
      <c r="M764" s="148">
        <v>3.9199999999999999E-4</v>
      </c>
    </row>
    <row r="765" spans="1:13" ht="15" customHeight="1">
      <c r="A765" s="646"/>
      <c r="B765" s="649"/>
      <c r="C765" s="652"/>
      <c r="D765" s="149" t="s">
        <v>557</v>
      </c>
      <c r="E765" s="132">
        <v>4.5600000000000003E-4</v>
      </c>
      <c r="F765" s="133">
        <v>757</v>
      </c>
      <c r="G765" s="664"/>
      <c r="H765" s="690"/>
      <c r="J765" s="145" t="s">
        <v>1157</v>
      </c>
      <c r="K765" s="145">
        <v>4.4799999999999999E-4</v>
      </c>
      <c r="L765" s="149" t="s">
        <v>557</v>
      </c>
      <c r="M765" s="132">
        <v>4.5600000000000003E-4</v>
      </c>
    </row>
    <row r="766" spans="1:13">
      <c r="A766" s="136" t="s">
        <v>1158</v>
      </c>
      <c r="B766" s="153" t="s">
        <v>1159</v>
      </c>
      <c r="C766" s="138">
        <v>4.8799999999999999E-4</v>
      </c>
      <c r="D766" s="139"/>
      <c r="E766" s="140">
        <v>4.2499999999999998E-4</v>
      </c>
      <c r="F766" s="133">
        <v>758</v>
      </c>
      <c r="G766" s="141" t="s">
        <v>555</v>
      </c>
      <c r="H766" s="142"/>
      <c r="J766" s="153" t="s">
        <v>1159</v>
      </c>
      <c r="K766" s="138">
        <v>4.8799999999999999E-4</v>
      </c>
      <c r="L766" s="139"/>
      <c r="M766" s="140">
        <v>4.2499999999999998E-4</v>
      </c>
    </row>
    <row r="767" spans="1:13">
      <c r="A767" s="136" t="s">
        <v>1160</v>
      </c>
      <c r="B767" s="153" t="s">
        <v>1161</v>
      </c>
      <c r="C767" s="138">
        <v>3.7500000000000001E-4</v>
      </c>
      <c r="D767" s="139"/>
      <c r="E767" s="140">
        <v>4.73E-4</v>
      </c>
      <c r="F767" s="133">
        <v>759</v>
      </c>
      <c r="G767" s="141">
        <v>100</v>
      </c>
      <c r="H767" s="142"/>
      <c r="J767" s="153" t="s">
        <v>1161</v>
      </c>
      <c r="K767" s="138">
        <v>3.7500000000000001E-4</v>
      </c>
      <c r="L767" s="139"/>
      <c r="M767" s="140">
        <v>4.73E-4</v>
      </c>
    </row>
    <row r="768" spans="1:13" ht="15" customHeight="1">
      <c r="A768" s="136" t="s">
        <v>1162</v>
      </c>
      <c r="B768" s="153" t="s">
        <v>1163</v>
      </c>
      <c r="C768" s="138">
        <v>4.95E-4</v>
      </c>
      <c r="D768" s="139"/>
      <c r="E768" s="140">
        <v>4.2000000000000002E-4</v>
      </c>
      <c r="F768" s="133">
        <v>760</v>
      </c>
      <c r="G768" s="141">
        <v>100</v>
      </c>
      <c r="H768" s="142"/>
      <c r="J768" s="153" t="s">
        <v>1163</v>
      </c>
      <c r="K768" s="138">
        <v>4.95E-4</v>
      </c>
      <c r="L768" s="139"/>
      <c r="M768" s="140">
        <v>4.2000000000000002E-4</v>
      </c>
    </row>
    <row r="769" spans="1:13" ht="15" customHeight="1">
      <c r="A769" s="646" t="s">
        <v>1164</v>
      </c>
      <c r="B769" s="649" t="s">
        <v>1165</v>
      </c>
      <c r="C769" s="652">
        <v>4.66E-4</v>
      </c>
      <c r="D769" s="151" t="s">
        <v>560</v>
      </c>
      <c r="E769" s="144">
        <v>0</v>
      </c>
      <c r="F769" s="133">
        <v>761</v>
      </c>
      <c r="G769" s="664">
        <v>100</v>
      </c>
      <c r="H769" s="690"/>
      <c r="J769" s="145" t="s">
        <v>1165</v>
      </c>
      <c r="K769" s="146">
        <v>4.66E-4</v>
      </c>
      <c r="L769" s="151" t="s">
        <v>560</v>
      </c>
      <c r="M769" s="144">
        <v>0</v>
      </c>
    </row>
    <row r="770" spans="1:13" ht="15" customHeight="1">
      <c r="A770" s="646"/>
      <c r="B770" s="649"/>
      <c r="C770" s="652"/>
      <c r="D770" s="147" t="s">
        <v>556</v>
      </c>
      <c r="E770" s="148">
        <v>4.1300000000000001E-4</v>
      </c>
      <c r="F770" s="133">
        <v>762</v>
      </c>
      <c r="G770" s="664"/>
      <c r="H770" s="690"/>
      <c r="J770" s="145" t="s">
        <v>1166</v>
      </c>
      <c r="K770" s="145">
        <v>4.66E-4</v>
      </c>
      <c r="L770" s="147" t="s">
        <v>556</v>
      </c>
      <c r="M770" s="148">
        <v>4.1300000000000001E-4</v>
      </c>
    </row>
    <row r="771" spans="1:13" ht="15" customHeight="1">
      <c r="A771" s="691"/>
      <c r="B771" s="692"/>
      <c r="C771" s="693"/>
      <c r="D771" s="149" t="s">
        <v>557</v>
      </c>
      <c r="E771" s="150">
        <v>3.1700000000000001E-4</v>
      </c>
      <c r="F771" s="133">
        <v>763</v>
      </c>
      <c r="G771" s="694"/>
      <c r="H771" s="695"/>
      <c r="J771" s="145" t="s">
        <v>1166</v>
      </c>
      <c r="K771" s="145">
        <v>4.66E-4</v>
      </c>
      <c r="L771" s="149" t="s">
        <v>557</v>
      </c>
      <c r="M771" s="150">
        <v>3.1700000000000001E-4</v>
      </c>
    </row>
    <row r="772" spans="1:13" ht="15" customHeight="1">
      <c r="A772" s="646" t="s">
        <v>1167</v>
      </c>
      <c r="B772" s="649" t="s">
        <v>1168</v>
      </c>
      <c r="C772" s="652">
        <v>4.5399999999999998E-4</v>
      </c>
      <c r="D772" s="151" t="s">
        <v>560</v>
      </c>
      <c r="E772" s="144">
        <v>0</v>
      </c>
      <c r="F772" s="133">
        <v>764</v>
      </c>
      <c r="G772" s="664">
        <v>100</v>
      </c>
      <c r="H772" s="690"/>
      <c r="J772" s="145" t="s">
        <v>1168</v>
      </c>
      <c r="K772" s="146">
        <v>4.5399999999999998E-4</v>
      </c>
      <c r="L772" s="151" t="s">
        <v>560</v>
      </c>
      <c r="M772" s="144">
        <v>0</v>
      </c>
    </row>
    <row r="773" spans="1:13" ht="15" customHeight="1">
      <c r="A773" s="646"/>
      <c r="B773" s="649"/>
      <c r="C773" s="652"/>
      <c r="D773" s="147" t="s">
        <v>569</v>
      </c>
      <c r="E773" s="148">
        <v>0</v>
      </c>
      <c r="F773" s="133">
        <v>765</v>
      </c>
      <c r="G773" s="664"/>
      <c r="H773" s="690"/>
      <c r="J773" s="145" t="s">
        <v>1169</v>
      </c>
      <c r="K773" s="145">
        <v>4.5399999999999998E-4</v>
      </c>
      <c r="L773" s="147" t="s">
        <v>569</v>
      </c>
      <c r="M773" s="148">
        <v>0</v>
      </c>
    </row>
    <row r="774" spans="1:13" ht="15" customHeight="1">
      <c r="A774" s="646"/>
      <c r="B774" s="649"/>
      <c r="C774" s="652"/>
      <c r="D774" s="147" t="s">
        <v>570</v>
      </c>
      <c r="E774" s="148">
        <v>0</v>
      </c>
      <c r="F774" s="133">
        <v>766</v>
      </c>
      <c r="G774" s="664"/>
      <c r="H774" s="690"/>
      <c r="J774" s="145" t="s">
        <v>1169</v>
      </c>
      <c r="K774" s="145">
        <v>4.5399999999999998E-4</v>
      </c>
      <c r="L774" s="147" t="s">
        <v>570</v>
      </c>
      <c r="M774" s="148">
        <v>0</v>
      </c>
    </row>
    <row r="775" spans="1:13" ht="15" customHeight="1">
      <c r="A775" s="646"/>
      <c r="B775" s="649"/>
      <c r="C775" s="652"/>
      <c r="D775" s="147" t="s">
        <v>571</v>
      </c>
      <c r="E775" s="148">
        <v>0</v>
      </c>
      <c r="F775" s="133">
        <v>767</v>
      </c>
      <c r="G775" s="664"/>
      <c r="H775" s="690"/>
      <c r="J775" s="145" t="s">
        <v>1169</v>
      </c>
      <c r="K775" s="145">
        <v>4.5399999999999998E-4</v>
      </c>
      <c r="L775" s="147" t="s">
        <v>571</v>
      </c>
      <c r="M775" s="148">
        <v>0</v>
      </c>
    </row>
    <row r="776" spans="1:13" ht="15" customHeight="1">
      <c r="A776" s="646"/>
      <c r="B776" s="649"/>
      <c r="C776" s="652"/>
      <c r="D776" s="184" t="s">
        <v>637</v>
      </c>
      <c r="E776" s="148">
        <v>0</v>
      </c>
      <c r="F776" s="133">
        <v>768</v>
      </c>
      <c r="G776" s="664"/>
      <c r="H776" s="690"/>
      <c r="J776" s="145" t="s">
        <v>1169</v>
      </c>
      <c r="K776" s="145">
        <v>4.5399999999999998E-4</v>
      </c>
      <c r="L776" s="184" t="s">
        <v>637</v>
      </c>
      <c r="M776" s="148">
        <v>0</v>
      </c>
    </row>
    <row r="777" spans="1:13" ht="15" customHeight="1">
      <c r="A777" s="646"/>
      <c r="B777" s="649"/>
      <c r="C777" s="652"/>
      <c r="D777" s="184" t="s">
        <v>621</v>
      </c>
      <c r="E777" s="148">
        <v>0</v>
      </c>
      <c r="F777" s="133">
        <v>769</v>
      </c>
      <c r="G777" s="664"/>
      <c r="H777" s="690"/>
      <c r="J777" s="145" t="s">
        <v>1169</v>
      </c>
      <c r="K777" s="145">
        <v>4.5399999999999998E-4</v>
      </c>
      <c r="L777" s="184" t="s">
        <v>621</v>
      </c>
      <c r="M777" s="148">
        <v>0</v>
      </c>
    </row>
    <row r="778" spans="1:13" ht="15" customHeight="1">
      <c r="A778" s="646"/>
      <c r="B778" s="649"/>
      <c r="C778" s="652"/>
      <c r="D778" s="184" t="s">
        <v>1027</v>
      </c>
      <c r="E778" s="148">
        <v>5.1900000000000004E-4</v>
      </c>
      <c r="F778" s="133">
        <v>770</v>
      </c>
      <c r="G778" s="664"/>
      <c r="H778" s="690"/>
      <c r="J778" s="145" t="s">
        <v>1169</v>
      </c>
      <c r="K778" s="145">
        <v>4.5399999999999998E-4</v>
      </c>
      <c r="L778" s="184" t="s">
        <v>1027</v>
      </c>
      <c r="M778" s="148">
        <v>5.1900000000000004E-4</v>
      </c>
    </row>
    <row r="779" spans="1:13" ht="15" customHeight="1">
      <c r="A779" s="646"/>
      <c r="B779" s="649"/>
      <c r="C779" s="652"/>
      <c r="D779" s="149" t="s">
        <v>557</v>
      </c>
      <c r="E779" s="150">
        <v>5.31E-4</v>
      </c>
      <c r="F779" s="133">
        <v>771</v>
      </c>
      <c r="G779" s="664"/>
      <c r="H779" s="690"/>
      <c r="J779" s="145" t="s">
        <v>1169</v>
      </c>
      <c r="K779" s="145">
        <v>4.5399999999999998E-4</v>
      </c>
      <c r="L779" s="149" t="s">
        <v>557</v>
      </c>
      <c r="M779" s="150">
        <v>5.31E-4</v>
      </c>
    </row>
    <row r="780" spans="1:13" ht="39">
      <c r="A780" s="136" t="s">
        <v>1170</v>
      </c>
      <c r="B780" s="153" t="s">
        <v>1171</v>
      </c>
      <c r="C780" s="138">
        <v>4.6299999999999998E-4</v>
      </c>
      <c r="D780" s="139"/>
      <c r="E780" s="140">
        <v>4.8799999999999999E-4</v>
      </c>
      <c r="F780" s="133">
        <v>772</v>
      </c>
      <c r="G780" s="141">
        <v>98.04</v>
      </c>
      <c r="H780" s="142" t="s">
        <v>834</v>
      </c>
      <c r="J780" s="153" t="s">
        <v>1171</v>
      </c>
      <c r="K780" s="138">
        <v>4.6299999999999998E-4</v>
      </c>
      <c r="L780" s="139"/>
      <c r="M780" s="140">
        <v>4.8799999999999999E-4</v>
      </c>
    </row>
    <row r="781" spans="1:13" ht="15" customHeight="1">
      <c r="A781" s="646" t="s">
        <v>1172</v>
      </c>
      <c r="B781" s="649" t="s">
        <v>1173</v>
      </c>
      <c r="C781" s="652">
        <v>5.53E-4</v>
      </c>
      <c r="D781" s="151" t="s">
        <v>560</v>
      </c>
      <c r="E781" s="144">
        <v>0</v>
      </c>
      <c r="F781" s="133">
        <v>773</v>
      </c>
      <c r="G781" s="664">
        <v>100</v>
      </c>
      <c r="H781" s="690"/>
      <c r="J781" s="145" t="s">
        <v>1173</v>
      </c>
      <c r="K781" s="146">
        <v>5.53E-4</v>
      </c>
      <c r="L781" s="151" t="s">
        <v>560</v>
      </c>
      <c r="M781" s="144">
        <v>0</v>
      </c>
    </row>
    <row r="782" spans="1:13" ht="15" customHeight="1">
      <c r="A782" s="646"/>
      <c r="B782" s="649"/>
      <c r="C782" s="652"/>
      <c r="D782" s="131" t="s">
        <v>556</v>
      </c>
      <c r="E782" s="148">
        <v>5.4100000000000003E-4</v>
      </c>
      <c r="F782" s="133">
        <v>774</v>
      </c>
      <c r="G782" s="664"/>
      <c r="H782" s="690"/>
      <c r="J782" s="145" t="s">
        <v>1174</v>
      </c>
      <c r="K782" s="145">
        <v>5.53E-4</v>
      </c>
      <c r="L782" s="131" t="s">
        <v>556</v>
      </c>
      <c r="M782" s="148">
        <v>5.4100000000000003E-4</v>
      </c>
    </row>
    <row r="783" spans="1:13" ht="15" customHeight="1">
      <c r="A783" s="646"/>
      <c r="B783" s="649"/>
      <c r="C783" s="652"/>
      <c r="D783" s="149" t="s">
        <v>557</v>
      </c>
      <c r="E783" s="150">
        <v>2.92E-4</v>
      </c>
      <c r="F783" s="133">
        <v>775</v>
      </c>
      <c r="G783" s="664"/>
      <c r="H783" s="690"/>
      <c r="J783" s="145" t="s">
        <v>1174</v>
      </c>
      <c r="K783" s="145">
        <v>5.53E-4</v>
      </c>
      <c r="L783" s="149" t="s">
        <v>557</v>
      </c>
      <c r="M783" s="150">
        <v>2.92E-4</v>
      </c>
    </row>
    <row r="784" spans="1:13" ht="15" customHeight="1">
      <c r="A784" s="646" t="s">
        <v>1175</v>
      </c>
      <c r="B784" s="649" t="s">
        <v>1176</v>
      </c>
      <c r="C784" s="652">
        <v>3.9100000000000002E-4</v>
      </c>
      <c r="D784" s="151" t="s">
        <v>560</v>
      </c>
      <c r="E784" s="144">
        <v>0</v>
      </c>
      <c r="F784" s="133">
        <v>776</v>
      </c>
      <c r="G784" s="664">
        <v>100</v>
      </c>
      <c r="H784" s="690"/>
      <c r="J784" s="145" t="s">
        <v>1176</v>
      </c>
      <c r="K784" s="146">
        <v>3.9100000000000002E-4</v>
      </c>
      <c r="L784" s="151" t="s">
        <v>560</v>
      </c>
      <c r="M784" s="144">
        <v>0</v>
      </c>
    </row>
    <row r="785" spans="1:13" ht="15" customHeight="1">
      <c r="A785" s="646"/>
      <c r="B785" s="649"/>
      <c r="C785" s="652"/>
      <c r="D785" s="147" t="s">
        <v>569</v>
      </c>
      <c r="E785" s="148">
        <v>0</v>
      </c>
      <c r="F785" s="133">
        <v>777</v>
      </c>
      <c r="G785" s="664"/>
      <c r="H785" s="690"/>
      <c r="J785" s="145" t="s">
        <v>1177</v>
      </c>
      <c r="K785" s="145">
        <v>3.9100000000000002E-4</v>
      </c>
      <c r="L785" s="147" t="s">
        <v>569</v>
      </c>
      <c r="M785" s="148">
        <v>0</v>
      </c>
    </row>
    <row r="786" spans="1:13" ht="15" customHeight="1">
      <c r="A786" s="646"/>
      <c r="B786" s="649"/>
      <c r="C786" s="652"/>
      <c r="D786" s="147" t="s">
        <v>570</v>
      </c>
      <c r="E786" s="148">
        <v>3.0800000000000001E-4</v>
      </c>
      <c r="F786" s="133">
        <v>778</v>
      </c>
      <c r="G786" s="664"/>
      <c r="H786" s="690"/>
      <c r="J786" s="145" t="s">
        <v>1177</v>
      </c>
      <c r="K786" s="145">
        <v>3.9100000000000002E-4</v>
      </c>
      <c r="L786" s="147" t="s">
        <v>570</v>
      </c>
      <c r="M786" s="148">
        <v>3.0800000000000001E-4</v>
      </c>
    </row>
    <row r="787" spans="1:13" ht="15" customHeight="1">
      <c r="A787" s="646"/>
      <c r="B787" s="649"/>
      <c r="C787" s="652"/>
      <c r="D787" s="147" t="s">
        <v>571</v>
      </c>
      <c r="E787" s="148">
        <v>4.0299999999999998E-4</v>
      </c>
      <c r="F787" s="133">
        <v>779</v>
      </c>
      <c r="G787" s="664"/>
      <c r="H787" s="690"/>
      <c r="J787" s="145" t="s">
        <v>1177</v>
      </c>
      <c r="K787" s="145">
        <v>3.9100000000000002E-4</v>
      </c>
      <c r="L787" s="147" t="s">
        <v>571</v>
      </c>
      <c r="M787" s="148">
        <v>4.0299999999999998E-4</v>
      </c>
    </row>
    <row r="788" spans="1:13" ht="15" customHeight="1">
      <c r="A788" s="646"/>
      <c r="B788" s="649"/>
      <c r="C788" s="652"/>
      <c r="D788" s="149" t="s">
        <v>557</v>
      </c>
      <c r="E788" s="150">
        <v>0</v>
      </c>
      <c r="F788" s="133">
        <v>780</v>
      </c>
      <c r="G788" s="664"/>
      <c r="H788" s="690"/>
      <c r="J788" s="145" t="s">
        <v>1177</v>
      </c>
      <c r="K788" s="145">
        <v>3.9100000000000002E-4</v>
      </c>
      <c r="L788" s="149" t="s">
        <v>557</v>
      </c>
      <c r="M788" s="150">
        <v>0</v>
      </c>
    </row>
    <row r="789" spans="1:13" ht="15" customHeight="1">
      <c r="A789" s="136" t="s">
        <v>1178</v>
      </c>
      <c r="B789" s="153" t="s">
        <v>1179</v>
      </c>
      <c r="C789" s="138">
        <v>4.3899999999999999E-4</v>
      </c>
      <c r="D789" s="139"/>
      <c r="E789" s="140">
        <v>3.8499999999999998E-4</v>
      </c>
      <c r="F789" s="133">
        <v>781</v>
      </c>
      <c r="G789" s="141">
        <v>100</v>
      </c>
      <c r="H789" s="142"/>
      <c r="J789" s="153" t="s">
        <v>1179</v>
      </c>
      <c r="K789" s="138">
        <v>4.3899999999999999E-4</v>
      </c>
      <c r="L789" s="139"/>
      <c r="M789" s="140">
        <v>3.8499999999999998E-4</v>
      </c>
    </row>
    <row r="790" spans="1:13" ht="15" customHeight="1">
      <c r="A790" s="136" t="s">
        <v>1180</v>
      </c>
      <c r="B790" s="153" t="s">
        <v>1181</v>
      </c>
      <c r="C790" s="138">
        <v>4.5399999999999998E-4</v>
      </c>
      <c r="D790" s="139"/>
      <c r="E790" s="140">
        <v>4.57E-4</v>
      </c>
      <c r="F790" s="133">
        <v>782</v>
      </c>
      <c r="G790" s="141">
        <v>100</v>
      </c>
      <c r="H790" s="142"/>
      <c r="J790" s="153" t="s">
        <v>1181</v>
      </c>
      <c r="K790" s="138">
        <v>4.5399999999999998E-4</v>
      </c>
      <c r="L790" s="139"/>
      <c r="M790" s="140">
        <v>4.57E-4</v>
      </c>
    </row>
    <row r="791" spans="1:13" ht="15" customHeight="1">
      <c r="A791" s="136" t="s">
        <v>1182</v>
      </c>
      <c r="B791" s="153" t="s">
        <v>1183</v>
      </c>
      <c r="C791" s="138">
        <v>4.9200000000000003E-4</v>
      </c>
      <c r="D791" s="139"/>
      <c r="E791" s="261">
        <v>4.3600000000000003E-4</v>
      </c>
      <c r="F791" s="133">
        <v>783</v>
      </c>
      <c r="G791" s="141">
        <v>100</v>
      </c>
      <c r="H791" s="142"/>
      <c r="J791" s="153" t="s">
        <v>1183</v>
      </c>
      <c r="K791" s="138">
        <v>4.9200000000000003E-4</v>
      </c>
      <c r="L791" s="139"/>
      <c r="M791" s="261">
        <v>4.3600000000000003E-4</v>
      </c>
    </row>
    <row r="792" spans="1:13" ht="15" customHeight="1">
      <c r="A792" s="136" t="s">
        <v>1184</v>
      </c>
      <c r="B792" s="153" t="s">
        <v>1185</v>
      </c>
      <c r="C792" s="138">
        <v>5.22E-4</v>
      </c>
      <c r="D792" s="139"/>
      <c r="E792" s="244">
        <v>5.0699999999999996E-4</v>
      </c>
      <c r="F792" s="133">
        <v>784</v>
      </c>
      <c r="G792" s="141">
        <v>100</v>
      </c>
      <c r="H792" s="142"/>
      <c r="J792" s="153" t="s">
        <v>1185</v>
      </c>
      <c r="K792" s="138">
        <v>5.22E-4</v>
      </c>
      <c r="L792" s="139"/>
      <c r="M792" s="244">
        <v>5.0699999999999996E-4</v>
      </c>
    </row>
    <row r="793" spans="1:13" ht="15" customHeight="1">
      <c r="A793" s="646" t="s">
        <v>1186</v>
      </c>
      <c r="B793" s="649" t="s">
        <v>1187</v>
      </c>
      <c r="C793" s="652">
        <v>4.0999999999999999E-4</v>
      </c>
      <c r="D793" s="293" t="s">
        <v>560</v>
      </c>
      <c r="E793" s="217">
        <v>0</v>
      </c>
      <c r="F793" s="133">
        <v>785</v>
      </c>
      <c r="G793" s="664">
        <v>100</v>
      </c>
      <c r="H793" s="690"/>
      <c r="J793" s="145" t="s">
        <v>1187</v>
      </c>
      <c r="K793" s="146">
        <v>4.0999999999999999E-4</v>
      </c>
      <c r="L793" s="293" t="s">
        <v>560</v>
      </c>
      <c r="M793" s="217">
        <v>0</v>
      </c>
    </row>
    <row r="794" spans="1:13" ht="15" customHeight="1">
      <c r="A794" s="646"/>
      <c r="B794" s="649"/>
      <c r="C794" s="652"/>
      <c r="D794" s="147" t="s">
        <v>556</v>
      </c>
      <c r="E794" s="148">
        <v>5.3499999999999999E-4</v>
      </c>
      <c r="F794" s="133">
        <v>786</v>
      </c>
      <c r="G794" s="664"/>
      <c r="H794" s="690"/>
      <c r="J794" s="145" t="s">
        <v>1188</v>
      </c>
      <c r="K794" s="145">
        <v>4.0999999999999999E-4</v>
      </c>
      <c r="L794" s="147" t="s">
        <v>556</v>
      </c>
      <c r="M794" s="148">
        <v>5.3499999999999999E-4</v>
      </c>
    </row>
    <row r="795" spans="1:13" ht="15" customHeight="1">
      <c r="A795" s="670"/>
      <c r="B795" s="671"/>
      <c r="C795" s="672"/>
      <c r="D795" s="149" t="s">
        <v>557</v>
      </c>
      <c r="E795" s="132">
        <v>6.29E-4</v>
      </c>
      <c r="F795" s="133">
        <v>787</v>
      </c>
      <c r="G795" s="664"/>
      <c r="H795" s="690"/>
      <c r="J795" s="145" t="s">
        <v>1188</v>
      </c>
      <c r="K795" s="145">
        <v>4.0999999999999999E-4</v>
      </c>
      <c r="L795" s="149" t="s">
        <v>557</v>
      </c>
      <c r="M795" s="132">
        <v>6.29E-4</v>
      </c>
    </row>
    <row r="796" spans="1:13" ht="15" customHeight="1">
      <c r="A796" s="647" t="s">
        <v>1189</v>
      </c>
      <c r="B796" s="650" t="s">
        <v>1190</v>
      </c>
      <c r="C796" s="653" t="s">
        <v>635</v>
      </c>
      <c r="D796" s="151" t="s">
        <v>560</v>
      </c>
      <c r="E796" s="144">
        <v>0</v>
      </c>
      <c r="F796" s="133">
        <v>788</v>
      </c>
      <c r="G796" s="664" t="s">
        <v>555</v>
      </c>
      <c r="H796" s="690"/>
      <c r="J796" s="204" t="s">
        <v>1190</v>
      </c>
      <c r="K796" s="166">
        <v>4.4099999999999999E-4</v>
      </c>
      <c r="L796" s="151" t="s">
        <v>560</v>
      </c>
      <c r="M796" s="144">
        <v>0</v>
      </c>
    </row>
    <row r="797" spans="1:13" ht="15" customHeight="1">
      <c r="A797" s="647"/>
      <c r="B797" s="650"/>
      <c r="C797" s="653"/>
      <c r="D797" s="147" t="s">
        <v>556</v>
      </c>
      <c r="E797" s="148">
        <v>4.7899999999999999E-4</v>
      </c>
      <c r="F797" s="133">
        <v>789</v>
      </c>
      <c r="G797" s="664"/>
      <c r="H797" s="690"/>
      <c r="J797" s="145" t="s">
        <v>1191</v>
      </c>
      <c r="K797" s="145">
        <v>4.4099999999999999E-4</v>
      </c>
      <c r="L797" s="147" t="s">
        <v>556</v>
      </c>
      <c r="M797" s="148">
        <v>4.7899999999999999E-4</v>
      </c>
    </row>
    <row r="798" spans="1:13" ht="15" customHeight="1">
      <c r="A798" s="648"/>
      <c r="B798" s="651"/>
      <c r="C798" s="654"/>
      <c r="D798" s="149" t="s">
        <v>557</v>
      </c>
      <c r="E798" s="150">
        <v>4.37E-4</v>
      </c>
      <c r="F798" s="133">
        <v>790</v>
      </c>
      <c r="G798" s="694"/>
      <c r="H798" s="695"/>
      <c r="J798" s="145" t="s">
        <v>1191</v>
      </c>
      <c r="K798" s="145">
        <v>4.4099999999999999E-4</v>
      </c>
      <c r="L798" s="149" t="s">
        <v>557</v>
      </c>
      <c r="M798" s="150">
        <v>4.37E-4</v>
      </c>
    </row>
    <row r="799" spans="1:13" ht="15" customHeight="1">
      <c r="A799" s="136" t="s">
        <v>1192</v>
      </c>
      <c r="B799" s="153" t="s">
        <v>1193</v>
      </c>
      <c r="C799" s="138">
        <v>4.17E-4</v>
      </c>
      <c r="D799" s="139"/>
      <c r="E799" s="140">
        <v>3.6099999999999999E-4</v>
      </c>
      <c r="F799" s="133">
        <v>791</v>
      </c>
      <c r="G799" s="141">
        <v>100</v>
      </c>
      <c r="H799" s="142"/>
      <c r="J799" s="153" t="s">
        <v>1193</v>
      </c>
      <c r="K799" s="138">
        <v>4.17E-4</v>
      </c>
      <c r="L799" s="139"/>
      <c r="M799" s="140">
        <v>3.6099999999999999E-4</v>
      </c>
    </row>
    <row r="800" spans="1:13" ht="15" customHeight="1">
      <c r="A800" s="646" t="s">
        <v>1194</v>
      </c>
      <c r="B800" s="649" t="s">
        <v>1195</v>
      </c>
      <c r="C800" s="652">
        <v>6.3900000000000003E-4</v>
      </c>
      <c r="D800" s="151" t="s">
        <v>560</v>
      </c>
      <c r="E800" s="144">
        <v>0</v>
      </c>
      <c r="F800" s="133">
        <v>792</v>
      </c>
      <c r="G800" s="664">
        <v>100</v>
      </c>
      <c r="H800" s="690"/>
      <c r="J800" s="145" t="s">
        <v>1195</v>
      </c>
      <c r="K800" s="146">
        <v>6.3900000000000003E-4</v>
      </c>
      <c r="L800" s="151" t="s">
        <v>560</v>
      </c>
      <c r="M800" s="144">
        <v>0</v>
      </c>
    </row>
    <row r="801" spans="1:13" ht="15" customHeight="1">
      <c r="A801" s="646"/>
      <c r="B801" s="649"/>
      <c r="C801" s="652"/>
      <c r="D801" s="131" t="s">
        <v>556</v>
      </c>
      <c r="E801" s="148">
        <v>6.6100000000000002E-4</v>
      </c>
      <c r="F801" s="133">
        <v>793</v>
      </c>
      <c r="G801" s="664"/>
      <c r="H801" s="690"/>
      <c r="J801" s="145" t="s">
        <v>1196</v>
      </c>
      <c r="K801" s="145">
        <v>6.3900000000000003E-4</v>
      </c>
      <c r="L801" s="131" t="s">
        <v>556</v>
      </c>
      <c r="M801" s="148">
        <v>6.6100000000000002E-4</v>
      </c>
    </row>
    <row r="802" spans="1:13" ht="15" customHeight="1">
      <c r="A802" s="670"/>
      <c r="B802" s="671"/>
      <c r="C802" s="672"/>
      <c r="D802" s="161" t="s">
        <v>557</v>
      </c>
      <c r="E802" s="162">
        <v>3.97E-4</v>
      </c>
      <c r="F802" s="133">
        <v>794</v>
      </c>
      <c r="G802" s="673"/>
      <c r="H802" s="698"/>
      <c r="J802" s="145" t="s">
        <v>1196</v>
      </c>
      <c r="K802" s="145">
        <v>6.3900000000000003E-4</v>
      </c>
      <c r="L802" s="161" t="s">
        <v>557</v>
      </c>
      <c r="M802" s="162">
        <v>3.97E-4</v>
      </c>
    </row>
    <row r="803" spans="1:13" ht="14.25" customHeight="1">
      <c r="A803" s="647" t="s">
        <v>1197</v>
      </c>
      <c r="B803" s="650" t="s">
        <v>1198</v>
      </c>
      <c r="C803" s="653">
        <v>8.3000000000000001E-4</v>
      </c>
      <c r="D803" s="163" t="s">
        <v>560</v>
      </c>
      <c r="E803" s="164">
        <v>0</v>
      </c>
      <c r="F803" s="133">
        <v>795</v>
      </c>
      <c r="G803" s="664" t="s">
        <v>555</v>
      </c>
      <c r="H803" s="721"/>
      <c r="J803" s="204" t="s">
        <v>1198</v>
      </c>
      <c r="K803" s="166">
        <v>8.3000000000000001E-4</v>
      </c>
      <c r="L803" s="163" t="s">
        <v>560</v>
      </c>
      <c r="M803" s="164">
        <v>0</v>
      </c>
    </row>
    <row r="804" spans="1:13" ht="14.25" customHeight="1">
      <c r="A804" s="647"/>
      <c r="B804" s="650"/>
      <c r="C804" s="653"/>
      <c r="D804" s="131" t="s">
        <v>556</v>
      </c>
      <c r="E804" s="148">
        <v>7.8399999999999997E-4</v>
      </c>
      <c r="F804" s="133">
        <v>796</v>
      </c>
      <c r="G804" s="664"/>
      <c r="H804" s="721"/>
      <c r="J804" s="145" t="s">
        <v>1199</v>
      </c>
      <c r="K804" s="145">
        <v>8.3000000000000001E-4</v>
      </c>
      <c r="L804" s="131" t="s">
        <v>556</v>
      </c>
      <c r="M804" s="148">
        <v>7.8399999999999997E-4</v>
      </c>
    </row>
    <row r="805" spans="1:13">
      <c r="A805" s="646"/>
      <c r="B805" s="649"/>
      <c r="C805" s="652"/>
      <c r="D805" s="149" t="s">
        <v>557</v>
      </c>
      <c r="E805" s="140">
        <v>1.0900000000000001E-4</v>
      </c>
      <c r="F805" s="133">
        <v>797</v>
      </c>
      <c r="G805" s="664"/>
      <c r="H805" s="690"/>
      <c r="J805" s="145" t="s">
        <v>1199</v>
      </c>
      <c r="K805" s="145">
        <v>8.3000000000000001E-4</v>
      </c>
      <c r="L805" s="149" t="s">
        <v>557</v>
      </c>
      <c r="M805" s="140">
        <v>1.0900000000000001E-4</v>
      </c>
    </row>
    <row r="806" spans="1:13" ht="15" customHeight="1">
      <c r="A806" s="136" t="s">
        <v>1200</v>
      </c>
      <c r="B806" s="137" t="s">
        <v>1201</v>
      </c>
      <c r="C806" s="138">
        <v>4.46E-4</v>
      </c>
      <c r="D806" s="139"/>
      <c r="E806" s="140">
        <v>4.6900000000000002E-4</v>
      </c>
      <c r="F806" s="133">
        <v>798</v>
      </c>
      <c r="G806" s="141">
        <v>100</v>
      </c>
      <c r="H806" s="142"/>
      <c r="J806" s="137" t="s">
        <v>1201</v>
      </c>
      <c r="K806" s="138">
        <v>4.46E-4</v>
      </c>
      <c r="L806" s="139"/>
      <c r="M806" s="140">
        <v>4.6900000000000002E-4</v>
      </c>
    </row>
    <row r="807" spans="1:13" ht="15" customHeight="1">
      <c r="A807" s="646" t="s">
        <v>1202</v>
      </c>
      <c r="B807" s="649" t="s">
        <v>1203</v>
      </c>
      <c r="C807" s="652">
        <v>4.6799999999999999E-4</v>
      </c>
      <c r="D807" s="151" t="s">
        <v>560</v>
      </c>
      <c r="E807" s="144">
        <v>0</v>
      </c>
      <c r="F807" s="133">
        <v>799</v>
      </c>
      <c r="G807" s="664">
        <v>98.41</v>
      </c>
      <c r="H807" s="690" t="s">
        <v>561</v>
      </c>
      <c r="J807" s="145" t="s">
        <v>1203</v>
      </c>
      <c r="K807" s="146">
        <v>4.6799999999999999E-4</v>
      </c>
      <c r="L807" s="151" t="s">
        <v>560</v>
      </c>
      <c r="M807" s="144">
        <v>0</v>
      </c>
    </row>
    <row r="808" spans="1:13" ht="15" customHeight="1">
      <c r="A808" s="646"/>
      <c r="B808" s="649"/>
      <c r="C808" s="652"/>
      <c r="D808" s="147" t="s">
        <v>569</v>
      </c>
      <c r="E808" s="148">
        <v>0</v>
      </c>
      <c r="F808" s="133">
        <v>800</v>
      </c>
      <c r="G808" s="664"/>
      <c r="H808" s="690"/>
      <c r="J808" s="145" t="s">
        <v>1204</v>
      </c>
      <c r="K808" s="145">
        <v>4.6799999999999999E-4</v>
      </c>
      <c r="L808" s="147" t="s">
        <v>569</v>
      </c>
      <c r="M808" s="148">
        <v>0</v>
      </c>
    </row>
    <row r="809" spans="1:13" ht="15" customHeight="1">
      <c r="A809" s="646"/>
      <c r="B809" s="649"/>
      <c r="C809" s="652"/>
      <c r="D809" s="152" t="s">
        <v>632</v>
      </c>
      <c r="E809" s="148">
        <v>4.1899999999999999E-4</v>
      </c>
      <c r="F809" s="133">
        <v>801</v>
      </c>
      <c r="G809" s="664"/>
      <c r="H809" s="690"/>
      <c r="J809" s="145" t="s">
        <v>1204</v>
      </c>
      <c r="K809" s="145">
        <v>4.6799999999999999E-4</v>
      </c>
      <c r="L809" s="152" t="s">
        <v>632</v>
      </c>
      <c r="M809" s="148">
        <v>4.1899999999999999E-4</v>
      </c>
    </row>
    <row r="810" spans="1:13" ht="15" customHeight="1">
      <c r="A810" s="670"/>
      <c r="B810" s="671"/>
      <c r="C810" s="672"/>
      <c r="D810" s="161" t="s">
        <v>557</v>
      </c>
      <c r="E810" s="162">
        <v>4.2299999999999998E-4</v>
      </c>
      <c r="F810" s="133">
        <v>802</v>
      </c>
      <c r="G810" s="673"/>
      <c r="H810" s="698"/>
      <c r="J810" s="145" t="s">
        <v>1204</v>
      </c>
      <c r="K810" s="145">
        <v>4.6799999999999999E-4</v>
      </c>
      <c r="L810" s="161" t="s">
        <v>557</v>
      </c>
      <c r="M810" s="162">
        <v>4.2299999999999998E-4</v>
      </c>
    </row>
    <row r="811" spans="1:13" ht="15" customHeight="1">
      <c r="A811" s="221" t="s">
        <v>1205</v>
      </c>
      <c r="B811" s="238" t="s">
        <v>1206</v>
      </c>
      <c r="C811" s="239">
        <v>4.0099999999999999E-4</v>
      </c>
      <c r="D811" s="240"/>
      <c r="E811" s="132">
        <v>4.0099999999999999E-4</v>
      </c>
      <c r="F811" s="133">
        <v>803</v>
      </c>
      <c r="G811" s="241">
        <v>100</v>
      </c>
      <c r="H811" s="242"/>
      <c r="J811" s="238" t="s">
        <v>1206</v>
      </c>
      <c r="K811" s="239">
        <v>4.0099999999999999E-4</v>
      </c>
      <c r="L811" s="240"/>
      <c r="M811" s="132">
        <v>4.0099999999999999E-4</v>
      </c>
    </row>
    <row r="812" spans="1:13" ht="15" customHeight="1">
      <c r="A812" s="136" t="s">
        <v>1207</v>
      </c>
      <c r="B812" s="137" t="s">
        <v>1208</v>
      </c>
      <c r="C812" s="138">
        <v>4.1399999999999998E-4</v>
      </c>
      <c r="D812" s="139"/>
      <c r="E812" s="140">
        <v>4.3399999999999998E-4</v>
      </c>
      <c r="F812" s="133">
        <v>804</v>
      </c>
      <c r="G812" s="141">
        <v>100</v>
      </c>
      <c r="H812" s="142"/>
      <c r="J812" s="137" t="s">
        <v>1208</v>
      </c>
      <c r="K812" s="138">
        <v>4.1399999999999998E-4</v>
      </c>
      <c r="L812" s="139"/>
      <c r="M812" s="140">
        <v>4.3399999999999998E-4</v>
      </c>
    </row>
    <row r="813" spans="1:13" ht="15" customHeight="1">
      <c r="A813" s="136" t="s">
        <v>1209</v>
      </c>
      <c r="B813" s="137" t="s">
        <v>1210</v>
      </c>
      <c r="C813" s="138">
        <v>4.0400000000000001E-4</v>
      </c>
      <c r="D813" s="139"/>
      <c r="E813" s="140">
        <v>4.4799999999999999E-4</v>
      </c>
      <c r="F813" s="133">
        <v>805</v>
      </c>
      <c r="G813" s="141" t="s">
        <v>555</v>
      </c>
      <c r="H813" s="142"/>
      <c r="J813" s="137" t="s">
        <v>1210</v>
      </c>
      <c r="K813" s="138">
        <v>4.0400000000000001E-4</v>
      </c>
      <c r="L813" s="139"/>
      <c r="M813" s="140">
        <v>4.4799999999999999E-4</v>
      </c>
    </row>
    <row r="814" spans="1:13" ht="15" customHeight="1">
      <c r="A814" s="136" t="s">
        <v>1211</v>
      </c>
      <c r="B814" s="153" t="s">
        <v>1212</v>
      </c>
      <c r="C814" s="138">
        <v>4.3399999999999998E-4</v>
      </c>
      <c r="D814" s="139"/>
      <c r="E814" s="140">
        <v>1.5999999999999999E-5</v>
      </c>
      <c r="F814" s="133">
        <v>806</v>
      </c>
      <c r="G814" s="141">
        <v>100</v>
      </c>
      <c r="H814" s="142"/>
      <c r="J814" s="153" t="s">
        <v>1212</v>
      </c>
      <c r="K814" s="138">
        <v>4.3399999999999998E-4</v>
      </c>
      <c r="L814" s="139"/>
      <c r="M814" s="140">
        <v>1.5999999999999999E-5</v>
      </c>
    </row>
    <row r="815" spans="1:13" ht="15" customHeight="1">
      <c r="A815" s="136" t="s">
        <v>1213</v>
      </c>
      <c r="B815" s="153" t="s">
        <v>1214</v>
      </c>
      <c r="C815" s="138">
        <v>5.5900000000000004E-4</v>
      </c>
      <c r="D815" s="139"/>
      <c r="E815" s="140">
        <v>5.0299999999999997E-4</v>
      </c>
      <c r="F815" s="133">
        <v>807</v>
      </c>
      <c r="G815" s="141">
        <v>100</v>
      </c>
      <c r="H815" s="142"/>
      <c r="J815" s="153" t="s">
        <v>1214</v>
      </c>
      <c r="K815" s="138">
        <v>5.5900000000000004E-4</v>
      </c>
      <c r="L815" s="139"/>
      <c r="M815" s="140">
        <v>5.0299999999999997E-4</v>
      </c>
    </row>
    <row r="816" spans="1:13" ht="15" customHeight="1">
      <c r="A816" s="136" t="s">
        <v>1215</v>
      </c>
      <c r="B816" s="153" t="s">
        <v>1216</v>
      </c>
      <c r="C816" s="138">
        <v>4.8799999999999999E-4</v>
      </c>
      <c r="D816" s="139"/>
      <c r="E816" s="140">
        <v>4.3199999999999998E-4</v>
      </c>
      <c r="F816" s="133">
        <v>808</v>
      </c>
      <c r="G816" s="141">
        <v>100</v>
      </c>
      <c r="H816" s="142"/>
      <c r="J816" s="153" t="s">
        <v>1216</v>
      </c>
      <c r="K816" s="138">
        <v>4.8799999999999999E-4</v>
      </c>
      <c r="L816" s="139"/>
      <c r="M816" s="140">
        <v>4.3199999999999998E-4</v>
      </c>
    </row>
    <row r="817" spans="1:13" ht="15" customHeight="1">
      <c r="A817" s="136" t="s">
        <v>1217</v>
      </c>
      <c r="B817" s="153" t="s">
        <v>1218</v>
      </c>
      <c r="C817" s="138">
        <v>4.5399999999999998E-4</v>
      </c>
      <c r="D817" s="139"/>
      <c r="E817" s="140">
        <v>4.3199999999999998E-4</v>
      </c>
      <c r="F817" s="133">
        <v>809</v>
      </c>
      <c r="G817" s="141">
        <v>100</v>
      </c>
      <c r="H817" s="142"/>
      <c r="J817" s="153" t="s">
        <v>1218</v>
      </c>
      <c r="K817" s="138">
        <v>4.5399999999999998E-4</v>
      </c>
      <c r="L817" s="139"/>
      <c r="M817" s="140">
        <v>4.3199999999999998E-4</v>
      </c>
    </row>
    <row r="818" spans="1:13" ht="15" customHeight="1">
      <c r="A818" s="136" t="s">
        <v>1219</v>
      </c>
      <c r="B818" s="153" t="s">
        <v>1220</v>
      </c>
      <c r="C818" s="138">
        <v>4.6999999999999999E-4</v>
      </c>
      <c r="D818" s="139"/>
      <c r="E818" s="140">
        <v>5.2899999999999996E-4</v>
      </c>
      <c r="F818" s="133">
        <v>810</v>
      </c>
      <c r="G818" s="141">
        <v>100</v>
      </c>
      <c r="H818" s="142"/>
      <c r="J818" s="153" t="s">
        <v>1220</v>
      </c>
      <c r="K818" s="138">
        <v>4.6999999999999999E-4</v>
      </c>
      <c r="L818" s="139"/>
      <c r="M818" s="140">
        <v>5.2899999999999996E-4</v>
      </c>
    </row>
    <row r="819" spans="1:13" ht="15" customHeight="1">
      <c r="A819" s="128" t="s">
        <v>1221</v>
      </c>
      <c r="B819" s="300" t="s">
        <v>1222</v>
      </c>
      <c r="C819" s="130">
        <v>4.4099999999999999E-4</v>
      </c>
      <c r="D819" s="224"/>
      <c r="E819" s="244">
        <v>5.1900000000000004E-4</v>
      </c>
      <c r="F819" s="133">
        <v>811</v>
      </c>
      <c r="G819" s="134">
        <v>100</v>
      </c>
      <c r="H819" s="135"/>
      <c r="J819" s="300" t="s">
        <v>1222</v>
      </c>
      <c r="K819" s="130">
        <v>4.4099999999999999E-4</v>
      </c>
      <c r="L819" s="224"/>
      <c r="M819" s="244">
        <v>5.1900000000000004E-4</v>
      </c>
    </row>
    <row r="820" spans="1:13" ht="15" customHeight="1">
      <c r="A820" s="709" t="s">
        <v>1223</v>
      </c>
      <c r="B820" s="712" t="s">
        <v>1224</v>
      </c>
      <c r="C820" s="715">
        <v>4.2299999999999998E-4</v>
      </c>
      <c r="D820" s="301" t="s">
        <v>603</v>
      </c>
      <c r="E820" s="302">
        <v>0</v>
      </c>
      <c r="F820" s="133">
        <v>812</v>
      </c>
      <c r="G820" s="655">
        <v>100</v>
      </c>
      <c r="H820" s="703"/>
      <c r="J820" s="303" t="s">
        <v>1224</v>
      </c>
      <c r="K820" s="304">
        <v>4.2299999999999998E-4</v>
      </c>
      <c r="L820" s="301" t="s">
        <v>603</v>
      </c>
      <c r="M820" s="302">
        <v>0</v>
      </c>
    </row>
    <row r="821" spans="1:13" ht="15" customHeight="1">
      <c r="A821" s="710"/>
      <c r="B821" s="713"/>
      <c r="C821" s="716"/>
      <c r="D821" s="305" t="s">
        <v>556</v>
      </c>
      <c r="E821" s="148">
        <v>4.6999999999999999E-4</v>
      </c>
      <c r="F821" s="133">
        <v>813</v>
      </c>
      <c r="G821" s="656"/>
      <c r="H821" s="704"/>
      <c r="J821" s="145" t="s">
        <v>1225</v>
      </c>
      <c r="K821" s="145">
        <v>4.2299999999999998E-4</v>
      </c>
      <c r="L821" s="305" t="s">
        <v>556</v>
      </c>
      <c r="M821" s="148">
        <v>4.6999999999999999E-4</v>
      </c>
    </row>
    <row r="822" spans="1:13" ht="15" customHeight="1">
      <c r="A822" s="711"/>
      <c r="B822" s="714"/>
      <c r="C822" s="717"/>
      <c r="D822" s="306" t="s">
        <v>557</v>
      </c>
      <c r="E822" s="307">
        <v>5.0299999999999997E-4</v>
      </c>
      <c r="F822" s="133">
        <v>814</v>
      </c>
      <c r="G822" s="664"/>
      <c r="H822" s="718"/>
      <c r="J822" s="145" t="s">
        <v>1225</v>
      </c>
      <c r="K822" s="145">
        <v>4.2299999999999998E-4</v>
      </c>
      <c r="L822" s="306" t="s">
        <v>557</v>
      </c>
      <c r="M822" s="307">
        <v>5.0299999999999997E-4</v>
      </c>
    </row>
    <row r="823" spans="1:13" ht="15" customHeight="1">
      <c r="A823" s="675" t="s">
        <v>1226</v>
      </c>
      <c r="B823" s="678" t="s">
        <v>1227</v>
      </c>
      <c r="C823" s="719">
        <v>4.75E-4</v>
      </c>
      <c r="D823" s="301" t="s">
        <v>603</v>
      </c>
      <c r="E823" s="308">
        <v>0</v>
      </c>
      <c r="F823" s="133">
        <v>815</v>
      </c>
      <c r="G823" s="655" t="s">
        <v>555</v>
      </c>
      <c r="H823" s="703"/>
      <c r="J823" s="182" t="s">
        <v>1227</v>
      </c>
      <c r="K823" s="309">
        <v>4.75E-4</v>
      </c>
      <c r="L823" s="301" t="s">
        <v>603</v>
      </c>
      <c r="M823" s="308">
        <v>0</v>
      </c>
    </row>
    <row r="824" spans="1:13" ht="15" customHeight="1">
      <c r="A824" s="676"/>
      <c r="B824" s="650"/>
      <c r="C824" s="688"/>
      <c r="D824" s="310" t="s">
        <v>631</v>
      </c>
      <c r="E824" s="255">
        <v>0</v>
      </c>
      <c r="F824" s="133">
        <v>816</v>
      </c>
      <c r="G824" s="664"/>
      <c r="H824" s="718"/>
      <c r="J824" s="145" t="s">
        <v>1228</v>
      </c>
      <c r="K824" s="145">
        <v>4.75E-4</v>
      </c>
      <c r="L824" s="310" t="s">
        <v>631</v>
      </c>
      <c r="M824" s="255">
        <v>0</v>
      </c>
    </row>
    <row r="825" spans="1:13" ht="15" customHeight="1">
      <c r="A825" s="676"/>
      <c r="B825" s="650"/>
      <c r="C825" s="688"/>
      <c r="D825" s="152" t="s">
        <v>632</v>
      </c>
      <c r="E825" s="148">
        <v>4.2299999999999998E-4</v>
      </c>
      <c r="F825" s="133">
        <v>817</v>
      </c>
      <c r="G825" s="664"/>
      <c r="H825" s="718"/>
      <c r="J825" s="145" t="s">
        <v>1228</v>
      </c>
      <c r="K825" s="145">
        <v>4.75E-4</v>
      </c>
      <c r="L825" s="152" t="s">
        <v>632</v>
      </c>
      <c r="M825" s="148">
        <v>4.2299999999999998E-4</v>
      </c>
    </row>
    <row r="826" spans="1:13" ht="15" customHeight="1">
      <c r="A826" s="677"/>
      <c r="B826" s="667"/>
      <c r="C826" s="720"/>
      <c r="D826" s="311" t="s">
        <v>557</v>
      </c>
      <c r="E826" s="256">
        <v>4.5800000000000002E-4</v>
      </c>
      <c r="F826" s="133">
        <v>818</v>
      </c>
      <c r="G826" s="673"/>
      <c r="H826" s="705"/>
      <c r="J826" s="145" t="s">
        <v>1228</v>
      </c>
      <c r="K826" s="145">
        <v>4.75E-4</v>
      </c>
      <c r="L826" s="311" t="s">
        <v>557</v>
      </c>
      <c r="M826" s="256">
        <v>4.5800000000000002E-4</v>
      </c>
    </row>
    <row r="827" spans="1:13" ht="15" customHeight="1">
      <c r="A827" s="221" t="s">
        <v>1229</v>
      </c>
      <c r="B827" s="238" t="s">
        <v>1230</v>
      </c>
      <c r="C827" s="239">
        <v>4.64E-4</v>
      </c>
      <c r="D827" s="240"/>
      <c r="E827" s="132">
        <v>4.08E-4</v>
      </c>
      <c r="F827" s="133">
        <v>819</v>
      </c>
      <c r="G827" s="241">
        <v>100</v>
      </c>
      <c r="H827" s="242"/>
      <c r="J827" s="238" t="s">
        <v>1230</v>
      </c>
      <c r="K827" s="239">
        <v>4.64E-4</v>
      </c>
      <c r="L827" s="240"/>
      <c r="M827" s="132">
        <v>4.08E-4</v>
      </c>
    </row>
    <row r="828" spans="1:13" ht="15" customHeight="1">
      <c r="A828" s="136" t="s">
        <v>1231</v>
      </c>
      <c r="B828" s="153" t="s">
        <v>1232</v>
      </c>
      <c r="C828" s="138">
        <v>4.4499999999999997E-4</v>
      </c>
      <c r="D828" s="139"/>
      <c r="E828" s="140">
        <v>3.8900000000000002E-4</v>
      </c>
      <c r="F828" s="133">
        <v>820</v>
      </c>
      <c r="G828" s="141">
        <v>100</v>
      </c>
      <c r="H828" s="142"/>
      <c r="J828" s="153" t="s">
        <v>1232</v>
      </c>
      <c r="K828" s="138">
        <v>4.4499999999999997E-4</v>
      </c>
      <c r="L828" s="139"/>
      <c r="M828" s="140">
        <v>3.8900000000000002E-4</v>
      </c>
    </row>
    <row r="829" spans="1:13" ht="15" customHeight="1">
      <c r="A829" s="136" t="s">
        <v>1233</v>
      </c>
      <c r="B829" s="137" t="s">
        <v>1234</v>
      </c>
      <c r="C829" s="138">
        <v>4.6200000000000001E-4</v>
      </c>
      <c r="D829" s="139"/>
      <c r="E829" s="140">
        <v>5.0500000000000002E-4</v>
      </c>
      <c r="F829" s="133">
        <v>821</v>
      </c>
      <c r="G829" s="141">
        <v>100</v>
      </c>
      <c r="H829" s="142"/>
      <c r="J829" s="137" t="s">
        <v>1234</v>
      </c>
      <c r="K829" s="138">
        <v>4.6200000000000001E-4</v>
      </c>
      <c r="L829" s="139"/>
      <c r="M829" s="140">
        <v>5.0500000000000002E-4</v>
      </c>
    </row>
    <row r="830" spans="1:13" ht="15" customHeight="1">
      <c r="A830" s="646" t="s">
        <v>1235</v>
      </c>
      <c r="B830" s="649" t="s">
        <v>1236</v>
      </c>
      <c r="C830" s="652">
        <v>4.5600000000000003E-4</v>
      </c>
      <c r="D830" s="151" t="s">
        <v>560</v>
      </c>
      <c r="E830" s="144">
        <v>0</v>
      </c>
      <c r="F830" s="133">
        <v>822</v>
      </c>
      <c r="G830" s="664">
        <v>100</v>
      </c>
      <c r="H830" s="690"/>
      <c r="J830" s="145" t="s">
        <v>1236</v>
      </c>
      <c r="K830" s="146">
        <v>4.5600000000000003E-4</v>
      </c>
      <c r="L830" s="151" t="s">
        <v>560</v>
      </c>
      <c r="M830" s="144">
        <v>0</v>
      </c>
    </row>
    <row r="831" spans="1:13" ht="15" customHeight="1">
      <c r="A831" s="646"/>
      <c r="B831" s="649"/>
      <c r="C831" s="652"/>
      <c r="D831" s="131" t="s">
        <v>556</v>
      </c>
      <c r="E831" s="148">
        <v>4.0200000000000001E-4</v>
      </c>
      <c r="F831" s="133">
        <v>823</v>
      </c>
      <c r="G831" s="664"/>
      <c r="H831" s="690"/>
      <c r="J831" s="145" t="s">
        <v>1237</v>
      </c>
      <c r="K831" s="145">
        <v>4.5600000000000003E-4</v>
      </c>
      <c r="L831" s="131" t="s">
        <v>556</v>
      </c>
      <c r="M831" s="148">
        <v>4.0200000000000001E-4</v>
      </c>
    </row>
    <row r="832" spans="1:13" ht="15" customHeight="1">
      <c r="A832" s="646"/>
      <c r="B832" s="649"/>
      <c r="C832" s="652"/>
      <c r="D832" s="149" t="s">
        <v>557</v>
      </c>
      <c r="E832" s="150">
        <v>4.8299999999999998E-4</v>
      </c>
      <c r="F832" s="133">
        <v>824</v>
      </c>
      <c r="G832" s="664"/>
      <c r="H832" s="690"/>
      <c r="J832" s="145" t="s">
        <v>1237</v>
      </c>
      <c r="K832" s="145">
        <v>4.5600000000000003E-4</v>
      </c>
      <c r="L832" s="149" t="s">
        <v>557</v>
      </c>
      <c r="M832" s="150">
        <v>4.8299999999999998E-4</v>
      </c>
    </row>
    <row r="833" spans="1:13" ht="15" customHeight="1">
      <c r="A833" s="136" t="s">
        <v>1238</v>
      </c>
      <c r="B833" s="153" t="s">
        <v>1239</v>
      </c>
      <c r="C833" s="138">
        <v>4.0700000000000003E-4</v>
      </c>
      <c r="D833" s="139"/>
      <c r="E833" s="140">
        <v>4.1599999999999997E-4</v>
      </c>
      <c r="F833" s="133">
        <v>825</v>
      </c>
      <c r="G833" s="141">
        <v>100</v>
      </c>
      <c r="H833" s="142"/>
      <c r="J833" s="153" t="s">
        <v>1239</v>
      </c>
      <c r="K833" s="138">
        <v>4.0700000000000003E-4</v>
      </c>
      <c r="L833" s="139"/>
      <c r="M833" s="140">
        <v>4.1599999999999997E-4</v>
      </c>
    </row>
    <row r="834" spans="1:13" ht="15" customHeight="1">
      <c r="A834" s="136" t="s">
        <v>1240</v>
      </c>
      <c r="B834" s="153" t="s">
        <v>1241</v>
      </c>
      <c r="C834" s="138">
        <v>3.2000000000000003E-4</v>
      </c>
      <c r="D834" s="312"/>
      <c r="E834" s="140">
        <v>4.7899999999999999E-4</v>
      </c>
      <c r="F834" s="133">
        <v>826</v>
      </c>
      <c r="G834" s="141">
        <v>100</v>
      </c>
      <c r="H834" s="142"/>
      <c r="J834" s="153" t="s">
        <v>1241</v>
      </c>
      <c r="K834" s="138">
        <v>3.2000000000000003E-4</v>
      </c>
      <c r="L834" s="312"/>
      <c r="M834" s="140">
        <v>4.7899999999999999E-4</v>
      </c>
    </row>
    <row r="835" spans="1:13" ht="15" customHeight="1">
      <c r="A835" s="646" t="s">
        <v>1242</v>
      </c>
      <c r="B835" s="649" t="s">
        <v>1243</v>
      </c>
      <c r="C835" s="708">
        <v>2.2000000000000001E-4</v>
      </c>
      <c r="D835" s="232" t="s">
        <v>603</v>
      </c>
      <c r="E835" s="313">
        <v>0</v>
      </c>
      <c r="F835" s="133">
        <v>827</v>
      </c>
      <c r="G835" s="664">
        <v>100</v>
      </c>
      <c r="H835" s="690"/>
      <c r="J835" s="145" t="s">
        <v>1243</v>
      </c>
      <c r="K835" s="314">
        <v>2.2000000000000001E-4</v>
      </c>
      <c r="L835" s="232" t="s">
        <v>603</v>
      </c>
      <c r="M835" s="313">
        <v>0</v>
      </c>
    </row>
    <row r="836" spans="1:13" ht="15" customHeight="1">
      <c r="A836" s="646"/>
      <c r="B836" s="649"/>
      <c r="C836" s="708"/>
      <c r="D836" s="315" t="s">
        <v>631</v>
      </c>
      <c r="E836" s="164">
        <v>2.5399999999999999E-4</v>
      </c>
      <c r="F836" s="133">
        <v>828</v>
      </c>
      <c r="G836" s="664"/>
      <c r="H836" s="690"/>
      <c r="J836" s="145" t="s">
        <v>1244</v>
      </c>
      <c r="K836" s="145">
        <v>2.2000000000000001E-4</v>
      </c>
      <c r="L836" s="315" t="s">
        <v>631</v>
      </c>
      <c r="M836" s="164">
        <v>2.5399999999999999E-4</v>
      </c>
    </row>
    <row r="837" spans="1:13" ht="15" customHeight="1">
      <c r="A837" s="646"/>
      <c r="B837" s="649"/>
      <c r="C837" s="708"/>
      <c r="D837" s="157" t="s">
        <v>632</v>
      </c>
      <c r="E837" s="148">
        <v>3.6699999999999998E-4</v>
      </c>
      <c r="F837" s="133">
        <v>829</v>
      </c>
      <c r="G837" s="664"/>
      <c r="H837" s="690"/>
      <c r="J837" s="145" t="s">
        <v>1244</v>
      </c>
      <c r="K837" s="145">
        <v>2.2000000000000001E-4</v>
      </c>
      <c r="L837" s="157" t="s">
        <v>632</v>
      </c>
      <c r="M837" s="148">
        <v>3.6699999999999998E-4</v>
      </c>
    </row>
    <row r="838" spans="1:13" ht="15" customHeight="1">
      <c r="A838" s="646"/>
      <c r="B838" s="649"/>
      <c r="C838" s="708"/>
      <c r="D838" s="158" t="s">
        <v>557</v>
      </c>
      <c r="E838" s="150">
        <v>3.4699999999999998E-4</v>
      </c>
      <c r="F838" s="133">
        <v>830</v>
      </c>
      <c r="G838" s="664"/>
      <c r="H838" s="690"/>
      <c r="J838" s="145" t="s">
        <v>1244</v>
      </c>
      <c r="K838" s="145">
        <v>2.2000000000000001E-4</v>
      </c>
      <c r="L838" s="158" t="s">
        <v>557</v>
      </c>
      <c r="M838" s="150">
        <v>3.4699999999999998E-4</v>
      </c>
    </row>
    <row r="839" spans="1:13" ht="15" customHeight="1">
      <c r="A839" s="136" t="s">
        <v>1245</v>
      </c>
      <c r="B839" s="153" t="s">
        <v>1246</v>
      </c>
      <c r="C839" s="138">
        <v>3.4600000000000001E-4</v>
      </c>
      <c r="D839" s="139"/>
      <c r="E839" s="140">
        <v>4.6200000000000001E-4</v>
      </c>
      <c r="F839" s="133">
        <v>831</v>
      </c>
      <c r="G839" s="141">
        <v>100</v>
      </c>
      <c r="H839" s="142"/>
      <c r="J839" s="153" t="s">
        <v>1246</v>
      </c>
      <c r="K839" s="138">
        <v>3.4600000000000001E-4</v>
      </c>
      <c r="L839" s="139"/>
      <c r="M839" s="140">
        <v>4.6200000000000001E-4</v>
      </c>
    </row>
    <row r="840" spans="1:13" ht="15" customHeight="1">
      <c r="A840" s="136" t="s">
        <v>1247</v>
      </c>
      <c r="B840" s="153" t="s">
        <v>1248</v>
      </c>
      <c r="C840" s="138">
        <v>5.5199999999999997E-4</v>
      </c>
      <c r="D840" s="139"/>
      <c r="E840" s="140">
        <v>5.04E-4</v>
      </c>
      <c r="F840" s="133">
        <v>832</v>
      </c>
      <c r="G840" s="141">
        <v>100</v>
      </c>
      <c r="H840" s="142"/>
      <c r="J840" s="153" t="s">
        <v>1248</v>
      </c>
      <c r="K840" s="138">
        <v>5.5199999999999997E-4</v>
      </c>
      <c r="L840" s="139"/>
      <c r="M840" s="140">
        <v>5.04E-4</v>
      </c>
    </row>
    <row r="841" spans="1:13" ht="15" customHeight="1">
      <c r="A841" s="136" t="s">
        <v>1249</v>
      </c>
      <c r="B841" s="153" t="s">
        <v>1250</v>
      </c>
      <c r="C841" s="138" t="s">
        <v>635</v>
      </c>
      <c r="D841" s="139"/>
      <c r="E841" s="140" t="s">
        <v>635</v>
      </c>
      <c r="F841" s="133">
        <v>833</v>
      </c>
      <c r="G841" s="141" t="s">
        <v>555</v>
      </c>
      <c r="H841" s="142"/>
      <c r="J841" s="153" t="s">
        <v>1250</v>
      </c>
      <c r="K841" s="138">
        <v>4.4099999999999999E-4</v>
      </c>
      <c r="L841" s="139"/>
      <c r="M841" s="140">
        <v>4.4099999999999999E-4</v>
      </c>
    </row>
    <row r="842" spans="1:13" ht="15" customHeight="1">
      <c r="A842" s="136" t="s">
        <v>1251</v>
      </c>
      <c r="B842" s="153" t="s">
        <v>1252</v>
      </c>
      <c r="C842" s="138">
        <v>5.44E-4</v>
      </c>
      <c r="D842" s="139"/>
      <c r="E842" s="140">
        <v>5.9999999999999995E-4</v>
      </c>
      <c r="F842" s="133">
        <v>834</v>
      </c>
      <c r="G842" s="141">
        <v>100</v>
      </c>
      <c r="H842" s="142"/>
      <c r="J842" s="153" t="s">
        <v>1252</v>
      </c>
      <c r="K842" s="138">
        <v>5.44E-4</v>
      </c>
      <c r="L842" s="139"/>
      <c r="M842" s="140">
        <v>5.9999999999999995E-4</v>
      </c>
    </row>
    <row r="843" spans="1:13" ht="15" customHeight="1">
      <c r="A843" s="136" t="s">
        <v>1253</v>
      </c>
      <c r="B843" s="153" t="s">
        <v>1254</v>
      </c>
      <c r="C843" s="138">
        <v>4.66E-4</v>
      </c>
      <c r="D843" s="139"/>
      <c r="E843" s="140">
        <v>5.3200000000000003E-4</v>
      </c>
      <c r="F843" s="133">
        <v>835</v>
      </c>
      <c r="G843" s="141">
        <v>100</v>
      </c>
      <c r="H843" s="142"/>
      <c r="J843" s="153" t="s">
        <v>1254</v>
      </c>
      <c r="K843" s="138">
        <v>4.66E-4</v>
      </c>
      <c r="L843" s="139"/>
      <c r="M843" s="140">
        <v>5.3200000000000003E-4</v>
      </c>
    </row>
    <row r="844" spans="1:13" ht="15" customHeight="1">
      <c r="A844" s="646" t="s">
        <v>1255</v>
      </c>
      <c r="B844" s="649" t="s">
        <v>1256</v>
      </c>
      <c r="C844" s="652">
        <v>7.3999999999999996E-5</v>
      </c>
      <c r="D844" s="151" t="s">
        <v>560</v>
      </c>
      <c r="E844" s="144">
        <v>0</v>
      </c>
      <c r="F844" s="133">
        <v>836</v>
      </c>
      <c r="G844" s="664">
        <v>100</v>
      </c>
      <c r="H844" s="690"/>
      <c r="J844" s="145" t="s">
        <v>1256</v>
      </c>
      <c r="K844" s="146">
        <v>7.3999999999999996E-5</v>
      </c>
      <c r="L844" s="151" t="s">
        <v>560</v>
      </c>
      <c r="M844" s="144">
        <v>0</v>
      </c>
    </row>
    <row r="845" spans="1:13" ht="15" customHeight="1">
      <c r="A845" s="646"/>
      <c r="B845" s="649"/>
      <c r="C845" s="652"/>
      <c r="D845" s="131" t="s">
        <v>556</v>
      </c>
      <c r="E845" s="148">
        <v>4.6200000000000001E-4</v>
      </c>
      <c r="F845" s="133">
        <v>837</v>
      </c>
      <c r="G845" s="664"/>
      <c r="H845" s="690"/>
      <c r="J845" s="145" t="s">
        <v>1257</v>
      </c>
      <c r="K845" s="145">
        <v>7.3999999999999996E-5</v>
      </c>
      <c r="L845" s="131" t="s">
        <v>556</v>
      </c>
      <c r="M845" s="148">
        <v>4.6200000000000001E-4</v>
      </c>
    </row>
    <row r="846" spans="1:13" ht="15" customHeight="1">
      <c r="A846" s="646"/>
      <c r="B846" s="649"/>
      <c r="C846" s="652"/>
      <c r="D846" s="149" t="s">
        <v>557</v>
      </c>
      <c r="E846" s="150">
        <v>4.0700000000000003E-4</v>
      </c>
      <c r="F846" s="133">
        <v>838</v>
      </c>
      <c r="G846" s="664"/>
      <c r="H846" s="690"/>
      <c r="J846" s="145" t="s">
        <v>1257</v>
      </c>
      <c r="K846" s="145">
        <v>7.3999999999999996E-5</v>
      </c>
      <c r="L846" s="149" t="s">
        <v>557</v>
      </c>
      <c r="M846" s="150">
        <v>4.0700000000000003E-4</v>
      </c>
    </row>
    <row r="847" spans="1:13" ht="15" customHeight="1">
      <c r="A847" s="136" t="s">
        <v>1258</v>
      </c>
      <c r="B847" s="153" t="s">
        <v>1259</v>
      </c>
      <c r="C847" s="138">
        <v>3.9800000000000002E-4</v>
      </c>
      <c r="D847" s="139"/>
      <c r="E847" s="140">
        <v>3.4200000000000002E-4</v>
      </c>
      <c r="F847" s="133">
        <v>839</v>
      </c>
      <c r="G847" s="141">
        <v>100</v>
      </c>
      <c r="H847" s="142"/>
      <c r="J847" s="153" t="s">
        <v>1259</v>
      </c>
      <c r="K847" s="138">
        <v>3.9800000000000002E-4</v>
      </c>
      <c r="L847" s="139"/>
      <c r="M847" s="140">
        <v>3.4200000000000002E-4</v>
      </c>
    </row>
    <row r="848" spans="1:13" ht="26">
      <c r="A848" s="136" t="s">
        <v>1260</v>
      </c>
      <c r="B848" s="153" t="s">
        <v>1261</v>
      </c>
      <c r="C848" s="138">
        <v>1.8000000000000001E-4</v>
      </c>
      <c r="D848" s="139"/>
      <c r="E848" s="140">
        <v>4.0000000000000002E-4</v>
      </c>
      <c r="F848" s="133">
        <v>840</v>
      </c>
      <c r="G848" s="141">
        <v>77.37</v>
      </c>
      <c r="H848" s="142" t="s">
        <v>561</v>
      </c>
      <c r="J848" s="153" t="s">
        <v>1261</v>
      </c>
      <c r="K848" s="138">
        <v>1.8000000000000001E-4</v>
      </c>
      <c r="L848" s="139"/>
      <c r="M848" s="140">
        <v>4.0000000000000002E-4</v>
      </c>
    </row>
    <row r="849" spans="1:13" ht="15" customHeight="1">
      <c r="A849" s="136" t="s">
        <v>1262</v>
      </c>
      <c r="B849" s="153" t="s">
        <v>1263</v>
      </c>
      <c r="C849" s="138">
        <v>4.64E-4</v>
      </c>
      <c r="D849" s="139"/>
      <c r="E849" s="140">
        <v>4.08E-4</v>
      </c>
      <c r="F849" s="133">
        <v>841</v>
      </c>
      <c r="G849" s="141">
        <v>100</v>
      </c>
      <c r="H849" s="142"/>
      <c r="J849" s="153" t="s">
        <v>1263</v>
      </c>
      <c r="K849" s="138">
        <v>4.64E-4</v>
      </c>
      <c r="L849" s="139"/>
      <c r="M849" s="140">
        <v>4.08E-4</v>
      </c>
    </row>
    <row r="850" spans="1:13" ht="15" customHeight="1">
      <c r="A850" s="136" t="s">
        <v>1264</v>
      </c>
      <c r="B850" s="153" t="s">
        <v>1265</v>
      </c>
      <c r="C850" s="138">
        <v>6.0000000000000002E-6</v>
      </c>
      <c r="D850" s="139"/>
      <c r="E850" s="140">
        <v>0</v>
      </c>
      <c r="F850" s="133">
        <v>842</v>
      </c>
      <c r="G850" s="141">
        <v>100</v>
      </c>
      <c r="H850" s="142"/>
      <c r="J850" s="153" t="s">
        <v>1265</v>
      </c>
      <c r="K850" s="138">
        <v>6.0000000000000002E-6</v>
      </c>
      <c r="L850" s="139"/>
      <c r="M850" s="140">
        <v>0</v>
      </c>
    </row>
    <row r="851" spans="1:13" ht="15" customHeight="1">
      <c r="A851" s="136" t="s">
        <v>1266</v>
      </c>
      <c r="B851" s="153" t="s">
        <v>1267</v>
      </c>
      <c r="C851" s="138">
        <v>4.64E-4</v>
      </c>
      <c r="D851" s="139"/>
      <c r="E851" s="140">
        <v>4.1199999999999999E-4</v>
      </c>
      <c r="F851" s="133">
        <v>843</v>
      </c>
      <c r="G851" s="141">
        <v>100</v>
      </c>
      <c r="H851" s="142"/>
      <c r="J851" s="153" t="s">
        <v>1267</v>
      </c>
      <c r="K851" s="138">
        <v>4.64E-4</v>
      </c>
      <c r="L851" s="139"/>
      <c r="M851" s="140">
        <v>4.1199999999999999E-4</v>
      </c>
    </row>
    <row r="852" spans="1:13" ht="15" customHeight="1">
      <c r="A852" s="136" t="s">
        <v>1268</v>
      </c>
      <c r="B852" s="153" t="s">
        <v>1269</v>
      </c>
      <c r="C852" s="138">
        <v>4.5399999999999998E-4</v>
      </c>
      <c r="D852" s="139"/>
      <c r="E852" s="140">
        <v>4.57E-4</v>
      </c>
      <c r="F852" s="133">
        <v>844</v>
      </c>
      <c r="G852" s="141">
        <v>100</v>
      </c>
      <c r="H852" s="142"/>
      <c r="J852" s="153" t="s">
        <v>1269</v>
      </c>
      <c r="K852" s="138">
        <v>4.5399999999999998E-4</v>
      </c>
      <c r="L852" s="139"/>
      <c r="M852" s="140">
        <v>4.57E-4</v>
      </c>
    </row>
    <row r="853" spans="1:13" ht="15" customHeight="1">
      <c r="A853" s="646" t="s">
        <v>1270</v>
      </c>
      <c r="B853" s="649" t="s">
        <v>1271</v>
      </c>
      <c r="C853" s="652">
        <v>5.53E-4</v>
      </c>
      <c r="D853" s="151" t="s">
        <v>560</v>
      </c>
      <c r="E853" s="144">
        <v>0</v>
      </c>
      <c r="F853" s="133">
        <v>845</v>
      </c>
      <c r="G853" s="664">
        <v>100</v>
      </c>
      <c r="H853" s="690"/>
      <c r="J853" s="145" t="s">
        <v>1271</v>
      </c>
      <c r="K853" s="146">
        <v>5.53E-4</v>
      </c>
      <c r="L853" s="151" t="s">
        <v>560</v>
      </c>
      <c r="M853" s="144">
        <v>0</v>
      </c>
    </row>
    <row r="854" spans="1:13" ht="15" customHeight="1">
      <c r="A854" s="646"/>
      <c r="B854" s="649"/>
      <c r="C854" s="652"/>
      <c r="D854" s="131" t="s">
        <v>556</v>
      </c>
      <c r="E854" s="148">
        <v>4.73E-4</v>
      </c>
      <c r="F854" s="133">
        <v>846</v>
      </c>
      <c r="G854" s="664"/>
      <c r="H854" s="690"/>
      <c r="J854" s="145" t="s">
        <v>1272</v>
      </c>
      <c r="K854" s="145">
        <v>5.53E-4</v>
      </c>
      <c r="L854" s="131" t="s">
        <v>556</v>
      </c>
      <c r="M854" s="148">
        <v>4.73E-4</v>
      </c>
    </row>
    <row r="855" spans="1:13" ht="15" customHeight="1">
      <c r="A855" s="646"/>
      <c r="B855" s="649"/>
      <c r="C855" s="652"/>
      <c r="D855" s="149" t="s">
        <v>557</v>
      </c>
      <c r="E855" s="150">
        <v>4.3100000000000001E-4</v>
      </c>
      <c r="F855" s="133">
        <v>847</v>
      </c>
      <c r="G855" s="664"/>
      <c r="H855" s="690"/>
      <c r="J855" s="145" t="s">
        <v>1272</v>
      </c>
      <c r="K855" s="145">
        <v>5.53E-4</v>
      </c>
      <c r="L855" s="149" t="s">
        <v>557</v>
      </c>
      <c r="M855" s="150">
        <v>4.3100000000000001E-4</v>
      </c>
    </row>
    <row r="856" spans="1:13" ht="15" customHeight="1">
      <c r="A856" s="136" t="s">
        <v>1273</v>
      </c>
      <c r="B856" s="137" t="s">
        <v>1274</v>
      </c>
      <c r="C856" s="138">
        <v>4.9799999999999996E-4</v>
      </c>
      <c r="D856" s="139"/>
      <c r="E856" s="140">
        <v>5.2800000000000004E-4</v>
      </c>
      <c r="F856" s="133">
        <v>848</v>
      </c>
      <c r="G856" s="141">
        <v>100</v>
      </c>
      <c r="H856" s="142"/>
      <c r="J856" s="137" t="s">
        <v>1274</v>
      </c>
      <c r="K856" s="138">
        <v>4.9799999999999996E-4</v>
      </c>
      <c r="L856" s="139"/>
      <c r="M856" s="140">
        <v>5.2800000000000004E-4</v>
      </c>
    </row>
    <row r="857" spans="1:13" ht="15" customHeight="1">
      <c r="A857" s="136" t="s">
        <v>1275</v>
      </c>
      <c r="B857" s="153" t="s">
        <v>1276</v>
      </c>
      <c r="C857" s="138">
        <v>4.3600000000000003E-4</v>
      </c>
      <c r="D857" s="139"/>
      <c r="E857" s="140">
        <v>3.8000000000000002E-4</v>
      </c>
      <c r="F857" s="133">
        <v>849</v>
      </c>
      <c r="G857" s="141">
        <v>100</v>
      </c>
      <c r="H857" s="142"/>
      <c r="J857" s="153" t="s">
        <v>1276</v>
      </c>
      <c r="K857" s="138">
        <v>4.3600000000000003E-4</v>
      </c>
      <c r="L857" s="139"/>
      <c r="M857" s="140">
        <v>3.8000000000000002E-4</v>
      </c>
    </row>
    <row r="858" spans="1:13" ht="15" customHeight="1">
      <c r="A858" s="136" t="s">
        <v>1277</v>
      </c>
      <c r="B858" s="153" t="s">
        <v>1278</v>
      </c>
      <c r="C858" s="138">
        <v>4.4000000000000002E-4</v>
      </c>
      <c r="D858" s="139"/>
      <c r="E858" s="140">
        <v>3.8499999999999998E-4</v>
      </c>
      <c r="F858" s="133">
        <v>850</v>
      </c>
      <c r="G858" s="141">
        <v>100</v>
      </c>
      <c r="H858" s="142"/>
      <c r="J858" s="153" t="s">
        <v>1278</v>
      </c>
      <c r="K858" s="138">
        <v>4.4000000000000002E-4</v>
      </c>
      <c r="L858" s="139"/>
      <c r="M858" s="140">
        <v>3.8499999999999998E-4</v>
      </c>
    </row>
    <row r="859" spans="1:13" ht="30" customHeight="1">
      <c r="A859" s="136" t="s">
        <v>1279</v>
      </c>
      <c r="B859" s="153" t="s">
        <v>1280</v>
      </c>
      <c r="C859" s="138">
        <v>4.8799999999999999E-4</v>
      </c>
      <c r="D859" s="139"/>
      <c r="E859" s="140">
        <v>4.64E-4</v>
      </c>
      <c r="F859" s="133">
        <v>851</v>
      </c>
      <c r="G859" s="141">
        <v>96.1</v>
      </c>
      <c r="H859" s="142" t="s">
        <v>690</v>
      </c>
      <c r="J859" s="153" t="s">
        <v>1280</v>
      </c>
      <c r="K859" s="138">
        <v>4.8799999999999999E-4</v>
      </c>
      <c r="L859" s="139"/>
      <c r="M859" s="140">
        <v>4.64E-4</v>
      </c>
    </row>
    <row r="860" spans="1:13" ht="30" customHeight="1">
      <c r="A860" s="136" t="s">
        <v>1281</v>
      </c>
      <c r="B860" s="153" t="s">
        <v>1282</v>
      </c>
      <c r="C860" s="138">
        <v>4.6900000000000002E-4</v>
      </c>
      <c r="D860" s="139"/>
      <c r="E860" s="140">
        <v>5.2599999999999999E-4</v>
      </c>
      <c r="F860" s="133">
        <v>852</v>
      </c>
      <c r="G860" s="141">
        <v>95.09</v>
      </c>
      <c r="H860" s="142" t="s">
        <v>561</v>
      </c>
      <c r="J860" s="153" t="s">
        <v>1282</v>
      </c>
      <c r="K860" s="138">
        <v>4.6900000000000002E-4</v>
      </c>
      <c r="L860" s="139"/>
      <c r="M860" s="140">
        <v>5.2599999999999999E-4</v>
      </c>
    </row>
    <row r="861" spans="1:13" ht="30" customHeight="1">
      <c r="A861" s="136" t="s">
        <v>1283</v>
      </c>
      <c r="B861" s="153" t="s">
        <v>1284</v>
      </c>
      <c r="C861" s="138">
        <v>2.9700000000000001E-4</v>
      </c>
      <c r="D861" s="139"/>
      <c r="E861" s="261">
        <v>2.7099999999999997E-4</v>
      </c>
      <c r="F861" s="133">
        <v>853</v>
      </c>
      <c r="G861" s="141">
        <v>93.64</v>
      </c>
      <c r="H861" s="142" t="s">
        <v>561</v>
      </c>
      <c r="J861" s="153" t="s">
        <v>1284</v>
      </c>
      <c r="K861" s="138">
        <v>2.9700000000000001E-4</v>
      </c>
      <c r="L861" s="139"/>
      <c r="M861" s="261">
        <v>2.7099999999999997E-4</v>
      </c>
    </row>
    <row r="862" spans="1:13" ht="15" customHeight="1">
      <c r="A862" s="646" t="s">
        <v>1285</v>
      </c>
      <c r="B862" s="649" t="s">
        <v>1286</v>
      </c>
      <c r="C862" s="652">
        <v>4.3800000000000002E-4</v>
      </c>
      <c r="D862" s="151" t="s">
        <v>560</v>
      </c>
      <c r="E862" s="144">
        <v>0</v>
      </c>
      <c r="F862" s="133">
        <v>854</v>
      </c>
      <c r="G862" s="664">
        <v>100</v>
      </c>
      <c r="H862" s="690"/>
      <c r="J862" s="145" t="s">
        <v>1286</v>
      </c>
      <c r="K862" s="146">
        <v>4.3800000000000002E-4</v>
      </c>
      <c r="L862" s="151" t="s">
        <v>560</v>
      </c>
      <c r="M862" s="144">
        <v>0</v>
      </c>
    </row>
    <row r="863" spans="1:13" ht="15" customHeight="1">
      <c r="A863" s="646"/>
      <c r="B863" s="649"/>
      <c r="C863" s="652"/>
      <c r="D863" s="131" t="s">
        <v>556</v>
      </c>
      <c r="E863" s="148">
        <v>3.8499999999999998E-4</v>
      </c>
      <c r="F863" s="133">
        <v>855</v>
      </c>
      <c r="G863" s="664"/>
      <c r="H863" s="690"/>
      <c r="J863" s="145" t="s">
        <v>1287</v>
      </c>
      <c r="K863" s="145">
        <v>4.3800000000000002E-4</v>
      </c>
      <c r="L863" s="131" t="s">
        <v>556</v>
      </c>
      <c r="M863" s="148">
        <v>3.8499999999999998E-4</v>
      </c>
    </row>
    <row r="864" spans="1:13" ht="15" customHeight="1">
      <c r="A864" s="646"/>
      <c r="B864" s="649"/>
      <c r="C864" s="652"/>
      <c r="D864" s="149" t="s">
        <v>557</v>
      </c>
      <c r="E864" s="150">
        <v>4.2000000000000002E-4</v>
      </c>
      <c r="F864" s="133">
        <v>856</v>
      </c>
      <c r="G864" s="664"/>
      <c r="H864" s="690"/>
      <c r="J864" s="145" t="s">
        <v>1287</v>
      </c>
      <c r="K864" s="145">
        <v>4.3800000000000002E-4</v>
      </c>
      <c r="L864" s="149" t="s">
        <v>557</v>
      </c>
      <c r="M864" s="150">
        <v>4.2000000000000002E-4</v>
      </c>
    </row>
    <row r="865" spans="1:13">
      <c r="A865" s="136" t="s">
        <v>1288</v>
      </c>
      <c r="B865" s="153" t="s">
        <v>1289</v>
      </c>
      <c r="C865" s="138">
        <v>4.4000000000000002E-4</v>
      </c>
      <c r="D865" s="139"/>
      <c r="E865" s="140">
        <v>4.8000000000000001E-4</v>
      </c>
      <c r="F865" s="133">
        <v>857</v>
      </c>
      <c r="G865" s="141">
        <v>100</v>
      </c>
      <c r="H865" s="142"/>
      <c r="J865" s="153" t="s">
        <v>1289</v>
      </c>
      <c r="K865" s="138">
        <v>4.4000000000000002E-4</v>
      </c>
      <c r="L865" s="139"/>
      <c r="M865" s="140">
        <v>4.8000000000000001E-4</v>
      </c>
    </row>
    <row r="866" spans="1:13" ht="15" customHeight="1">
      <c r="A866" s="136" t="s">
        <v>1290</v>
      </c>
      <c r="B866" s="153" t="s">
        <v>1291</v>
      </c>
      <c r="C866" s="138" t="s">
        <v>635</v>
      </c>
      <c r="D866" s="139"/>
      <c r="E866" s="140" t="s">
        <v>635</v>
      </c>
      <c r="F866" s="133">
        <v>858</v>
      </c>
      <c r="G866" s="141" t="s">
        <v>555</v>
      </c>
      <c r="H866" s="142"/>
      <c r="J866" s="153" t="s">
        <v>1291</v>
      </c>
      <c r="K866" s="138">
        <v>4.4099999999999999E-4</v>
      </c>
      <c r="L866" s="139"/>
      <c r="M866" s="140">
        <v>4.4099999999999999E-4</v>
      </c>
    </row>
    <row r="867" spans="1:13" ht="15" customHeight="1">
      <c r="A867" s="128" t="s">
        <v>1292</v>
      </c>
      <c r="B867" s="243" t="s">
        <v>1293</v>
      </c>
      <c r="C867" s="138">
        <v>4.7100000000000001E-4</v>
      </c>
      <c r="D867" s="274"/>
      <c r="E867" s="261">
        <v>3.8299999999999999E-4</v>
      </c>
      <c r="F867" s="133">
        <v>859</v>
      </c>
      <c r="G867" s="141">
        <v>100</v>
      </c>
      <c r="H867" s="135"/>
      <c r="J867" s="243" t="s">
        <v>1293</v>
      </c>
      <c r="K867" s="138">
        <v>4.7100000000000001E-4</v>
      </c>
      <c r="L867" s="274"/>
      <c r="M867" s="261">
        <v>3.8299999999999999E-4</v>
      </c>
    </row>
    <row r="868" spans="1:13" ht="15" customHeight="1">
      <c r="A868" s="646" t="s">
        <v>1294</v>
      </c>
      <c r="B868" s="649" t="s">
        <v>1295</v>
      </c>
      <c r="C868" s="653">
        <v>2.8200000000000002E-4</v>
      </c>
      <c r="D868" s="284" t="s">
        <v>603</v>
      </c>
      <c r="E868" s="167">
        <v>0</v>
      </c>
      <c r="F868" s="133">
        <v>860</v>
      </c>
      <c r="G868" s="656">
        <v>100</v>
      </c>
      <c r="H868" s="706"/>
      <c r="J868" s="145" t="s">
        <v>1295</v>
      </c>
      <c r="K868" s="166">
        <v>2.8200000000000002E-4</v>
      </c>
      <c r="L868" s="284" t="s">
        <v>603</v>
      </c>
      <c r="M868" s="167">
        <v>0</v>
      </c>
    </row>
    <row r="869" spans="1:13" ht="15" customHeight="1">
      <c r="A869" s="646"/>
      <c r="B869" s="649"/>
      <c r="C869" s="653"/>
      <c r="D869" s="131" t="s">
        <v>556</v>
      </c>
      <c r="E869" s="148">
        <v>3.9199999999999999E-4</v>
      </c>
      <c r="F869" s="133">
        <v>861</v>
      </c>
      <c r="G869" s="656"/>
      <c r="H869" s="706"/>
      <c r="J869" s="145" t="s">
        <v>1296</v>
      </c>
      <c r="K869" s="145">
        <v>2.8200000000000002E-4</v>
      </c>
      <c r="L869" s="131" t="s">
        <v>556</v>
      </c>
      <c r="M869" s="148">
        <v>3.9199999999999999E-4</v>
      </c>
    </row>
    <row r="870" spans="1:13" ht="15" customHeight="1">
      <c r="A870" s="691"/>
      <c r="B870" s="692"/>
      <c r="C870" s="693"/>
      <c r="D870" s="149" t="s">
        <v>557</v>
      </c>
      <c r="E870" s="132">
        <v>5.2899999999999996E-4</v>
      </c>
      <c r="F870" s="133">
        <v>862</v>
      </c>
      <c r="G870" s="694"/>
      <c r="H870" s="707"/>
      <c r="J870" s="145" t="s">
        <v>1296</v>
      </c>
      <c r="K870" s="145">
        <v>2.8200000000000002E-4</v>
      </c>
      <c r="L870" s="149" t="s">
        <v>557</v>
      </c>
      <c r="M870" s="132">
        <v>5.2899999999999996E-4</v>
      </c>
    </row>
    <row r="871" spans="1:13" ht="26">
      <c r="A871" s="221" t="s">
        <v>1297</v>
      </c>
      <c r="B871" s="238" t="s">
        <v>1298</v>
      </c>
      <c r="C871" s="239">
        <v>4.6700000000000002E-4</v>
      </c>
      <c r="D871" s="240"/>
      <c r="E871" s="132">
        <v>4.8799999999999999E-4</v>
      </c>
      <c r="F871" s="133">
        <v>863</v>
      </c>
      <c r="G871" s="241">
        <v>52.51</v>
      </c>
      <c r="H871" s="242" t="s">
        <v>561</v>
      </c>
      <c r="J871" s="238" t="s">
        <v>1298</v>
      </c>
      <c r="K871" s="239">
        <v>4.6700000000000002E-4</v>
      </c>
      <c r="L871" s="240"/>
      <c r="M871" s="132">
        <v>4.8799999999999999E-4</v>
      </c>
    </row>
    <row r="872" spans="1:13" ht="15" customHeight="1">
      <c r="A872" s="646" t="s">
        <v>1299</v>
      </c>
      <c r="B872" s="649" t="s">
        <v>1300</v>
      </c>
      <c r="C872" s="652">
        <v>4.57E-4</v>
      </c>
      <c r="D872" s="151" t="s">
        <v>560</v>
      </c>
      <c r="E872" s="144">
        <v>1.5699999999999999E-4</v>
      </c>
      <c r="F872" s="133">
        <v>864</v>
      </c>
      <c r="G872" s="664">
        <v>100</v>
      </c>
      <c r="H872" s="690"/>
      <c r="J872" s="145" t="s">
        <v>1300</v>
      </c>
      <c r="K872" s="146">
        <v>4.57E-4</v>
      </c>
      <c r="L872" s="151" t="s">
        <v>560</v>
      </c>
      <c r="M872" s="144">
        <v>1.5699999999999999E-4</v>
      </c>
    </row>
    <row r="873" spans="1:13" ht="15" customHeight="1">
      <c r="A873" s="646"/>
      <c r="B873" s="649"/>
      <c r="C873" s="652"/>
      <c r="D873" s="131" t="s">
        <v>556</v>
      </c>
      <c r="E873" s="148">
        <v>5.1999999999999995E-4</v>
      </c>
      <c r="F873" s="133">
        <v>865</v>
      </c>
      <c r="G873" s="664"/>
      <c r="H873" s="690"/>
      <c r="J873" s="145" t="s">
        <v>1301</v>
      </c>
      <c r="K873" s="145">
        <v>4.57E-4</v>
      </c>
      <c r="L873" s="131" t="s">
        <v>556</v>
      </c>
      <c r="M873" s="148">
        <v>5.1999999999999995E-4</v>
      </c>
    </row>
    <row r="874" spans="1:13" ht="15" customHeight="1">
      <c r="A874" s="646"/>
      <c r="B874" s="649"/>
      <c r="C874" s="652"/>
      <c r="D874" s="149" t="s">
        <v>557</v>
      </c>
      <c r="E874" s="150">
        <v>5.5699999999999999E-4</v>
      </c>
      <c r="F874" s="133">
        <v>866</v>
      </c>
      <c r="G874" s="664"/>
      <c r="H874" s="690"/>
      <c r="J874" s="145" t="s">
        <v>1301</v>
      </c>
      <c r="K874" s="145">
        <v>4.57E-4</v>
      </c>
      <c r="L874" s="149" t="s">
        <v>557</v>
      </c>
      <c r="M874" s="150">
        <v>5.5699999999999999E-4</v>
      </c>
    </row>
    <row r="875" spans="1:13" ht="15" customHeight="1">
      <c r="A875" s="136" t="s">
        <v>1302</v>
      </c>
      <c r="B875" s="153" t="s">
        <v>1303</v>
      </c>
      <c r="C875" s="138">
        <v>4.55E-4</v>
      </c>
      <c r="D875" s="139"/>
      <c r="E875" s="261">
        <v>5.8200000000000005E-4</v>
      </c>
      <c r="F875" s="133">
        <v>867</v>
      </c>
      <c r="G875" s="141">
        <v>100</v>
      </c>
      <c r="H875" s="297"/>
      <c r="J875" s="153" t="s">
        <v>1303</v>
      </c>
      <c r="K875" s="138">
        <v>4.55E-4</v>
      </c>
      <c r="L875" s="139"/>
      <c r="M875" s="261">
        <v>5.8200000000000005E-4</v>
      </c>
    </row>
    <row r="876" spans="1:13" ht="15" customHeight="1">
      <c r="A876" s="136" t="s">
        <v>1304</v>
      </c>
      <c r="B876" s="153" t="s">
        <v>1305</v>
      </c>
      <c r="C876" s="138">
        <v>4.5600000000000003E-4</v>
      </c>
      <c r="D876" s="139"/>
      <c r="E876" s="140">
        <v>4.4799999999999999E-4</v>
      </c>
      <c r="F876" s="133">
        <v>868</v>
      </c>
      <c r="G876" s="141">
        <v>100</v>
      </c>
      <c r="H876" s="142"/>
      <c r="J876" s="153" t="s">
        <v>1305</v>
      </c>
      <c r="K876" s="138">
        <v>4.5600000000000003E-4</v>
      </c>
      <c r="L876" s="139"/>
      <c r="M876" s="140">
        <v>4.4799999999999999E-4</v>
      </c>
    </row>
    <row r="877" spans="1:13" ht="15" customHeight="1">
      <c r="A877" s="646" t="s">
        <v>1306</v>
      </c>
      <c r="B877" s="649" t="s">
        <v>1307</v>
      </c>
      <c r="C877" s="652">
        <v>4.9700000000000005E-4</v>
      </c>
      <c r="D877" s="151" t="s">
        <v>560</v>
      </c>
      <c r="E877" s="144">
        <v>0</v>
      </c>
      <c r="F877" s="133">
        <v>869</v>
      </c>
      <c r="G877" s="664">
        <v>100</v>
      </c>
      <c r="H877" s="690"/>
      <c r="J877" s="145" t="s">
        <v>1307</v>
      </c>
      <c r="K877" s="146">
        <v>4.9700000000000005E-4</v>
      </c>
      <c r="L877" s="151" t="s">
        <v>560</v>
      </c>
      <c r="M877" s="144">
        <v>0</v>
      </c>
    </row>
    <row r="878" spans="1:13" ht="15" customHeight="1">
      <c r="A878" s="646"/>
      <c r="B878" s="649"/>
      <c r="C878" s="652"/>
      <c r="D878" s="152" t="s">
        <v>562</v>
      </c>
      <c r="E878" s="148">
        <v>4.6700000000000002E-4</v>
      </c>
      <c r="F878" s="133">
        <v>870</v>
      </c>
      <c r="G878" s="664"/>
      <c r="H878" s="690"/>
      <c r="J878" s="145" t="s">
        <v>1308</v>
      </c>
      <c r="K878" s="145">
        <v>4.9700000000000005E-4</v>
      </c>
      <c r="L878" s="152" t="s">
        <v>562</v>
      </c>
      <c r="M878" s="148">
        <v>4.6700000000000002E-4</v>
      </c>
    </row>
    <row r="879" spans="1:13" ht="15" customHeight="1">
      <c r="A879" s="646"/>
      <c r="B879" s="649"/>
      <c r="C879" s="652"/>
      <c r="D879" s="149" t="s">
        <v>557</v>
      </c>
      <c r="E879" s="150">
        <v>5.0199999999999995E-4</v>
      </c>
      <c r="F879" s="133">
        <v>871</v>
      </c>
      <c r="G879" s="664"/>
      <c r="H879" s="690"/>
      <c r="J879" s="145" t="s">
        <v>1308</v>
      </c>
      <c r="K879" s="145">
        <v>4.9700000000000005E-4</v>
      </c>
      <c r="L879" s="149" t="s">
        <v>557</v>
      </c>
      <c r="M879" s="150">
        <v>5.0199999999999995E-4</v>
      </c>
    </row>
    <row r="880" spans="1:13">
      <c r="A880" s="136" t="s">
        <v>1309</v>
      </c>
      <c r="B880" s="153" t="s">
        <v>1310</v>
      </c>
      <c r="C880" s="138">
        <v>4.6200000000000001E-4</v>
      </c>
      <c r="D880" s="139"/>
      <c r="E880" s="140">
        <v>4.06E-4</v>
      </c>
      <c r="F880" s="133">
        <v>872</v>
      </c>
      <c r="G880" s="141">
        <v>100</v>
      </c>
      <c r="H880" s="142"/>
      <c r="J880" s="153" t="s">
        <v>1310</v>
      </c>
      <c r="K880" s="138">
        <v>4.6200000000000001E-4</v>
      </c>
      <c r="L880" s="139"/>
      <c r="M880" s="140">
        <v>4.06E-4</v>
      </c>
    </row>
    <row r="881" spans="1:13" ht="15" customHeight="1">
      <c r="A881" s="136" t="s">
        <v>1311</v>
      </c>
      <c r="B881" s="137" t="s">
        <v>1312</v>
      </c>
      <c r="C881" s="138">
        <v>4.66E-4</v>
      </c>
      <c r="D881" s="139"/>
      <c r="E881" s="140">
        <v>4.0999999999999999E-4</v>
      </c>
      <c r="F881" s="133">
        <v>873</v>
      </c>
      <c r="G881" s="141">
        <v>100</v>
      </c>
      <c r="H881" s="142"/>
      <c r="J881" s="137" t="s">
        <v>1312</v>
      </c>
      <c r="K881" s="138">
        <v>4.66E-4</v>
      </c>
      <c r="L881" s="139"/>
      <c r="M881" s="140">
        <v>4.0999999999999999E-4</v>
      </c>
    </row>
    <row r="882" spans="1:13" ht="15" customHeight="1">
      <c r="A882" s="136" t="s">
        <v>1313</v>
      </c>
      <c r="B882" s="153" t="s">
        <v>1314</v>
      </c>
      <c r="C882" s="138">
        <v>6.2500000000000001E-4</v>
      </c>
      <c r="D882" s="139"/>
      <c r="E882" s="140">
        <v>5.6899999999999995E-4</v>
      </c>
      <c r="F882" s="133">
        <v>874</v>
      </c>
      <c r="G882" s="141">
        <v>100</v>
      </c>
      <c r="H882" s="142"/>
      <c r="J882" s="153" t="s">
        <v>1314</v>
      </c>
      <c r="K882" s="138">
        <v>6.2500000000000001E-4</v>
      </c>
      <c r="L882" s="139"/>
      <c r="M882" s="140">
        <v>5.6899999999999995E-4</v>
      </c>
    </row>
    <row r="883" spans="1:13" ht="26">
      <c r="A883" s="136" t="s">
        <v>1315</v>
      </c>
      <c r="B883" s="153" t="s">
        <v>1316</v>
      </c>
      <c r="C883" s="138">
        <v>4.6700000000000002E-4</v>
      </c>
      <c r="D883" s="139"/>
      <c r="E883" s="140">
        <v>4.9899999999999999E-4</v>
      </c>
      <c r="F883" s="133">
        <v>875</v>
      </c>
      <c r="G883" s="141">
        <v>75.599999999999994</v>
      </c>
      <c r="H883" s="142" t="s">
        <v>690</v>
      </c>
      <c r="J883" s="153" t="s">
        <v>1316</v>
      </c>
      <c r="K883" s="138">
        <v>4.6700000000000002E-4</v>
      </c>
      <c r="L883" s="139"/>
      <c r="M883" s="140">
        <v>4.9899999999999999E-4</v>
      </c>
    </row>
    <row r="884" spans="1:13" ht="15" customHeight="1">
      <c r="A884" s="136" t="s">
        <v>1317</v>
      </c>
      <c r="B884" s="153" t="s">
        <v>1318</v>
      </c>
      <c r="C884" s="138">
        <v>3.6900000000000002E-4</v>
      </c>
      <c r="D884" s="139"/>
      <c r="E884" s="140">
        <v>4.3100000000000001E-4</v>
      </c>
      <c r="F884" s="133">
        <v>876</v>
      </c>
      <c r="G884" s="141">
        <v>100</v>
      </c>
      <c r="H884" s="142"/>
      <c r="J884" s="153" t="s">
        <v>1318</v>
      </c>
      <c r="K884" s="138">
        <v>3.6900000000000002E-4</v>
      </c>
      <c r="L884" s="139"/>
      <c r="M884" s="140">
        <v>4.3100000000000001E-4</v>
      </c>
    </row>
    <row r="885" spans="1:13" ht="15" customHeight="1">
      <c r="A885" s="136" t="s">
        <v>1319</v>
      </c>
      <c r="B885" s="153" t="s">
        <v>1320</v>
      </c>
      <c r="C885" s="138">
        <v>7.0200000000000004E-4</v>
      </c>
      <c r="D885" s="224"/>
      <c r="E885" s="244">
        <v>6.7199999999999996E-4</v>
      </c>
      <c r="F885" s="133">
        <v>877</v>
      </c>
      <c r="G885" s="141">
        <v>100</v>
      </c>
      <c r="H885" s="142"/>
      <c r="J885" s="153" t="s">
        <v>1320</v>
      </c>
      <c r="K885" s="138">
        <v>7.0200000000000004E-4</v>
      </c>
      <c r="L885" s="224"/>
      <c r="M885" s="244">
        <v>6.7199999999999996E-4</v>
      </c>
    </row>
    <row r="886" spans="1:13" ht="15" customHeight="1">
      <c r="A886" s="646" t="s">
        <v>1321</v>
      </c>
      <c r="B886" s="649" t="s">
        <v>1322</v>
      </c>
      <c r="C886" s="689">
        <v>4.4499999999999997E-4</v>
      </c>
      <c r="D886" s="316" t="s">
        <v>560</v>
      </c>
      <c r="E886" s="227">
        <v>3.77E-4</v>
      </c>
      <c r="F886" s="133">
        <v>878</v>
      </c>
      <c r="G886" s="664">
        <v>100</v>
      </c>
      <c r="H886" s="690"/>
      <c r="J886" s="145" t="s">
        <v>1322</v>
      </c>
      <c r="K886" s="317">
        <v>4.4499999999999997E-4</v>
      </c>
      <c r="L886" s="316" t="s">
        <v>560</v>
      </c>
      <c r="M886" s="227">
        <v>3.77E-4</v>
      </c>
    </row>
    <row r="887" spans="1:13" ht="15" customHeight="1">
      <c r="A887" s="646"/>
      <c r="B887" s="649"/>
      <c r="C887" s="689"/>
      <c r="D887" s="152" t="s">
        <v>562</v>
      </c>
      <c r="E887" s="148">
        <v>4.5199999999999998E-4</v>
      </c>
      <c r="F887" s="133">
        <v>879</v>
      </c>
      <c r="G887" s="664"/>
      <c r="H887" s="690"/>
      <c r="J887" s="145" t="s">
        <v>1323</v>
      </c>
      <c r="K887" s="145">
        <v>4.4499999999999997E-4</v>
      </c>
      <c r="L887" s="152" t="s">
        <v>562</v>
      </c>
      <c r="M887" s="148">
        <v>4.5199999999999998E-4</v>
      </c>
    </row>
    <row r="888" spans="1:13" ht="15" customHeight="1">
      <c r="A888" s="646"/>
      <c r="B888" s="649"/>
      <c r="C888" s="689"/>
      <c r="D888" s="318" t="s">
        <v>557</v>
      </c>
      <c r="E888" s="235">
        <v>4.9200000000000003E-4</v>
      </c>
      <c r="F888" s="133">
        <v>880</v>
      </c>
      <c r="G888" s="664"/>
      <c r="H888" s="690"/>
      <c r="J888" s="145" t="s">
        <v>1323</v>
      </c>
      <c r="K888" s="145">
        <v>4.4499999999999997E-4</v>
      </c>
      <c r="L888" s="318" t="s">
        <v>557</v>
      </c>
      <c r="M888" s="235">
        <v>4.9200000000000003E-4</v>
      </c>
    </row>
    <row r="889" spans="1:13">
      <c r="A889" s="136" t="s">
        <v>1324</v>
      </c>
      <c r="B889" s="153" t="s">
        <v>1325</v>
      </c>
      <c r="C889" s="138">
        <v>4.4299999999999998E-4</v>
      </c>
      <c r="D889" s="240"/>
      <c r="E889" s="132">
        <v>4.8000000000000001E-4</v>
      </c>
      <c r="F889" s="133">
        <v>881</v>
      </c>
      <c r="G889" s="141">
        <v>100</v>
      </c>
      <c r="H889" s="142"/>
      <c r="J889" s="153" t="s">
        <v>1325</v>
      </c>
      <c r="K889" s="138">
        <v>4.4299999999999998E-4</v>
      </c>
      <c r="L889" s="240"/>
      <c r="M889" s="132">
        <v>4.8000000000000001E-4</v>
      </c>
    </row>
    <row r="890" spans="1:13" ht="15" customHeight="1">
      <c r="A890" s="646" t="s">
        <v>1326</v>
      </c>
      <c r="B890" s="649" t="s">
        <v>1327</v>
      </c>
      <c r="C890" s="652">
        <v>2.32E-4</v>
      </c>
      <c r="D890" s="151" t="s">
        <v>560</v>
      </c>
      <c r="E890" s="144">
        <v>0</v>
      </c>
      <c r="F890" s="133">
        <v>882</v>
      </c>
      <c r="G890" s="664">
        <v>100</v>
      </c>
      <c r="H890" s="690"/>
      <c r="J890" s="145" t="s">
        <v>1327</v>
      </c>
      <c r="K890" s="146">
        <v>2.32E-4</v>
      </c>
      <c r="L890" s="151" t="s">
        <v>560</v>
      </c>
      <c r="M890" s="144">
        <v>0</v>
      </c>
    </row>
    <row r="891" spans="1:13" ht="15" customHeight="1">
      <c r="A891" s="646"/>
      <c r="B891" s="649"/>
      <c r="C891" s="652"/>
      <c r="D891" s="131" t="s">
        <v>556</v>
      </c>
      <c r="E891" s="148">
        <v>1.76E-4</v>
      </c>
      <c r="F891" s="133">
        <v>883</v>
      </c>
      <c r="G891" s="664"/>
      <c r="H891" s="690"/>
      <c r="J891" s="145" t="s">
        <v>1328</v>
      </c>
      <c r="K891" s="145">
        <v>2.32E-4</v>
      </c>
      <c r="L891" s="131" t="s">
        <v>556</v>
      </c>
      <c r="M891" s="148">
        <v>1.76E-4</v>
      </c>
    </row>
    <row r="892" spans="1:13" ht="15" customHeight="1">
      <c r="A892" s="646"/>
      <c r="B892" s="649"/>
      <c r="C892" s="652"/>
      <c r="D892" s="149" t="s">
        <v>557</v>
      </c>
      <c r="E892" s="150">
        <v>4.1899999999999999E-4</v>
      </c>
      <c r="F892" s="133">
        <v>884</v>
      </c>
      <c r="G892" s="664"/>
      <c r="H892" s="690"/>
      <c r="J892" s="145" t="s">
        <v>1328</v>
      </c>
      <c r="K892" s="145">
        <v>2.32E-4</v>
      </c>
      <c r="L892" s="149" t="s">
        <v>557</v>
      </c>
      <c r="M892" s="150">
        <v>4.1899999999999999E-4</v>
      </c>
    </row>
    <row r="893" spans="1:13" ht="28.5" customHeight="1">
      <c r="A893" s="136" t="s">
        <v>1329</v>
      </c>
      <c r="B893" s="153" t="s">
        <v>1330</v>
      </c>
      <c r="C893" s="138">
        <v>4.2700000000000002E-4</v>
      </c>
      <c r="D893" s="139"/>
      <c r="E893" s="140">
        <v>3.7800000000000003E-4</v>
      </c>
      <c r="F893" s="133">
        <v>885</v>
      </c>
      <c r="G893" s="141">
        <v>9.35</v>
      </c>
      <c r="H893" s="142" t="s">
        <v>690</v>
      </c>
      <c r="J893" s="153" t="s">
        <v>1330</v>
      </c>
      <c r="K893" s="138">
        <v>4.2700000000000002E-4</v>
      </c>
      <c r="L893" s="139"/>
      <c r="M893" s="140">
        <v>3.7800000000000003E-4</v>
      </c>
    </row>
    <row r="894" spans="1:13" ht="15" customHeight="1">
      <c r="A894" s="136" t="s">
        <v>1331</v>
      </c>
      <c r="B894" s="153" t="s">
        <v>1332</v>
      </c>
      <c r="C894" s="138">
        <v>5.8900000000000001E-4</v>
      </c>
      <c r="D894" s="139"/>
      <c r="E894" s="140">
        <v>5.3399999999999997E-4</v>
      </c>
      <c r="F894" s="133">
        <v>886</v>
      </c>
      <c r="G894" s="141">
        <v>100</v>
      </c>
      <c r="H894" s="142"/>
      <c r="J894" s="153" t="s">
        <v>1332</v>
      </c>
      <c r="K894" s="138">
        <v>5.8900000000000001E-4</v>
      </c>
      <c r="L894" s="139"/>
      <c r="M894" s="140">
        <v>5.3399999999999997E-4</v>
      </c>
    </row>
    <row r="895" spans="1:13" ht="15" customHeight="1">
      <c r="A895" s="136" t="s">
        <v>1333</v>
      </c>
      <c r="B895" s="153" t="s">
        <v>1334</v>
      </c>
      <c r="C895" s="138">
        <v>1.0900000000000001E-4</v>
      </c>
      <c r="D895" s="139"/>
      <c r="E895" s="140">
        <v>2.81E-4</v>
      </c>
      <c r="F895" s="133">
        <v>887</v>
      </c>
      <c r="G895" s="141">
        <v>100</v>
      </c>
      <c r="H895" s="142"/>
      <c r="J895" s="153" t="s">
        <v>1334</v>
      </c>
      <c r="K895" s="138">
        <v>1.0900000000000001E-4</v>
      </c>
      <c r="L895" s="139"/>
      <c r="M895" s="140">
        <v>2.81E-4</v>
      </c>
    </row>
    <row r="896" spans="1:13" ht="15" customHeight="1">
      <c r="A896" s="646" t="s">
        <v>1335</v>
      </c>
      <c r="B896" s="649" t="s">
        <v>1336</v>
      </c>
      <c r="C896" s="652">
        <v>2.05E-4</v>
      </c>
      <c r="D896" s="319" t="s">
        <v>560</v>
      </c>
      <c r="E896" s="194">
        <v>0</v>
      </c>
      <c r="F896" s="133">
        <v>888</v>
      </c>
      <c r="G896" s="664">
        <v>94.96</v>
      </c>
      <c r="H896" s="690" t="s">
        <v>690</v>
      </c>
      <c r="J896" s="145" t="s">
        <v>1336</v>
      </c>
      <c r="K896" s="146">
        <v>2.05E-4</v>
      </c>
      <c r="L896" s="319" t="s">
        <v>560</v>
      </c>
      <c r="M896" s="194">
        <v>0</v>
      </c>
    </row>
    <row r="897" spans="1:13" ht="15" customHeight="1">
      <c r="A897" s="646"/>
      <c r="B897" s="649"/>
      <c r="C897" s="652"/>
      <c r="D897" s="320" t="s">
        <v>556</v>
      </c>
      <c r="E897" s="167">
        <v>4.7399999999999997E-4</v>
      </c>
      <c r="F897" s="133">
        <v>889</v>
      </c>
      <c r="G897" s="664"/>
      <c r="H897" s="690"/>
      <c r="J897" s="145" t="s">
        <v>1337</v>
      </c>
      <c r="K897" s="145">
        <v>2.05E-4</v>
      </c>
      <c r="L897" s="320" t="s">
        <v>556</v>
      </c>
      <c r="M897" s="167">
        <v>4.7399999999999997E-4</v>
      </c>
    </row>
    <row r="898" spans="1:13" ht="15" customHeight="1">
      <c r="A898" s="646"/>
      <c r="B898" s="649"/>
      <c r="C898" s="652"/>
      <c r="D898" s="240" t="s">
        <v>557</v>
      </c>
      <c r="E898" s="132">
        <v>4.95E-4</v>
      </c>
      <c r="F898" s="133">
        <v>890</v>
      </c>
      <c r="G898" s="664"/>
      <c r="H898" s="690"/>
      <c r="J898" s="145" t="s">
        <v>1337</v>
      </c>
      <c r="K898" s="145">
        <v>2.05E-4</v>
      </c>
      <c r="L898" s="240" t="s">
        <v>557</v>
      </c>
      <c r="M898" s="132">
        <v>4.95E-4</v>
      </c>
    </row>
    <row r="899" spans="1:13" ht="15" customHeight="1">
      <c r="A899" s="136" t="s">
        <v>1338</v>
      </c>
      <c r="B899" s="153" t="s">
        <v>1339</v>
      </c>
      <c r="C899" s="138">
        <v>2.7300000000000002E-4</v>
      </c>
      <c r="D899" s="139"/>
      <c r="E899" s="140">
        <v>2.33E-4</v>
      </c>
      <c r="F899" s="133">
        <v>891</v>
      </c>
      <c r="G899" s="141">
        <v>100</v>
      </c>
      <c r="H899" s="142"/>
      <c r="J899" s="153" t="s">
        <v>1339</v>
      </c>
      <c r="K899" s="138">
        <v>2.7300000000000002E-4</v>
      </c>
      <c r="L899" s="139"/>
      <c r="M899" s="140">
        <v>2.33E-4</v>
      </c>
    </row>
    <row r="900" spans="1:13" ht="15" customHeight="1">
      <c r="A900" s="136" t="s">
        <v>1340</v>
      </c>
      <c r="B900" s="153" t="s">
        <v>1341</v>
      </c>
      <c r="C900" s="138">
        <v>2.2499999999999999E-4</v>
      </c>
      <c r="D900" s="139"/>
      <c r="E900" s="140">
        <v>1.6899999999999999E-4</v>
      </c>
      <c r="F900" s="133">
        <v>892</v>
      </c>
      <c r="G900" s="141">
        <v>100</v>
      </c>
      <c r="H900" s="142"/>
      <c r="J900" s="153" t="s">
        <v>1341</v>
      </c>
      <c r="K900" s="138">
        <v>2.2499999999999999E-4</v>
      </c>
      <c r="L900" s="139"/>
      <c r="M900" s="140">
        <v>1.6899999999999999E-4</v>
      </c>
    </row>
    <row r="901" spans="1:13" ht="15" customHeight="1">
      <c r="A901" s="646" t="s">
        <v>1342</v>
      </c>
      <c r="B901" s="649" t="s">
        <v>1343</v>
      </c>
      <c r="C901" s="652">
        <v>2.1000000000000001E-4</v>
      </c>
      <c r="D901" s="319" t="s">
        <v>560</v>
      </c>
      <c r="E901" s="194">
        <v>0</v>
      </c>
      <c r="F901" s="133">
        <v>893</v>
      </c>
      <c r="G901" s="664">
        <v>100</v>
      </c>
      <c r="H901" s="690"/>
      <c r="J901" s="145" t="s">
        <v>1343</v>
      </c>
      <c r="K901" s="146">
        <v>2.1000000000000001E-4</v>
      </c>
      <c r="L901" s="319" t="s">
        <v>560</v>
      </c>
      <c r="M901" s="194">
        <v>0</v>
      </c>
    </row>
    <row r="902" spans="1:13" ht="15" customHeight="1">
      <c r="A902" s="646"/>
      <c r="B902" s="649"/>
      <c r="C902" s="652"/>
      <c r="D902" s="320" t="s">
        <v>556</v>
      </c>
      <c r="E902" s="167">
        <v>4.0000000000000002E-4</v>
      </c>
      <c r="F902" s="133">
        <v>894</v>
      </c>
      <c r="G902" s="664"/>
      <c r="H902" s="690"/>
      <c r="J902" s="145" t="s">
        <v>1344</v>
      </c>
      <c r="K902" s="145">
        <v>2.1000000000000001E-4</v>
      </c>
      <c r="L902" s="320" t="s">
        <v>556</v>
      </c>
      <c r="M902" s="167">
        <v>4.0000000000000002E-4</v>
      </c>
    </row>
    <row r="903" spans="1:13" ht="15" customHeight="1">
      <c r="A903" s="670"/>
      <c r="B903" s="671"/>
      <c r="C903" s="672"/>
      <c r="D903" s="240" t="s">
        <v>557</v>
      </c>
      <c r="E903" s="132">
        <v>5.3399999999999997E-4</v>
      </c>
      <c r="F903" s="133">
        <v>895</v>
      </c>
      <c r="G903" s="664"/>
      <c r="H903" s="690"/>
      <c r="J903" s="145" t="s">
        <v>1344</v>
      </c>
      <c r="K903" s="145">
        <v>2.1000000000000001E-4</v>
      </c>
      <c r="L903" s="240" t="s">
        <v>557</v>
      </c>
      <c r="M903" s="132">
        <v>5.3399999999999997E-4</v>
      </c>
    </row>
    <row r="904" spans="1:13" ht="15" customHeight="1">
      <c r="A904" s="221" t="s">
        <v>1345</v>
      </c>
      <c r="B904" s="238" t="s">
        <v>1346</v>
      </c>
      <c r="C904" s="239">
        <v>4.5100000000000001E-4</v>
      </c>
      <c r="D904" s="139"/>
      <c r="E904" s="140">
        <v>4.35E-4</v>
      </c>
      <c r="F904" s="133">
        <v>896</v>
      </c>
      <c r="G904" s="141">
        <v>100</v>
      </c>
      <c r="H904" s="142"/>
      <c r="J904" s="238" t="s">
        <v>1346</v>
      </c>
      <c r="K904" s="239">
        <v>4.5100000000000001E-4</v>
      </c>
      <c r="L904" s="139"/>
      <c r="M904" s="140">
        <v>4.35E-4</v>
      </c>
    </row>
    <row r="905" spans="1:13" ht="15" customHeight="1">
      <c r="A905" s="646" t="s">
        <v>1347</v>
      </c>
      <c r="B905" s="649" t="s">
        <v>1348</v>
      </c>
      <c r="C905" s="652">
        <v>4.28E-4</v>
      </c>
      <c r="D905" s="151" t="s">
        <v>560</v>
      </c>
      <c r="E905" s="144">
        <v>0</v>
      </c>
      <c r="F905" s="133">
        <v>897</v>
      </c>
      <c r="G905" s="664">
        <v>99.2</v>
      </c>
      <c r="H905" s="690" t="s">
        <v>561</v>
      </c>
      <c r="J905" s="145" t="s">
        <v>1348</v>
      </c>
      <c r="K905" s="146">
        <v>4.28E-4</v>
      </c>
      <c r="L905" s="151" t="s">
        <v>560</v>
      </c>
      <c r="M905" s="144">
        <v>0</v>
      </c>
    </row>
    <row r="906" spans="1:13" ht="15" customHeight="1">
      <c r="A906" s="646"/>
      <c r="B906" s="649"/>
      <c r="C906" s="652"/>
      <c r="D906" s="147" t="s">
        <v>556</v>
      </c>
      <c r="E906" s="148">
        <v>3.6299999999999999E-4</v>
      </c>
      <c r="F906" s="133">
        <v>898</v>
      </c>
      <c r="G906" s="664"/>
      <c r="H906" s="690"/>
      <c r="J906" s="145" t="s">
        <v>1349</v>
      </c>
      <c r="K906" s="145">
        <v>4.28E-4</v>
      </c>
      <c r="L906" s="147" t="s">
        <v>556</v>
      </c>
      <c r="M906" s="148">
        <v>3.6299999999999999E-4</v>
      </c>
    </row>
    <row r="907" spans="1:13" ht="15" customHeight="1">
      <c r="A907" s="646"/>
      <c r="B907" s="649"/>
      <c r="C907" s="652"/>
      <c r="D907" s="149" t="s">
        <v>557</v>
      </c>
      <c r="E907" s="150">
        <v>3.19E-4</v>
      </c>
      <c r="F907" s="133">
        <v>899</v>
      </c>
      <c r="G907" s="664"/>
      <c r="H907" s="690"/>
      <c r="J907" s="145" t="s">
        <v>1349</v>
      </c>
      <c r="K907" s="145">
        <v>4.28E-4</v>
      </c>
      <c r="L907" s="149" t="s">
        <v>557</v>
      </c>
      <c r="M907" s="150">
        <v>3.19E-4</v>
      </c>
    </row>
    <row r="908" spans="1:13" ht="15" customHeight="1">
      <c r="A908" s="646" t="s">
        <v>1350</v>
      </c>
      <c r="B908" s="662" t="s">
        <v>1351</v>
      </c>
      <c r="C908" s="652">
        <v>4.4799999999999999E-4</v>
      </c>
      <c r="D908" s="151" t="s">
        <v>560</v>
      </c>
      <c r="E908" s="144">
        <v>0</v>
      </c>
      <c r="F908" s="133">
        <v>900</v>
      </c>
      <c r="G908" s="664">
        <v>1.85</v>
      </c>
      <c r="H908" s="690" t="s">
        <v>561</v>
      </c>
      <c r="J908" s="159" t="s">
        <v>1351</v>
      </c>
      <c r="K908" s="146">
        <v>4.4799999999999999E-4</v>
      </c>
      <c r="L908" s="151" t="s">
        <v>560</v>
      </c>
      <c r="M908" s="144">
        <v>0</v>
      </c>
    </row>
    <row r="909" spans="1:13" ht="15" customHeight="1">
      <c r="A909" s="646"/>
      <c r="B909" s="662"/>
      <c r="C909" s="652"/>
      <c r="D909" s="147" t="s">
        <v>569</v>
      </c>
      <c r="E909" s="148">
        <v>3.5E-4</v>
      </c>
      <c r="F909" s="133">
        <v>901</v>
      </c>
      <c r="G909" s="664"/>
      <c r="H909" s="690"/>
      <c r="J909" s="145" t="s">
        <v>1352</v>
      </c>
      <c r="K909" s="145">
        <v>4.4799999999999999E-4</v>
      </c>
      <c r="L909" s="147" t="s">
        <v>569</v>
      </c>
      <c r="M909" s="148">
        <v>3.5E-4</v>
      </c>
    </row>
    <row r="910" spans="1:13" ht="15" customHeight="1">
      <c r="A910" s="646"/>
      <c r="B910" s="662"/>
      <c r="C910" s="652"/>
      <c r="D910" s="184" t="s">
        <v>632</v>
      </c>
      <c r="E910" s="148">
        <v>5.1199999999999998E-4</v>
      </c>
      <c r="F910" s="133">
        <v>902</v>
      </c>
      <c r="G910" s="664"/>
      <c r="H910" s="690"/>
      <c r="J910" s="145" t="s">
        <v>1352</v>
      </c>
      <c r="K910" s="145">
        <v>4.4799999999999999E-4</v>
      </c>
      <c r="L910" s="184" t="s">
        <v>632</v>
      </c>
      <c r="M910" s="148">
        <v>5.1199999999999998E-4</v>
      </c>
    </row>
    <row r="911" spans="1:13" ht="15" customHeight="1">
      <c r="A911" s="646"/>
      <c r="B911" s="662"/>
      <c r="C911" s="652"/>
      <c r="D911" s="149" t="s">
        <v>557</v>
      </c>
      <c r="E911" s="150">
        <v>4.2400000000000001E-4</v>
      </c>
      <c r="F911" s="133">
        <v>903</v>
      </c>
      <c r="G911" s="664"/>
      <c r="H911" s="690"/>
      <c r="J911" s="145" t="s">
        <v>1352</v>
      </c>
      <c r="K911" s="145">
        <v>4.4799999999999999E-4</v>
      </c>
      <c r="L911" s="149" t="s">
        <v>557</v>
      </c>
      <c r="M911" s="150">
        <v>4.2400000000000001E-4</v>
      </c>
    </row>
    <row r="912" spans="1:13" ht="15" customHeight="1">
      <c r="A912" s="136" t="s">
        <v>1353</v>
      </c>
      <c r="B912" s="153" t="s">
        <v>1354</v>
      </c>
      <c r="C912" s="138">
        <v>3.0299999999999999E-4</v>
      </c>
      <c r="D912" s="139"/>
      <c r="E912" s="140">
        <v>3.28E-4</v>
      </c>
      <c r="F912" s="133">
        <v>904</v>
      </c>
      <c r="G912" s="141">
        <v>100</v>
      </c>
      <c r="H912" s="142"/>
      <c r="J912" s="153" t="s">
        <v>1354</v>
      </c>
      <c r="K912" s="138">
        <v>3.0299999999999999E-4</v>
      </c>
      <c r="L912" s="139"/>
      <c r="M912" s="140">
        <v>3.28E-4</v>
      </c>
    </row>
    <row r="913" spans="1:13" ht="15" customHeight="1">
      <c r="A913" s="136" t="s">
        <v>1355</v>
      </c>
      <c r="B913" s="153" t="s">
        <v>1356</v>
      </c>
      <c r="C913" s="138">
        <v>4.4700000000000002E-4</v>
      </c>
      <c r="D913" s="139"/>
      <c r="E913" s="140">
        <v>3.9100000000000002E-4</v>
      </c>
      <c r="F913" s="133">
        <v>905</v>
      </c>
      <c r="G913" s="141">
        <v>100</v>
      </c>
      <c r="H913" s="142"/>
      <c r="J913" s="153" t="s">
        <v>1356</v>
      </c>
      <c r="K913" s="138">
        <v>4.4700000000000002E-4</v>
      </c>
      <c r="L913" s="139"/>
      <c r="M913" s="140">
        <v>3.9100000000000002E-4</v>
      </c>
    </row>
    <row r="914" spans="1:13" ht="15" customHeight="1">
      <c r="A914" s="136" t="s">
        <v>1357</v>
      </c>
      <c r="B914" s="153" t="s">
        <v>1358</v>
      </c>
      <c r="C914" s="138">
        <v>5.3799999999999996E-4</v>
      </c>
      <c r="D914" s="139"/>
      <c r="E914" s="140">
        <v>5.1099999999999995E-4</v>
      </c>
      <c r="F914" s="133">
        <v>906</v>
      </c>
      <c r="G914" s="141">
        <v>100</v>
      </c>
      <c r="H914" s="142"/>
      <c r="J914" s="153" t="s">
        <v>1358</v>
      </c>
      <c r="K914" s="138">
        <v>5.3799999999999996E-4</v>
      </c>
      <c r="L914" s="139"/>
      <c r="M914" s="140">
        <v>5.1099999999999995E-4</v>
      </c>
    </row>
    <row r="915" spans="1:13" ht="15" customHeight="1">
      <c r="A915" s="646" t="s">
        <v>1359</v>
      </c>
      <c r="B915" s="649" t="s">
        <v>1360</v>
      </c>
      <c r="C915" s="652">
        <v>4.4999999999999999E-4</v>
      </c>
      <c r="D915" s="151" t="s">
        <v>560</v>
      </c>
      <c r="E915" s="144">
        <v>0</v>
      </c>
      <c r="F915" s="133">
        <v>907</v>
      </c>
      <c r="G915" s="664">
        <v>100</v>
      </c>
      <c r="H915" s="690"/>
      <c r="J915" s="145" t="s">
        <v>1360</v>
      </c>
      <c r="K915" s="146">
        <v>4.4999999999999999E-4</v>
      </c>
      <c r="L915" s="151" t="s">
        <v>560</v>
      </c>
      <c r="M915" s="144">
        <v>0</v>
      </c>
    </row>
    <row r="916" spans="1:13" ht="15" customHeight="1">
      <c r="A916" s="646"/>
      <c r="B916" s="649"/>
      <c r="C916" s="652"/>
      <c r="D916" s="131" t="s">
        <v>556</v>
      </c>
      <c r="E916" s="148">
        <v>4.5600000000000003E-4</v>
      </c>
      <c r="F916" s="133">
        <v>908</v>
      </c>
      <c r="G916" s="664"/>
      <c r="H916" s="690"/>
      <c r="J916" s="145" t="s">
        <v>1361</v>
      </c>
      <c r="K916" s="145">
        <v>4.4999999999999999E-4</v>
      </c>
      <c r="L916" s="131" t="s">
        <v>556</v>
      </c>
      <c r="M916" s="148">
        <v>4.5600000000000003E-4</v>
      </c>
    </row>
    <row r="917" spans="1:13" ht="15" customHeight="1">
      <c r="A917" s="646"/>
      <c r="B917" s="649"/>
      <c r="C917" s="652"/>
      <c r="D917" s="149" t="s">
        <v>557</v>
      </c>
      <c r="E917" s="150">
        <v>3.0499999999999999E-4</v>
      </c>
      <c r="F917" s="133">
        <v>909</v>
      </c>
      <c r="G917" s="664"/>
      <c r="H917" s="690"/>
      <c r="J917" s="145" t="s">
        <v>1361</v>
      </c>
      <c r="K917" s="145">
        <v>4.4999999999999999E-4</v>
      </c>
      <c r="L917" s="149" t="s">
        <v>557</v>
      </c>
      <c r="M917" s="150">
        <v>3.0499999999999999E-4</v>
      </c>
    </row>
    <row r="918" spans="1:13" ht="15" customHeight="1">
      <c r="A918" s="136" t="s">
        <v>1362</v>
      </c>
      <c r="B918" s="153" t="s">
        <v>1363</v>
      </c>
      <c r="C918" s="138">
        <v>5.7700000000000004E-4</v>
      </c>
      <c r="D918" s="139"/>
      <c r="E918" s="140">
        <v>5.2099999999999998E-4</v>
      </c>
      <c r="F918" s="133">
        <v>910</v>
      </c>
      <c r="G918" s="141">
        <v>100</v>
      </c>
      <c r="H918" s="142"/>
      <c r="J918" s="153" t="s">
        <v>1363</v>
      </c>
      <c r="K918" s="138">
        <v>5.7700000000000004E-4</v>
      </c>
      <c r="L918" s="139"/>
      <c r="M918" s="140">
        <v>5.2099999999999998E-4</v>
      </c>
    </row>
    <row r="919" spans="1:13" ht="15" customHeight="1">
      <c r="A919" s="136" t="s">
        <v>1364</v>
      </c>
      <c r="B919" s="153" t="s">
        <v>1365</v>
      </c>
      <c r="C919" s="138">
        <v>4.5399999999999998E-4</v>
      </c>
      <c r="D919" s="139"/>
      <c r="E919" s="140">
        <v>4.57E-4</v>
      </c>
      <c r="F919" s="133">
        <v>911</v>
      </c>
      <c r="G919" s="141">
        <v>100</v>
      </c>
      <c r="H919" s="142"/>
      <c r="J919" s="153" t="s">
        <v>1365</v>
      </c>
      <c r="K919" s="138">
        <v>4.5399999999999998E-4</v>
      </c>
      <c r="L919" s="139"/>
      <c r="M919" s="140">
        <v>4.57E-4</v>
      </c>
    </row>
    <row r="920" spans="1:13" ht="25.5" customHeight="1">
      <c r="A920" s="136" t="s">
        <v>1366</v>
      </c>
      <c r="B920" s="153" t="s">
        <v>1367</v>
      </c>
      <c r="C920" s="138">
        <v>4.64E-4</v>
      </c>
      <c r="D920" s="139"/>
      <c r="E920" s="140">
        <v>4.4700000000000002E-4</v>
      </c>
      <c r="F920" s="133">
        <v>912</v>
      </c>
      <c r="G920" s="134">
        <v>81.25</v>
      </c>
      <c r="H920" s="142" t="s">
        <v>561</v>
      </c>
      <c r="J920" s="153" t="s">
        <v>1367</v>
      </c>
      <c r="K920" s="138">
        <v>4.64E-4</v>
      </c>
      <c r="L920" s="139"/>
      <c r="M920" s="140">
        <v>4.4700000000000002E-4</v>
      </c>
    </row>
    <row r="921" spans="1:13" ht="15" customHeight="1">
      <c r="A921" s="136" t="s">
        <v>1368</v>
      </c>
      <c r="B921" s="153" t="s">
        <v>1369</v>
      </c>
      <c r="C921" s="138">
        <v>4.4000000000000002E-4</v>
      </c>
      <c r="D921" s="139"/>
      <c r="E921" s="140">
        <v>3.9800000000000002E-4</v>
      </c>
      <c r="F921" s="133">
        <v>913</v>
      </c>
      <c r="G921" s="292">
        <v>100</v>
      </c>
      <c r="H921" s="321"/>
      <c r="J921" s="153" t="s">
        <v>1369</v>
      </c>
      <c r="K921" s="138">
        <v>4.4000000000000002E-4</v>
      </c>
      <c r="L921" s="139"/>
      <c r="M921" s="140">
        <v>3.9800000000000002E-4</v>
      </c>
    </row>
    <row r="922" spans="1:13" ht="15" customHeight="1">
      <c r="A922" s="646" t="s">
        <v>1370</v>
      </c>
      <c r="B922" s="649" t="s">
        <v>1371</v>
      </c>
      <c r="C922" s="652">
        <v>4.4099999999999999E-4</v>
      </c>
      <c r="D922" s="151" t="s">
        <v>560</v>
      </c>
      <c r="E922" s="144">
        <v>0</v>
      </c>
      <c r="F922" s="133">
        <v>914</v>
      </c>
      <c r="G922" s="656">
        <v>100</v>
      </c>
      <c r="H922" s="690"/>
      <c r="J922" s="145" t="s">
        <v>1371</v>
      </c>
      <c r="K922" s="146">
        <v>4.4099999999999999E-4</v>
      </c>
      <c r="L922" s="151" t="s">
        <v>560</v>
      </c>
      <c r="M922" s="144">
        <v>0</v>
      </c>
    </row>
    <row r="923" spans="1:13" ht="15" customHeight="1">
      <c r="A923" s="646"/>
      <c r="B923" s="649"/>
      <c r="C923" s="652"/>
      <c r="D923" s="147" t="s">
        <v>569</v>
      </c>
      <c r="E923" s="148">
        <v>0</v>
      </c>
      <c r="F923" s="133">
        <v>915</v>
      </c>
      <c r="G923" s="664"/>
      <c r="H923" s="690"/>
      <c r="J923" s="145" t="s">
        <v>1372</v>
      </c>
      <c r="K923" s="145">
        <v>4.4099999999999999E-4</v>
      </c>
      <c r="L923" s="147" t="s">
        <v>569</v>
      </c>
      <c r="M923" s="148">
        <v>0</v>
      </c>
    </row>
    <row r="924" spans="1:13" ht="15" customHeight="1">
      <c r="A924" s="646"/>
      <c r="B924" s="649"/>
      <c r="C924" s="652"/>
      <c r="D924" s="147" t="s">
        <v>570</v>
      </c>
      <c r="E924" s="148">
        <v>0</v>
      </c>
      <c r="F924" s="133">
        <v>916</v>
      </c>
      <c r="G924" s="664"/>
      <c r="H924" s="690"/>
      <c r="J924" s="145" t="s">
        <v>1372</v>
      </c>
      <c r="K924" s="145">
        <v>4.4099999999999999E-4</v>
      </c>
      <c r="L924" s="147" t="s">
        <v>570</v>
      </c>
      <c r="M924" s="148">
        <v>0</v>
      </c>
    </row>
    <row r="925" spans="1:13" ht="15" customHeight="1">
      <c r="A925" s="646"/>
      <c r="B925" s="649"/>
      <c r="C925" s="652"/>
      <c r="D925" s="147" t="s">
        <v>571</v>
      </c>
      <c r="E925" s="148">
        <v>0</v>
      </c>
      <c r="F925" s="133">
        <v>917</v>
      </c>
      <c r="G925" s="664"/>
      <c r="H925" s="690"/>
      <c r="J925" s="145" t="s">
        <v>1372</v>
      </c>
      <c r="K925" s="145">
        <v>4.4099999999999999E-4</v>
      </c>
      <c r="L925" s="147" t="s">
        <v>571</v>
      </c>
      <c r="M925" s="148">
        <v>0</v>
      </c>
    </row>
    <row r="926" spans="1:13" ht="15" customHeight="1">
      <c r="A926" s="646"/>
      <c r="B926" s="649"/>
      <c r="C926" s="652"/>
      <c r="D926" s="152" t="s">
        <v>637</v>
      </c>
      <c r="E926" s="148">
        <v>0</v>
      </c>
      <c r="F926" s="133">
        <v>918</v>
      </c>
      <c r="G926" s="664"/>
      <c r="H926" s="690"/>
      <c r="J926" s="145" t="s">
        <v>1372</v>
      </c>
      <c r="K926" s="145">
        <v>4.4099999999999999E-4</v>
      </c>
      <c r="L926" s="152" t="s">
        <v>637</v>
      </c>
      <c r="M926" s="148">
        <v>0</v>
      </c>
    </row>
    <row r="927" spans="1:13" ht="15" customHeight="1">
      <c r="A927" s="646"/>
      <c r="B927" s="649"/>
      <c r="C927" s="652"/>
      <c r="D927" s="152" t="s">
        <v>697</v>
      </c>
      <c r="E927" s="148">
        <v>5.0900000000000001E-4</v>
      </c>
      <c r="F927" s="133">
        <v>919</v>
      </c>
      <c r="G927" s="664"/>
      <c r="H927" s="690"/>
      <c r="J927" s="145" t="s">
        <v>1372</v>
      </c>
      <c r="K927" s="145">
        <v>4.4099999999999999E-4</v>
      </c>
      <c r="L927" s="152" t="s">
        <v>697</v>
      </c>
      <c r="M927" s="148">
        <v>5.0900000000000001E-4</v>
      </c>
    </row>
    <row r="928" spans="1:13" ht="15" customHeight="1">
      <c r="A928" s="646"/>
      <c r="B928" s="649"/>
      <c r="C928" s="652"/>
      <c r="D928" s="185" t="s">
        <v>557</v>
      </c>
      <c r="E928" s="186">
        <v>5.0600000000000005E-4</v>
      </c>
      <c r="F928" s="133">
        <v>920</v>
      </c>
      <c r="G928" s="664"/>
      <c r="H928" s="690"/>
      <c r="J928" s="145" t="s">
        <v>1372</v>
      </c>
      <c r="K928" s="145">
        <v>4.4099999999999999E-4</v>
      </c>
      <c r="L928" s="185" t="s">
        <v>557</v>
      </c>
      <c r="M928" s="186">
        <v>5.0600000000000005E-4</v>
      </c>
    </row>
    <row r="929" spans="1:13" ht="15" customHeight="1">
      <c r="A929" s="675" t="s">
        <v>1373</v>
      </c>
      <c r="B929" s="678" t="s">
        <v>1374</v>
      </c>
      <c r="C929" s="679">
        <v>2.3800000000000001E-4</v>
      </c>
      <c r="D929" s="322" t="s">
        <v>603</v>
      </c>
      <c r="E929" s="227">
        <v>0</v>
      </c>
      <c r="F929" s="133">
        <v>921</v>
      </c>
      <c r="G929" s="655">
        <v>100</v>
      </c>
      <c r="H929" s="703"/>
      <c r="J929" s="182" t="s">
        <v>1374</v>
      </c>
      <c r="K929" s="160">
        <v>2.3800000000000001E-4</v>
      </c>
      <c r="L929" s="322" t="s">
        <v>603</v>
      </c>
      <c r="M929" s="227">
        <v>0</v>
      </c>
    </row>
    <row r="930" spans="1:13" ht="15" customHeight="1">
      <c r="A930" s="665"/>
      <c r="B930" s="650"/>
      <c r="C930" s="653"/>
      <c r="D930" s="131" t="s">
        <v>556</v>
      </c>
      <c r="E930" s="148">
        <v>4.15E-4</v>
      </c>
      <c r="F930" s="133">
        <v>922</v>
      </c>
      <c r="G930" s="656"/>
      <c r="H930" s="704"/>
      <c r="J930" s="145" t="s">
        <v>1375</v>
      </c>
      <c r="K930" s="145">
        <v>2.3800000000000001E-4</v>
      </c>
      <c r="L930" s="131" t="s">
        <v>556</v>
      </c>
      <c r="M930" s="148">
        <v>4.15E-4</v>
      </c>
    </row>
    <row r="931" spans="1:13">
      <c r="A931" s="677"/>
      <c r="B931" s="671"/>
      <c r="C931" s="672"/>
      <c r="D931" s="161" t="s">
        <v>557</v>
      </c>
      <c r="E931" s="235">
        <v>3.8699999999999997E-4</v>
      </c>
      <c r="F931" s="133">
        <v>923</v>
      </c>
      <c r="G931" s="673"/>
      <c r="H931" s="705"/>
      <c r="J931" s="145" t="s">
        <v>1375</v>
      </c>
      <c r="K931" s="145">
        <v>2.3800000000000001E-4</v>
      </c>
      <c r="L931" s="161" t="s">
        <v>557</v>
      </c>
      <c r="M931" s="235">
        <v>3.8699999999999997E-4</v>
      </c>
    </row>
    <row r="932" spans="1:13" ht="15" customHeight="1">
      <c r="A932" s="221" t="s">
        <v>1376</v>
      </c>
      <c r="B932" s="238" t="s">
        <v>1377</v>
      </c>
      <c r="C932" s="239">
        <v>4.64E-4</v>
      </c>
      <c r="D932" s="240"/>
      <c r="E932" s="132">
        <v>4.08E-4</v>
      </c>
      <c r="F932" s="133">
        <v>924</v>
      </c>
      <c r="G932" s="241">
        <v>100</v>
      </c>
      <c r="H932" s="242"/>
      <c r="J932" s="238" t="s">
        <v>1377</v>
      </c>
      <c r="K932" s="239">
        <v>4.64E-4</v>
      </c>
      <c r="L932" s="240"/>
      <c r="M932" s="132">
        <v>4.08E-4</v>
      </c>
    </row>
    <row r="933" spans="1:13" ht="15" customHeight="1">
      <c r="A933" s="136" t="s">
        <v>1378</v>
      </c>
      <c r="B933" s="153" t="s">
        <v>1379</v>
      </c>
      <c r="C933" s="138">
        <v>4.64E-4</v>
      </c>
      <c r="D933" s="139"/>
      <c r="E933" s="140">
        <v>4.08E-4</v>
      </c>
      <c r="F933" s="133">
        <v>925</v>
      </c>
      <c r="G933" s="141">
        <v>100</v>
      </c>
      <c r="H933" s="142"/>
      <c r="J933" s="153" t="s">
        <v>1379</v>
      </c>
      <c r="K933" s="138">
        <v>4.64E-4</v>
      </c>
      <c r="L933" s="139"/>
      <c r="M933" s="140">
        <v>4.08E-4</v>
      </c>
    </row>
    <row r="934" spans="1:13" ht="15" customHeight="1">
      <c r="A934" s="136" t="s">
        <v>1380</v>
      </c>
      <c r="B934" s="153" t="s">
        <v>1381</v>
      </c>
      <c r="C934" s="138">
        <v>4.64E-4</v>
      </c>
      <c r="D934" s="139"/>
      <c r="E934" s="261">
        <v>4.08E-4</v>
      </c>
      <c r="F934" s="133">
        <v>926</v>
      </c>
      <c r="G934" s="141">
        <v>100</v>
      </c>
      <c r="H934" s="142"/>
      <c r="J934" s="153" t="s">
        <v>1381</v>
      </c>
      <c r="K934" s="138">
        <v>4.64E-4</v>
      </c>
      <c r="L934" s="139"/>
      <c r="M934" s="261">
        <v>4.08E-4</v>
      </c>
    </row>
    <row r="935" spans="1:13">
      <c r="A935" s="136" t="s">
        <v>1382</v>
      </c>
      <c r="B935" s="153" t="s">
        <v>1383</v>
      </c>
      <c r="C935" s="138">
        <v>1.8200000000000001E-4</v>
      </c>
      <c r="D935" s="139"/>
      <c r="E935" s="140">
        <v>6.3199999999999997E-4</v>
      </c>
      <c r="F935" s="133">
        <v>927</v>
      </c>
      <c r="G935" s="141">
        <v>100</v>
      </c>
      <c r="H935" s="142"/>
      <c r="J935" s="153" t="s">
        <v>1383</v>
      </c>
      <c r="K935" s="138">
        <v>1.8200000000000001E-4</v>
      </c>
      <c r="L935" s="139"/>
      <c r="M935" s="140">
        <v>6.3199999999999997E-4</v>
      </c>
    </row>
    <row r="936" spans="1:13" ht="15" customHeight="1">
      <c r="A936" s="646" t="s">
        <v>1384</v>
      </c>
      <c r="B936" s="649" t="s">
        <v>1385</v>
      </c>
      <c r="C936" s="652">
        <v>4.8899999999999996E-4</v>
      </c>
      <c r="D936" s="151" t="s">
        <v>560</v>
      </c>
      <c r="E936" s="144">
        <v>0</v>
      </c>
      <c r="F936" s="133">
        <v>928</v>
      </c>
      <c r="G936" s="664">
        <v>100</v>
      </c>
      <c r="H936" s="690"/>
      <c r="J936" s="145" t="s">
        <v>1385</v>
      </c>
      <c r="K936" s="146">
        <v>4.8899999999999996E-4</v>
      </c>
      <c r="L936" s="151" t="s">
        <v>560</v>
      </c>
      <c r="M936" s="144">
        <v>0</v>
      </c>
    </row>
    <row r="937" spans="1:13" ht="15" customHeight="1">
      <c r="A937" s="646"/>
      <c r="B937" s="649"/>
      <c r="C937" s="652"/>
      <c r="D937" s="131" t="s">
        <v>556</v>
      </c>
      <c r="E937" s="148">
        <v>4.3300000000000001E-4</v>
      </c>
      <c r="F937" s="133">
        <v>929</v>
      </c>
      <c r="G937" s="664"/>
      <c r="H937" s="690"/>
      <c r="J937" s="145" t="s">
        <v>1386</v>
      </c>
      <c r="K937" s="145">
        <v>4.8899999999999996E-4</v>
      </c>
      <c r="L937" s="131" t="s">
        <v>556</v>
      </c>
      <c r="M937" s="148">
        <v>4.3300000000000001E-4</v>
      </c>
    </row>
    <row r="938" spans="1:13" ht="15" customHeight="1">
      <c r="A938" s="646"/>
      <c r="B938" s="649"/>
      <c r="C938" s="652"/>
      <c r="D938" s="149" t="s">
        <v>557</v>
      </c>
      <c r="E938" s="150">
        <v>4.1100000000000002E-4</v>
      </c>
      <c r="F938" s="133">
        <v>930</v>
      </c>
      <c r="G938" s="664"/>
      <c r="H938" s="690"/>
      <c r="J938" s="145" t="s">
        <v>1386</v>
      </c>
      <c r="K938" s="145">
        <v>4.8899999999999996E-4</v>
      </c>
      <c r="L938" s="149" t="s">
        <v>557</v>
      </c>
      <c r="M938" s="150">
        <v>4.1100000000000002E-4</v>
      </c>
    </row>
    <row r="939" spans="1:13" ht="15" customHeight="1">
      <c r="A939" s="646" t="s">
        <v>1387</v>
      </c>
      <c r="B939" s="649" t="s">
        <v>1388</v>
      </c>
      <c r="C939" s="652">
        <v>4.5199999999999998E-4</v>
      </c>
      <c r="D939" s="151" t="s">
        <v>560</v>
      </c>
      <c r="E939" s="144">
        <v>0</v>
      </c>
      <c r="F939" s="133">
        <v>931</v>
      </c>
      <c r="G939" s="664">
        <v>100</v>
      </c>
      <c r="H939" s="690"/>
      <c r="J939" s="145" t="s">
        <v>1388</v>
      </c>
      <c r="K939" s="146">
        <v>4.5199999999999998E-4</v>
      </c>
      <c r="L939" s="151" t="s">
        <v>560</v>
      </c>
      <c r="M939" s="144">
        <v>0</v>
      </c>
    </row>
    <row r="940" spans="1:13" ht="15" customHeight="1">
      <c r="A940" s="646"/>
      <c r="B940" s="649"/>
      <c r="C940" s="652"/>
      <c r="D940" s="147" t="s">
        <v>556</v>
      </c>
      <c r="E940" s="148">
        <v>3.9300000000000001E-4</v>
      </c>
      <c r="F940" s="133">
        <v>932</v>
      </c>
      <c r="G940" s="664"/>
      <c r="H940" s="690"/>
      <c r="J940" s="145" t="s">
        <v>1389</v>
      </c>
      <c r="K940" s="145">
        <v>4.5199999999999998E-4</v>
      </c>
      <c r="L940" s="147" t="s">
        <v>556</v>
      </c>
      <c r="M940" s="148">
        <v>3.9300000000000001E-4</v>
      </c>
    </row>
    <row r="941" spans="1:13" ht="15" customHeight="1">
      <c r="A941" s="670"/>
      <c r="B941" s="671"/>
      <c r="C941" s="672"/>
      <c r="D941" s="161" t="s">
        <v>557</v>
      </c>
      <c r="E941" s="162">
        <v>3.9199999999999999E-4</v>
      </c>
      <c r="F941" s="133">
        <v>933</v>
      </c>
      <c r="G941" s="673"/>
      <c r="H941" s="698"/>
      <c r="J941" s="145" t="s">
        <v>1389</v>
      </c>
      <c r="K941" s="145">
        <v>4.5199999999999998E-4</v>
      </c>
      <c r="L941" s="161" t="s">
        <v>557</v>
      </c>
      <c r="M941" s="162">
        <v>3.9199999999999999E-4</v>
      </c>
    </row>
    <row r="942" spans="1:13" ht="15" customHeight="1">
      <c r="A942" s="221" t="s">
        <v>1390</v>
      </c>
      <c r="B942" s="238" t="s">
        <v>1391</v>
      </c>
      <c r="C942" s="239">
        <v>4.6500000000000003E-4</v>
      </c>
      <c r="D942" s="240"/>
      <c r="E942" s="132">
        <v>5.1500000000000005E-4</v>
      </c>
      <c r="F942" s="133">
        <v>934</v>
      </c>
      <c r="G942" s="241">
        <v>100</v>
      </c>
      <c r="H942" s="242"/>
      <c r="J942" s="238" t="s">
        <v>1391</v>
      </c>
      <c r="K942" s="239">
        <v>4.6500000000000003E-4</v>
      </c>
      <c r="L942" s="240"/>
      <c r="M942" s="132">
        <v>5.1500000000000005E-4</v>
      </c>
    </row>
    <row r="943" spans="1:13" ht="15" customHeight="1">
      <c r="A943" s="136" t="s">
        <v>1392</v>
      </c>
      <c r="B943" s="153" t="s">
        <v>1393</v>
      </c>
      <c r="C943" s="138">
        <v>4.5399999999999998E-4</v>
      </c>
      <c r="D943" s="139"/>
      <c r="E943" s="261">
        <v>4.57E-4</v>
      </c>
      <c r="F943" s="133">
        <v>935</v>
      </c>
      <c r="G943" s="141">
        <v>100</v>
      </c>
      <c r="H943" s="142"/>
      <c r="J943" s="153" t="s">
        <v>1393</v>
      </c>
      <c r="K943" s="138">
        <v>4.5399999999999998E-4</v>
      </c>
      <c r="L943" s="139"/>
      <c r="M943" s="261">
        <v>4.57E-4</v>
      </c>
    </row>
    <row r="944" spans="1:13" ht="15" customHeight="1">
      <c r="A944" s="646" t="s">
        <v>1394</v>
      </c>
      <c r="B944" s="649" t="s">
        <v>1395</v>
      </c>
      <c r="C944" s="652">
        <v>4.6200000000000001E-4</v>
      </c>
      <c r="D944" s="151" t="s">
        <v>560</v>
      </c>
      <c r="E944" s="144">
        <v>0</v>
      </c>
      <c r="F944" s="133">
        <v>936</v>
      </c>
      <c r="G944" s="664">
        <v>100</v>
      </c>
      <c r="H944" s="690"/>
      <c r="J944" s="145" t="s">
        <v>1395</v>
      </c>
      <c r="K944" s="146">
        <v>4.6200000000000001E-4</v>
      </c>
      <c r="L944" s="151" t="s">
        <v>560</v>
      </c>
      <c r="M944" s="144">
        <v>0</v>
      </c>
    </row>
    <row r="945" spans="1:13" ht="15" customHeight="1">
      <c r="A945" s="646"/>
      <c r="B945" s="649"/>
      <c r="C945" s="652"/>
      <c r="D945" s="147" t="s">
        <v>556</v>
      </c>
      <c r="E945" s="148">
        <v>4.1599999999999997E-4</v>
      </c>
      <c r="F945" s="133">
        <v>937</v>
      </c>
      <c r="G945" s="664"/>
      <c r="H945" s="690"/>
      <c r="J945" s="145" t="s">
        <v>1396</v>
      </c>
      <c r="K945" s="145">
        <v>4.6200000000000001E-4</v>
      </c>
      <c r="L945" s="147" t="s">
        <v>556</v>
      </c>
      <c r="M945" s="148">
        <v>4.1599999999999997E-4</v>
      </c>
    </row>
    <row r="946" spans="1:13" ht="15" customHeight="1">
      <c r="A946" s="670"/>
      <c r="B946" s="671"/>
      <c r="C946" s="672"/>
      <c r="D946" s="161" t="s">
        <v>557</v>
      </c>
      <c r="E946" s="162">
        <v>4.28E-4</v>
      </c>
      <c r="F946" s="133">
        <v>938</v>
      </c>
      <c r="G946" s="673"/>
      <c r="H946" s="698"/>
      <c r="J946" s="145" t="s">
        <v>1396</v>
      </c>
      <c r="K946" s="145">
        <v>4.6200000000000001E-4</v>
      </c>
      <c r="L946" s="161" t="s">
        <v>557</v>
      </c>
      <c r="M946" s="162">
        <v>4.28E-4</v>
      </c>
    </row>
    <row r="947" spans="1:13" ht="15" customHeight="1">
      <c r="A947" s="221" t="s">
        <v>1397</v>
      </c>
      <c r="B947" s="238" t="s">
        <v>1398</v>
      </c>
      <c r="C947" s="239">
        <v>4.5399999999999998E-4</v>
      </c>
      <c r="D947" s="240"/>
      <c r="E947" s="132">
        <v>4.57E-4</v>
      </c>
      <c r="F947" s="133">
        <v>939</v>
      </c>
      <c r="G947" s="241">
        <v>100</v>
      </c>
      <c r="H947" s="242"/>
      <c r="J947" s="238" t="s">
        <v>1398</v>
      </c>
      <c r="K947" s="239">
        <v>4.5399999999999998E-4</v>
      </c>
      <c r="L947" s="240"/>
      <c r="M947" s="132">
        <v>4.57E-4</v>
      </c>
    </row>
    <row r="948" spans="1:13" ht="30" customHeight="1">
      <c r="A948" s="136" t="s">
        <v>1399</v>
      </c>
      <c r="B948" s="153" t="s">
        <v>1400</v>
      </c>
      <c r="C948" s="138">
        <v>4.6299999999999998E-4</v>
      </c>
      <c r="D948" s="139"/>
      <c r="E948" s="140">
        <v>4.6999999999999999E-4</v>
      </c>
      <c r="F948" s="133">
        <v>940</v>
      </c>
      <c r="G948" s="141">
        <v>72.62</v>
      </c>
      <c r="H948" s="297" t="s">
        <v>561</v>
      </c>
      <c r="J948" s="153" t="s">
        <v>1400</v>
      </c>
      <c r="K948" s="138">
        <v>4.6299999999999998E-4</v>
      </c>
      <c r="L948" s="139"/>
      <c r="M948" s="140">
        <v>4.6999999999999999E-4</v>
      </c>
    </row>
    <row r="949" spans="1:13" ht="15" customHeight="1">
      <c r="A949" s="646" t="s">
        <v>1401</v>
      </c>
      <c r="B949" s="649" t="s">
        <v>1402</v>
      </c>
      <c r="C949" s="652">
        <v>5.8E-5</v>
      </c>
      <c r="D949" s="151" t="s">
        <v>560</v>
      </c>
      <c r="E949" s="144">
        <v>2.8899999999999998E-4</v>
      </c>
      <c r="F949" s="133">
        <v>941</v>
      </c>
      <c r="G949" s="664">
        <v>100</v>
      </c>
      <c r="H949" s="690"/>
      <c r="J949" s="145" t="s">
        <v>1402</v>
      </c>
      <c r="K949" s="146">
        <v>5.8E-5</v>
      </c>
      <c r="L949" s="151" t="s">
        <v>560</v>
      </c>
      <c r="M949" s="144">
        <v>2.8899999999999998E-4</v>
      </c>
    </row>
    <row r="950" spans="1:13" ht="15" customHeight="1">
      <c r="A950" s="646"/>
      <c r="B950" s="649"/>
      <c r="C950" s="652"/>
      <c r="D950" s="152" t="s">
        <v>631</v>
      </c>
      <c r="E950" s="148">
        <v>0</v>
      </c>
      <c r="F950" s="133">
        <v>942</v>
      </c>
      <c r="G950" s="664"/>
      <c r="H950" s="690"/>
      <c r="J950" s="145" t="s">
        <v>1403</v>
      </c>
      <c r="K950" s="145">
        <v>5.8E-5</v>
      </c>
      <c r="L950" s="152" t="s">
        <v>631</v>
      </c>
      <c r="M950" s="148">
        <v>0</v>
      </c>
    </row>
    <row r="951" spans="1:13" ht="15" customHeight="1">
      <c r="A951" s="646"/>
      <c r="B951" s="649"/>
      <c r="C951" s="652"/>
      <c r="D951" s="147" t="s">
        <v>584</v>
      </c>
      <c r="E951" s="148">
        <v>2.9399999999999999E-4</v>
      </c>
      <c r="F951" s="133">
        <v>943</v>
      </c>
      <c r="G951" s="664"/>
      <c r="H951" s="690"/>
      <c r="J951" s="145" t="s">
        <v>1403</v>
      </c>
      <c r="K951" s="145">
        <v>5.8E-5</v>
      </c>
      <c r="L951" s="147" t="s">
        <v>584</v>
      </c>
      <c r="M951" s="148">
        <v>2.9399999999999999E-4</v>
      </c>
    </row>
    <row r="952" spans="1:13" ht="15" customHeight="1">
      <c r="A952" s="646"/>
      <c r="B952" s="649"/>
      <c r="C952" s="652"/>
      <c r="D952" s="149" t="s">
        <v>557</v>
      </c>
      <c r="E952" s="150">
        <v>2.7999999999999998E-4</v>
      </c>
      <c r="F952" s="133">
        <v>944</v>
      </c>
      <c r="G952" s="664"/>
      <c r="H952" s="690"/>
      <c r="J952" s="145" t="s">
        <v>1403</v>
      </c>
      <c r="K952" s="145">
        <v>5.8E-5</v>
      </c>
      <c r="L952" s="149" t="s">
        <v>557</v>
      </c>
      <c r="M952" s="150">
        <v>2.7999999999999998E-4</v>
      </c>
    </row>
    <row r="953" spans="1:13" ht="15" customHeight="1">
      <c r="A953" s="136" t="s">
        <v>1404</v>
      </c>
      <c r="B953" s="153" t="s">
        <v>1405</v>
      </c>
      <c r="C953" s="138">
        <v>4.5399999999999998E-4</v>
      </c>
      <c r="D953" s="139"/>
      <c r="E953" s="140">
        <v>4.57E-4</v>
      </c>
      <c r="F953" s="133">
        <v>945</v>
      </c>
      <c r="G953" s="141">
        <v>100</v>
      </c>
      <c r="H953" s="142"/>
      <c r="J953" s="153" t="s">
        <v>1405</v>
      </c>
      <c r="K953" s="138">
        <v>4.5399999999999998E-4</v>
      </c>
      <c r="L953" s="139"/>
      <c r="M953" s="140">
        <v>4.57E-4</v>
      </c>
    </row>
    <row r="954" spans="1:13" ht="15" customHeight="1">
      <c r="A954" s="646" t="s">
        <v>1406</v>
      </c>
      <c r="B954" s="649" t="s">
        <v>1407</v>
      </c>
      <c r="C954" s="652">
        <v>4.4900000000000002E-4</v>
      </c>
      <c r="D954" s="151" t="s">
        <v>560</v>
      </c>
      <c r="E954" s="144">
        <v>0</v>
      </c>
      <c r="F954" s="133">
        <v>946</v>
      </c>
      <c r="G954" s="664">
        <v>100</v>
      </c>
      <c r="H954" s="690"/>
      <c r="J954" s="145" t="s">
        <v>1407</v>
      </c>
      <c r="K954" s="146">
        <v>4.4900000000000002E-4</v>
      </c>
      <c r="L954" s="151" t="s">
        <v>560</v>
      </c>
      <c r="M954" s="144">
        <v>0</v>
      </c>
    </row>
    <row r="955" spans="1:13" ht="15" customHeight="1">
      <c r="A955" s="646"/>
      <c r="B955" s="649"/>
      <c r="C955" s="652"/>
      <c r="D955" s="147" t="s">
        <v>569</v>
      </c>
      <c r="E955" s="148">
        <v>2.7599999999999999E-4</v>
      </c>
      <c r="F955" s="133">
        <v>947</v>
      </c>
      <c r="G955" s="664"/>
      <c r="H955" s="690"/>
      <c r="J955" s="145" t="s">
        <v>1408</v>
      </c>
      <c r="K955" s="145">
        <v>4.4900000000000002E-4</v>
      </c>
      <c r="L955" s="147" t="s">
        <v>569</v>
      </c>
      <c r="M955" s="148">
        <v>2.7599999999999999E-4</v>
      </c>
    </row>
    <row r="956" spans="1:13" ht="15" customHeight="1">
      <c r="A956" s="646"/>
      <c r="B956" s="649"/>
      <c r="C956" s="652"/>
      <c r="D956" s="147" t="s">
        <v>584</v>
      </c>
      <c r="E956" s="148">
        <v>3.5799999999999997E-4</v>
      </c>
      <c r="F956" s="133">
        <v>948</v>
      </c>
      <c r="G956" s="664"/>
      <c r="H956" s="690"/>
      <c r="J956" s="145" t="s">
        <v>1408</v>
      </c>
      <c r="K956" s="145">
        <v>4.4900000000000002E-4</v>
      </c>
      <c r="L956" s="147" t="s">
        <v>584</v>
      </c>
      <c r="M956" s="148">
        <v>3.5799999999999997E-4</v>
      </c>
    </row>
    <row r="957" spans="1:13" ht="15" customHeight="1">
      <c r="A957" s="670"/>
      <c r="B957" s="671"/>
      <c r="C957" s="672"/>
      <c r="D957" s="161" t="s">
        <v>557</v>
      </c>
      <c r="E957" s="162">
        <v>4.5800000000000002E-4</v>
      </c>
      <c r="F957" s="133">
        <v>949</v>
      </c>
      <c r="G957" s="673"/>
      <c r="H957" s="698"/>
      <c r="J957" s="145" t="s">
        <v>1408</v>
      </c>
      <c r="K957" s="145">
        <v>4.4900000000000002E-4</v>
      </c>
      <c r="L957" s="161" t="s">
        <v>557</v>
      </c>
      <c r="M957" s="162">
        <v>4.5800000000000002E-4</v>
      </c>
    </row>
    <row r="958" spans="1:13" ht="15" customHeight="1">
      <c r="A958" s="221" t="s">
        <v>1409</v>
      </c>
      <c r="B958" s="238" t="s">
        <v>1410</v>
      </c>
      <c r="C958" s="239">
        <v>3.4999999999999997E-5</v>
      </c>
      <c r="D958" s="240"/>
      <c r="E958" s="132">
        <v>3.4999999999999997E-5</v>
      </c>
      <c r="F958" s="133">
        <v>950</v>
      </c>
      <c r="G958" s="241">
        <v>100</v>
      </c>
      <c r="H958" s="242"/>
      <c r="J958" s="238" t="s">
        <v>1410</v>
      </c>
      <c r="K958" s="239">
        <v>3.4999999999999997E-5</v>
      </c>
      <c r="L958" s="240"/>
      <c r="M958" s="132">
        <v>3.4999999999999997E-5</v>
      </c>
    </row>
    <row r="959" spans="1:13" ht="15" customHeight="1">
      <c r="A959" s="646" t="s">
        <v>1411</v>
      </c>
      <c r="B959" s="662" t="s">
        <v>1412</v>
      </c>
      <c r="C959" s="652">
        <v>3.5599999999999998E-4</v>
      </c>
      <c r="D959" s="151" t="s">
        <v>560</v>
      </c>
      <c r="E959" s="144">
        <v>0</v>
      </c>
      <c r="F959" s="133">
        <v>951</v>
      </c>
      <c r="G959" s="664">
        <v>94.85</v>
      </c>
      <c r="H959" s="690" t="s">
        <v>561</v>
      </c>
      <c r="J959" s="159" t="s">
        <v>1412</v>
      </c>
      <c r="K959" s="146">
        <v>3.5599999999999998E-4</v>
      </c>
      <c r="L959" s="151" t="s">
        <v>560</v>
      </c>
      <c r="M959" s="144">
        <v>0</v>
      </c>
    </row>
    <row r="960" spans="1:13" ht="15" customHeight="1">
      <c r="A960" s="646"/>
      <c r="B960" s="662"/>
      <c r="C960" s="652"/>
      <c r="D960" s="147" t="s">
        <v>569</v>
      </c>
      <c r="E960" s="148">
        <v>2.99E-4</v>
      </c>
      <c r="F960" s="133">
        <v>952</v>
      </c>
      <c r="G960" s="664"/>
      <c r="H960" s="690"/>
      <c r="J960" s="145" t="s">
        <v>1413</v>
      </c>
      <c r="K960" s="145">
        <v>3.5599999999999998E-4</v>
      </c>
      <c r="L960" s="147" t="s">
        <v>569</v>
      </c>
      <c r="M960" s="148">
        <v>2.99E-4</v>
      </c>
    </row>
    <row r="961" spans="1:13" ht="15" customHeight="1">
      <c r="A961" s="646"/>
      <c r="B961" s="662"/>
      <c r="C961" s="652"/>
      <c r="D961" s="147" t="s">
        <v>584</v>
      </c>
      <c r="E961" s="148">
        <v>3.9599999999999998E-4</v>
      </c>
      <c r="F961" s="133">
        <v>953</v>
      </c>
      <c r="G961" s="664"/>
      <c r="H961" s="690"/>
      <c r="J961" s="145" t="s">
        <v>1413</v>
      </c>
      <c r="K961" s="145">
        <v>3.5599999999999998E-4</v>
      </c>
      <c r="L961" s="147" t="s">
        <v>584</v>
      </c>
      <c r="M961" s="148">
        <v>3.9599999999999998E-4</v>
      </c>
    </row>
    <row r="962" spans="1:13" ht="15" customHeight="1">
      <c r="A962" s="646"/>
      <c r="B962" s="662"/>
      <c r="C962" s="652"/>
      <c r="D962" s="149" t="s">
        <v>557</v>
      </c>
      <c r="E962" s="150">
        <v>2.8600000000000001E-4</v>
      </c>
      <c r="F962" s="133">
        <v>954</v>
      </c>
      <c r="G962" s="664"/>
      <c r="H962" s="690"/>
      <c r="J962" s="145" t="s">
        <v>1413</v>
      </c>
      <c r="K962" s="145">
        <v>3.5599999999999998E-4</v>
      </c>
      <c r="L962" s="149" t="s">
        <v>557</v>
      </c>
      <c r="M962" s="150">
        <v>2.8600000000000001E-4</v>
      </c>
    </row>
    <row r="963" spans="1:13" ht="15" customHeight="1">
      <c r="A963" s="136" t="s">
        <v>1414</v>
      </c>
      <c r="B963" s="153" t="s">
        <v>1415</v>
      </c>
      <c r="C963" s="323">
        <v>2.5300000000000002E-4</v>
      </c>
      <c r="D963" s="274"/>
      <c r="E963" s="324">
        <v>3.4000000000000002E-4</v>
      </c>
      <c r="F963" s="133">
        <v>955</v>
      </c>
      <c r="G963" s="134">
        <v>100</v>
      </c>
      <c r="H963" s="142"/>
      <c r="J963" s="153" t="s">
        <v>1415</v>
      </c>
      <c r="K963" s="323">
        <v>2.5300000000000002E-4</v>
      </c>
      <c r="L963" s="274"/>
      <c r="M963" s="324">
        <v>3.4000000000000002E-4</v>
      </c>
    </row>
    <row r="964" spans="1:13" ht="15" customHeight="1">
      <c r="A964" s="646" t="s">
        <v>1416</v>
      </c>
      <c r="B964" s="649" t="s">
        <v>1417</v>
      </c>
      <c r="C964" s="652">
        <v>5.5099999999999995E-4</v>
      </c>
      <c r="D964" s="151" t="s">
        <v>560</v>
      </c>
      <c r="E964" s="194">
        <v>0</v>
      </c>
      <c r="F964" s="133">
        <v>956</v>
      </c>
      <c r="G964" s="702">
        <v>100</v>
      </c>
      <c r="H964" s="687"/>
      <c r="J964" s="145" t="s">
        <v>1417</v>
      </c>
      <c r="K964" s="146">
        <v>5.5099999999999995E-4</v>
      </c>
      <c r="L964" s="151" t="s">
        <v>560</v>
      </c>
      <c r="M964" s="194">
        <v>0</v>
      </c>
    </row>
    <row r="965" spans="1:13" ht="15" customHeight="1">
      <c r="A965" s="646"/>
      <c r="B965" s="649"/>
      <c r="C965" s="652"/>
      <c r="D965" s="131" t="s">
        <v>556</v>
      </c>
      <c r="E965" s="148">
        <v>4.8299999999999998E-4</v>
      </c>
      <c r="F965" s="133">
        <v>957</v>
      </c>
      <c r="G965" s="702"/>
      <c r="H965" s="687"/>
      <c r="J965" s="145" t="s">
        <v>1418</v>
      </c>
      <c r="K965" s="145">
        <v>5.5099999999999995E-4</v>
      </c>
      <c r="L965" s="131" t="s">
        <v>556</v>
      </c>
      <c r="M965" s="148">
        <v>4.8299999999999998E-4</v>
      </c>
    </row>
    <row r="966" spans="1:13" ht="15" customHeight="1">
      <c r="A966" s="646"/>
      <c r="B966" s="649"/>
      <c r="C966" s="652"/>
      <c r="D966" s="149" t="s">
        <v>557</v>
      </c>
      <c r="E966" s="132">
        <v>4.3600000000000008E-4</v>
      </c>
      <c r="F966" s="133">
        <v>958</v>
      </c>
      <c r="G966" s="702"/>
      <c r="H966" s="687"/>
      <c r="J966" s="145" t="s">
        <v>1418</v>
      </c>
      <c r="K966" s="145">
        <v>5.5099999999999995E-4</v>
      </c>
      <c r="L966" s="149" t="s">
        <v>557</v>
      </c>
      <c r="M966" s="132">
        <v>4.3600000000000008E-4</v>
      </c>
    </row>
    <row r="967" spans="1:13" ht="15" customHeight="1">
      <c r="A967" s="646" t="s">
        <v>1419</v>
      </c>
      <c r="B967" s="649" t="s">
        <v>1420</v>
      </c>
      <c r="C967" s="652">
        <v>5.5400000000000002E-4</v>
      </c>
      <c r="D967" s="151" t="s">
        <v>560</v>
      </c>
      <c r="E967" s="144">
        <v>0</v>
      </c>
      <c r="F967" s="133">
        <v>959</v>
      </c>
      <c r="G967" s="699">
        <v>100</v>
      </c>
      <c r="H967" s="687"/>
      <c r="J967" s="145" t="s">
        <v>1420</v>
      </c>
      <c r="K967" s="146">
        <v>5.5400000000000002E-4</v>
      </c>
      <c r="L967" s="151" t="s">
        <v>560</v>
      </c>
      <c r="M967" s="144">
        <v>0</v>
      </c>
    </row>
    <row r="968" spans="1:13" ht="15" customHeight="1">
      <c r="A968" s="646"/>
      <c r="B968" s="649"/>
      <c r="C968" s="652"/>
      <c r="D968" s="131" t="s">
        <v>556</v>
      </c>
      <c r="E968" s="148">
        <v>4.8700000000000002E-4</v>
      </c>
      <c r="F968" s="133">
        <v>960</v>
      </c>
      <c r="G968" s="699"/>
      <c r="H968" s="687"/>
      <c r="J968" s="145" t="s">
        <v>1421</v>
      </c>
      <c r="K968" s="145">
        <v>5.5400000000000002E-4</v>
      </c>
      <c r="L968" s="131" t="s">
        <v>556</v>
      </c>
      <c r="M968" s="148">
        <v>4.8700000000000002E-4</v>
      </c>
    </row>
    <row r="969" spans="1:13" ht="15" customHeight="1">
      <c r="A969" s="670"/>
      <c r="B969" s="671"/>
      <c r="C969" s="672"/>
      <c r="D969" s="161" t="s">
        <v>557</v>
      </c>
      <c r="E969" s="162">
        <v>4.37E-4</v>
      </c>
      <c r="F969" s="133">
        <v>961</v>
      </c>
      <c r="G969" s="700"/>
      <c r="H969" s="701"/>
      <c r="J969" s="145" t="s">
        <v>1421</v>
      </c>
      <c r="K969" s="145">
        <v>5.5400000000000002E-4</v>
      </c>
      <c r="L969" s="161" t="s">
        <v>557</v>
      </c>
      <c r="M969" s="162">
        <v>4.37E-4</v>
      </c>
    </row>
    <row r="970" spans="1:13" ht="15" customHeight="1">
      <c r="A970" s="221" t="s">
        <v>1422</v>
      </c>
      <c r="B970" s="238" t="s">
        <v>1423</v>
      </c>
      <c r="C970" s="239">
        <v>4.8000000000000001E-4</v>
      </c>
      <c r="D970" s="240"/>
      <c r="E970" s="132">
        <v>5.4900000000000001E-4</v>
      </c>
      <c r="F970" s="133">
        <v>962</v>
      </c>
      <c r="G970" s="241">
        <v>100</v>
      </c>
      <c r="H970" s="242"/>
      <c r="J970" s="238" t="s">
        <v>1423</v>
      </c>
      <c r="K970" s="239">
        <v>4.8000000000000001E-4</v>
      </c>
      <c r="L970" s="240"/>
      <c r="M970" s="132">
        <v>5.4900000000000001E-4</v>
      </c>
    </row>
    <row r="971" spans="1:13" ht="15" customHeight="1">
      <c r="A971" s="136" t="s">
        <v>1424</v>
      </c>
      <c r="B971" s="153" t="s">
        <v>1425</v>
      </c>
      <c r="C971" s="138">
        <v>1.0900000000000001E-4</v>
      </c>
      <c r="D971" s="139"/>
      <c r="E971" s="140">
        <v>4.2000000000000002E-4</v>
      </c>
      <c r="F971" s="133">
        <v>963</v>
      </c>
      <c r="G971" s="141">
        <v>100</v>
      </c>
      <c r="H971" s="142"/>
      <c r="J971" s="153" t="s">
        <v>1425</v>
      </c>
      <c r="K971" s="138">
        <v>1.0900000000000001E-4</v>
      </c>
      <c r="L971" s="139"/>
      <c r="M971" s="140">
        <v>4.2000000000000002E-4</v>
      </c>
    </row>
    <row r="972" spans="1:13" ht="15" customHeight="1">
      <c r="A972" s="136" t="s">
        <v>1426</v>
      </c>
      <c r="B972" s="153" t="s">
        <v>1427</v>
      </c>
      <c r="C972" s="138">
        <v>4.1999999999999998E-5</v>
      </c>
      <c r="D972" s="139"/>
      <c r="E972" s="140">
        <v>4.9600000000000002E-4</v>
      </c>
      <c r="F972" s="133">
        <v>964</v>
      </c>
      <c r="G972" s="141">
        <v>100</v>
      </c>
      <c r="H972" s="142"/>
      <c r="J972" s="153" t="s">
        <v>1427</v>
      </c>
      <c r="K972" s="138">
        <v>4.1999999999999998E-5</v>
      </c>
      <c r="L972" s="139"/>
      <c r="M972" s="140">
        <v>4.9600000000000002E-4</v>
      </c>
    </row>
    <row r="973" spans="1:13" ht="15" customHeight="1">
      <c r="A973" s="136" t="s">
        <v>1428</v>
      </c>
      <c r="B973" s="153" t="s">
        <v>1429</v>
      </c>
      <c r="C973" s="138">
        <v>4.35E-4</v>
      </c>
      <c r="D973" s="139"/>
      <c r="E973" s="140">
        <v>4.0000000000000002E-4</v>
      </c>
      <c r="F973" s="133">
        <v>965</v>
      </c>
      <c r="G973" s="141">
        <v>100</v>
      </c>
      <c r="H973" s="142"/>
      <c r="J973" s="153" t="s">
        <v>1429</v>
      </c>
      <c r="K973" s="138">
        <v>4.35E-4</v>
      </c>
      <c r="L973" s="139"/>
      <c r="M973" s="140">
        <v>4.0000000000000002E-4</v>
      </c>
    </row>
    <row r="974" spans="1:13" ht="15" customHeight="1">
      <c r="A974" s="136" t="s">
        <v>1430</v>
      </c>
      <c r="B974" s="153" t="s">
        <v>1431</v>
      </c>
      <c r="C974" s="138">
        <v>5.7499999999999999E-4</v>
      </c>
      <c r="D974" s="139"/>
      <c r="E974" s="140">
        <v>5.1900000000000004E-4</v>
      </c>
      <c r="F974" s="133">
        <v>966</v>
      </c>
      <c r="G974" s="141">
        <v>100</v>
      </c>
      <c r="H974" s="142"/>
      <c r="J974" s="153" t="s">
        <v>1431</v>
      </c>
      <c r="K974" s="138">
        <v>5.7499999999999999E-4</v>
      </c>
      <c r="L974" s="139"/>
      <c r="M974" s="140">
        <v>5.1900000000000004E-4</v>
      </c>
    </row>
    <row r="975" spans="1:13" ht="15" customHeight="1">
      <c r="A975" s="646" t="s">
        <v>1432</v>
      </c>
      <c r="B975" s="649" t="s">
        <v>1433</v>
      </c>
      <c r="C975" s="652">
        <v>5.5400000000000002E-4</v>
      </c>
      <c r="D975" s="151" t="s">
        <v>560</v>
      </c>
      <c r="E975" s="194">
        <v>0</v>
      </c>
      <c r="F975" s="133">
        <v>967</v>
      </c>
      <c r="G975" s="664">
        <v>100</v>
      </c>
      <c r="H975" s="690"/>
      <c r="J975" s="145" t="s">
        <v>1433</v>
      </c>
      <c r="K975" s="146">
        <v>5.5400000000000002E-4</v>
      </c>
      <c r="L975" s="151" t="s">
        <v>560</v>
      </c>
      <c r="M975" s="194">
        <v>0</v>
      </c>
    </row>
    <row r="976" spans="1:13" ht="15" customHeight="1">
      <c r="A976" s="646"/>
      <c r="B976" s="649"/>
      <c r="C976" s="652"/>
      <c r="D976" s="152" t="s">
        <v>562</v>
      </c>
      <c r="E976" s="148">
        <v>4.86E-4</v>
      </c>
      <c r="F976" s="133">
        <v>968</v>
      </c>
      <c r="G976" s="664"/>
      <c r="H976" s="690"/>
      <c r="J976" s="145" t="s">
        <v>1434</v>
      </c>
      <c r="K976" s="145">
        <v>5.5400000000000002E-4</v>
      </c>
      <c r="L976" s="152" t="s">
        <v>562</v>
      </c>
      <c r="M976" s="148">
        <v>4.86E-4</v>
      </c>
    </row>
    <row r="977" spans="1:13" ht="15" customHeight="1">
      <c r="A977" s="646"/>
      <c r="B977" s="649"/>
      <c r="C977" s="652"/>
      <c r="D977" s="149" t="s">
        <v>557</v>
      </c>
      <c r="E977" s="132">
        <v>4.35E-4</v>
      </c>
      <c r="F977" s="133">
        <v>969</v>
      </c>
      <c r="G977" s="664"/>
      <c r="H977" s="690"/>
      <c r="J977" s="145" t="s">
        <v>1434</v>
      </c>
      <c r="K977" s="145">
        <v>5.5400000000000002E-4</v>
      </c>
      <c r="L977" s="149" t="s">
        <v>557</v>
      </c>
      <c r="M977" s="132">
        <v>4.35E-4</v>
      </c>
    </row>
    <row r="978" spans="1:13" ht="15" customHeight="1">
      <c r="A978" s="136" t="s">
        <v>1435</v>
      </c>
      <c r="B978" s="137" t="s">
        <v>1436</v>
      </c>
      <c r="C978" s="323">
        <v>4.44E-4</v>
      </c>
      <c r="D978" s="274"/>
      <c r="E978" s="325">
        <v>4.5300000000000001E-4</v>
      </c>
      <c r="F978" s="133">
        <v>970</v>
      </c>
      <c r="G978" s="141">
        <v>100</v>
      </c>
      <c r="H978" s="297"/>
      <c r="J978" s="137" t="s">
        <v>1436</v>
      </c>
      <c r="K978" s="323">
        <v>4.44E-4</v>
      </c>
      <c r="L978" s="274"/>
      <c r="M978" s="325">
        <v>4.5300000000000001E-4</v>
      </c>
    </row>
    <row r="979" spans="1:13" ht="30" customHeight="1">
      <c r="A979" s="136" t="s">
        <v>1437</v>
      </c>
      <c r="B979" s="153" t="s">
        <v>1438</v>
      </c>
      <c r="C979" s="138">
        <v>4.4000000000000002E-4</v>
      </c>
      <c r="D979" s="139"/>
      <c r="E979" s="261">
        <v>3.8400000000000001E-4</v>
      </c>
      <c r="F979" s="133">
        <v>971</v>
      </c>
      <c r="G979" s="141">
        <v>1.43</v>
      </c>
      <c r="H979" s="297" t="s">
        <v>690</v>
      </c>
      <c r="J979" s="153" t="s">
        <v>1438</v>
      </c>
      <c r="K979" s="138">
        <v>4.4000000000000002E-4</v>
      </c>
      <c r="L979" s="139"/>
      <c r="M979" s="261">
        <v>3.8400000000000001E-4</v>
      </c>
    </row>
    <row r="980" spans="1:13" ht="15" customHeight="1">
      <c r="A980" s="646" t="s">
        <v>1439</v>
      </c>
      <c r="B980" s="662" t="s">
        <v>1440</v>
      </c>
      <c r="C980" s="652">
        <v>3.1E-4</v>
      </c>
      <c r="D980" s="326" t="s">
        <v>603</v>
      </c>
      <c r="E980" s="327">
        <v>0</v>
      </c>
      <c r="F980" s="133">
        <v>972</v>
      </c>
      <c r="G980" s="664">
        <v>100</v>
      </c>
      <c r="H980" s="690"/>
      <c r="J980" s="159" t="s">
        <v>1440</v>
      </c>
      <c r="K980" s="146">
        <v>3.1E-4</v>
      </c>
      <c r="L980" s="326" t="s">
        <v>603</v>
      </c>
      <c r="M980" s="327">
        <v>0</v>
      </c>
    </row>
    <row r="981" spans="1:13" ht="15" customHeight="1">
      <c r="A981" s="646"/>
      <c r="B981" s="662"/>
      <c r="C981" s="652"/>
      <c r="D981" s="183" t="s">
        <v>631</v>
      </c>
      <c r="E981" s="164">
        <v>3.3799999999999998E-4</v>
      </c>
      <c r="F981" s="133">
        <v>973</v>
      </c>
      <c r="G981" s="664"/>
      <c r="H981" s="690"/>
      <c r="J981" s="145" t="s">
        <v>1441</v>
      </c>
      <c r="K981" s="145">
        <v>3.1E-4</v>
      </c>
      <c r="L981" s="183" t="s">
        <v>631</v>
      </c>
      <c r="M981" s="164">
        <v>3.3799999999999998E-4</v>
      </c>
    </row>
    <row r="982" spans="1:13" ht="15" customHeight="1">
      <c r="A982" s="646"/>
      <c r="B982" s="662"/>
      <c r="C982" s="652"/>
      <c r="D982" s="147" t="s">
        <v>584</v>
      </c>
      <c r="E982" s="148">
        <v>3.5399999999999999E-4</v>
      </c>
      <c r="F982" s="133">
        <v>974</v>
      </c>
      <c r="G982" s="664"/>
      <c r="H982" s="690"/>
      <c r="J982" s="145" t="s">
        <v>1441</v>
      </c>
      <c r="K982" s="145">
        <v>3.1E-4</v>
      </c>
      <c r="L982" s="147" t="s">
        <v>584</v>
      </c>
      <c r="M982" s="148">
        <v>3.5399999999999999E-4</v>
      </c>
    </row>
    <row r="983" spans="1:13" ht="15" customHeight="1">
      <c r="A983" s="646"/>
      <c r="B983" s="662"/>
      <c r="C983" s="652"/>
      <c r="D983" s="149" t="s">
        <v>557</v>
      </c>
      <c r="E983" s="150">
        <v>4.2000000000000002E-4</v>
      </c>
      <c r="F983" s="133">
        <v>975</v>
      </c>
      <c r="G983" s="664"/>
      <c r="H983" s="690"/>
      <c r="J983" s="145" t="s">
        <v>1441</v>
      </c>
      <c r="K983" s="145">
        <v>3.1E-4</v>
      </c>
      <c r="L983" s="149" t="s">
        <v>557</v>
      </c>
      <c r="M983" s="150">
        <v>4.2000000000000002E-4</v>
      </c>
    </row>
    <row r="984" spans="1:13" ht="15" customHeight="1">
      <c r="A984" s="136" t="s">
        <v>1442</v>
      </c>
      <c r="B984" s="153" t="s">
        <v>1443</v>
      </c>
      <c r="C984" s="138">
        <v>4.5399999999999998E-4</v>
      </c>
      <c r="D984" s="224"/>
      <c r="E984" s="244">
        <v>4.57E-4</v>
      </c>
      <c r="F984" s="133">
        <v>976</v>
      </c>
      <c r="G984" s="141">
        <v>100</v>
      </c>
      <c r="H984" s="142"/>
      <c r="J984" s="153" t="s">
        <v>1443</v>
      </c>
      <c r="K984" s="138">
        <v>4.5399999999999998E-4</v>
      </c>
      <c r="L984" s="224"/>
      <c r="M984" s="244">
        <v>4.57E-4</v>
      </c>
    </row>
    <row r="985" spans="1:13" ht="15" customHeight="1">
      <c r="A985" s="646" t="s">
        <v>1444</v>
      </c>
      <c r="B985" s="649" t="s">
        <v>1445</v>
      </c>
      <c r="C985" s="652" t="s">
        <v>635</v>
      </c>
      <c r="D985" s="173" t="s">
        <v>603</v>
      </c>
      <c r="E985" s="144">
        <v>4.0000000000000002E-4</v>
      </c>
      <c r="F985" s="133">
        <v>977</v>
      </c>
      <c r="G985" s="664" t="s">
        <v>555</v>
      </c>
      <c r="H985" s="690"/>
      <c r="J985" s="145" t="s">
        <v>1445</v>
      </c>
      <c r="K985" s="146">
        <v>4.4099999999999999E-4</v>
      </c>
      <c r="L985" s="173" t="s">
        <v>603</v>
      </c>
      <c r="M985" s="144">
        <v>4.0000000000000002E-4</v>
      </c>
    </row>
    <row r="986" spans="1:13" ht="15" customHeight="1">
      <c r="A986" s="646"/>
      <c r="B986" s="649"/>
      <c r="C986" s="652"/>
      <c r="D986" s="152" t="s">
        <v>562</v>
      </c>
      <c r="E986" s="148" t="s">
        <v>635</v>
      </c>
      <c r="F986" s="133">
        <v>978</v>
      </c>
      <c r="G986" s="664"/>
      <c r="H986" s="690"/>
      <c r="J986" s="145" t="s">
        <v>1446</v>
      </c>
      <c r="K986" s="145">
        <v>4.4099999999999999E-4</v>
      </c>
      <c r="L986" s="152" t="s">
        <v>562</v>
      </c>
      <c r="M986" s="148">
        <v>4.4099999999999999E-4</v>
      </c>
    </row>
    <row r="987" spans="1:13" ht="15" customHeight="1">
      <c r="A987" s="670"/>
      <c r="B987" s="671"/>
      <c r="C987" s="672"/>
      <c r="D987" s="161" t="s">
        <v>557</v>
      </c>
      <c r="E987" s="162">
        <v>9.2999999999999997E-5</v>
      </c>
      <c r="F987" s="133">
        <v>979</v>
      </c>
      <c r="G987" s="673"/>
      <c r="H987" s="698"/>
      <c r="J987" s="145" t="s">
        <v>1446</v>
      </c>
      <c r="K987" s="145">
        <v>4.4099999999999999E-4</v>
      </c>
      <c r="L987" s="161" t="s">
        <v>557</v>
      </c>
      <c r="M987" s="162">
        <v>9.2999999999999997E-5</v>
      </c>
    </row>
    <row r="988" spans="1:13" ht="15" customHeight="1">
      <c r="A988" s="221" t="s">
        <v>1447</v>
      </c>
      <c r="B988" s="238" t="s">
        <v>1448</v>
      </c>
      <c r="C988" s="239" t="s">
        <v>635</v>
      </c>
      <c r="D988" s="240"/>
      <c r="E988" s="132" t="s">
        <v>635</v>
      </c>
      <c r="F988" s="133">
        <v>980</v>
      </c>
      <c r="G988" s="241" t="s">
        <v>555</v>
      </c>
      <c r="H988" s="242"/>
      <c r="J988" s="238" t="s">
        <v>1448</v>
      </c>
      <c r="K988" s="239">
        <v>4.4099999999999999E-4</v>
      </c>
      <c r="L988" s="240"/>
      <c r="M988" s="132">
        <v>4.4099999999999999E-4</v>
      </c>
    </row>
    <row r="989" spans="1:13" ht="15" customHeight="1">
      <c r="A989" s="646" t="s">
        <v>1449</v>
      </c>
      <c r="B989" s="649" t="s">
        <v>1450</v>
      </c>
      <c r="C989" s="652">
        <v>3.8299999999999999E-4</v>
      </c>
      <c r="D989" s="151" t="s">
        <v>560</v>
      </c>
      <c r="E989" s="144">
        <v>0</v>
      </c>
      <c r="F989" s="133">
        <v>981</v>
      </c>
      <c r="G989" s="664">
        <v>23.28</v>
      </c>
      <c r="H989" s="690" t="s">
        <v>561</v>
      </c>
      <c r="J989" s="145" t="s">
        <v>1450</v>
      </c>
      <c r="K989" s="146">
        <v>3.8299999999999999E-4</v>
      </c>
      <c r="L989" s="151" t="s">
        <v>560</v>
      </c>
      <c r="M989" s="144">
        <v>0</v>
      </c>
    </row>
    <row r="990" spans="1:13" ht="15" customHeight="1">
      <c r="A990" s="646"/>
      <c r="B990" s="649"/>
      <c r="C990" s="652"/>
      <c r="D990" s="131" t="s">
        <v>556</v>
      </c>
      <c r="E990" s="148">
        <v>1.9599999999999999E-4</v>
      </c>
      <c r="F990" s="133">
        <v>982</v>
      </c>
      <c r="G990" s="664"/>
      <c r="H990" s="690"/>
      <c r="J990" s="145" t="s">
        <v>1451</v>
      </c>
      <c r="K990" s="145">
        <v>3.8299999999999999E-4</v>
      </c>
      <c r="L990" s="131" t="s">
        <v>556</v>
      </c>
      <c r="M990" s="148">
        <v>1.9599999999999999E-4</v>
      </c>
    </row>
    <row r="991" spans="1:13" ht="15" customHeight="1">
      <c r="A991" s="646"/>
      <c r="B991" s="649"/>
      <c r="C991" s="652"/>
      <c r="D991" s="149" t="s">
        <v>557</v>
      </c>
      <c r="E991" s="150">
        <v>1.74E-4</v>
      </c>
      <c r="F991" s="133">
        <v>983</v>
      </c>
      <c r="G991" s="664"/>
      <c r="H991" s="690"/>
      <c r="J991" s="145" t="s">
        <v>1451</v>
      </c>
      <c r="K991" s="145">
        <v>3.8299999999999999E-4</v>
      </c>
      <c r="L991" s="149" t="s">
        <v>557</v>
      </c>
      <c r="M991" s="150">
        <v>1.74E-4</v>
      </c>
    </row>
    <row r="992" spans="1:13" ht="15" customHeight="1">
      <c r="A992" s="136" t="s">
        <v>1452</v>
      </c>
      <c r="B992" s="153" t="s">
        <v>1453</v>
      </c>
      <c r="C992" s="138">
        <v>4.6999999999999999E-4</v>
      </c>
      <c r="D992" s="139"/>
      <c r="E992" s="140">
        <v>4.1399999999999998E-4</v>
      </c>
      <c r="F992" s="133">
        <v>984</v>
      </c>
      <c r="G992" s="141">
        <v>100</v>
      </c>
      <c r="H992" s="142"/>
      <c r="J992" s="153" t="s">
        <v>1453</v>
      </c>
      <c r="K992" s="138">
        <v>4.6999999999999999E-4</v>
      </c>
      <c r="L992" s="139"/>
      <c r="M992" s="140">
        <v>4.1399999999999998E-4</v>
      </c>
    </row>
    <row r="993" spans="1:13" ht="15" customHeight="1">
      <c r="A993" s="136" t="s">
        <v>1454</v>
      </c>
      <c r="B993" s="153" t="s">
        <v>1455</v>
      </c>
      <c r="C993" s="138">
        <v>4.1800000000000002E-4</v>
      </c>
      <c r="D993" s="139"/>
      <c r="E993" s="140">
        <v>3.6200000000000002E-4</v>
      </c>
      <c r="F993" s="133">
        <v>985</v>
      </c>
      <c r="G993" s="141">
        <v>100</v>
      </c>
      <c r="H993" s="142"/>
      <c r="J993" s="153" t="s">
        <v>1455</v>
      </c>
      <c r="K993" s="138">
        <v>4.1800000000000002E-4</v>
      </c>
      <c r="L993" s="139"/>
      <c r="M993" s="140">
        <v>3.6200000000000002E-4</v>
      </c>
    </row>
    <row r="994" spans="1:13" ht="15" customHeight="1">
      <c r="A994" s="136" t="s">
        <v>1456</v>
      </c>
      <c r="B994" s="153" t="s">
        <v>1457</v>
      </c>
      <c r="C994" s="138">
        <v>4.3899999999999999E-4</v>
      </c>
      <c r="D994" s="139"/>
      <c r="E994" s="140">
        <v>3.8299999999999999E-4</v>
      </c>
      <c r="F994" s="133">
        <v>986</v>
      </c>
      <c r="G994" s="141">
        <v>100</v>
      </c>
      <c r="H994" s="142"/>
      <c r="J994" s="153" t="s">
        <v>1457</v>
      </c>
      <c r="K994" s="138">
        <v>4.3899999999999999E-4</v>
      </c>
      <c r="L994" s="139"/>
      <c r="M994" s="140">
        <v>3.8299999999999999E-4</v>
      </c>
    </row>
    <row r="995" spans="1:13" ht="30" customHeight="1">
      <c r="A995" s="136" t="s">
        <v>1458</v>
      </c>
      <c r="B995" s="153" t="s">
        <v>1459</v>
      </c>
      <c r="C995" s="138">
        <v>3.5500000000000001E-4</v>
      </c>
      <c r="D995" s="139"/>
      <c r="E995" s="140">
        <v>3.2000000000000003E-4</v>
      </c>
      <c r="F995" s="133">
        <v>987</v>
      </c>
      <c r="G995" s="141">
        <v>95.24</v>
      </c>
      <c r="H995" s="142" t="s">
        <v>561</v>
      </c>
      <c r="J995" s="153" t="s">
        <v>1459</v>
      </c>
      <c r="K995" s="138">
        <v>3.5500000000000001E-4</v>
      </c>
      <c r="L995" s="139"/>
      <c r="M995" s="140">
        <v>3.2000000000000003E-4</v>
      </c>
    </row>
    <row r="996" spans="1:13" ht="15" customHeight="1">
      <c r="A996" s="136" t="s">
        <v>1460</v>
      </c>
      <c r="B996" s="153" t="s">
        <v>1461</v>
      </c>
      <c r="C996" s="138" t="s">
        <v>635</v>
      </c>
      <c r="D996" s="139"/>
      <c r="E996" s="140">
        <v>5.0100000000000003E-4</v>
      </c>
      <c r="F996" s="133">
        <v>988</v>
      </c>
      <c r="G996" s="141" t="s">
        <v>555</v>
      </c>
      <c r="H996" s="142"/>
      <c r="J996" s="153" t="s">
        <v>1461</v>
      </c>
      <c r="K996" s="138">
        <v>4.4099999999999999E-4</v>
      </c>
      <c r="L996" s="139"/>
      <c r="M996" s="140">
        <v>5.0100000000000003E-4</v>
      </c>
    </row>
    <row r="997" spans="1:13" ht="15" customHeight="1">
      <c r="A997" s="136" t="s">
        <v>1462</v>
      </c>
      <c r="B997" s="153" t="s">
        <v>1463</v>
      </c>
      <c r="C997" s="138">
        <v>5.0500000000000002E-4</v>
      </c>
      <c r="D997" s="139"/>
      <c r="E997" s="140">
        <v>5.0500000000000002E-4</v>
      </c>
      <c r="F997" s="133">
        <v>989</v>
      </c>
      <c r="G997" s="141">
        <v>100</v>
      </c>
      <c r="H997" s="142"/>
      <c r="J997" s="153" t="s">
        <v>1463</v>
      </c>
      <c r="K997" s="138">
        <v>5.0500000000000002E-4</v>
      </c>
      <c r="L997" s="139"/>
      <c r="M997" s="140">
        <v>5.0500000000000002E-4</v>
      </c>
    </row>
    <row r="998" spans="1:13" ht="15" customHeight="1">
      <c r="A998" s="136" t="s">
        <v>1464</v>
      </c>
      <c r="B998" s="137" t="s">
        <v>1465</v>
      </c>
      <c r="C998" s="138">
        <v>4.08E-4</v>
      </c>
      <c r="D998" s="139"/>
      <c r="E998" s="140">
        <v>3.5199999999999999E-4</v>
      </c>
      <c r="F998" s="133">
        <v>990</v>
      </c>
      <c r="G998" s="141">
        <v>100</v>
      </c>
      <c r="H998" s="142"/>
      <c r="J998" s="137" t="s">
        <v>1465</v>
      </c>
      <c r="K998" s="138">
        <v>4.08E-4</v>
      </c>
      <c r="L998" s="139"/>
      <c r="M998" s="140">
        <v>3.5199999999999999E-4</v>
      </c>
    </row>
    <row r="999" spans="1:13" ht="15" customHeight="1">
      <c r="A999" s="136" t="s">
        <v>1466</v>
      </c>
      <c r="B999" s="153" t="s">
        <v>1467</v>
      </c>
      <c r="C999" s="138">
        <v>4.5399999999999998E-4</v>
      </c>
      <c r="D999" s="139"/>
      <c r="E999" s="140">
        <v>4.57E-4</v>
      </c>
      <c r="F999" s="133">
        <v>991</v>
      </c>
      <c r="G999" s="141">
        <v>100</v>
      </c>
      <c r="H999" s="142"/>
      <c r="J999" s="153" t="s">
        <v>1467</v>
      </c>
      <c r="K999" s="138">
        <v>4.5399999999999998E-4</v>
      </c>
      <c r="L999" s="139"/>
      <c r="M999" s="140">
        <v>4.57E-4</v>
      </c>
    </row>
    <row r="1000" spans="1:13" ht="15" customHeight="1">
      <c r="A1000" s="646" t="s">
        <v>1468</v>
      </c>
      <c r="B1000" s="649" t="s">
        <v>1469</v>
      </c>
      <c r="C1000" s="652">
        <v>3.5599999999999998E-4</v>
      </c>
      <c r="D1000" s="151" t="s">
        <v>560</v>
      </c>
      <c r="E1000" s="144">
        <v>0</v>
      </c>
      <c r="F1000" s="133">
        <v>992</v>
      </c>
      <c r="G1000" s="664">
        <v>100</v>
      </c>
      <c r="H1000" s="690"/>
      <c r="J1000" s="145" t="s">
        <v>1469</v>
      </c>
      <c r="K1000" s="146">
        <v>3.5599999999999998E-4</v>
      </c>
      <c r="L1000" s="151" t="s">
        <v>560</v>
      </c>
      <c r="M1000" s="144">
        <v>0</v>
      </c>
    </row>
    <row r="1001" spans="1:13" ht="15" customHeight="1">
      <c r="A1001" s="646"/>
      <c r="B1001" s="649"/>
      <c r="C1001" s="652"/>
      <c r="D1001" s="147" t="s">
        <v>569</v>
      </c>
      <c r="E1001" s="148">
        <v>0</v>
      </c>
      <c r="F1001" s="133">
        <v>993</v>
      </c>
      <c r="G1001" s="664"/>
      <c r="H1001" s="690"/>
      <c r="J1001" s="145" t="s">
        <v>1470</v>
      </c>
      <c r="K1001" s="145">
        <v>3.5599999999999998E-4</v>
      </c>
      <c r="L1001" s="147" t="s">
        <v>569</v>
      </c>
      <c r="M1001" s="148">
        <v>0</v>
      </c>
    </row>
    <row r="1002" spans="1:13" ht="15" customHeight="1">
      <c r="A1002" s="646"/>
      <c r="B1002" s="649"/>
      <c r="C1002" s="652"/>
      <c r="D1002" s="184" t="s">
        <v>632</v>
      </c>
      <c r="E1002" s="148">
        <v>0</v>
      </c>
      <c r="F1002" s="133">
        <v>994</v>
      </c>
      <c r="G1002" s="664"/>
      <c r="H1002" s="690"/>
      <c r="J1002" s="145" t="s">
        <v>1470</v>
      </c>
      <c r="K1002" s="145">
        <v>3.5599999999999998E-4</v>
      </c>
      <c r="L1002" s="184" t="s">
        <v>632</v>
      </c>
      <c r="M1002" s="148">
        <v>0</v>
      </c>
    </row>
    <row r="1003" spans="1:13" ht="15" customHeight="1">
      <c r="A1003" s="646"/>
      <c r="B1003" s="649"/>
      <c r="C1003" s="652"/>
      <c r="D1003" s="149" t="s">
        <v>557</v>
      </c>
      <c r="E1003" s="150">
        <v>2.2900000000000001E-4</v>
      </c>
      <c r="F1003" s="133">
        <v>995</v>
      </c>
      <c r="G1003" s="664"/>
      <c r="H1003" s="690"/>
      <c r="J1003" s="145" t="s">
        <v>1470</v>
      </c>
      <c r="K1003" s="145">
        <v>3.5599999999999998E-4</v>
      </c>
      <c r="L1003" s="149" t="s">
        <v>557</v>
      </c>
      <c r="M1003" s="150">
        <v>2.2900000000000001E-4</v>
      </c>
    </row>
    <row r="1004" spans="1:13" ht="15" customHeight="1">
      <c r="A1004" s="136" t="s">
        <v>1471</v>
      </c>
      <c r="B1004" s="153" t="s">
        <v>1472</v>
      </c>
      <c r="C1004" s="138">
        <v>4.7399999999999997E-4</v>
      </c>
      <c r="D1004" s="139"/>
      <c r="E1004" s="140">
        <v>5.31E-4</v>
      </c>
      <c r="F1004" s="133">
        <v>996</v>
      </c>
      <c r="G1004" s="141">
        <v>100</v>
      </c>
      <c r="H1004" s="142"/>
      <c r="J1004" s="153" t="s">
        <v>1472</v>
      </c>
      <c r="K1004" s="138">
        <v>4.7399999999999997E-4</v>
      </c>
      <c r="L1004" s="139"/>
      <c r="M1004" s="140">
        <v>5.31E-4</v>
      </c>
    </row>
    <row r="1005" spans="1:13" ht="15" customHeight="1">
      <c r="A1005" s="136" t="s">
        <v>1473</v>
      </c>
      <c r="B1005" s="153" t="s">
        <v>1474</v>
      </c>
      <c r="C1005" s="138">
        <v>7.8399999999999997E-4</v>
      </c>
      <c r="D1005" s="139"/>
      <c r="E1005" s="261">
        <v>2.6600000000000001E-4</v>
      </c>
      <c r="F1005" s="133">
        <v>997</v>
      </c>
      <c r="G1005" s="141">
        <v>100</v>
      </c>
      <c r="H1005" s="297"/>
      <c r="J1005" s="153" t="s">
        <v>1474</v>
      </c>
      <c r="K1005" s="138">
        <v>7.8399999999999997E-4</v>
      </c>
      <c r="L1005" s="139"/>
      <c r="M1005" s="261">
        <v>2.6600000000000001E-4</v>
      </c>
    </row>
    <row r="1006" spans="1:13" ht="15" customHeight="1">
      <c r="A1006" s="136" t="s">
        <v>1475</v>
      </c>
      <c r="B1006" s="328" t="s">
        <v>1476</v>
      </c>
      <c r="C1006" s="138">
        <v>7.76E-4</v>
      </c>
      <c r="D1006" s="139"/>
      <c r="E1006" s="261">
        <v>7.2199999999999999E-4</v>
      </c>
      <c r="F1006" s="133">
        <v>998</v>
      </c>
      <c r="G1006" s="141">
        <v>100</v>
      </c>
      <c r="H1006" s="142"/>
      <c r="J1006" s="328" t="s">
        <v>1476</v>
      </c>
      <c r="K1006" s="138">
        <v>7.76E-4</v>
      </c>
      <c r="L1006" s="139"/>
      <c r="M1006" s="261">
        <v>7.2199999999999999E-4</v>
      </c>
    </row>
    <row r="1007" spans="1:13" ht="15" customHeight="1">
      <c r="A1007" s="646" t="s">
        <v>1477</v>
      </c>
      <c r="B1007" s="649" t="s">
        <v>1478</v>
      </c>
      <c r="C1007" s="652">
        <v>1.5899999999999999E-4</v>
      </c>
      <c r="D1007" s="151" t="s">
        <v>560</v>
      </c>
      <c r="E1007" s="144">
        <v>0</v>
      </c>
      <c r="F1007" s="133">
        <v>999</v>
      </c>
      <c r="G1007" s="664">
        <v>100</v>
      </c>
      <c r="H1007" s="690"/>
      <c r="J1007" s="145" t="s">
        <v>1478</v>
      </c>
      <c r="K1007" s="146">
        <v>1.5899999999999999E-4</v>
      </c>
      <c r="L1007" s="151" t="s">
        <v>560</v>
      </c>
      <c r="M1007" s="144">
        <v>0</v>
      </c>
    </row>
    <row r="1008" spans="1:13" ht="15" customHeight="1">
      <c r="A1008" s="646"/>
      <c r="B1008" s="649"/>
      <c r="C1008" s="652"/>
      <c r="D1008" s="147" t="s">
        <v>556</v>
      </c>
      <c r="E1008" s="148">
        <v>3.0800000000000001E-4</v>
      </c>
      <c r="F1008" s="133">
        <v>1000</v>
      </c>
      <c r="G1008" s="664"/>
      <c r="H1008" s="690"/>
      <c r="J1008" s="145" t="s">
        <v>1479</v>
      </c>
      <c r="K1008" s="145">
        <v>1.5899999999999999E-4</v>
      </c>
      <c r="L1008" s="147" t="s">
        <v>556</v>
      </c>
      <c r="M1008" s="148">
        <v>3.0800000000000001E-4</v>
      </c>
    </row>
    <row r="1009" spans="1:13" ht="15" customHeight="1">
      <c r="A1009" s="646"/>
      <c r="B1009" s="649"/>
      <c r="C1009" s="652"/>
      <c r="D1009" s="149" t="s">
        <v>557</v>
      </c>
      <c r="E1009" s="150">
        <v>2.7700000000000001E-4</v>
      </c>
      <c r="F1009" s="133">
        <v>1001</v>
      </c>
      <c r="G1009" s="664"/>
      <c r="H1009" s="690"/>
      <c r="J1009" s="145" t="s">
        <v>1479</v>
      </c>
      <c r="K1009" s="145">
        <v>1.5899999999999999E-4</v>
      </c>
      <c r="L1009" s="149" t="s">
        <v>557</v>
      </c>
      <c r="M1009" s="150">
        <v>2.7700000000000001E-4</v>
      </c>
    </row>
    <row r="1010" spans="1:13" ht="15" customHeight="1">
      <c r="A1010" s="136" t="s">
        <v>1480</v>
      </c>
      <c r="B1010" s="153" t="s">
        <v>1481</v>
      </c>
      <c r="C1010" s="138">
        <v>4.4499999999999997E-4</v>
      </c>
      <c r="D1010" s="139"/>
      <c r="E1010" s="140">
        <v>4.8299999999999998E-4</v>
      </c>
      <c r="F1010" s="133">
        <v>1002</v>
      </c>
      <c r="G1010" s="141">
        <v>100</v>
      </c>
      <c r="H1010" s="142"/>
      <c r="J1010" s="153" t="s">
        <v>1481</v>
      </c>
      <c r="K1010" s="138">
        <v>4.4499999999999997E-4</v>
      </c>
      <c r="L1010" s="139"/>
      <c r="M1010" s="140">
        <v>4.8299999999999998E-4</v>
      </c>
    </row>
    <row r="1011" spans="1:13" ht="15" customHeight="1">
      <c r="A1011" s="646" t="s">
        <v>1482</v>
      </c>
      <c r="B1011" s="649" t="s">
        <v>1483</v>
      </c>
      <c r="C1011" s="652">
        <v>3.3799999999999998E-4</v>
      </c>
      <c r="D1011" s="151" t="s">
        <v>560</v>
      </c>
      <c r="E1011" s="144">
        <v>0</v>
      </c>
      <c r="F1011" s="133">
        <v>1003</v>
      </c>
      <c r="G1011" s="664">
        <v>100</v>
      </c>
      <c r="H1011" s="690"/>
      <c r="J1011" s="145" t="s">
        <v>1483</v>
      </c>
      <c r="K1011" s="146">
        <v>3.3799999999999998E-4</v>
      </c>
      <c r="L1011" s="151" t="s">
        <v>560</v>
      </c>
      <c r="M1011" s="144">
        <v>0</v>
      </c>
    </row>
    <row r="1012" spans="1:13" ht="15" customHeight="1">
      <c r="A1012" s="646"/>
      <c r="B1012" s="649" t="s">
        <v>1484</v>
      </c>
      <c r="C1012" s="652"/>
      <c r="D1012" s="152" t="s">
        <v>631</v>
      </c>
      <c r="E1012" s="148">
        <v>0</v>
      </c>
      <c r="F1012" s="133">
        <v>1004</v>
      </c>
      <c r="G1012" s="664"/>
      <c r="H1012" s="690"/>
      <c r="J1012" s="145" t="s">
        <v>1485</v>
      </c>
      <c r="K1012" s="145">
        <v>3.3799999999999998E-4</v>
      </c>
      <c r="L1012" s="152" t="s">
        <v>631</v>
      </c>
      <c r="M1012" s="148">
        <v>0</v>
      </c>
    </row>
    <row r="1013" spans="1:13" ht="15" customHeight="1">
      <c r="A1013" s="646"/>
      <c r="B1013" s="649" t="s">
        <v>1484</v>
      </c>
      <c r="C1013" s="652"/>
      <c r="D1013" s="152" t="s">
        <v>632</v>
      </c>
      <c r="E1013" s="148">
        <v>4.3600000000000003E-4</v>
      </c>
      <c r="F1013" s="133">
        <v>1005</v>
      </c>
      <c r="G1013" s="664"/>
      <c r="H1013" s="690"/>
      <c r="J1013" s="145" t="s">
        <v>1485</v>
      </c>
      <c r="K1013" s="145">
        <v>3.3799999999999998E-4</v>
      </c>
      <c r="L1013" s="152" t="s">
        <v>632</v>
      </c>
      <c r="M1013" s="148">
        <v>4.3600000000000003E-4</v>
      </c>
    </row>
    <row r="1014" spans="1:13" ht="15" customHeight="1">
      <c r="A1014" s="646"/>
      <c r="B1014" s="649" t="s">
        <v>1484</v>
      </c>
      <c r="C1014" s="652"/>
      <c r="D1014" s="149" t="s">
        <v>557</v>
      </c>
      <c r="E1014" s="150">
        <v>2.6200000000000003E-4</v>
      </c>
      <c r="F1014" s="133">
        <v>1006</v>
      </c>
      <c r="G1014" s="664"/>
      <c r="H1014" s="690"/>
      <c r="J1014" s="145" t="s">
        <v>1485</v>
      </c>
      <c r="K1014" s="145">
        <v>3.3799999999999998E-4</v>
      </c>
      <c r="L1014" s="149" t="s">
        <v>557</v>
      </c>
      <c r="M1014" s="150">
        <v>2.6200000000000003E-4</v>
      </c>
    </row>
    <row r="1015" spans="1:13" ht="15" customHeight="1">
      <c r="A1015" s="136" t="s">
        <v>1486</v>
      </c>
      <c r="B1015" s="137" t="s">
        <v>1487</v>
      </c>
      <c r="C1015" s="138">
        <v>4.44E-4</v>
      </c>
      <c r="D1015" s="139"/>
      <c r="E1015" s="140">
        <v>3.8900000000000002E-4</v>
      </c>
      <c r="F1015" s="133">
        <v>1007</v>
      </c>
      <c r="G1015" s="141">
        <v>100</v>
      </c>
      <c r="H1015" s="142"/>
      <c r="J1015" s="137" t="s">
        <v>1487</v>
      </c>
      <c r="K1015" s="138">
        <v>4.44E-4</v>
      </c>
      <c r="L1015" s="139"/>
      <c r="M1015" s="140">
        <v>3.8900000000000002E-4</v>
      </c>
    </row>
    <row r="1016" spans="1:13" ht="15" customHeight="1">
      <c r="A1016" s="136" t="s">
        <v>1488</v>
      </c>
      <c r="B1016" s="137" t="s">
        <v>1489</v>
      </c>
      <c r="C1016" s="138">
        <v>4.6799999999999999E-4</v>
      </c>
      <c r="D1016" s="139"/>
      <c r="E1016" s="261">
        <v>5.3300000000000005E-4</v>
      </c>
      <c r="F1016" s="133">
        <v>1008</v>
      </c>
      <c r="G1016" s="141">
        <v>100</v>
      </c>
      <c r="H1016" s="142"/>
      <c r="J1016" s="137" t="s">
        <v>1489</v>
      </c>
      <c r="K1016" s="138">
        <v>4.6799999999999999E-4</v>
      </c>
      <c r="L1016" s="139"/>
      <c r="M1016" s="261">
        <v>5.3300000000000005E-4</v>
      </c>
    </row>
    <row r="1017" spans="1:13" ht="15" customHeight="1">
      <c r="A1017" s="646" t="s">
        <v>1490</v>
      </c>
      <c r="B1017" s="662" t="s">
        <v>1491</v>
      </c>
      <c r="C1017" s="652">
        <v>3.0899999999999998E-4</v>
      </c>
      <c r="D1017" s="151" t="s">
        <v>560</v>
      </c>
      <c r="E1017" s="144">
        <v>0</v>
      </c>
      <c r="F1017" s="133">
        <v>1009</v>
      </c>
      <c r="G1017" s="664">
        <v>100</v>
      </c>
      <c r="H1017" s="690"/>
      <c r="J1017" s="159" t="s">
        <v>1491</v>
      </c>
      <c r="K1017" s="146">
        <v>3.0899999999999998E-4</v>
      </c>
      <c r="L1017" s="151" t="s">
        <v>560</v>
      </c>
      <c r="M1017" s="144">
        <v>0</v>
      </c>
    </row>
    <row r="1018" spans="1:13" ht="15" customHeight="1">
      <c r="A1018" s="646"/>
      <c r="B1018" s="662"/>
      <c r="C1018" s="652"/>
      <c r="D1018" s="147" t="s">
        <v>556</v>
      </c>
      <c r="E1018" s="281">
        <v>1.55E-4</v>
      </c>
      <c r="F1018" s="133">
        <v>1010</v>
      </c>
      <c r="G1018" s="664"/>
      <c r="H1018" s="690"/>
      <c r="J1018" s="145" t="s">
        <v>1492</v>
      </c>
      <c r="K1018" s="145">
        <v>3.0899999999999998E-4</v>
      </c>
      <c r="L1018" s="147" t="s">
        <v>556</v>
      </c>
      <c r="M1018" s="281">
        <v>1.55E-4</v>
      </c>
    </row>
    <row r="1019" spans="1:13" ht="15" customHeight="1">
      <c r="A1019" s="646"/>
      <c r="B1019" s="662" t="s">
        <v>1484</v>
      </c>
      <c r="C1019" s="652"/>
      <c r="D1019" s="149" t="s">
        <v>557</v>
      </c>
      <c r="E1019" s="150">
        <v>1.0000000000000001E-5</v>
      </c>
      <c r="F1019" s="133">
        <v>1011</v>
      </c>
      <c r="G1019" s="664"/>
      <c r="H1019" s="690"/>
      <c r="J1019" s="145" t="s">
        <v>1492</v>
      </c>
      <c r="K1019" s="145">
        <v>3.0899999999999998E-4</v>
      </c>
      <c r="L1019" s="149" t="s">
        <v>557</v>
      </c>
      <c r="M1019" s="150">
        <v>1.0000000000000001E-5</v>
      </c>
    </row>
    <row r="1020" spans="1:13" ht="15" customHeight="1">
      <c r="A1020" s="136" t="s">
        <v>1493</v>
      </c>
      <c r="B1020" s="153" t="s">
        <v>1494</v>
      </c>
      <c r="C1020" s="138">
        <v>4.46E-4</v>
      </c>
      <c r="D1020" s="139"/>
      <c r="E1020" s="140">
        <v>5.0799999999999999E-4</v>
      </c>
      <c r="F1020" s="133">
        <v>1012</v>
      </c>
      <c r="G1020" s="141">
        <v>100</v>
      </c>
      <c r="H1020" s="142"/>
      <c r="J1020" s="153" t="s">
        <v>1494</v>
      </c>
      <c r="K1020" s="138">
        <v>4.46E-4</v>
      </c>
      <c r="L1020" s="139"/>
      <c r="M1020" s="140">
        <v>5.0799999999999999E-4</v>
      </c>
    </row>
    <row r="1021" spans="1:13" ht="15" customHeight="1">
      <c r="A1021" s="136" t="s">
        <v>1495</v>
      </c>
      <c r="B1021" s="153" t="s">
        <v>1496</v>
      </c>
      <c r="C1021" s="138">
        <v>4.5399999999999998E-4</v>
      </c>
      <c r="D1021" s="139"/>
      <c r="E1021" s="140">
        <v>4.57E-4</v>
      </c>
      <c r="F1021" s="133">
        <v>1013</v>
      </c>
      <c r="G1021" s="141">
        <v>100</v>
      </c>
      <c r="H1021" s="142"/>
      <c r="J1021" s="153" t="s">
        <v>1496</v>
      </c>
      <c r="K1021" s="138">
        <v>4.5399999999999998E-4</v>
      </c>
      <c r="L1021" s="139"/>
      <c r="M1021" s="140">
        <v>4.57E-4</v>
      </c>
    </row>
    <row r="1022" spans="1:13" ht="15" customHeight="1">
      <c r="A1022" s="136" t="s">
        <v>1497</v>
      </c>
      <c r="B1022" s="153" t="s">
        <v>1498</v>
      </c>
      <c r="C1022" s="138">
        <v>4.3999999999999999E-5</v>
      </c>
      <c r="D1022" s="139"/>
      <c r="E1022" s="140">
        <v>0</v>
      </c>
      <c r="F1022" s="133">
        <v>1014</v>
      </c>
      <c r="G1022" s="141">
        <v>100</v>
      </c>
      <c r="H1022" s="142"/>
      <c r="J1022" s="153" t="s">
        <v>1498</v>
      </c>
      <c r="K1022" s="138">
        <v>4.3999999999999999E-5</v>
      </c>
      <c r="L1022" s="139"/>
      <c r="M1022" s="140">
        <v>0</v>
      </c>
    </row>
    <row r="1023" spans="1:13" ht="15" customHeight="1">
      <c r="A1023" s="136" t="s">
        <v>1499</v>
      </c>
      <c r="B1023" s="153" t="s">
        <v>1500</v>
      </c>
      <c r="C1023" s="138">
        <v>2.0000000000000001E-4</v>
      </c>
      <c r="D1023" s="139"/>
      <c r="E1023" s="140">
        <v>3.1300000000000002E-4</v>
      </c>
      <c r="F1023" s="133">
        <v>1015</v>
      </c>
      <c r="G1023" s="141">
        <v>100</v>
      </c>
      <c r="H1023" s="142"/>
      <c r="J1023" s="153" t="s">
        <v>1500</v>
      </c>
      <c r="K1023" s="138">
        <v>2.0000000000000001E-4</v>
      </c>
      <c r="L1023" s="139"/>
      <c r="M1023" s="140">
        <v>3.1300000000000002E-4</v>
      </c>
    </row>
    <row r="1024" spans="1:13" ht="15" customHeight="1">
      <c r="A1024" s="646" t="s">
        <v>1501</v>
      </c>
      <c r="B1024" s="649" t="s">
        <v>1502</v>
      </c>
      <c r="C1024" s="652">
        <v>4.3600000000000003E-4</v>
      </c>
      <c r="D1024" s="151" t="s">
        <v>560</v>
      </c>
      <c r="E1024" s="144">
        <v>0</v>
      </c>
      <c r="F1024" s="133">
        <v>1016</v>
      </c>
      <c r="G1024" s="664">
        <v>100</v>
      </c>
      <c r="H1024" s="690"/>
      <c r="J1024" s="145" t="s">
        <v>1502</v>
      </c>
      <c r="K1024" s="146">
        <v>4.3600000000000003E-4</v>
      </c>
      <c r="L1024" s="151" t="s">
        <v>560</v>
      </c>
      <c r="M1024" s="144">
        <v>0</v>
      </c>
    </row>
    <row r="1025" spans="1:13" ht="15" customHeight="1">
      <c r="A1025" s="646"/>
      <c r="B1025" s="649"/>
      <c r="C1025" s="652"/>
      <c r="D1025" s="131" t="s">
        <v>556</v>
      </c>
      <c r="E1025" s="148">
        <v>4.5800000000000002E-4</v>
      </c>
      <c r="F1025" s="133">
        <v>1017</v>
      </c>
      <c r="G1025" s="664"/>
      <c r="H1025" s="690"/>
      <c r="J1025" s="145" t="s">
        <v>1503</v>
      </c>
      <c r="K1025" s="145">
        <v>4.3600000000000003E-4</v>
      </c>
      <c r="L1025" s="131" t="s">
        <v>556</v>
      </c>
      <c r="M1025" s="148">
        <v>4.5800000000000002E-4</v>
      </c>
    </row>
    <row r="1026" spans="1:13" ht="15" customHeight="1">
      <c r="A1026" s="646"/>
      <c r="B1026" s="649"/>
      <c r="C1026" s="652"/>
      <c r="D1026" s="149" t="s">
        <v>557</v>
      </c>
      <c r="E1026" s="150">
        <v>5.1400000000000003E-4</v>
      </c>
      <c r="F1026" s="133">
        <v>1018</v>
      </c>
      <c r="G1026" s="664"/>
      <c r="H1026" s="690"/>
      <c r="J1026" s="145" t="s">
        <v>1503</v>
      </c>
      <c r="K1026" s="145">
        <v>4.3600000000000003E-4</v>
      </c>
      <c r="L1026" s="149" t="s">
        <v>557</v>
      </c>
      <c r="M1026" s="150">
        <v>5.1400000000000003E-4</v>
      </c>
    </row>
    <row r="1027" spans="1:13" ht="15" customHeight="1">
      <c r="A1027" s="646" t="s">
        <v>1504</v>
      </c>
      <c r="B1027" s="649" t="s">
        <v>1505</v>
      </c>
      <c r="C1027" s="652">
        <v>3.5E-4</v>
      </c>
      <c r="D1027" s="151" t="s">
        <v>560</v>
      </c>
      <c r="E1027" s="144">
        <v>0</v>
      </c>
      <c r="F1027" s="133">
        <v>1019</v>
      </c>
      <c r="G1027" s="664">
        <v>100</v>
      </c>
      <c r="H1027" s="690"/>
      <c r="J1027" s="145" t="s">
        <v>1505</v>
      </c>
      <c r="K1027" s="146">
        <v>3.5E-4</v>
      </c>
      <c r="L1027" s="151" t="s">
        <v>560</v>
      </c>
      <c r="M1027" s="144">
        <v>0</v>
      </c>
    </row>
    <row r="1028" spans="1:13" ht="15" customHeight="1">
      <c r="A1028" s="646"/>
      <c r="B1028" s="649"/>
      <c r="C1028" s="652"/>
      <c r="D1028" s="147" t="s">
        <v>569</v>
      </c>
      <c r="E1028" s="148">
        <v>0</v>
      </c>
      <c r="F1028" s="133">
        <v>1020</v>
      </c>
      <c r="G1028" s="664"/>
      <c r="H1028" s="690"/>
      <c r="J1028" s="145" t="s">
        <v>1506</v>
      </c>
      <c r="K1028" s="145">
        <v>3.5E-4</v>
      </c>
      <c r="L1028" s="147" t="s">
        <v>569</v>
      </c>
      <c r="M1028" s="148">
        <v>0</v>
      </c>
    </row>
    <row r="1029" spans="1:13" ht="15" customHeight="1">
      <c r="A1029" s="646"/>
      <c r="B1029" s="649"/>
      <c r="C1029" s="652"/>
      <c r="D1029" s="184" t="s">
        <v>632</v>
      </c>
      <c r="E1029" s="148">
        <v>4.4499999999999997E-4</v>
      </c>
      <c r="F1029" s="133">
        <v>1021</v>
      </c>
      <c r="G1029" s="664"/>
      <c r="H1029" s="690"/>
      <c r="J1029" s="145" t="s">
        <v>1506</v>
      </c>
      <c r="K1029" s="145">
        <v>3.5E-4</v>
      </c>
      <c r="L1029" s="184" t="s">
        <v>632</v>
      </c>
      <c r="M1029" s="148">
        <v>4.4499999999999997E-4</v>
      </c>
    </row>
    <row r="1030" spans="1:13" ht="15" customHeight="1">
      <c r="A1030" s="646"/>
      <c r="B1030" s="649"/>
      <c r="C1030" s="652"/>
      <c r="D1030" s="149" t="s">
        <v>557</v>
      </c>
      <c r="E1030" s="150">
        <v>3.3199999999999999E-4</v>
      </c>
      <c r="F1030" s="133">
        <v>1022</v>
      </c>
      <c r="G1030" s="664"/>
      <c r="H1030" s="690"/>
      <c r="J1030" s="145" t="s">
        <v>1506</v>
      </c>
      <c r="K1030" s="145">
        <v>3.5E-4</v>
      </c>
      <c r="L1030" s="149" t="s">
        <v>557</v>
      </c>
      <c r="M1030" s="150">
        <v>3.3199999999999999E-4</v>
      </c>
    </row>
    <row r="1031" spans="1:13" ht="15" customHeight="1">
      <c r="A1031" s="136" t="s">
        <v>1507</v>
      </c>
      <c r="B1031" s="153" t="s">
        <v>1508</v>
      </c>
      <c r="C1031" s="138">
        <v>4.1800000000000002E-4</v>
      </c>
      <c r="D1031" s="139"/>
      <c r="E1031" s="140">
        <v>3.6200000000000002E-4</v>
      </c>
      <c r="F1031" s="133">
        <v>1023</v>
      </c>
      <c r="G1031" s="141">
        <v>100</v>
      </c>
      <c r="H1031" s="142"/>
      <c r="J1031" s="153" t="s">
        <v>1508</v>
      </c>
      <c r="K1031" s="138">
        <v>4.1800000000000002E-4</v>
      </c>
      <c r="L1031" s="139"/>
      <c r="M1031" s="140">
        <v>3.6200000000000002E-4</v>
      </c>
    </row>
    <row r="1032" spans="1:13" ht="15" customHeight="1">
      <c r="A1032" s="136" t="s">
        <v>1509</v>
      </c>
      <c r="B1032" s="153" t="s">
        <v>1510</v>
      </c>
      <c r="C1032" s="138">
        <v>4.6299999999999998E-4</v>
      </c>
      <c r="D1032" s="139"/>
      <c r="E1032" s="140">
        <v>5.2700000000000002E-4</v>
      </c>
      <c r="F1032" s="133">
        <v>1024</v>
      </c>
      <c r="G1032" s="141">
        <v>100</v>
      </c>
      <c r="H1032" s="142"/>
      <c r="J1032" s="153" t="s">
        <v>1510</v>
      </c>
      <c r="K1032" s="138">
        <v>4.6299999999999998E-4</v>
      </c>
      <c r="L1032" s="139"/>
      <c r="M1032" s="140">
        <v>5.2700000000000002E-4</v>
      </c>
    </row>
    <row r="1033" spans="1:13" ht="15" customHeight="1">
      <c r="A1033" s="136" t="s">
        <v>1511</v>
      </c>
      <c r="B1033" s="153" t="s">
        <v>1512</v>
      </c>
      <c r="C1033" s="138">
        <v>4.55E-4</v>
      </c>
      <c r="D1033" s="139"/>
      <c r="E1033" s="140">
        <v>3.9899999999999999E-4</v>
      </c>
      <c r="F1033" s="133">
        <v>1025</v>
      </c>
      <c r="G1033" s="141">
        <v>100</v>
      </c>
      <c r="H1033" s="297"/>
      <c r="J1033" s="153" t="s">
        <v>1512</v>
      </c>
      <c r="K1033" s="138">
        <v>4.55E-4</v>
      </c>
      <c r="L1033" s="139"/>
      <c r="M1033" s="140">
        <v>3.9899999999999999E-4</v>
      </c>
    </row>
    <row r="1034" spans="1:13" ht="15" customHeight="1">
      <c r="A1034" s="646" t="s">
        <v>1513</v>
      </c>
      <c r="B1034" s="649" t="s">
        <v>1514</v>
      </c>
      <c r="C1034" s="652" t="s">
        <v>635</v>
      </c>
      <c r="D1034" s="151" t="s">
        <v>560</v>
      </c>
      <c r="E1034" s="244">
        <v>0</v>
      </c>
      <c r="F1034" s="133">
        <v>1026</v>
      </c>
      <c r="G1034" s="664" t="s">
        <v>555</v>
      </c>
      <c r="H1034" s="658"/>
      <c r="J1034" s="145" t="s">
        <v>1514</v>
      </c>
      <c r="K1034" s="146">
        <v>4.4099999999999999E-4</v>
      </c>
      <c r="L1034" s="151" t="s">
        <v>560</v>
      </c>
      <c r="M1034" s="244">
        <v>0</v>
      </c>
    </row>
    <row r="1035" spans="1:13" ht="15" customHeight="1">
      <c r="A1035" s="646"/>
      <c r="B1035" s="649"/>
      <c r="C1035" s="652"/>
      <c r="D1035" s="131" t="s">
        <v>556</v>
      </c>
      <c r="E1035" s="148">
        <v>4.75E-4</v>
      </c>
      <c r="F1035" s="133">
        <v>1027</v>
      </c>
      <c r="G1035" s="664"/>
      <c r="H1035" s="658"/>
      <c r="J1035" s="145" t="s">
        <v>1515</v>
      </c>
      <c r="K1035" s="145">
        <v>4.4099999999999999E-4</v>
      </c>
      <c r="L1035" s="131" t="s">
        <v>556</v>
      </c>
      <c r="M1035" s="148">
        <v>4.75E-4</v>
      </c>
    </row>
    <row r="1036" spans="1:13" ht="16.5" customHeight="1">
      <c r="A1036" s="646"/>
      <c r="B1036" s="649"/>
      <c r="C1036" s="652"/>
      <c r="D1036" s="267" t="s">
        <v>557</v>
      </c>
      <c r="E1036" s="283">
        <v>6.2200000000000005E-4</v>
      </c>
      <c r="F1036" s="133">
        <v>1028</v>
      </c>
      <c r="G1036" s="664"/>
      <c r="H1036" s="658"/>
      <c r="J1036" s="145" t="s">
        <v>1515</v>
      </c>
      <c r="K1036" s="145">
        <v>4.4099999999999999E-4</v>
      </c>
      <c r="L1036" s="267" t="s">
        <v>557</v>
      </c>
      <c r="M1036" s="283">
        <v>6.2200000000000005E-4</v>
      </c>
    </row>
    <row r="1037" spans="1:13" ht="15" customHeight="1">
      <c r="A1037" s="136" t="s">
        <v>1516</v>
      </c>
      <c r="B1037" s="153" t="s">
        <v>1517</v>
      </c>
      <c r="C1037" s="138">
        <v>4.9399999999999997E-4</v>
      </c>
      <c r="D1037" s="139"/>
      <c r="E1037" s="132">
        <v>4.3800000000000002E-4</v>
      </c>
      <c r="F1037" s="133">
        <v>1029</v>
      </c>
      <c r="G1037" s="141">
        <v>100</v>
      </c>
      <c r="H1037" s="297"/>
      <c r="J1037" s="153" t="s">
        <v>1517</v>
      </c>
      <c r="K1037" s="138">
        <v>4.9399999999999997E-4</v>
      </c>
      <c r="L1037" s="139"/>
      <c r="M1037" s="132">
        <v>4.3800000000000002E-4</v>
      </c>
    </row>
    <row r="1038" spans="1:13" ht="15" customHeight="1">
      <c r="A1038" s="136" t="s">
        <v>1518</v>
      </c>
      <c r="B1038" s="153" t="s">
        <v>1519</v>
      </c>
      <c r="C1038" s="323">
        <v>4.75E-4</v>
      </c>
      <c r="D1038" s="274"/>
      <c r="E1038" s="324">
        <v>5.4000000000000001E-4</v>
      </c>
      <c r="F1038" s="133">
        <v>1030</v>
      </c>
      <c r="G1038" s="141">
        <v>100</v>
      </c>
      <c r="H1038" s="142"/>
      <c r="J1038" s="153" t="s">
        <v>1519</v>
      </c>
      <c r="K1038" s="323">
        <v>4.75E-4</v>
      </c>
      <c r="L1038" s="274"/>
      <c r="M1038" s="324">
        <v>5.4000000000000001E-4</v>
      </c>
    </row>
    <row r="1039" spans="1:13" ht="15" customHeight="1">
      <c r="A1039" s="136" t="s">
        <v>1520</v>
      </c>
      <c r="B1039" s="153" t="s">
        <v>1521</v>
      </c>
      <c r="C1039" s="323">
        <v>4.3600000000000003E-4</v>
      </c>
      <c r="D1039" s="274"/>
      <c r="E1039" s="324">
        <v>3.8000000000000002E-4</v>
      </c>
      <c r="F1039" s="133">
        <v>1031</v>
      </c>
      <c r="G1039" s="141">
        <v>100</v>
      </c>
      <c r="H1039" s="142"/>
      <c r="J1039" s="153" t="s">
        <v>1521</v>
      </c>
      <c r="K1039" s="323">
        <v>4.3600000000000003E-4</v>
      </c>
      <c r="L1039" s="274"/>
      <c r="M1039" s="324">
        <v>3.8000000000000002E-4</v>
      </c>
    </row>
    <row r="1040" spans="1:13" ht="15" customHeight="1">
      <c r="A1040" s="136" t="s">
        <v>1522</v>
      </c>
      <c r="B1040" s="153" t="s">
        <v>1523</v>
      </c>
      <c r="C1040" s="138">
        <v>4.3399999999999998E-4</v>
      </c>
      <c r="D1040" s="139"/>
      <c r="E1040" s="140">
        <v>3.7800000000000003E-4</v>
      </c>
      <c r="F1040" s="133">
        <v>1032</v>
      </c>
      <c r="G1040" s="141">
        <v>100</v>
      </c>
      <c r="H1040" s="142"/>
      <c r="J1040" s="153" t="s">
        <v>1523</v>
      </c>
      <c r="K1040" s="138">
        <v>4.3399999999999998E-4</v>
      </c>
      <c r="L1040" s="139"/>
      <c r="M1040" s="140">
        <v>3.7800000000000003E-4</v>
      </c>
    </row>
    <row r="1041" spans="1:13">
      <c r="A1041" s="136" t="s">
        <v>1524</v>
      </c>
      <c r="B1041" s="153" t="s">
        <v>1525</v>
      </c>
      <c r="C1041" s="138">
        <v>4.4200000000000001E-4</v>
      </c>
      <c r="D1041" s="139"/>
      <c r="E1041" s="140">
        <v>4.8299999999999998E-4</v>
      </c>
      <c r="F1041" s="133">
        <v>1033</v>
      </c>
      <c r="G1041" s="141">
        <v>100</v>
      </c>
      <c r="H1041" s="142"/>
      <c r="J1041" s="153" t="s">
        <v>1525</v>
      </c>
      <c r="K1041" s="138">
        <v>4.4200000000000001E-4</v>
      </c>
      <c r="L1041" s="139"/>
      <c r="M1041" s="140">
        <v>4.8299999999999998E-4</v>
      </c>
    </row>
    <row r="1042" spans="1:13" ht="15" customHeight="1">
      <c r="A1042" s="136" t="s">
        <v>1526</v>
      </c>
      <c r="B1042" s="153" t="s">
        <v>1527</v>
      </c>
      <c r="C1042" s="329">
        <v>4.8200000000000001E-4</v>
      </c>
      <c r="D1042" s="139"/>
      <c r="E1042" s="140">
        <v>4.26E-4</v>
      </c>
      <c r="F1042" s="133">
        <v>1034</v>
      </c>
      <c r="G1042" s="141">
        <v>100</v>
      </c>
      <c r="H1042" s="297"/>
      <c r="J1042" s="153" t="s">
        <v>1527</v>
      </c>
      <c r="K1042" s="329">
        <v>4.8200000000000001E-4</v>
      </c>
      <c r="L1042" s="139"/>
      <c r="M1042" s="140">
        <v>4.26E-4</v>
      </c>
    </row>
    <row r="1043" spans="1:13" ht="15" customHeight="1">
      <c r="A1043" s="646" t="s">
        <v>1528</v>
      </c>
      <c r="B1043" s="649" t="s">
        <v>1529</v>
      </c>
      <c r="C1043" s="652">
        <v>4.75E-4</v>
      </c>
      <c r="D1043" s="319" t="s">
        <v>560</v>
      </c>
      <c r="E1043" s="327">
        <v>0</v>
      </c>
      <c r="F1043" s="133">
        <v>1035</v>
      </c>
      <c r="G1043" s="664">
        <v>100</v>
      </c>
      <c r="H1043" s="690"/>
      <c r="J1043" s="145" t="s">
        <v>1529</v>
      </c>
      <c r="K1043" s="146">
        <v>4.75E-4</v>
      </c>
      <c r="L1043" s="319" t="s">
        <v>560</v>
      </c>
      <c r="M1043" s="327">
        <v>0</v>
      </c>
    </row>
    <row r="1044" spans="1:13" ht="15" customHeight="1">
      <c r="A1044" s="646"/>
      <c r="B1044" s="649"/>
      <c r="C1044" s="652"/>
      <c r="D1044" s="183" t="s">
        <v>631</v>
      </c>
      <c r="E1044" s="164">
        <v>2.8499999999999999E-4</v>
      </c>
      <c r="F1044" s="133">
        <v>1036</v>
      </c>
      <c r="G1044" s="664"/>
      <c r="H1044" s="690"/>
      <c r="J1044" s="145" t="s">
        <v>1530</v>
      </c>
      <c r="K1044" s="145">
        <v>4.75E-4</v>
      </c>
      <c r="L1044" s="183" t="s">
        <v>631</v>
      </c>
      <c r="M1044" s="164">
        <v>2.8499999999999999E-4</v>
      </c>
    </row>
    <row r="1045" spans="1:13" ht="15" customHeight="1">
      <c r="A1045" s="646"/>
      <c r="B1045" s="649" t="s">
        <v>1484</v>
      </c>
      <c r="C1045" s="652"/>
      <c r="D1045" s="152" t="s">
        <v>632</v>
      </c>
      <c r="E1045" s="148">
        <v>0</v>
      </c>
      <c r="F1045" s="133">
        <v>1037</v>
      </c>
      <c r="G1045" s="664"/>
      <c r="H1045" s="690"/>
      <c r="J1045" s="145" t="s">
        <v>1530</v>
      </c>
      <c r="K1045" s="145">
        <v>4.75E-4</v>
      </c>
      <c r="L1045" s="152" t="s">
        <v>632</v>
      </c>
      <c r="M1045" s="148">
        <v>0</v>
      </c>
    </row>
    <row r="1046" spans="1:13" ht="15" customHeight="1">
      <c r="A1046" s="670"/>
      <c r="B1046" s="671" t="s">
        <v>1484</v>
      </c>
      <c r="C1046" s="672"/>
      <c r="D1046" s="161" t="s">
        <v>557</v>
      </c>
      <c r="E1046" s="162">
        <v>0</v>
      </c>
      <c r="F1046" s="133">
        <v>1038</v>
      </c>
      <c r="G1046" s="673"/>
      <c r="H1046" s="698"/>
      <c r="J1046" s="145" t="s">
        <v>1530</v>
      </c>
      <c r="K1046" s="145">
        <v>4.75E-4</v>
      </c>
      <c r="L1046" s="161" t="s">
        <v>557</v>
      </c>
      <c r="M1046" s="162">
        <v>0</v>
      </c>
    </row>
    <row r="1047" spans="1:13" ht="15" customHeight="1">
      <c r="A1047" s="221" t="s">
        <v>1531</v>
      </c>
      <c r="B1047" s="238" t="s">
        <v>1532</v>
      </c>
      <c r="C1047" s="239">
        <v>4.8899999999999996E-4</v>
      </c>
      <c r="D1047" s="240"/>
      <c r="E1047" s="132">
        <v>4.3300000000000001E-4</v>
      </c>
      <c r="F1047" s="133">
        <v>1039</v>
      </c>
      <c r="G1047" s="241">
        <v>100</v>
      </c>
      <c r="H1047" s="242"/>
      <c r="J1047" s="238" t="s">
        <v>1532</v>
      </c>
      <c r="K1047" s="239">
        <v>4.8899999999999996E-4</v>
      </c>
      <c r="L1047" s="240"/>
      <c r="M1047" s="132">
        <v>4.3300000000000001E-4</v>
      </c>
    </row>
    <row r="1048" spans="1:13" ht="15" customHeight="1">
      <c r="A1048" s="136" t="s">
        <v>1533</v>
      </c>
      <c r="B1048" s="153" t="s">
        <v>1534</v>
      </c>
      <c r="C1048" s="138">
        <v>4.4000000000000002E-4</v>
      </c>
      <c r="D1048" s="139"/>
      <c r="E1048" s="140">
        <v>4.0900000000000002E-4</v>
      </c>
      <c r="F1048" s="133">
        <v>1040</v>
      </c>
      <c r="G1048" s="141">
        <v>100</v>
      </c>
      <c r="H1048" s="142"/>
      <c r="J1048" s="153" t="s">
        <v>1534</v>
      </c>
      <c r="K1048" s="138">
        <v>4.4000000000000002E-4</v>
      </c>
      <c r="L1048" s="139"/>
      <c r="M1048" s="140">
        <v>4.0900000000000002E-4</v>
      </c>
    </row>
    <row r="1049" spans="1:13" ht="15" customHeight="1">
      <c r="A1049" s="646" t="s">
        <v>1535</v>
      </c>
      <c r="B1049" s="649" t="s">
        <v>1536</v>
      </c>
      <c r="C1049" s="652">
        <v>4.6299999999999998E-4</v>
      </c>
      <c r="D1049" s="151" t="s">
        <v>560</v>
      </c>
      <c r="E1049" s="144">
        <v>0</v>
      </c>
      <c r="F1049" s="133">
        <v>1041</v>
      </c>
      <c r="G1049" s="664">
        <v>88.91</v>
      </c>
      <c r="H1049" s="690" t="s">
        <v>561</v>
      </c>
      <c r="J1049" s="145" t="s">
        <v>1536</v>
      </c>
      <c r="K1049" s="146">
        <v>4.6299999999999998E-4</v>
      </c>
      <c r="L1049" s="151" t="s">
        <v>560</v>
      </c>
      <c r="M1049" s="144">
        <v>0</v>
      </c>
    </row>
    <row r="1050" spans="1:13" ht="15" customHeight="1">
      <c r="A1050" s="646"/>
      <c r="B1050" s="649"/>
      <c r="C1050" s="652"/>
      <c r="D1050" s="147" t="s">
        <v>569</v>
      </c>
      <c r="E1050" s="148">
        <v>0</v>
      </c>
      <c r="F1050" s="133">
        <v>1042</v>
      </c>
      <c r="G1050" s="664"/>
      <c r="H1050" s="690"/>
      <c r="J1050" s="145" t="s">
        <v>1537</v>
      </c>
      <c r="K1050" s="145">
        <v>4.6299999999999998E-4</v>
      </c>
      <c r="L1050" s="147" t="s">
        <v>569</v>
      </c>
      <c r="M1050" s="148">
        <v>0</v>
      </c>
    </row>
    <row r="1051" spans="1:13" ht="15" customHeight="1">
      <c r="A1051" s="646"/>
      <c r="B1051" s="649"/>
      <c r="C1051" s="652"/>
      <c r="D1051" s="152" t="s">
        <v>632</v>
      </c>
      <c r="E1051" s="148">
        <v>4.4700000000000002E-4</v>
      </c>
      <c r="F1051" s="133">
        <v>1043</v>
      </c>
      <c r="G1051" s="664"/>
      <c r="H1051" s="690"/>
      <c r="J1051" s="145" t="s">
        <v>1537</v>
      </c>
      <c r="K1051" s="145">
        <v>4.6299999999999998E-4</v>
      </c>
      <c r="L1051" s="152" t="s">
        <v>632</v>
      </c>
      <c r="M1051" s="148">
        <v>4.4700000000000002E-4</v>
      </c>
    </row>
    <row r="1052" spans="1:13" ht="15" customHeight="1">
      <c r="A1052" s="646"/>
      <c r="B1052" s="649"/>
      <c r="C1052" s="652"/>
      <c r="D1052" s="149" t="s">
        <v>557</v>
      </c>
      <c r="E1052" s="150">
        <v>3.3799999999999998E-4</v>
      </c>
      <c r="F1052" s="133">
        <v>1044</v>
      </c>
      <c r="G1052" s="664"/>
      <c r="H1052" s="690"/>
      <c r="J1052" s="145" t="s">
        <v>1537</v>
      </c>
      <c r="K1052" s="145">
        <v>4.6299999999999998E-4</v>
      </c>
      <c r="L1052" s="149" t="s">
        <v>557</v>
      </c>
      <c r="M1052" s="150">
        <v>3.3799999999999998E-4</v>
      </c>
    </row>
    <row r="1053" spans="1:13" ht="15" customHeight="1">
      <c r="A1053" s="136" t="s">
        <v>1538</v>
      </c>
      <c r="B1053" s="153" t="s">
        <v>1539</v>
      </c>
      <c r="C1053" s="138">
        <v>4.66E-4</v>
      </c>
      <c r="D1053" s="139"/>
      <c r="E1053" s="140">
        <v>5.3200000000000003E-4</v>
      </c>
      <c r="F1053" s="133">
        <v>1045</v>
      </c>
      <c r="G1053" s="141">
        <v>100</v>
      </c>
      <c r="H1053" s="297"/>
      <c r="J1053" s="153" t="s">
        <v>1539</v>
      </c>
      <c r="K1053" s="138">
        <v>4.66E-4</v>
      </c>
      <c r="L1053" s="139"/>
      <c r="M1053" s="140">
        <v>5.3200000000000003E-4</v>
      </c>
    </row>
    <row r="1054" spans="1:13" ht="15" customHeight="1">
      <c r="A1054" s="136" t="s">
        <v>1540</v>
      </c>
      <c r="B1054" s="153" t="s">
        <v>1541</v>
      </c>
      <c r="C1054" s="138">
        <v>4.6999999999999999E-4</v>
      </c>
      <c r="D1054" s="139"/>
      <c r="E1054" s="140">
        <v>3.8999999999999999E-4</v>
      </c>
      <c r="F1054" s="133">
        <v>1046</v>
      </c>
      <c r="G1054" s="141">
        <v>100</v>
      </c>
      <c r="H1054" s="142"/>
      <c r="J1054" s="153" t="s">
        <v>1541</v>
      </c>
      <c r="K1054" s="138">
        <v>4.6999999999999999E-4</v>
      </c>
      <c r="L1054" s="139"/>
      <c r="M1054" s="140">
        <v>3.8999999999999999E-4</v>
      </c>
    </row>
    <row r="1055" spans="1:13" ht="15" customHeight="1">
      <c r="A1055" s="646" t="s">
        <v>1542</v>
      </c>
      <c r="B1055" s="649" t="s">
        <v>1543</v>
      </c>
      <c r="C1055" s="652">
        <v>4.5300000000000001E-4</v>
      </c>
      <c r="D1055" s="319" t="s">
        <v>560</v>
      </c>
      <c r="E1055" s="194">
        <v>0</v>
      </c>
      <c r="F1055" s="133">
        <v>1047</v>
      </c>
      <c r="G1055" s="664">
        <v>100</v>
      </c>
      <c r="H1055" s="690"/>
      <c r="J1055" s="145" t="s">
        <v>1543</v>
      </c>
      <c r="K1055" s="146">
        <v>4.5300000000000001E-4</v>
      </c>
      <c r="L1055" s="319" t="s">
        <v>560</v>
      </c>
      <c r="M1055" s="194">
        <v>0</v>
      </c>
    </row>
    <row r="1056" spans="1:13" ht="15" customHeight="1">
      <c r="A1056" s="646"/>
      <c r="B1056" s="649"/>
      <c r="C1056" s="652"/>
      <c r="D1056" s="131" t="s">
        <v>556</v>
      </c>
      <c r="E1056" s="148">
        <v>4.5600000000000003E-4</v>
      </c>
      <c r="F1056" s="133">
        <v>1048</v>
      </c>
      <c r="G1056" s="664"/>
      <c r="H1056" s="690"/>
      <c r="J1056" s="145" t="s">
        <v>1544</v>
      </c>
      <c r="K1056" s="145">
        <v>4.5300000000000001E-4</v>
      </c>
      <c r="L1056" s="131" t="s">
        <v>556</v>
      </c>
      <c r="M1056" s="148">
        <v>4.5600000000000003E-4</v>
      </c>
    </row>
    <row r="1057" spans="1:13" ht="15" customHeight="1">
      <c r="A1057" s="646"/>
      <c r="B1057" s="649"/>
      <c r="C1057" s="652"/>
      <c r="D1057" s="149" t="s">
        <v>557</v>
      </c>
      <c r="E1057" s="132">
        <v>3.0800000000000001E-4</v>
      </c>
      <c r="F1057" s="133">
        <v>1049</v>
      </c>
      <c r="G1057" s="664"/>
      <c r="H1057" s="690"/>
      <c r="J1057" s="145" t="s">
        <v>1544</v>
      </c>
      <c r="K1057" s="145">
        <v>4.5300000000000001E-4</v>
      </c>
      <c r="L1057" s="149" t="s">
        <v>557</v>
      </c>
      <c r="M1057" s="132">
        <v>3.0800000000000001E-4</v>
      </c>
    </row>
    <row r="1058" spans="1:13" ht="15" customHeight="1">
      <c r="A1058" s="136" t="s">
        <v>1545</v>
      </c>
      <c r="B1058" s="153" t="s">
        <v>1546</v>
      </c>
      <c r="C1058" s="138">
        <v>4.4000000000000002E-4</v>
      </c>
      <c r="D1058" s="139"/>
      <c r="E1058" s="140">
        <v>4.8200000000000001E-4</v>
      </c>
      <c r="F1058" s="133">
        <v>1050</v>
      </c>
      <c r="G1058" s="141">
        <v>100</v>
      </c>
      <c r="H1058" s="142"/>
      <c r="J1058" s="153" t="s">
        <v>1546</v>
      </c>
      <c r="K1058" s="138">
        <v>4.4000000000000002E-4</v>
      </c>
      <c r="L1058" s="139"/>
      <c r="M1058" s="140">
        <v>4.8200000000000001E-4</v>
      </c>
    </row>
    <row r="1059" spans="1:13" ht="15" customHeight="1">
      <c r="A1059" s="136" t="s">
        <v>1547</v>
      </c>
      <c r="B1059" s="137" t="s">
        <v>1548</v>
      </c>
      <c r="C1059" s="138">
        <v>4.8799999999999999E-4</v>
      </c>
      <c r="D1059" s="224"/>
      <c r="E1059" s="140">
        <v>4.3300000000000001E-4</v>
      </c>
      <c r="F1059" s="133">
        <v>1051</v>
      </c>
      <c r="G1059" s="141">
        <v>100</v>
      </c>
      <c r="H1059" s="142"/>
      <c r="J1059" s="137" t="s">
        <v>1548</v>
      </c>
      <c r="K1059" s="138">
        <v>4.8799999999999999E-4</v>
      </c>
      <c r="L1059" s="224"/>
      <c r="M1059" s="140">
        <v>4.3300000000000001E-4</v>
      </c>
    </row>
    <row r="1060" spans="1:13" ht="15" customHeight="1">
      <c r="A1060" s="646" t="s">
        <v>1549</v>
      </c>
      <c r="B1060" s="697" t="s">
        <v>1550</v>
      </c>
      <c r="C1060" s="689">
        <v>5.5999999999999999E-5</v>
      </c>
      <c r="D1060" s="330" t="s">
        <v>560</v>
      </c>
      <c r="E1060" s="331">
        <v>0</v>
      </c>
      <c r="F1060" s="133">
        <v>1052</v>
      </c>
      <c r="G1060" s="664">
        <v>100</v>
      </c>
      <c r="H1060" s="690"/>
      <c r="J1060" s="168" t="s">
        <v>1550</v>
      </c>
      <c r="K1060" s="317">
        <v>5.5999999999999999E-5</v>
      </c>
      <c r="L1060" s="330" t="s">
        <v>560</v>
      </c>
      <c r="M1060" s="331">
        <v>0</v>
      </c>
    </row>
    <row r="1061" spans="1:13" ht="15" customHeight="1">
      <c r="A1061" s="646"/>
      <c r="B1061" s="649"/>
      <c r="C1061" s="689"/>
      <c r="D1061" s="209" t="s">
        <v>556</v>
      </c>
      <c r="E1061" s="255">
        <v>4.6999999999999999E-4</v>
      </c>
      <c r="F1061" s="133">
        <v>1053</v>
      </c>
      <c r="G1061" s="664"/>
      <c r="H1061" s="690"/>
      <c r="J1061" s="145" t="s">
        <v>1551</v>
      </c>
      <c r="K1061" s="145">
        <v>5.5999999999999999E-5</v>
      </c>
      <c r="L1061" s="209" t="s">
        <v>556</v>
      </c>
      <c r="M1061" s="255">
        <v>4.6999999999999999E-4</v>
      </c>
    </row>
    <row r="1062" spans="1:13" ht="15" customHeight="1">
      <c r="A1062" s="646"/>
      <c r="B1062" s="649"/>
      <c r="C1062" s="689"/>
      <c r="D1062" s="200" t="s">
        <v>557</v>
      </c>
      <c r="E1062" s="332">
        <v>4.4799999999999999E-4</v>
      </c>
      <c r="F1062" s="133">
        <v>1054</v>
      </c>
      <c r="G1062" s="664"/>
      <c r="H1062" s="690"/>
      <c r="J1062" s="145" t="s">
        <v>1551</v>
      </c>
      <c r="K1062" s="145">
        <v>5.5999999999999999E-5</v>
      </c>
      <c r="L1062" s="200" t="s">
        <v>557</v>
      </c>
      <c r="M1062" s="332">
        <v>4.4799999999999999E-4</v>
      </c>
    </row>
    <row r="1063" spans="1:13" ht="15" customHeight="1">
      <c r="A1063" s="646" t="s">
        <v>1552</v>
      </c>
      <c r="B1063" s="649" t="s">
        <v>1553</v>
      </c>
      <c r="C1063" s="696">
        <v>2.99E-4</v>
      </c>
      <c r="D1063" s="333" t="s">
        <v>603</v>
      </c>
      <c r="E1063" s="334">
        <v>0</v>
      </c>
      <c r="F1063" s="133">
        <v>1055</v>
      </c>
      <c r="G1063" s="664">
        <v>100</v>
      </c>
      <c r="H1063" s="690"/>
      <c r="J1063" s="145" t="s">
        <v>1553</v>
      </c>
      <c r="K1063" s="335">
        <v>2.99E-4</v>
      </c>
      <c r="L1063" s="333" t="s">
        <v>603</v>
      </c>
      <c r="M1063" s="334">
        <v>0</v>
      </c>
    </row>
    <row r="1064" spans="1:13" ht="15" customHeight="1">
      <c r="A1064" s="646"/>
      <c r="B1064" s="649"/>
      <c r="C1064" s="696"/>
      <c r="D1064" s="310" t="s">
        <v>562</v>
      </c>
      <c r="E1064" s="336">
        <v>4.7100000000000001E-4</v>
      </c>
      <c r="F1064" s="133">
        <v>1056</v>
      </c>
      <c r="G1064" s="664"/>
      <c r="H1064" s="690"/>
      <c r="J1064" s="145" t="s">
        <v>1554</v>
      </c>
      <c r="K1064" s="145">
        <v>2.99E-4</v>
      </c>
      <c r="L1064" s="310" t="s">
        <v>562</v>
      </c>
      <c r="M1064" s="336">
        <v>4.7100000000000001E-4</v>
      </c>
    </row>
    <row r="1065" spans="1:13" ht="15" customHeight="1">
      <c r="A1065" s="646"/>
      <c r="B1065" s="649"/>
      <c r="C1065" s="696"/>
      <c r="D1065" s="176" t="s">
        <v>605</v>
      </c>
      <c r="E1065" s="337">
        <v>5.4100000000000003E-4</v>
      </c>
      <c r="F1065" s="133">
        <v>1057</v>
      </c>
      <c r="G1065" s="664"/>
      <c r="H1065" s="690"/>
      <c r="J1065" s="145" t="s">
        <v>1554</v>
      </c>
      <c r="K1065" s="145">
        <v>2.99E-4</v>
      </c>
      <c r="L1065" s="176" t="s">
        <v>605</v>
      </c>
      <c r="M1065" s="337">
        <v>5.4100000000000003E-4</v>
      </c>
    </row>
    <row r="1066" spans="1:13" ht="15" customHeight="1">
      <c r="A1066" s="338" t="s">
        <v>1555</v>
      </c>
      <c r="B1066" s="339" t="s">
        <v>1556</v>
      </c>
      <c r="C1066" s="340">
        <v>2.7E-4</v>
      </c>
      <c r="D1066" s="341" t="s">
        <v>560</v>
      </c>
      <c r="E1066" s="342">
        <v>0</v>
      </c>
      <c r="F1066" s="133">
        <v>1058</v>
      </c>
      <c r="G1066" s="343">
        <v>100</v>
      </c>
      <c r="H1066" s="344"/>
      <c r="J1066" s="339" t="s">
        <v>1556</v>
      </c>
      <c r="K1066" s="340">
        <v>2.7E-4</v>
      </c>
      <c r="L1066" s="341" t="s">
        <v>560</v>
      </c>
      <c r="M1066" s="342">
        <v>0</v>
      </c>
    </row>
    <row r="1067" spans="1:13" ht="15" customHeight="1">
      <c r="A1067" s="221" t="s">
        <v>1557</v>
      </c>
      <c r="B1067" s="238" t="s">
        <v>1558</v>
      </c>
      <c r="C1067" s="239">
        <v>4.6299999999999998E-4</v>
      </c>
      <c r="D1067" s="240"/>
      <c r="E1067" s="132">
        <v>4.0700000000000003E-4</v>
      </c>
      <c r="F1067" s="133">
        <v>1059</v>
      </c>
      <c r="G1067" s="241">
        <v>100</v>
      </c>
      <c r="H1067" s="242"/>
      <c r="J1067" s="238" t="s">
        <v>1558</v>
      </c>
      <c r="K1067" s="239">
        <v>4.6299999999999998E-4</v>
      </c>
      <c r="L1067" s="240"/>
      <c r="M1067" s="132">
        <v>4.0700000000000003E-4</v>
      </c>
    </row>
    <row r="1068" spans="1:13" ht="15" customHeight="1">
      <c r="A1068" s="136" t="s">
        <v>1559</v>
      </c>
      <c r="B1068" s="153" t="s">
        <v>1560</v>
      </c>
      <c r="C1068" s="138">
        <v>4.64E-4</v>
      </c>
      <c r="D1068" s="139"/>
      <c r="E1068" s="140">
        <v>4.46E-4</v>
      </c>
      <c r="F1068" s="133">
        <v>1060</v>
      </c>
      <c r="G1068" s="141">
        <v>100</v>
      </c>
      <c r="H1068" s="142"/>
      <c r="J1068" s="153" t="s">
        <v>1560</v>
      </c>
      <c r="K1068" s="138">
        <v>4.64E-4</v>
      </c>
      <c r="L1068" s="139"/>
      <c r="M1068" s="140">
        <v>4.46E-4</v>
      </c>
    </row>
    <row r="1069" spans="1:13" ht="15" customHeight="1">
      <c r="A1069" s="136" t="s">
        <v>1561</v>
      </c>
      <c r="B1069" s="153" t="s">
        <v>1562</v>
      </c>
      <c r="C1069" s="138">
        <v>4.5399999999999998E-4</v>
      </c>
      <c r="D1069" s="139"/>
      <c r="E1069" s="140">
        <v>4.57E-4</v>
      </c>
      <c r="F1069" s="133">
        <v>1061</v>
      </c>
      <c r="G1069" s="141">
        <v>100</v>
      </c>
      <c r="H1069" s="142"/>
      <c r="J1069" s="153" t="s">
        <v>1562</v>
      </c>
      <c r="K1069" s="138">
        <v>4.5399999999999998E-4</v>
      </c>
      <c r="L1069" s="139"/>
      <c r="M1069" s="140">
        <v>4.57E-4</v>
      </c>
    </row>
    <row r="1070" spans="1:13" ht="15" customHeight="1">
      <c r="A1070" s="136" t="s">
        <v>1563</v>
      </c>
      <c r="B1070" s="153" t="s">
        <v>1564</v>
      </c>
      <c r="C1070" s="138">
        <v>4.7699999999999999E-4</v>
      </c>
      <c r="D1070" s="139"/>
      <c r="E1070" s="140">
        <v>5.4299999999999997E-4</v>
      </c>
      <c r="F1070" s="133">
        <v>1062</v>
      </c>
      <c r="G1070" s="141">
        <v>100</v>
      </c>
      <c r="H1070" s="297"/>
      <c r="J1070" s="153" t="s">
        <v>1564</v>
      </c>
      <c r="K1070" s="138">
        <v>4.7699999999999999E-4</v>
      </c>
      <c r="L1070" s="139"/>
      <c r="M1070" s="140">
        <v>5.4299999999999997E-4</v>
      </c>
    </row>
    <row r="1071" spans="1:13" ht="15" customHeight="1">
      <c r="A1071" s="136" t="s">
        <v>1565</v>
      </c>
      <c r="B1071" s="153" t="s">
        <v>1566</v>
      </c>
      <c r="C1071" s="138">
        <v>4.5399999999999998E-4</v>
      </c>
      <c r="D1071" s="139"/>
      <c r="E1071" s="140">
        <v>4.57E-4</v>
      </c>
      <c r="F1071" s="133">
        <v>1063</v>
      </c>
      <c r="G1071" s="141">
        <v>100</v>
      </c>
      <c r="H1071" s="142"/>
      <c r="J1071" s="153" t="s">
        <v>1566</v>
      </c>
      <c r="K1071" s="138">
        <v>4.5399999999999998E-4</v>
      </c>
      <c r="L1071" s="139"/>
      <c r="M1071" s="140">
        <v>4.57E-4</v>
      </c>
    </row>
    <row r="1072" spans="1:13" ht="15" customHeight="1">
      <c r="A1072" s="646" t="s">
        <v>1567</v>
      </c>
      <c r="B1072" s="649" t="s">
        <v>1568</v>
      </c>
      <c r="C1072" s="652">
        <v>1.02E-4</v>
      </c>
      <c r="D1072" s="151" t="s">
        <v>560</v>
      </c>
      <c r="E1072" s="144">
        <v>0</v>
      </c>
      <c r="F1072" s="133">
        <v>1064</v>
      </c>
      <c r="G1072" s="664">
        <v>100</v>
      </c>
      <c r="H1072" s="690"/>
      <c r="J1072" s="145" t="s">
        <v>1568</v>
      </c>
      <c r="K1072" s="146">
        <v>1.02E-4</v>
      </c>
      <c r="L1072" s="151" t="s">
        <v>560</v>
      </c>
      <c r="M1072" s="144">
        <v>0</v>
      </c>
    </row>
    <row r="1073" spans="1:13" ht="15" customHeight="1">
      <c r="A1073" s="646"/>
      <c r="B1073" s="649"/>
      <c r="C1073" s="652"/>
      <c r="D1073" s="147" t="s">
        <v>569</v>
      </c>
      <c r="E1073" s="148">
        <v>2.9E-4</v>
      </c>
      <c r="F1073" s="133">
        <v>1065</v>
      </c>
      <c r="G1073" s="664"/>
      <c r="H1073" s="690"/>
      <c r="J1073" s="145" t="s">
        <v>1569</v>
      </c>
      <c r="K1073" s="145">
        <v>1.02E-4</v>
      </c>
      <c r="L1073" s="147" t="s">
        <v>569</v>
      </c>
      <c r="M1073" s="148">
        <v>2.9E-4</v>
      </c>
    </row>
    <row r="1074" spans="1:13" ht="15" customHeight="1">
      <c r="A1074" s="646"/>
      <c r="B1074" s="649"/>
      <c r="C1074" s="652"/>
      <c r="D1074" s="152" t="s">
        <v>617</v>
      </c>
      <c r="E1074" s="148">
        <v>2.7599999999999999E-4</v>
      </c>
      <c r="F1074" s="133">
        <v>1066</v>
      </c>
      <c r="G1074" s="664"/>
      <c r="H1074" s="690"/>
      <c r="J1074" s="145" t="s">
        <v>1569</v>
      </c>
      <c r="K1074" s="145">
        <v>1.02E-4</v>
      </c>
      <c r="L1074" s="152" t="s">
        <v>617</v>
      </c>
      <c r="M1074" s="148">
        <v>2.7599999999999999E-4</v>
      </c>
    </row>
    <row r="1075" spans="1:13" ht="15" customHeight="1">
      <c r="A1075" s="646"/>
      <c r="B1075" s="649"/>
      <c r="C1075" s="652"/>
      <c r="D1075" s="152" t="s">
        <v>618</v>
      </c>
      <c r="E1075" s="148">
        <v>2.8699999999999998E-4</v>
      </c>
      <c r="F1075" s="133">
        <v>1067</v>
      </c>
      <c r="G1075" s="664"/>
      <c r="H1075" s="690"/>
      <c r="J1075" s="145" t="s">
        <v>1569</v>
      </c>
      <c r="K1075" s="145">
        <v>1.02E-4</v>
      </c>
      <c r="L1075" s="152" t="s">
        <v>618</v>
      </c>
      <c r="M1075" s="148">
        <v>2.8699999999999998E-4</v>
      </c>
    </row>
    <row r="1076" spans="1:13" ht="15" customHeight="1">
      <c r="A1076" s="646"/>
      <c r="B1076" s="649"/>
      <c r="C1076" s="652"/>
      <c r="D1076" s="149" t="s">
        <v>557</v>
      </c>
      <c r="E1076" s="150">
        <v>2.7999999999999998E-4</v>
      </c>
      <c r="F1076" s="133">
        <v>1068</v>
      </c>
      <c r="G1076" s="664"/>
      <c r="H1076" s="690"/>
      <c r="J1076" s="145" t="s">
        <v>1569</v>
      </c>
      <c r="K1076" s="145">
        <v>1.02E-4</v>
      </c>
      <c r="L1076" s="149" t="s">
        <v>557</v>
      </c>
      <c r="M1076" s="150">
        <v>2.7999999999999998E-4</v>
      </c>
    </row>
    <row r="1077" spans="1:13" ht="15" customHeight="1">
      <c r="A1077" s="136" t="s">
        <v>1570</v>
      </c>
      <c r="B1077" s="153" t="s">
        <v>1571</v>
      </c>
      <c r="C1077" s="138">
        <v>2.23E-4</v>
      </c>
      <c r="D1077" s="139"/>
      <c r="E1077" s="140">
        <v>5.0699999999999996E-4</v>
      </c>
      <c r="F1077" s="133">
        <v>1069</v>
      </c>
      <c r="G1077" s="141">
        <v>100</v>
      </c>
      <c r="H1077" s="142"/>
      <c r="J1077" s="153" t="s">
        <v>1571</v>
      </c>
      <c r="K1077" s="138">
        <v>2.23E-4</v>
      </c>
      <c r="L1077" s="139"/>
      <c r="M1077" s="140">
        <v>5.0699999999999996E-4</v>
      </c>
    </row>
    <row r="1078" spans="1:13" ht="15" customHeight="1">
      <c r="A1078" s="136" t="s">
        <v>1572</v>
      </c>
      <c r="B1078" s="153" t="s">
        <v>1573</v>
      </c>
      <c r="C1078" s="138">
        <v>2.1800000000000001E-4</v>
      </c>
      <c r="D1078" s="139"/>
      <c r="E1078" s="261">
        <v>4.4999999999999999E-4</v>
      </c>
      <c r="F1078" s="133">
        <v>1070</v>
      </c>
      <c r="G1078" s="141">
        <v>100</v>
      </c>
      <c r="H1078" s="297"/>
      <c r="J1078" s="153" t="s">
        <v>1573</v>
      </c>
      <c r="K1078" s="138">
        <v>2.1800000000000001E-4</v>
      </c>
      <c r="L1078" s="139"/>
      <c r="M1078" s="261">
        <v>4.4999999999999999E-4</v>
      </c>
    </row>
    <row r="1079" spans="1:13" ht="15" customHeight="1">
      <c r="A1079" s="136" t="s">
        <v>1574</v>
      </c>
      <c r="B1079" s="153" t="s">
        <v>1575</v>
      </c>
      <c r="C1079" s="138" t="s">
        <v>635</v>
      </c>
      <c r="D1079" s="139"/>
      <c r="E1079" s="140">
        <v>4.35E-4</v>
      </c>
      <c r="F1079" s="133">
        <v>1071</v>
      </c>
      <c r="G1079" s="141" t="s">
        <v>555</v>
      </c>
      <c r="H1079" s="297"/>
      <c r="J1079" s="153" t="s">
        <v>1575</v>
      </c>
      <c r="K1079" s="138">
        <v>4.4099999999999999E-4</v>
      </c>
      <c r="L1079" s="139"/>
      <c r="M1079" s="140">
        <v>4.35E-4</v>
      </c>
    </row>
    <row r="1080" spans="1:13" ht="15" customHeight="1">
      <c r="A1080" s="136" t="s">
        <v>1576</v>
      </c>
      <c r="B1080" s="153" t="s">
        <v>1577</v>
      </c>
      <c r="C1080" s="138">
        <v>3.7300000000000001E-4</v>
      </c>
      <c r="D1080" s="139"/>
      <c r="E1080" s="261">
        <v>3.4000000000000002E-4</v>
      </c>
      <c r="F1080" s="133">
        <v>1072</v>
      </c>
      <c r="G1080" s="141">
        <v>100</v>
      </c>
      <c r="H1080" s="142"/>
      <c r="J1080" s="153" t="s">
        <v>1577</v>
      </c>
      <c r="K1080" s="138">
        <v>3.7300000000000001E-4</v>
      </c>
      <c r="L1080" s="139"/>
      <c r="M1080" s="261">
        <v>3.4000000000000002E-4</v>
      </c>
    </row>
    <row r="1081" spans="1:13" ht="15" customHeight="1">
      <c r="A1081" s="646" t="s">
        <v>1578</v>
      </c>
      <c r="B1081" s="649" t="s">
        <v>1579</v>
      </c>
      <c r="C1081" s="652">
        <v>4.7100000000000001E-4</v>
      </c>
      <c r="D1081" s="151" t="s">
        <v>560</v>
      </c>
      <c r="E1081" s="194">
        <v>8.2000000000000001E-5</v>
      </c>
      <c r="F1081" s="133">
        <v>1073</v>
      </c>
      <c r="G1081" s="664">
        <v>95.08</v>
      </c>
      <c r="H1081" s="690" t="s">
        <v>561</v>
      </c>
      <c r="J1081" s="145" t="s">
        <v>1579</v>
      </c>
      <c r="K1081" s="146">
        <v>4.7100000000000001E-4</v>
      </c>
      <c r="L1081" s="151" t="s">
        <v>560</v>
      </c>
      <c r="M1081" s="194">
        <v>8.2000000000000001E-5</v>
      </c>
    </row>
    <row r="1082" spans="1:13" ht="15" customHeight="1">
      <c r="A1082" s="646"/>
      <c r="B1082" s="649"/>
      <c r="C1082" s="652"/>
      <c r="D1082" s="131" t="s">
        <v>556</v>
      </c>
      <c r="E1082" s="281">
        <v>5.5099999999999995E-4</v>
      </c>
      <c r="F1082" s="133">
        <v>1074</v>
      </c>
      <c r="G1082" s="664"/>
      <c r="H1082" s="690"/>
      <c r="J1082" s="145" t="s">
        <v>1580</v>
      </c>
      <c r="K1082" s="145">
        <v>4.7100000000000001E-4</v>
      </c>
      <c r="L1082" s="131" t="s">
        <v>556</v>
      </c>
      <c r="M1082" s="281">
        <v>5.5099999999999995E-4</v>
      </c>
    </row>
    <row r="1083" spans="1:13" ht="15" customHeight="1">
      <c r="A1083" s="646"/>
      <c r="B1083" s="649"/>
      <c r="C1083" s="652"/>
      <c r="D1083" s="345" t="s">
        <v>557</v>
      </c>
      <c r="E1083" s="150">
        <v>5.5199999999999997E-4</v>
      </c>
      <c r="F1083" s="133">
        <v>1075</v>
      </c>
      <c r="G1083" s="664"/>
      <c r="H1083" s="690"/>
      <c r="J1083" s="145" t="s">
        <v>1580</v>
      </c>
      <c r="K1083" s="145">
        <v>4.7100000000000001E-4</v>
      </c>
      <c r="L1083" s="345" t="s">
        <v>557</v>
      </c>
      <c r="M1083" s="150">
        <v>5.5199999999999997E-4</v>
      </c>
    </row>
    <row r="1084" spans="1:13" ht="15" customHeight="1">
      <c r="A1084" s="136" t="s">
        <v>1581</v>
      </c>
      <c r="B1084" s="153" t="s">
        <v>1582</v>
      </c>
      <c r="C1084" s="138">
        <v>3.5E-4</v>
      </c>
      <c r="D1084" s="139"/>
      <c r="E1084" s="140">
        <v>2.9399999999999999E-4</v>
      </c>
      <c r="F1084" s="133">
        <v>1076</v>
      </c>
      <c r="G1084" s="141">
        <v>100</v>
      </c>
      <c r="H1084" s="142"/>
      <c r="J1084" s="153" t="s">
        <v>1582</v>
      </c>
      <c r="K1084" s="138">
        <v>3.5E-4</v>
      </c>
      <c r="L1084" s="139"/>
      <c r="M1084" s="140">
        <v>2.9399999999999999E-4</v>
      </c>
    </row>
    <row r="1085" spans="1:13" ht="15" customHeight="1">
      <c r="A1085" s="646" t="s">
        <v>1583</v>
      </c>
      <c r="B1085" s="649" t="s">
        <v>1584</v>
      </c>
      <c r="C1085" s="652">
        <v>4.73E-4</v>
      </c>
      <c r="D1085" s="151" t="s">
        <v>560</v>
      </c>
      <c r="E1085" s="144">
        <v>0</v>
      </c>
      <c r="F1085" s="133">
        <v>1077</v>
      </c>
      <c r="G1085" s="664">
        <v>100</v>
      </c>
      <c r="H1085" s="690"/>
      <c r="J1085" s="145" t="s">
        <v>1584</v>
      </c>
      <c r="K1085" s="146">
        <v>4.73E-4</v>
      </c>
      <c r="L1085" s="151" t="s">
        <v>560</v>
      </c>
      <c r="M1085" s="144">
        <v>0</v>
      </c>
    </row>
    <row r="1086" spans="1:13" ht="15" customHeight="1">
      <c r="A1086" s="646"/>
      <c r="B1086" s="649" t="s">
        <v>1484</v>
      </c>
      <c r="C1086" s="652"/>
      <c r="D1086" s="131" t="s">
        <v>556</v>
      </c>
      <c r="E1086" s="281">
        <v>5.2999999999999998E-4</v>
      </c>
      <c r="F1086" s="133">
        <v>1078</v>
      </c>
      <c r="G1086" s="664"/>
      <c r="H1086" s="690"/>
      <c r="J1086" s="145" t="s">
        <v>1584</v>
      </c>
      <c r="K1086" s="145">
        <v>4.73E-4</v>
      </c>
      <c r="L1086" s="131" t="s">
        <v>556</v>
      </c>
      <c r="M1086" s="281">
        <v>5.2999999999999998E-4</v>
      </c>
    </row>
    <row r="1087" spans="1:13" ht="15" customHeight="1">
      <c r="A1087" s="691"/>
      <c r="B1087" s="692" t="s">
        <v>1484</v>
      </c>
      <c r="C1087" s="693"/>
      <c r="D1087" s="149" t="s">
        <v>557</v>
      </c>
      <c r="E1087" s="150">
        <v>4.0499999999999998E-4</v>
      </c>
      <c r="F1087" s="133">
        <v>1079</v>
      </c>
      <c r="G1087" s="694"/>
      <c r="H1087" s="695"/>
      <c r="J1087" s="145" t="s">
        <v>1585</v>
      </c>
      <c r="K1087" s="145">
        <v>4.73E-4</v>
      </c>
      <c r="L1087" s="149" t="s">
        <v>557</v>
      </c>
      <c r="M1087" s="150">
        <v>4.0499999999999998E-4</v>
      </c>
    </row>
    <row r="1088" spans="1:13" ht="15" customHeight="1">
      <c r="A1088" s="136" t="s">
        <v>1586</v>
      </c>
      <c r="B1088" s="153" t="s">
        <v>1587</v>
      </c>
      <c r="C1088" s="138">
        <v>3.4900000000000003E-4</v>
      </c>
      <c r="D1088" s="139"/>
      <c r="E1088" s="261">
        <v>1.1329999999999999E-3</v>
      </c>
      <c r="F1088" s="133">
        <v>1080</v>
      </c>
      <c r="G1088" s="141">
        <v>100</v>
      </c>
      <c r="H1088" s="297"/>
      <c r="J1088" s="153" t="s">
        <v>1587</v>
      </c>
      <c r="K1088" s="138">
        <v>3.4900000000000003E-4</v>
      </c>
      <c r="L1088" s="139"/>
      <c r="M1088" s="261">
        <v>1.1329999999999999E-3</v>
      </c>
    </row>
    <row r="1089" spans="1:13" ht="15" customHeight="1">
      <c r="A1089" s="136" t="s">
        <v>1588</v>
      </c>
      <c r="B1089" s="153" t="s">
        <v>1589</v>
      </c>
      <c r="C1089" s="138">
        <v>4.7199999999999998E-4</v>
      </c>
      <c r="D1089" s="139"/>
      <c r="E1089" s="261">
        <v>4.1599999999999997E-4</v>
      </c>
      <c r="F1089" s="133">
        <v>1081</v>
      </c>
      <c r="G1089" s="141">
        <v>100</v>
      </c>
      <c r="H1089" s="142"/>
      <c r="J1089" s="153" t="s">
        <v>1589</v>
      </c>
      <c r="K1089" s="138">
        <v>4.7199999999999998E-4</v>
      </c>
      <c r="L1089" s="139"/>
      <c r="M1089" s="261">
        <v>4.1599999999999997E-4</v>
      </c>
    </row>
    <row r="1090" spans="1:13" ht="15" customHeight="1">
      <c r="A1090" s="647" t="s">
        <v>1590</v>
      </c>
      <c r="B1090" s="650" t="s">
        <v>1591</v>
      </c>
      <c r="C1090" s="688">
        <v>4.8899999999999996E-4</v>
      </c>
      <c r="D1090" s="249" t="s">
        <v>603</v>
      </c>
      <c r="E1090" s="346">
        <v>0</v>
      </c>
      <c r="F1090" s="133">
        <v>1082</v>
      </c>
      <c r="G1090" s="656">
        <v>100</v>
      </c>
      <c r="H1090" s="659"/>
      <c r="J1090" s="204" t="s">
        <v>1591</v>
      </c>
      <c r="K1090" s="347">
        <v>4.8899999999999996E-4</v>
      </c>
      <c r="L1090" s="249" t="s">
        <v>603</v>
      </c>
      <c r="M1090" s="346">
        <v>0</v>
      </c>
    </row>
    <row r="1091" spans="1:13" ht="15" customHeight="1">
      <c r="A1091" s="646"/>
      <c r="B1091" s="649"/>
      <c r="C1091" s="689"/>
      <c r="D1091" s="183" t="s">
        <v>631</v>
      </c>
      <c r="E1091" s="164">
        <v>3.4400000000000001E-4</v>
      </c>
      <c r="F1091" s="133">
        <v>1083</v>
      </c>
      <c r="G1091" s="664"/>
      <c r="H1091" s="658"/>
      <c r="J1091" s="145" t="s">
        <v>1592</v>
      </c>
      <c r="K1091" s="145">
        <v>4.8899999999999996E-4</v>
      </c>
      <c r="L1091" s="183" t="s">
        <v>631</v>
      </c>
      <c r="M1091" s="164">
        <v>3.4400000000000001E-4</v>
      </c>
    </row>
    <row r="1092" spans="1:13" ht="15" customHeight="1">
      <c r="A1092" s="646"/>
      <c r="B1092" s="649"/>
      <c r="C1092" s="689"/>
      <c r="D1092" s="176" t="s">
        <v>632</v>
      </c>
      <c r="E1092" s="148">
        <v>4.3300000000000001E-4</v>
      </c>
      <c r="F1092" s="133">
        <v>1084</v>
      </c>
      <c r="G1092" s="664"/>
      <c r="H1092" s="658"/>
      <c r="J1092" s="145" t="s">
        <v>1592</v>
      </c>
      <c r="K1092" s="145">
        <v>4.8899999999999996E-4</v>
      </c>
      <c r="L1092" s="176" t="s">
        <v>632</v>
      </c>
      <c r="M1092" s="148">
        <v>4.3300000000000001E-4</v>
      </c>
    </row>
    <row r="1093" spans="1:13" ht="15" customHeight="1">
      <c r="A1093" s="646"/>
      <c r="B1093" s="649"/>
      <c r="C1093" s="689"/>
      <c r="D1093" s="149" t="s">
        <v>557</v>
      </c>
      <c r="E1093" s="150">
        <v>1.06E-4</v>
      </c>
      <c r="F1093" s="133">
        <v>1085</v>
      </c>
      <c r="G1093" s="664"/>
      <c r="H1093" s="658"/>
      <c r="J1093" s="145" t="s">
        <v>1592</v>
      </c>
      <c r="K1093" s="145">
        <v>4.8899999999999996E-4</v>
      </c>
      <c r="L1093" s="149" t="s">
        <v>557</v>
      </c>
      <c r="M1093" s="150">
        <v>1.06E-4</v>
      </c>
    </row>
    <row r="1094" spans="1:13" ht="15" customHeight="1">
      <c r="A1094" s="128" t="s">
        <v>1593</v>
      </c>
      <c r="B1094" s="348" t="s">
        <v>1594</v>
      </c>
      <c r="C1094" s="225">
        <v>1.15E-4</v>
      </c>
      <c r="D1094" s="240"/>
      <c r="E1094" s="132">
        <v>4.0299999999999998E-4</v>
      </c>
      <c r="F1094" s="133">
        <v>1086</v>
      </c>
      <c r="G1094" s="134">
        <v>100</v>
      </c>
      <c r="H1094" s="349"/>
      <c r="J1094" s="348" t="s">
        <v>1594</v>
      </c>
      <c r="K1094" s="225">
        <v>1.15E-4</v>
      </c>
      <c r="L1094" s="240"/>
      <c r="M1094" s="132">
        <v>4.0299999999999998E-4</v>
      </c>
    </row>
    <row r="1095" spans="1:13" ht="15" customHeight="1">
      <c r="A1095" s="136" t="s">
        <v>1595</v>
      </c>
      <c r="B1095" s="153" t="s">
        <v>1596</v>
      </c>
      <c r="C1095" s="138">
        <v>4.5300000000000001E-4</v>
      </c>
      <c r="D1095" s="139"/>
      <c r="E1095" s="140">
        <v>4.5300000000000001E-4</v>
      </c>
      <c r="F1095" s="133">
        <v>1087</v>
      </c>
      <c r="G1095" s="141">
        <v>100</v>
      </c>
      <c r="H1095" s="297"/>
      <c r="J1095" s="153" t="s">
        <v>1596</v>
      </c>
      <c r="K1095" s="138">
        <v>4.5300000000000001E-4</v>
      </c>
      <c r="L1095" s="139"/>
      <c r="M1095" s="140">
        <v>4.5300000000000001E-4</v>
      </c>
    </row>
    <row r="1096" spans="1:13" ht="15" customHeight="1">
      <c r="A1096" s="136" t="s">
        <v>1597</v>
      </c>
      <c r="B1096" s="137" t="s">
        <v>1598</v>
      </c>
      <c r="C1096" s="138">
        <v>4.5600000000000003E-4</v>
      </c>
      <c r="D1096" s="139"/>
      <c r="E1096" s="140">
        <v>4.0000000000000002E-4</v>
      </c>
      <c r="F1096" s="133">
        <v>1088</v>
      </c>
      <c r="G1096" s="141">
        <v>100</v>
      </c>
      <c r="H1096" s="297"/>
      <c r="J1096" s="137" t="s">
        <v>1598</v>
      </c>
      <c r="K1096" s="138">
        <v>4.5600000000000003E-4</v>
      </c>
      <c r="L1096" s="139"/>
      <c r="M1096" s="140">
        <v>4.0000000000000002E-4</v>
      </c>
    </row>
    <row r="1097" spans="1:13" ht="15" customHeight="1">
      <c r="A1097" s="128" t="s">
        <v>1599</v>
      </c>
      <c r="B1097" s="243" t="s">
        <v>1600</v>
      </c>
      <c r="C1097" s="138">
        <v>4.0499999999999998E-4</v>
      </c>
      <c r="D1097" s="224"/>
      <c r="E1097" s="261">
        <v>3.4900000000000003E-4</v>
      </c>
      <c r="F1097" s="133">
        <v>1089</v>
      </c>
      <c r="G1097" s="141">
        <v>100</v>
      </c>
      <c r="H1097" s="297"/>
      <c r="J1097" s="243" t="s">
        <v>1600</v>
      </c>
      <c r="K1097" s="138">
        <v>4.0499999999999998E-4</v>
      </c>
      <c r="L1097" s="224"/>
      <c r="M1097" s="261">
        <v>3.4900000000000003E-4</v>
      </c>
    </row>
    <row r="1098" spans="1:13" ht="15" customHeight="1">
      <c r="A1098" s="646" t="s">
        <v>1601</v>
      </c>
      <c r="B1098" s="649" t="s">
        <v>1602</v>
      </c>
      <c r="C1098" s="652">
        <v>3.5E-4</v>
      </c>
      <c r="D1098" s="151" t="s">
        <v>560</v>
      </c>
      <c r="E1098" s="144">
        <v>0</v>
      </c>
      <c r="F1098" s="133">
        <v>1090</v>
      </c>
      <c r="G1098" s="664">
        <v>88.32</v>
      </c>
      <c r="H1098" s="690" t="s">
        <v>561</v>
      </c>
      <c r="J1098" s="145" t="s">
        <v>1602</v>
      </c>
      <c r="K1098" s="146">
        <v>3.5E-4</v>
      </c>
      <c r="L1098" s="151" t="s">
        <v>560</v>
      </c>
      <c r="M1098" s="144">
        <v>0</v>
      </c>
    </row>
    <row r="1099" spans="1:13" ht="15" customHeight="1">
      <c r="A1099" s="646"/>
      <c r="B1099" s="649"/>
      <c r="C1099" s="652"/>
      <c r="D1099" s="152" t="s">
        <v>631</v>
      </c>
      <c r="E1099" s="148">
        <v>1.94E-4</v>
      </c>
      <c r="F1099" s="133">
        <v>1091</v>
      </c>
      <c r="G1099" s="664"/>
      <c r="H1099" s="690"/>
      <c r="J1099" s="145" t="s">
        <v>1603</v>
      </c>
      <c r="K1099" s="145">
        <v>3.5E-4</v>
      </c>
      <c r="L1099" s="152" t="s">
        <v>631</v>
      </c>
      <c r="M1099" s="148">
        <v>1.94E-4</v>
      </c>
    </row>
    <row r="1100" spans="1:13" ht="15" customHeight="1">
      <c r="A1100" s="646"/>
      <c r="B1100" s="649"/>
      <c r="C1100" s="652"/>
      <c r="D1100" s="147" t="s">
        <v>570</v>
      </c>
      <c r="E1100" s="148">
        <v>2.6699999999999998E-4</v>
      </c>
      <c r="F1100" s="133">
        <v>1092</v>
      </c>
      <c r="G1100" s="664"/>
      <c r="H1100" s="690"/>
      <c r="J1100" s="145" t="s">
        <v>1603</v>
      </c>
      <c r="K1100" s="145">
        <v>3.5E-4</v>
      </c>
      <c r="L1100" s="147" t="s">
        <v>570</v>
      </c>
      <c r="M1100" s="148">
        <v>2.6699999999999998E-4</v>
      </c>
    </row>
    <row r="1101" spans="1:13" ht="15" customHeight="1">
      <c r="A1101" s="646"/>
      <c r="B1101" s="649"/>
      <c r="C1101" s="652"/>
      <c r="D1101" s="152" t="s">
        <v>636</v>
      </c>
      <c r="E1101" s="148">
        <v>2.9300000000000002E-4</v>
      </c>
      <c r="F1101" s="133">
        <v>1093</v>
      </c>
      <c r="G1101" s="664"/>
      <c r="H1101" s="690"/>
      <c r="J1101" s="145" t="s">
        <v>1603</v>
      </c>
      <c r="K1101" s="145">
        <v>3.5E-4</v>
      </c>
      <c r="L1101" s="152" t="s">
        <v>636</v>
      </c>
      <c r="M1101" s="148">
        <v>2.9300000000000002E-4</v>
      </c>
    </row>
    <row r="1102" spans="1:13" ht="15" customHeight="1">
      <c r="A1102" s="646"/>
      <c r="B1102" s="649"/>
      <c r="C1102" s="652"/>
      <c r="D1102" s="152" t="s">
        <v>637</v>
      </c>
      <c r="E1102" s="148">
        <v>3.2600000000000001E-4</v>
      </c>
      <c r="F1102" s="133">
        <v>1094</v>
      </c>
      <c r="G1102" s="664"/>
      <c r="H1102" s="690"/>
      <c r="J1102" s="145" t="s">
        <v>1603</v>
      </c>
      <c r="K1102" s="145">
        <v>3.5E-4</v>
      </c>
      <c r="L1102" s="152" t="s">
        <v>637</v>
      </c>
      <c r="M1102" s="148">
        <v>3.2600000000000001E-4</v>
      </c>
    </row>
    <row r="1103" spans="1:13" ht="15" customHeight="1">
      <c r="A1103" s="646"/>
      <c r="B1103" s="649"/>
      <c r="C1103" s="652"/>
      <c r="D1103" s="152" t="s">
        <v>697</v>
      </c>
      <c r="E1103" s="148">
        <v>4.6099999999999998E-4</v>
      </c>
      <c r="F1103" s="133">
        <v>1095</v>
      </c>
      <c r="G1103" s="664"/>
      <c r="H1103" s="690"/>
      <c r="J1103" s="145" t="s">
        <v>1603</v>
      </c>
      <c r="K1103" s="145">
        <v>3.5E-4</v>
      </c>
      <c r="L1103" s="152" t="s">
        <v>697</v>
      </c>
      <c r="M1103" s="148">
        <v>4.6099999999999998E-4</v>
      </c>
    </row>
    <row r="1104" spans="1:13" ht="15" customHeight="1">
      <c r="A1104" s="646"/>
      <c r="B1104" s="649"/>
      <c r="C1104" s="652"/>
      <c r="D1104" s="149" t="s">
        <v>557</v>
      </c>
      <c r="E1104" s="150">
        <v>1.9699999999999999E-4</v>
      </c>
      <c r="F1104" s="133">
        <v>1096</v>
      </c>
      <c r="G1104" s="664"/>
      <c r="H1104" s="690"/>
      <c r="J1104" s="145" t="s">
        <v>1603</v>
      </c>
      <c r="K1104" s="145">
        <v>3.5E-4</v>
      </c>
      <c r="L1104" s="149" t="s">
        <v>557</v>
      </c>
      <c r="M1104" s="150">
        <v>1.9699999999999999E-4</v>
      </c>
    </row>
    <row r="1105" spans="1:13" ht="15" customHeight="1">
      <c r="A1105" s="646" t="s">
        <v>1604</v>
      </c>
      <c r="B1105" s="649" t="s">
        <v>1605</v>
      </c>
      <c r="C1105" s="679">
        <v>3.5E-4</v>
      </c>
      <c r="D1105" s="151" t="s">
        <v>560</v>
      </c>
      <c r="E1105" s="194">
        <v>0</v>
      </c>
      <c r="F1105" s="133">
        <v>1097</v>
      </c>
      <c r="G1105" s="655">
        <v>100</v>
      </c>
      <c r="H1105" s="658"/>
      <c r="J1105" s="145" t="s">
        <v>1605</v>
      </c>
      <c r="K1105" s="160">
        <v>3.5E-4</v>
      </c>
      <c r="L1105" s="151" t="s">
        <v>560</v>
      </c>
      <c r="M1105" s="194">
        <v>0</v>
      </c>
    </row>
    <row r="1106" spans="1:13" ht="15" customHeight="1">
      <c r="A1106" s="646"/>
      <c r="B1106" s="649"/>
      <c r="C1106" s="679"/>
      <c r="D1106" s="350" t="s">
        <v>1606</v>
      </c>
      <c r="E1106" s="148">
        <v>3.9300000000000001E-4</v>
      </c>
      <c r="F1106" s="133">
        <v>1098</v>
      </c>
      <c r="G1106" s="655"/>
      <c r="H1106" s="658"/>
      <c r="J1106" s="145" t="s">
        <v>1607</v>
      </c>
      <c r="K1106" s="145">
        <v>3.5E-4</v>
      </c>
      <c r="L1106" s="350" t="s">
        <v>1606</v>
      </c>
      <c r="M1106" s="148">
        <v>3.9300000000000001E-4</v>
      </c>
    </row>
    <row r="1107" spans="1:13" ht="15" customHeight="1">
      <c r="A1107" s="646"/>
      <c r="B1107" s="649"/>
      <c r="C1107" s="679"/>
      <c r="D1107" s="131" t="s">
        <v>557</v>
      </c>
      <c r="E1107" s="281">
        <v>1.6200000000000001E-4</v>
      </c>
      <c r="F1107" s="133">
        <v>1099</v>
      </c>
      <c r="G1107" s="655"/>
      <c r="H1107" s="658"/>
      <c r="J1107" s="145" t="s">
        <v>1607</v>
      </c>
      <c r="K1107" s="145">
        <v>3.5E-4</v>
      </c>
      <c r="L1107" s="131" t="s">
        <v>557</v>
      </c>
      <c r="M1107" s="281">
        <v>1.6200000000000001E-4</v>
      </c>
    </row>
    <row r="1108" spans="1:13" ht="15" customHeight="1">
      <c r="A1108" s="683" t="s">
        <v>1608</v>
      </c>
      <c r="B1108" s="684" t="s">
        <v>1609</v>
      </c>
      <c r="C1108" s="685">
        <v>1.13E-4</v>
      </c>
      <c r="D1108" s="330" t="s">
        <v>560</v>
      </c>
      <c r="E1108" s="217">
        <v>0</v>
      </c>
      <c r="F1108" s="133">
        <v>1100</v>
      </c>
      <c r="G1108" s="686">
        <v>100</v>
      </c>
      <c r="H1108" s="687"/>
      <c r="J1108" s="207" t="s">
        <v>1609</v>
      </c>
      <c r="K1108" s="351">
        <v>1.13E-4</v>
      </c>
      <c r="L1108" s="330" t="s">
        <v>560</v>
      </c>
      <c r="M1108" s="217">
        <v>0</v>
      </c>
    </row>
    <row r="1109" spans="1:13" ht="15" customHeight="1">
      <c r="A1109" s="683"/>
      <c r="B1109" s="684"/>
      <c r="C1109" s="685"/>
      <c r="D1109" s="248" t="s">
        <v>556</v>
      </c>
      <c r="E1109" s="229">
        <v>2.2100000000000001E-4</v>
      </c>
      <c r="F1109" s="133">
        <v>1101</v>
      </c>
      <c r="G1109" s="686"/>
      <c r="H1109" s="687"/>
      <c r="J1109" s="145" t="s">
        <v>1610</v>
      </c>
      <c r="K1109" s="145">
        <v>1.13E-4</v>
      </c>
      <c r="L1109" s="248" t="s">
        <v>556</v>
      </c>
      <c r="M1109" s="229">
        <v>2.2100000000000001E-4</v>
      </c>
    </row>
    <row r="1110" spans="1:13" ht="15" customHeight="1">
      <c r="A1110" s="683"/>
      <c r="B1110" s="684"/>
      <c r="C1110" s="685"/>
      <c r="D1110" s="200" t="s">
        <v>557</v>
      </c>
      <c r="E1110" s="201">
        <v>0</v>
      </c>
      <c r="F1110" s="133">
        <v>1102</v>
      </c>
      <c r="G1110" s="686"/>
      <c r="H1110" s="687"/>
      <c r="J1110" s="145" t="s">
        <v>1610</v>
      </c>
      <c r="K1110" s="145">
        <v>1.13E-4</v>
      </c>
      <c r="L1110" s="200" t="s">
        <v>557</v>
      </c>
      <c r="M1110" s="201">
        <v>0</v>
      </c>
    </row>
    <row r="1111" spans="1:13" ht="15" customHeight="1">
      <c r="A1111" s="221" t="s">
        <v>1611</v>
      </c>
      <c r="B1111" s="238" t="s">
        <v>1612</v>
      </c>
      <c r="C1111" s="239">
        <v>4.6E-5</v>
      </c>
      <c r="D1111" s="240"/>
      <c r="E1111" s="132">
        <v>0</v>
      </c>
      <c r="F1111" s="133">
        <v>1103</v>
      </c>
      <c r="G1111" s="241">
        <v>100</v>
      </c>
      <c r="H1111" s="297"/>
      <c r="J1111" s="238" t="s">
        <v>1612</v>
      </c>
      <c r="K1111" s="239">
        <v>4.6E-5</v>
      </c>
      <c r="L1111" s="240"/>
      <c r="M1111" s="132">
        <v>0</v>
      </c>
    </row>
    <row r="1112" spans="1:13" ht="15" customHeight="1">
      <c r="A1112" s="128" t="s">
        <v>1613</v>
      </c>
      <c r="B1112" s="153" t="s">
        <v>1614</v>
      </c>
      <c r="C1112" s="138" t="s">
        <v>635</v>
      </c>
      <c r="D1112" s="274"/>
      <c r="E1112" s="261" t="s">
        <v>635</v>
      </c>
      <c r="F1112" s="133">
        <v>1104</v>
      </c>
      <c r="G1112" s="141" t="s">
        <v>555</v>
      </c>
      <c r="H1112" s="352"/>
      <c r="J1112" s="153" t="s">
        <v>1614</v>
      </c>
      <c r="K1112" s="138">
        <v>4.4099999999999999E-4</v>
      </c>
      <c r="L1112" s="274"/>
      <c r="M1112" s="261">
        <v>4.4099999999999999E-4</v>
      </c>
    </row>
    <row r="1113" spans="1:13" ht="15" customHeight="1">
      <c r="A1113" s="136" t="s">
        <v>1615</v>
      </c>
      <c r="B1113" s="238" t="s">
        <v>1616</v>
      </c>
      <c r="C1113" s="239">
        <v>2.3900000000000001E-4</v>
      </c>
      <c r="D1113" s="240"/>
      <c r="E1113" s="132">
        <v>1.84E-4</v>
      </c>
      <c r="F1113" s="133">
        <v>1105</v>
      </c>
      <c r="G1113" s="241">
        <v>100</v>
      </c>
      <c r="H1113" s="297"/>
      <c r="J1113" s="238" t="s">
        <v>1616</v>
      </c>
      <c r="K1113" s="239">
        <v>2.3900000000000001E-4</v>
      </c>
      <c r="L1113" s="240"/>
      <c r="M1113" s="132">
        <v>1.84E-4</v>
      </c>
    </row>
    <row r="1114" spans="1:13" ht="15" customHeight="1">
      <c r="A1114" s="136" t="s">
        <v>1617</v>
      </c>
      <c r="B1114" s="153" t="s">
        <v>1618</v>
      </c>
      <c r="C1114" s="138">
        <v>4.4000000000000002E-4</v>
      </c>
      <c r="D1114" s="139"/>
      <c r="E1114" s="140">
        <v>3.8400000000000001E-4</v>
      </c>
      <c r="F1114" s="133">
        <v>1106</v>
      </c>
      <c r="G1114" s="141">
        <v>100</v>
      </c>
      <c r="H1114" s="297"/>
      <c r="J1114" s="153" t="s">
        <v>1618</v>
      </c>
      <c r="K1114" s="138">
        <v>4.4000000000000002E-4</v>
      </c>
      <c r="L1114" s="139"/>
      <c r="M1114" s="140">
        <v>3.8400000000000001E-4</v>
      </c>
    </row>
    <row r="1115" spans="1:13" ht="15" customHeight="1">
      <c r="A1115" s="136" t="s">
        <v>1619</v>
      </c>
      <c r="B1115" s="153" t="s">
        <v>1620</v>
      </c>
      <c r="C1115" s="138">
        <v>4.73E-4</v>
      </c>
      <c r="D1115" s="139"/>
      <c r="E1115" s="140">
        <v>5.4000000000000001E-4</v>
      </c>
      <c r="F1115" s="133">
        <v>1107</v>
      </c>
      <c r="G1115" s="141">
        <v>100</v>
      </c>
      <c r="H1115" s="297"/>
      <c r="J1115" s="153" t="s">
        <v>1620</v>
      </c>
      <c r="K1115" s="138">
        <v>4.73E-4</v>
      </c>
      <c r="L1115" s="139"/>
      <c r="M1115" s="140">
        <v>5.4000000000000001E-4</v>
      </c>
    </row>
    <row r="1116" spans="1:13" ht="15" customHeight="1">
      <c r="A1116" s="136" t="s">
        <v>1621</v>
      </c>
      <c r="B1116" s="153" t="s">
        <v>1622</v>
      </c>
      <c r="C1116" s="138">
        <v>4.8999999999999998E-4</v>
      </c>
      <c r="D1116" s="139"/>
      <c r="E1116" s="140">
        <v>5.1599999999999997E-4</v>
      </c>
      <c r="F1116" s="133">
        <v>1108</v>
      </c>
      <c r="G1116" s="141">
        <v>100</v>
      </c>
      <c r="H1116" s="297"/>
      <c r="J1116" s="153" t="s">
        <v>1622</v>
      </c>
      <c r="K1116" s="138">
        <v>4.8999999999999998E-4</v>
      </c>
      <c r="L1116" s="139"/>
      <c r="M1116" s="140">
        <v>5.1599999999999997E-4</v>
      </c>
    </row>
    <row r="1117" spans="1:13" ht="15" customHeight="1">
      <c r="A1117" s="136" t="s">
        <v>1623</v>
      </c>
      <c r="B1117" s="153" t="s">
        <v>1624</v>
      </c>
      <c r="C1117" s="138">
        <v>4.8700000000000002E-4</v>
      </c>
      <c r="D1117" s="139"/>
      <c r="E1117" s="140">
        <v>4.4099999999999999E-4</v>
      </c>
      <c r="F1117" s="133">
        <v>1109</v>
      </c>
      <c r="G1117" s="141">
        <v>100</v>
      </c>
      <c r="H1117" s="297"/>
      <c r="J1117" s="153" t="s">
        <v>1624</v>
      </c>
      <c r="K1117" s="138">
        <v>4.8700000000000002E-4</v>
      </c>
      <c r="L1117" s="139"/>
      <c r="M1117" s="140">
        <v>4.4099999999999999E-4</v>
      </c>
    </row>
    <row r="1118" spans="1:13" ht="15" customHeight="1">
      <c r="A1118" s="646" t="s">
        <v>1625</v>
      </c>
      <c r="B1118" s="649" t="s">
        <v>1626</v>
      </c>
      <c r="C1118" s="652">
        <v>3.88E-4</v>
      </c>
      <c r="D1118" s="151" t="s">
        <v>560</v>
      </c>
      <c r="E1118" s="144">
        <v>0</v>
      </c>
      <c r="F1118" s="133">
        <v>1110</v>
      </c>
      <c r="G1118" s="664">
        <v>96.24</v>
      </c>
      <c r="H1118" s="658" t="s">
        <v>561</v>
      </c>
      <c r="J1118" s="145" t="s">
        <v>1626</v>
      </c>
      <c r="K1118" s="146">
        <v>3.88E-4</v>
      </c>
      <c r="L1118" s="151" t="s">
        <v>560</v>
      </c>
      <c r="M1118" s="144">
        <v>0</v>
      </c>
    </row>
    <row r="1119" spans="1:13" ht="15" customHeight="1">
      <c r="A1119" s="646"/>
      <c r="B1119" s="649"/>
      <c r="C1119" s="652"/>
      <c r="D1119" s="147" t="s">
        <v>569</v>
      </c>
      <c r="E1119" s="148">
        <v>1.8900000000000001E-4</v>
      </c>
      <c r="F1119" s="133">
        <v>1111</v>
      </c>
      <c r="G1119" s="664"/>
      <c r="H1119" s="658"/>
      <c r="J1119" s="145" t="s">
        <v>1627</v>
      </c>
      <c r="K1119" s="145">
        <v>3.88E-4</v>
      </c>
      <c r="L1119" s="147" t="s">
        <v>569</v>
      </c>
      <c r="M1119" s="148">
        <v>1.8900000000000001E-4</v>
      </c>
    </row>
    <row r="1120" spans="1:13" ht="15" customHeight="1">
      <c r="A1120" s="646"/>
      <c r="B1120" s="649"/>
      <c r="C1120" s="652"/>
      <c r="D1120" s="147" t="s">
        <v>570</v>
      </c>
      <c r="E1120" s="148">
        <v>2.6499999999999999E-4</v>
      </c>
      <c r="F1120" s="133">
        <v>1112</v>
      </c>
      <c r="G1120" s="664"/>
      <c r="H1120" s="658"/>
      <c r="J1120" s="145" t="s">
        <v>1627</v>
      </c>
      <c r="K1120" s="145">
        <v>3.88E-4</v>
      </c>
      <c r="L1120" s="147" t="s">
        <v>570</v>
      </c>
      <c r="M1120" s="148">
        <v>2.6499999999999999E-4</v>
      </c>
    </row>
    <row r="1121" spans="1:13" ht="15" customHeight="1">
      <c r="A1121" s="646"/>
      <c r="B1121" s="649"/>
      <c r="C1121" s="652"/>
      <c r="D1121" s="147" t="s">
        <v>571</v>
      </c>
      <c r="E1121" s="148">
        <v>3.0299999999999999E-4</v>
      </c>
      <c r="F1121" s="133">
        <v>1113</v>
      </c>
      <c r="G1121" s="664"/>
      <c r="H1121" s="658"/>
      <c r="J1121" s="145" t="s">
        <v>1627</v>
      </c>
      <c r="K1121" s="145">
        <v>3.88E-4</v>
      </c>
      <c r="L1121" s="147" t="s">
        <v>571</v>
      </c>
      <c r="M1121" s="148">
        <v>3.0299999999999999E-4</v>
      </c>
    </row>
    <row r="1122" spans="1:13" ht="15" customHeight="1">
      <c r="A1122" s="646"/>
      <c r="B1122" s="649"/>
      <c r="C1122" s="652"/>
      <c r="D1122" s="147" t="s">
        <v>572</v>
      </c>
      <c r="E1122" s="148">
        <v>3.4099999999999999E-4</v>
      </c>
      <c r="F1122" s="133">
        <v>1114</v>
      </c>
      <c r="G1122" s="664"/>
      <c r="H1122" s="658"/>
      <c r="J1122" s="145" t="s">
        <v>1627</v>
      </c>
      <c r="K1122" s="145">
        <v>3.88E-4</v>
      </c>
      <c r="L1122" s="147" t="s">
        <v>572</v>
      </c>
      <c r="M1122" s="148">
        <v>3.4099999999999999E-4</v>
      </c>
    </row>
    <row r="1123" spans="1:13" ht="15" customHeight="1">
      <c r="A1123" s="646"/>
      <c r="B1123" s="649"/>
      <c r="C1123" s="652"/>
      <c r="D1123" s="152" t="s">
        <v>621</v>
      </c>
      <c r="E1123" s="186">
        <v>3.4499999999999998E-4</v>
      </c>
      <c r="F1123" s="133">
        <v>1115</v>
      </c>
      <c r="G1123" s="664"/>
      <c r="H1123" s="658"/>
      <c r="J1123" s="145" t="s">
        <v>1627</v>
      </c>
      <c r="K1123" s="145">
        <v>3.88E-4</v>
      </c>
      <c r="L1123" s="152" t="s">
        <v>621</v>
      </c>
      <c r="M1123" s="186">
        <v>3.4499999999999998E-4</v>
      </c>
    </row>
    <row r="1124" spans="1:13" ht="15" customHeight="1">
      <c r="A1124" s="646"/>
      <c r="B1124" s="649"/>
      <c r="C1124" s="652"/>
      <c r="D1124" s="149" t="s">
        <v>557</v>
      </c>
      <c r="E1124" s="150">
        <v>2.3900000000000001E-4</v>
      </c>
      <c r="F1124" s="133">
        <v>1116</v>
      </c>
      <c r="G1124" s="664"/>
      <c r="H1124" s="658"/>
      <c r="J1124" s="145" t="s">
        <v>1627</v>
      </c>
      <c r="K1124" s="145">
        <v>3.88E-4</v>
      </c>
      <c r="L1124" s="149" t="s">
        <v>557</v>
      </c>
      <c r="M1124" s="150">
        <v>2.3900000000000001E-4</v>
      </c>
    </row>
    <row r="1125" spans="1:13" ht="15" customHeight="1">
      <c r="A1125" s="136" t="s">
        <v>1628</v>
      </c>
      <c r="B1125" s="153" t="s">
        <v>1629</v>
      </c>
      <c r="C1125" s="138">
        <v>5.7700000000000004E-4</v>
      </c>
      <c r="D1125" s="139"/>
      <c r="E1125" s="140">
        <v>5.2099999999999998E-4</v>
      </c>
      <c r="F1125" s="133">
        <v>1117</v>
      </c>
      <c r="G1125" s="141">
        <v>100</v>
      </c>
      <c r="H1125" s="142"/>
      <c r="J1125" s="153" t="s">
        <v>1629</v>
      </c>
      <c r="K1125" s="138">
        <v>5.7700000000000004E-4</v>
      </c>
      <c r="L1125" s="139"/>
      <c r="M1125" s="140">
        <v>5.2099999999999998E-4</v>
      </c>
    </row>
    <row r="1126" spans="1:13" ht="15" customHeight="1">
      <c r="A1126" s="136" t="s">
        <v>1630</v>
      </c>
      <c r="B1126" s="153" t="s">
        <v>1631</v>
      </c>
      <c r="C1126" s="138">
        <v>2.3E-5</v>
      </c>
      <c r="D1126" s="139"/>
      <c r="E1126" s="261">
        <v>3.0400000000000002E-4</v>
      </c>
      <c r="F1126" s="133">
        <v>1118</v>
      </c>
      <c r="G1126" s="141">
        <v>100</v>
      </c>
      <c r="H1126" s="297"/>
      <c r="J1126" s="153" t="s">
        <v>1631</v>
      </c>
      <c r="K1126" s="138">
        <v>2.3E-5</v>
      </c>
      <c r="L1126" s="139"/>
      <c r="M1126" s="261">
        <v>3.0400000000000002E-4</v>
      </c>
    </row>
    <row r="1127" spans="1:13" ht="15" customHeight="1">
      <c r="A1127" s="136" t="s">
        <v>1632</v>
      </c>
      <c r="B1127" s="153" t="s">
        <v>1633</v>
      </c>
      <c r="C1127" s="138">
        <v>2.7900000000000001E-4</v>
      </c>
      <c r="D1127" s="139"/>
      <c r="E1127" s="140">
        <v>5.2499999999999997E-4</v>
      </c>
      <c r="F1127" s="133">
        <v>1119</v>
      </c>
      <c r="G1127" s="141">
        <v>100</v>
      </c>
      <c r="H1127" s="297"/>
      <c r="J1127" s="153" t="s">
        <v>1633</v>
      </c>
      <c r="K1127" s="138">
        <v>2.7900000000000001E-4</v>
      </c>
      <c r="L1127" s="139"/>
      <c r="M1127" s="140">
        <v>5.2499999999999997E-4</v>
      </c>
    </row>
    <row r="1128" spans="1:13" ht="15" customHeight="1">
      <c r="A1128" s="136" t="s">
        <v>1634</v>
      </c>
      <c r="B1128" s="153" t="s">
        <v>1635</v>
      </c>
      <c r="C1128" s="138">
        <v>4.8999999999999998E-4</v>
      </c>
      <c r="D1128" s="139"/>
      <c r="E1128" s="261">
        <v>4.3399999999999998E-4</v>
      </c>
      <c r="F1128" s="133">
        <v>1120</v>
      </c>
      <c r="G1128" s="141">
        <v>100</v>
      </c>
      <c r="H1128" s="297"/>
      <c r="J1128" s="153" t="s">
        <v>1635</v>
      </c>
      <c r="K1128" s="138">
        <v>4.8999999999999998E-4</v>
      </c>
      <c r="L1128" s="139"/>
      <c r="M1128" s="261">
        <v>4.3399999999999998E-4</v>
      </c>
    </row>
    <row r="1129" spans="1:13" ht="15" customHeight="1">
      <c r="A1129" s="136" t="s">
        <v>1636</v>
      </c>
      <c r="B1129" s="153" t="s">
        <v>1637</v>
      </c>
      <c r="C1129" s="323">
        <v>4.5300000000000001E-4</v>
      </c>
      <c r="D1129" s="274"/>
      <c r="E1129" s="324">
        <v>4.0099999999999999E-4</v>
      </c>
      <c r="F1129" s="133">
        <v>1121</v>
      </c>
      <c r="G1129" s="141">
        <v>100</v>
      </c>
      <c r="H1129" s="297"/>
      <c r="J1129" s="153" t="s">
        <v>1637</v>
      </c>
      <c r="K1129" s="323">
        <v>4.5300000000000001E-4</v>
      </c>
      <c r="L1129" s="274"/>
      <c r="M1129" s="324">
        <v>4.0099999999999999E-4</v>
      </c>
    </row>
    <row r="1130" spans="1:13" ht="15" customHeight="1">
      <c r="A1130" s="136" t="s">
        <v>1638</v>
      </c>
      <c r="B1130" s="153" t="s">
        <v>1639</v>
      </c>
      <c r="C1130" s="138">
        <v>4.46E-4</v>
      </c>
      <c r="D1130" s="139"/>
      <c r="E1130" s="140">
        <v>4.9200000000000003E-4</v>
      </c>
      <c r="F1130" s="133">
        <v>1122</v>
      </c>
      <c r="G1130" s="141">
        <v>100</v>
      </c>
      <c r="H1130" s="297"/>
      <c r="J1130" s="153" t="s">
        <v>1639</v>
      </c>
      <c r="K1130" s="138">
        <v>4.46E-4</v>
      </c>
      <c r="L1130" s="139"/>
      <c r="M1130" s="140">
        <v>4.9200000000000003E-4</v>
      </c>
    </row>
    <row r="1131" spans="1:13" ht="15" customHeight="1">
      <c r="A1131" s="646" t="s">
        <v>1640</v>
      </c>
      <c r="B1131" s="649" t="s">
        <v>1641</v>
      </c>
      <c r="C1131" s="652">
        <v>4.6000000000000001E-4</v>
      </c>
      <c r="D1131" s="151" t="s">
        <v>560</v>
      </c>
      <c r="E1131" s="144">
        <v>0</v>
      </c>
      <c r="F1131" s="133">
        <v>1123</v>
      </c>
      <c r="G1131" s="664">
        <v>100</v>
      </c>
      <c r="H1131" s="658"/>
      <c r="J1131" s="145" t="s">
        <v>1641</v>
      </c>
      <c r="K1131" s="146">
        <v>4.6000000000000001E-4</v>
      </c>
      <c r="L1131" s="151" t="s">
        <v>560</v>
      </c>
      <c r="M1131" s="144">
        <v>0</v>
      </c>
    </row>
    <row r="1132" spans="1:13" ht="15" customHeight="1">
      <c r="A1132" s="646"/>
      <c r="B1132" s="649"/>
      <c r="C1132" s="652"/>
      <c r="D1132" s="131" t="s">
        <v>556</v>
      </c>
      <c r="E1132" s="148">
        <v>5.0699999999999996E-4</v>
      </c>
      <c r="F1132" s="133">
        <v>1124</v>
      </c>
      <c r="G1132" s="664"/>
      <c r="H1132" s="658"/>
      <c r="J1132" s="145" t="s">
        <v>1642</v>
      </c>
      <c r="K1132" s="145">
        <v>4.6000000000000001E-4</v>
      </c>
      <c r="L1132" s="131" t="s">
        <v>556</v>
      </c>
      <c r="M1132" s="148">
        <v>5.0699999999999996E-4</v>
      </c>
    </row>
    <row r="1133" spans="1:13" ht="15" customHeight="1">
      <c r="A1133" s="646"/>
      <c r="B1133" s="649"/>
      <c r="C1133" s="652"/>
      <c r="D1133" s="149" t="s">
        <v>557</v>
      </c>
      <c r="E1133" s="150">
        <v>5.4900000000000001E-4</v>
      </c>
      <c r="F1133" s="133">
        <v>1125</v>
      </c>
      <c r="G1133" s="664"/>
      <c r="H1133" s="658"/>
      <c r="J1133" s="145" t="s">
        <v>1642</v>
      </c>
      <c r="K1133" s="145">
        <v>4.6000000000000001E-4</v>
      </c>
      <c r="L1133" s="149" t="s">
        <v>557</v>
      </c>
      <c r="M1133" s="150">
        <v>5.4900000000000001E-4</v>
      </c>
    </row>
    <row r="1134" spans="1:13" ht="30" customHeight="1">
      <c r="A1134" s="136" t="s">
        <v>1643</v>
      </c>
      <c r="B1134" s="153" t="s">
        <v>1644</v>
      </c>
      <c r="C1134" s="138">
        <v>4.8200000000000001E-4</v>
      </c>
      <c r="D1134" s="139"/>
      <c r="E1134" s="140">
        <v>4.26E-4</v>
      </c>
      <c r="F1134" s="133">
        <v>1126</v>
      </c>
      <c r="G1134" s="141">
        <v>0.3</v>
      </c>
      <c r="H1134" s="297" t="s">
        <v>561</v>
      </c>
      <c r="J1134" s="153" t="s">
        <v>1644</v>
      </c>
      <c r="K1134" s="138">
        <v>4.8200000000000001E-4</v>
      </c>
      <c r="L1134" s="139"/>
      <c r="M1134" s="140">
        <v>4.26E-4</v>
      </c>
    </row>
    <row r="1135" spans="1:13" ht="15" customHeight="1">
      <c r="A1135" s="646" t="s">
        <v>1645</v>
      </c>
      <c r="B1135" s="649" t="s">
        <v>1646</v>
      </c>
      <c r="C1135" s="652">
        <v>4.0499999999999998E-4</v>
      </c>
      <c r="D1135" s="151" t="s">
        <v>560</v>
      </c>
      <c r="E1135" s="144">
        <v>3.2400000000000001E-4</v>
      </c>
      <c r="F1135" s="133">
        <v>1127</v>
      </c>
      <c r="G1135" s="664">
        <v>100</v>
      </c>
      <c r="H1135" s="658"/>
      <c r="J1135" s="145" t="s">
        <v>1646</v>
      </c>
      <c r="K1135" s="146">
        <v>4.0499999999999998E-4</v>
      </c>
      <c r="L1135" s="151" t="s">
        <v>560</v>
      </c>
      <c r="M1135" s="144">
        <v>3.2400000000000001E-4</v>
      </c>
    </row>
    <row r="1136" spans="1:13" ht="15" customHeight="1">
      <c r="A1136" s="646"/>
      <c r="B1136" s="649"/>
      <c r="C1136" s="652"/>
      <c r="D1136" s="147" t="s">
        <v>569</v>
      </c>
      <c r="E1136" s="148">
        <v>3.7800000000000003E-4</v>
      </c>
      <c r="F1136" s="133">
        <v>1128</v>
      </c>
      <c r="G1136" s="664"/>
      <c r="H1136" s="658"/>
      <c r="J1136" s="145" t="s">
        <v>1647</v>
      </c>
      <c r="K1136" s="145">
        <v>4.0499999999999998E-4</v>
      </c>
      <c r="L1136" s="147" t="s">
        <v>569</v>
      </c>
      <c r="M1136" s="148">
        <v>3.7800000000000003E-4</v>
      </c>
    </row>
    <row r="1137" spans="1:13" ht="15" customHeight="1">
      <c r="A1137" s="646"/>
      <c r="B1137" s="649"/>
      <c r="C1137" s="652"/>
      <c r="D1137" s="147" t="s">
        <v>570</v>
      </c>
      <c r="E1137" s="148">
        <v>3.8699999999999997E-4</v>
      </c>
      <c r="F1137" s="133">
        <v>1129</v>
      </c>
      <c r="G1137" s="664"/>
      <c r="H1137" s="658"/>
      <c r="J1137" s="145" t="s">
        <v>1647</v>
      </c>
      <c r="K1137" s="145">
        <v>4.0499999999999998E-4</v>
      </c>
      <c r="L1137" s="147" t="s">
        <v>570</v>
      </c>
      <c r="M1137" s="148">
        <v>3.8699999999999997E-4</v>
      </c>
    </row>
    <row r="1138" spans="1:13" ht="15" customHeight="1">
      <c r="A1138" s="646"/>
      <c r="B1138" s="649"/>
      <c r="C1138" s="652"/>
      <c r="D1138" s="147" t="s">
        <v>571</v>
      </c>
      <c r="E1138" s="148">
        <v>3.1300000000000002E-4</v>
      </c>
      <c r="F1138" s="133">
        <v>1130</v>
      </c>
      <c r="G1138" s="664"/>
      <c r="H1138" s="658"/>
      <c r="J1138" s="145" t="s">
        <v>1647</v>
      </c>
      <c r="K1138" s="145">
        <v>4.0499999999999998E-4</v>
      </c>
      <c r="L1138" s="147" t="s">
        <v>571</v>
      </c>
      <c r="M1138" s="148">
        <v>3.1300000000000002E-4</v>
      </c>
    </row>
    <row r="1139" spans="1:13" ht="15" customHeight="1">
      <c r="A1139" s="646"/>
      <c r="B1139" s="649"/>
      <c r="C1139" s="652"/>
      <c r="D1139" s="147" t="s">
        <v>572</v>
      </c>
      <c r="E1139" s="148">
        <v>3.21E-4</v>
      </c>
      <c r="F1139" s="133">
        <v>1131</v>
      </c>
      <c r="G1139" s="664"/>
      <c r="H1139" s="658"/>
      <c r="J1139" s="145" t="s">
        <v>1647</v>
      </c>
      <c r="K1139" s="145">
        <v>4.0499999999999998E-4</v>
      </c>
      <c r="L1139" s="147" t="s">
        <v>572</v>
      </c>
      <c r="M1139" s="148">
        <v>3.21E-4</v>
      </c>
    </row>
    <row r="1140" spans="1:13" ht="15" customHeight="1">
      <c r="A1140" s="646"/>
      <c r="B1140" s="649"/>
      <c r="C1140" s="652"/>
      <c r="D1140" s="147" t="s">
        <v>573</v>
      </c>
      <c r="E1140" s="148">
        <v>0</v>
      </c>
      <c r="F1140" s="133">
        <v>1132</v>
      </c>
      <c r="G1140" s="664"/>
      <c r="H1140" s="658"/>
      <c r="J1140" s="145" t="s">
        <v>1647</v>
      </c>
      <c r="K1140" s="145">
        <v>4.0499999999999998E-4</v>
      </c>
      <c r="L1140" s="147" t="s">
        <v>573</v>
      </c>
      <c r="M1140" s="148">
        <v>0</v>
      </c>
    </row>
    <row r="1141" spans="1:13" ht="15" customHeight="1">
      <c r="A1141" s="646"/>
      <c r="B1141" s="649"/>
      <c r="C1141" s="652"/>
      <c r="D1141" s="149" t="s">
        <v>557</v>
      </c>
      <c r="E1141" s="150">
        <v>4.8200000000000001E-4</v>
      </c>
      <c r="F1141" s="133">
        <v>1133</v>
      </c>
      <c r="G1141" s="664"/>
      <c r="H1141" s="658"/>
      <c r="J1141" s="145" t="s">
        <v>1647</v>
      </c>
      <c r="K1141" s="145">
        <v>4.0499999999999998E-4</v>
      </c>
      <c r="L1141" s="149" t="s">
        <v>557</v>
      </c>
      <c r="M1141" s="150">
        <v>4.8200000000000001E-4</v>
      </c>
    </row>
    <row r="1142" spans="1:13" ht="15" customHeight="1">
      <c r="A1142" s="136" t="s">
        <v>1648</v>
      </c>
      <c r="B1142" s="153" t="s">
        <v>1649</v>
      </c>
      <c r="C1142" s="138">
        <v>4.6099999999999998E-4</v>
      </c>
      <c r="D1142" s="139"/>
      <c r="E1142" s="140">
        <v>4.0499999999999998E-4</v>
      </c>
      <c r="F1142" s="133">
        <v>1134</v>
      </c>
      <c r="G1142" s="141">
        <v>100</v>
      </c>
      <c r="H1142" s="297"/>
      <c r="J1142" s="153" t="s">
        <v>1649</v>
      </c>
      <c r="K1142" s="138">
        <v>4.6099999999999998E-4</v>
      </c>
      <c r="L1142" s="139"/>
      <c r="M1142" s="140">
        <v>4.0499999999999998E-4</v>
      </c>
    </row>
    <row r="1143" spans="1:13" ht="15" customHeight="1">
      <c r="A1143" s="136" t="s">
        <v>1650</v>
      </c>
      <c r="B1143" s="279" t="s">
        <v>1651</v>
      </c>
      <c r="C1143" s="138">
        <v>3.88E-4</v>
      </c>
      <c r="D1143" s="139"/>
      <c r="E1143" s="140">
        <v>3.9100000000000002E-4</v>
      </c>
      <c r="F1143" s="133">
        <v>1135</v>
      </c>
      <c r="G1143" s="141">
        <v>100</v>
      </c>
      <c r="H1143" s="297"/>
      <c r="J1143" s="279" t="s">
        <v>1651</v>
      </c>
      <c r="K1143" s="138">
        <v>3.88E-4</v>
      </c>
      <c r="L1143" s="139"/>
      <c r="M1143" s="140">
        <v>3.9100000000000002E-4</v>
      </c>
    </row>
    <row r="1144" spans="1:13" ht="15" customHeight="1">
      <c r="A1144" s="136" t="s">
        <v>1652</v>
      </c>
      <c r="B1144" s="153" t="s">
        <v>1653</v>
      </c>
      <c r="C1144" s="138">
        <v>4.44E-4</v>
      </c>
      <c r="D1144" s="139"/>
      <c r="E1144" s="140">
        <v>3.88E-4</v>
      </c>
      <c r="F1144" s="133">
        <v>1136</v>
      </c>
      <c r="G1144" s="141">
        <v>100</v>
      </c>
      <c r="H1144" s="297"/>
      <c r="J1144" s="153" t="s">
        <v>1653</v>
      </c>
      <c r="K1144" s="138">
        <v>4.44E-4</v>
      </c>
      <c r="L1144" s="139"/>
      <c r="M1144" s="140">
        <v>3.88E-4</v>
      </c>
    </row>
    <row r="1145" spans="1:13" ht="15" customHeight="1">
      <c r="A1145" s="646" t="s">
        <v>1654</v>
      </c>
      <c r="B1145" s="662" t="s">
        <v>1655</v>
      </c>
      <c r="C1145" s="652" t="s">
        <v>635</v>
      </c>
      <c r="D1145" s="151" t="s">
        <v>560</v>
      </c>
      <c r="E1145" s="144">
        <v>0</v>
      </c>
      <c r="F1145" s="133">
        <v>1137</v>
      </c>
      <c r="G1145" s="664" t="s">
        <v>555</v>
      </c>
      <c r="H1145" s="658"/>
      <c r="J1145" s="159" t="s">
        <v>1655</v>
      </c>
      <c r="K1145" s="146">
        <v>4.4099999999999999E-4</v>
      </c>
      <c r="L1145" s="151" t="s">
        <v>560</v>
      </c>
      <c r="M1145" s="144">
        <v>0</v>
      </c>
    </row>
    <row r="1146" spans="1:13" ht="15" customHeight="1">
      <c r="A1146" s="646"/>
      <c r="B1146" s="662"/>
      <c r="C1146" s="652"/>
      <c r="D1146" s="147" t="s">
        <v>569</v>
      </c>
      <c r="E1146" s="148">
        <v>2.3900000000000001E-4</v>
      </c>
      <c r="F1146" s="133">
        <v>1138</v>
      </c>
      <c r="G1146" s="664"/>
      <c r="H1146" s="658"/>
      <c r="J1146" s="145" t="s">
        <v>1656</v>
      </c>
      <c r="K1146" s="145">
        <v>4.4099999999999999E-4</v>
      </c>
      <c r="L1146" s="147" t="s">
        <v>569</v>
      </c>
      <c r="M1146" s="148">
        <v>2.3900000000000001E-4</v>
      </c>
    </row>
    <row r="1147" spans="1:13" ht="15" customHeight="1">
      <c r="A1147" s="646"/>
      <c r="B1147" s="662"/>
      <c r="C1147" s="652"/>
      <c r="D1147" s="147" t="s">
        <v>570</v>
      </c>
      <c r="E1147" s="148">
        <v>2.9599999999999998E-4</v>
      </c>
      <c r="F1147" s="133">
        <v>1139</v>
      </c>
      <c r="G1147" s="664"/>
      <c r="H1147" s="658"/>
      <c r="J1147" s="145" t="s">
        <v>1656</v>
      </c>
      <c r="K1147" s="145">
        <v>4.4099999999999999E-4</v>
      </c>
      <c r="L1147" s="147" t="s">
        <v>570</v>
      </c>
      <c r="M1147" s="148">
        <v>2.9599999999999998E-4</v>
      </c>
    </row>
    <row r="1148" spans="1:13" ht="15" customHeight="1">
      <c r="A1148" s="646"/>
      <c r="B1148" s="662"/>
      <c r="C1148" s="652"/>
      <c r="D1148" s="147" t="s">
        <v>571</v>
      </c>
      <c r="E1148" s="148">
        <v>3.3100000000000002E-4</v>
      </c>
      <c r="F1148" s="133">
        <v>1140</v>
      </c>
      <c r="G1148" s="664"/>
      <c r="H1148" s="658"/>
      <c r="J1148" s="145" t="s">
        <v>1656</v>
      </c>
      <c r="K1148" s="145">
        <v>4.4099999999999999E-4</v>
      </c>
      <c r="L1148" s="147" t="s">
        <v>571</v>
      </c>
      <c r="M1148" s="148">
        <v>3.3100000000000002E-4</v>
      </c>
    </row>
    <row r="1149" spans="1:13" ht="15" customHeight="1">
      <c r="A1149" s="646"/>
      <c r="B1149" s="662"/>
      <c r="C1149" s="652"/>
      <c r="D1149" s="147" t="s">
        <v>572</v>
      </c>
      <c r="E1149" s="148">
        <v>3.3500000000000001E-4</v>
      </c>
      <c r="F1149" s="133">
        <v>1141</v>
      </c>
      <c r="G1149" s="664"/>
      <c r="H1149" s="658"/>
      <c r="J1149" s="145" t="s">
        <v>1656</v>
      </c>
      <c r="K1149" s="145">
        <v>4.4099999999999999E-4</v>
      </c>
      <c r="L1149" s="147" t="s">
        <v>572</v>
      </c>
      <c r="M1149" s="148">
        <v>3.3500000000000001E-4</v>
      </c>
    </row>
    <row r="1150" spans="1:13" ht="15" customHeight="1">
      <c r="A1150" s="646"/>
      <c r="B1150" s="662"/>
      <c r="C1150" s="652"/>
      <c r="D1150" s="149" t="s">
        <v>557</v>
      </c>
      <c r="E1150" s="150">
        <v>9.7E-5</v>
      </c>
      <c r="F1150" s="133">
        <v>1142</v>
      </c>
      <c r="G1150" s="664"/>
      <c r="H1150" s="658"/>
      <c r="J1150" s="145" t="s">
        <v>1656</v>
      </c>
      <c r="K1150" s="145">
        <v>4.4099999999999999E-4</v>
      </c>
      <c r="L1150" s="149" t="s">
        <v>557</v>
      </c>
      <c r="M1150" s="150">
        <v>9.7E-5</v>
      </c>
    </row>
    <row r="1151" spans="1:13" ht="15" customHeight="1">
      <c r="A1151" s="136" t="s">
        <v>1657</v>
      </c>
      <c r="B1151" s="153" t="s">
        <v>1658</v>
      </c>
      <c r="C1151" s="138">
        <v>2.0000000000000001E-4</v>
      </c>
      <c r="D1151" s="139"/>
      <c r="E1151" s="140">
        <v>3.1E-4</v>
      </c>
      <c r="F1151" s="133">
        <v>1143</v>
      </c>
      <c r="G1151" s="141">
        <v>100</v>
      </c>
      <c r="H1151" s="297"/>
      <c r="J1151" s="153" t="s">
        <v>1658</v>
      </c>
      <c r="K1151" s="138">
        <v>2.0000000000000001E-4</v>
      </c>
      <c r="L1151" s="139"/>
      <c r="M1151" s="140">
        <v>3.1E-4</v>
      </c>
    </row>
    <row r="1152" spans="1:13" ht="15" customHeight="1">
      <c r="A1152" s="136" t="s">
        <v>1659</v>
      </c>
      <c r="B1152" s="153" t="s">
        <v>1660</v>
      </c>
      <c r="C1152" s="138">
        <v>4.4299999999999998E-4</v>
      </c>
      <c r="D1152" s="139"/>
      <c r="E1152" s="140">
        <v>4.7800000000000002E-4</v>
      </c>
      <c r="F1152" s="133">
        <v>1144</v>
      </c>
      <c r="G1152" s="141">
        <v>100</v>
      </c>
      <c r="H1152" s="297"/>
      <c r="J1152" s="153" t="s">
        <v>1660</v>
      </c>
      <c r="K1152" s="138">
        <v>4.4299999999999998E-4</v>
      </c>
      <c r="L1152" s="139"/>
      <c r="M1152" s="140">
        <v>4.7800000000000002E-4</v>
      </c>
    </row>
    <row r="1153" spans="1:13" ht="15" customHeight="1">
      <c r="A1153" s="136" t="s">
        <v>1661</v>
      </c>
      <c r="B1153" s="153" t="s">
        <v>1662</v>
      </c>
      <c r="C1153" s="138" t="s">
        <v>1663</v>
      </c>
      <c r="D1153" s="139"/>
      <c r="E1153" s="261">
        <v>2.0100000000000001E-4</v>
      </c>
      <c r="F1153" s="133">
        <v>1145</v>
      </c>
      <c r="G1153" s="134" t="s">
        <v>555</v>
      </c>
      <c r="H1153" s="297"/>
      <c r="J1153" s="153" t="s">
        <v>1662</v>
      </c>
      <c r="K1153" s="138">
        <v>4.4099999999999999E-4</v>
      </c>
      <c r="L1153" s="139"/>
      <c r="M1153" s="261">
        <v>2.0100000000000001E-4</v>
      </c>
    </row>
    <row r="1154" spans="1:13" ht="15" customHeight="1">
      <c r="A1154" s="136" t="s">
        <v>1664</v>
      </c>
      <c r="B1154" s="153" t="s">
        <v>1665</v>
      </c>
      <c r="C1154" s="138">
        <v>6.1499999999999999E-4</v>
      </c>
      <c r="D1154" s="139"/>
      <c r="E1154" s="140">
        <v>5.8900000000000001E-4</v>
      </c>
      <c r="F1154" s="133">
        <v>1146</v>
      </c>
      <c r="G1154" s="141">
        <v>100</v>
      </c>
      <c r="H1154" s="297"/>
      <c r="J1154" s="153" t="s">
        <v>1665</v>
      </c>
      <c r="K1154" s="138">
        <v>6.1499999999999999E-4</v>
      </c>
      <c r="L1154" s="139"/>
      <c r="M1154" s="140">
        <v>5.8900000000000001E-4</v>
      </c>
    </row>
    <row r="1155" spans="1:13" ht="15" customHeight="1">
      <c r="A1155" s="136" t="s">
        <v>1666</v>
      </c>
      <c r="B1155" s="153" t="s">
        <v>1667</v>
      </c>
      <c r="C1155" s="138" t="s">
        <v>635</v>
      </c>
      <c r="D1155" s="139"/>
      <c r="E1155" s="261" t="s">
        <v>635</v>
      </c>
      <c r="F1155" s="133">
        <v>1147</v>
      </c>
      <c r="G1155" s="141" t="s">
        <v>555</v>
      </c>
      <c r="H1155" s="297"/>
      <c r="J1155" s="153" t="s">
        <v>1667</v>
      </c>
      <c r="K1155" s="138">
        <v>4.4099999999999999E-4</v>
      </c>
      <c r="L1155" s="139"/>
      <c r="M1155" s="261">
        <v>4.4099999999999999E-4</v>
      </c>
    </row>
    <row r="1156" spans="1:13" ht="15" customHeight="1">
      <c r="A1156" s="136" t="s">
        <v>1668</v>
      </c>
      <c r="B1156" s="137" t="s">
        <v>1669</v>
      </c>
      <c r="C1156" s="138">
        <v>7.7099999999999998E-4</v>
      </c>
      <c r="D1156" s="139"/>
      <c r="E1156" s="140">
        <v>7.1599999999999995E-4</v>
      </c>
      <c r="F1156" s="133">
        <v>1148</v>
      </c>
      <c r="G1156" s="141">
        <v>100</v>
      </c>
      <c r="H1156" s="297"/>
      <c r="J1156" s="137" t="s">
        <v>1669</v>
      </c>
      <c r="K1156" s="138">
        <v>7.7099999999999998E-4</v>
      </c>
      <c r="L1156" s="139"/>
      <c r="M1156" s="140">
        <v>7.1599999999999995E-4</v>
      </c>
    </row>
    <row r="1157" spans="1:13" ht="15" customHeight="1">
      <c r="A1157" s="646" t="s">
        <v>1670</v>
      </c>
      <c r="B1157" s="649" t="s">
        <v>1671</v>
      </c>
      <c r="C1157" s="652">
        <v>4.6200000000000001E-4</v>
      </c>
      <c r="D1157" s="151" t="s">
        <v>560</v>
      </c>
      <c r="E1157" s="144">
        <v>3.7800000000000003E-4</v>
      </c>
      <c r="F1157" s="133">
        <v>1149</v>
      </c>
      <c r="G1157" s="664">
        <v>100</v>
      </c>
      <c r="H1157" s="658"/>
      <c r="J1157" s="145" t="s">
        <v>1671</v>
      </c>
      <c r="K1157" s="146">
        <v>4.6200000000000001E-4</v>
      </c>
      <c r="L1157" s="151" t="s">
        <v>560</v>
      </c>
      <c r="M1157" s="144">
        <v>3.7800000000000003E-4</v>
      </c>
    </row>
    <row r="1158" spans="1:13" ht="15" customHeight="1">
      <c r="A1158" s="646"/>
      <c r="B1158" s="649"/>
      <c r="C1158" s="652"/>
      <c r="D1158" s="147" t="s">
        <v>556</v>
      </c>
      <c r="E1158" s="148">
        <v>4.15E-4</v>
      </c>
      <c r="F1158" s="133">
        <v>1150</v>
      </c>
      <c r="G1158" s="664"/>
      <c r="H1158" s="658"/>
      <c r="J1158" s="145" t="s">
        <v>1672</v>
      </c>
      <c r="K1158" s="145">
        <v>4.6200000000000001E-4</v>
      </c>
      <c r="L1158" s="147" t="s">
        <v>556</v>
      </c>
      <c r="M1158" s="148">
        <v>4.15E-4</v>
      </c>
    </row>
    <row r="1159" spans="1:13" ht="15" customHeight="1">
      <c r="A1159" s="670"/>
      <c r="B1159" s="671"/>
      <c r="C1159" s="672"/>
      <c r="D1159" s="161" t="s">
        <v>557</v>
      </c>
      <c r="E1159" s="162">
        <v>3.2200000000000002E-4</v>
      </c>
      <c r="F1159" s="133">
        <v>1151</v>
      </c>
      <c r="G1159" s="673"/>
      <c r="H1159" s="658"/>
      <c r="J1159" s="145" t="s">
        <v>1672</v>
      </c>
      <c r="K1159" s="145">
        <v>4.6200000000000001E-4</v>
      </c>
      <c r="L1159" s="161" t="s">
        <v>557</v>
      </c>
      <c r="M1159" s="162">
        <v>3.2200000000000002E-4</v>
      </c>
    </row>
    <row r="1160" spans="1:13" ht="15" customHeight="1">
      <c r="A1160" s="136" t="s">
        <v>1673</v>
      </c>
      <c r="B1160" s="153" t="s">
        <v>1674</v>
      </c>
      <c r="C1160" s="323">
        <v>4.7600000000000002E-4</v>
      </c>
      <c r="D1160" s="274"/>
      <c r="E1160" s="324">
        <v>5.3600000000000002E-4</v>
      </c>
      <c r="F1160" s="133">
        <v>1152</v>
      </c>
      <c r="G1160" s="141">
        <v>100</v>
      </c>
      <c r="H1160" s="297"/>
      <c r="J1160" s="153" t="s">
        <v>1674</v>
      </c>
      <c r="K1160" s="323">
        <v>4.7600000000000002E-4</v>
      </c>
      <c r="L1160" s="274"/>
      <c r="M1160" s="324">
        <v>5.3600000000000002E-4</v>
      </c>
    </row>
    <row r="1161" spans="1:13" ht="15" customHeight="1">
      <c r="A1161" s="136" t="s">
        <v>1675</v>
      </c>
      <c r="B1161" s="153" t="s">
        <v>1676</v>
      </c>
      <c r="C1161" s="138">
        <v>5.2899999999999996E-4</v>
      </c>
      <c r="D1161" s="139"/>
      <c r="E1161" s="140">
        <v>0</v>
      </c>
      <c r="F1161" s="133">
        <v>1153</v>
      </c>
      <c r="G1161" s="141">
        <v>100</v>
      </c>
      <c r="H1161" s="297"/>
      <c r="J1161" s="153" t="s">
        <v>1676</v>
      </c>
      <c r="K1161" s="138">
        <v>5.2899999999999996E-4</v>
      </c>
      <c r="L1161" s="139"/>
      <c r="M1161" s="140">
        <v>0</v>
      </c>
    </row>
    <row r="1162" spans="1:13" ht="15" customHeight="1">
      <c r="A1162" s="136" t="s">
        <v>1677</v>
      </c>
      <c r="B1162" s="153" t="s">
        <v>1678</v>
      </c>
      <c r="C1162" s="138">
        <v>3.6999999999999999E-4</v>
      </c>
      <c r="D1162" s="139"/>
      <c r="E1162" s="140">
        <v>4.0999999999999999E-4</v>
      </c>
      <c r="F1162" s="133">
        <v>1154</v>
      </c>
      <c r="G1162" s="141">
        <v>100</v>
      </c>
      <c r="H1162" s="297"/>
      <c r="J1162" s="153" t="s">
        <v>1678</v>
      </c>
      <c r="K1162" s="138">
        <v>3.6999999999999999E-4</v>
      </c>
      <c r="L1162" s="139"/>
      <c r="M1162" s="140">
        <v>4.0999999999999999E-4</v>
      </c>
    </row>
    <row r="1163" spans="1:13" ht="15" customHeight="1">
      <c r="A1163" s="136" t="s">
        <v>1679</v>
      </c>
      <c r="B1163" s="153" t="s">
        <v>1680</v>
      </c>
      <c r="C1163" s="138">
        <v>6.2299999999999996E-4</v>
      </c>
      <c r="D1163" s="139"/>
      <c r="E1163" s="140">
        <v>5.6700000000000001E-4</v>
      </c>
      <c r="F1163" s="133">
        <v>1155</v>
      </c>
      <c r="G1163" s="141">
        <v>100</v>
      </c>
      <c r="H1163" s="297"/>
      <c r="J1163" s="153" t="s">
        <v>1680</v>
      </c>
      <c r="K1163" s="138">
        <v>6.2299999999999996E-4</v>
      </c>
      <c r="L1163" s="139"/>
      <c r="M1163" s="140">
        <v>5.6700000000000001E-4</v>
      </c>
    </row>
    <row r="1164" spans="1:13" ht="15" customHeight="1">
      <c r="A1164" s="136" t="s">
        <v>1681</v>
      </c>
      <c r="B1164" s="153" t="s">
        <v>1682</v>
      </c>
      <c r="C1164" s="138">
        <v>4.64E-4</v>
      </c>
      <c r="D1164" s="139"/>
      <c r="E1164" s="261">
        <v>5.2400000000000005E-4</v>
      </c>
      <c r="F1164" s="133">
        <v>1156</v>
      </c>
      <c r="G1164" s="141">
        <v>100</v>
      </c>
      <c r="H1164" s="297"/>
      <c r="J1164" s="153" t="s">
        <v>1682</v>
      </c>
      <c r="K1164" s="138">
        <v>4.64E-4</v>
      </c>
      <c r="L1164" s="139"/>
      <c r="M1164" s="261">
        <v>5.2400000000000005E-4</v>
      </c>
    </row>
    <row r="1165" spans="1:13" ht="15" customHeight="1">
      <c r="A1165" s="136" t="s">
        <v>1683</v>
      </c>
      <c r="B1165" s="153" t="s">
        <v>1684</v>
      </c>
      <c r="C1165" s="138">
        <v>5.4699999999999996E-4</v>
      </c>
      <c r="D1165" s="139"/>
      <c r="E1165" s="261">
        <v>4.9200000000000003E-4</v>
      </c>
      <c r="F1165" s="133">
        <v>1157</v>
      </c>
      <c r="G1165" s="141">
        <v>100</v>
      </c>
      <c r="H1165" s="297"/>
      <c r="J1165" s="153" t="s">
        <v>1684</v>
      </c>
      <c r="K1165" s="138">
        <v>5.4699999999999996E-4</v>
      </c>
      <c r="L1165" s="139"/>
      <c r="M1165" s="261">
        <v>4.9200000000000003E-4</v>
      </c>
    </row>
    <row r="1166" spans="1:13" ht="15" customHeight="1">
      <c r="A1166" s="136" t="s">
        <v>1685</v>
      </c>
      <c r="B1166" s="153" t="s">
        <v>1686</v>
      </c>
      <c r="C1166" s="138">
        <v>4.1199999999999999E-4</v>
      </c>
      <c r="D1166" s="139"/>
      <c r="E1166" s="140">
        <v>3.5599999999999998E-4</v>
      </c>
      <c r="F1166" s="133">
        <v>1158</v>
      </c>
      <c r="G1166" s="141">
        <v>100</v>
      </c>
      <c r="H1166" s="297"/>
      <c r="J1166" s="153" t="s">
        <v>1686</v>
      </c>
      <c r="K1166" s="138">
        <v>4.1199999999999999E-4</v>
      </c>
      <c r="L1166" s="139"/>
      <c r="M1166" s="140">
        <v>3.5599999999999998E-4</v>
      </c>
    </row>
    <row r="1167" spans="1:13" ht="15" customHeight="1">
      <c r="A1167" s="128" t="s">
        <v>1687</v>
      </c>
      <c r="B1167" s="243" t="s">
        <v>1688</v>
      </c>
      <c r="C1167" s="130">
        <v>4.5100000000000001E-4</v>
      </c>
      <c r="D1167" s="139" t="s">
        <v>560</v>
      </c>
      <c r="E1167" s="140">
        <v>0</v>
      </c>
      <c r="F1167" s="133">
        <v>1159</v>
      </c>
      <c r="G1167" s="134">
        <v>100</v>
      </c>
      <c r="H1167" s="349"/>
      <c r="J1167" s="243" t="s">
        <v>1688</v>
      </c>
      <c r="K1167" s="130">
        <v>4.5100000000000001E-4</v>
      </c>
      <c r="L1167" s="139" t="s">
        <v>560</v>
      </c>
      <c r="M1167" s="140">
        <v>0</v>
      </c>
    </row>
    <row r="1168" spans="1:13" ht="15" customHeight="1">
      <c r="A1168" s="136" t="s">
        <v>1689</v>
      </c>
      <c r="B1168" s="153" t="s">
        <v>1690</v>
      </c>
      <c r="C1168" s="138">
        <v>4.7399999999999997E-4</v>
      </c>
      <c r="D1168" s="139"/>
      <c r="E1168" s="140">
        <v>4.75E-4</v>
      </c>
      <c r="F1168" s="133">
        <v>1160</v>
      </c>
      <c r="G1168" s="141">
        <v>100</v>
      </c>
      <c r="H1168" s="297"/>
      <c r="J1168" s="153" t="s">
        <v>1690</v>
      </c>
      <c r="K1168" s="138">
        <v>4.7399999999999997E-4</v>
      </c>
      <c r="L1168" s="139"/>
      <c r="M1168" s="140">
        <v>4.75E-4</v>
      </c>
    </row>
    <row r="1169" spans="1:13" ht="15" customHeight="1">
      <c r="A1169" s="136" t="s">
        <v>1691</v>
      </c>
      <c r="B1169" s="153" t="s">
        <v>1692</v>
      </c>
      <c r="C1169" s="138">
        <v>4.4499999999999997E-4</v>
      </c>
      <c r="D1169" s="139"/>
      <c r="E1169" s="140">
        <v>3.8999999999999999E-4</v>
      </c>
      <c r="F1169" s="133">
        <v>1161</v>
      </c>
      <c r="G1169" s="141">
        <v>100</v>
      </c>
      <c r="H1169" s="297"/>
      <c r="J1169" s="153" t="s">
        <v>1692</v>
      </c>
      <c r="K1169" s="138">
        <v>4.4499999999999997E-4</v>
      </c>
      <c r="L1169" s="139"/>
      <c r="M1169" s="140">
        <v>3.8999999999999999E-4</v>
      </c>
    </row>
    <row r="1170" spans="1:13" ht="15" customHeight="1">
      <c r="A1170" s="136" t="s">
        <v>1693</v>
      </c>
      <c r="B1170" s="153" t="s">
        <v>1694</v>
      </c>
      <c r="C1170" s="138">
        <v>4.4499999999999997E-4</v>
      </c>
      <c r="D1170" s="139"/>
      <c r="E1170" s="140">
        <v>0</v>
      </c>
      <c r="F1170" s="133">
        <v>1162</v>
      </c>
      <c r="G1170" s="141">
        <v>100</v>
      </c>
      <c r="H1170" s="297"/>
      <c r="J1170" s="153" t="s">
        <v>1694</v>
      </c>
      <c r="K1170" s="138">
        <v>4.4499999999999997E-4</v>
      </c>
      <c r="L1170" s="139"/>
      <c r="M1170" s="140">
        <v>0</v>
      </c>
    </row>
    <row r="1171" spans="1:13" ht="30.75" customHeight="1">
      <c r="A1171" s="136" t="s">
        <v>1695</v>
      </c>
      <c r="B1171" s="153" t="s">
        <v>1696</v>
      </c>
      <c r="C1171" s="138">
        <v>4.9200000000000003E-4</v>
      </c>
      <c r="D1171" s="139"/>
      <c r="E1171" s="140">
        <v>5.8799999999999998E-4</v>
      </c>
      <c r="F1171" s="133">
        <v>1163</v>
      </c>
      <c r="G1171" s="141">
        <v>70.709999999999994</v>
      </c>
      <c r="H1171" s="297" t="s">
        <v>561</v>
      </c>
      <c r="J1171" s="153" t="s">
        <v>1696</v>
      </c>
      <c r="K1171" s="138">
        <v>4.9200000000000003E-4</v>
      </c>
      <c r="L1171" s="139"/>
      <c r="M1171" s="140">
        <v>5.8799999999999998E-4</v>
      </c>
    </row>
    <row r="1172" spans="1:13" ht="15" customHeight="1">
      <c r="A1172" s="136" t="s">
        <v>1697</v>
      </c>
      <c r="B1172" s="153" t="s">
        <v>1698</v>
      </c>
      <c r="C1172" s="138">
        <v>4.3600000000000003E-4</v>
      </c>
      <c r="D1172" s="139"/>
      <c r="E1172" s="261">
        <v>3.8000000000000002E-4</v>
      </c>
      <c r="F1172" s="133">
        <v>1164</v>
      </c>
      <c r="G1172" s="141">
        <v>100</v>
      </c>
      <c r="H1172" s="297"/>
      <c r="J1172" s="153" t="s">
        <v>1698</v>
      </c>
      <c r="K1172" s="138">
        <v>4.3600000000000003E-4</v>
      </c>
      <c r="L1172" s="139"/>
      <c r="M1172" s="261">
        <v>3.8000000000000002E-4</v>
      </c>
    </row>
    <row r="1173" spans="1:13" ht="15" customHeight="1">
      <c r="A1173" s="136" t="s">
        <v>1699</v>
      </c>
      <c r="B1173" s="153" t="s">
        <v>1700</v>
      </c>
      <c r="C1173" s="138">
        <v>1.3100000000000001E-4</v>
      </c>
      <c r="D1173" s="139"/>
      <c r="E1173" s="140">
        <v>0</v>
      </c>
      <c r="F1173" s="133">
        <v>1165</v>
      </c>
      <c r="G1173" s="141">
        <v>100</v>
      </c>
      <c r="H1173" s="297"/>
      <c r="J1173" s="153" t="s">
        <v>1700</v>
      </c>
      <c r="K1173" s="138">
        <v>1.3100000000000001E-4</v>
      </c>
      <c r="L1173" s="139"/>
      <c r="M1173" s="140">
        <v>0</v>
      </c>
    </row>
    <row r="1174" spans="1:13" ht="15" customHeight="1">
      <c r="A1174" s="136" t="s">
        <v>1701</v>
      </c>
      <c r="B1174" s="137" t="s">
        <v>1702</v>
      </c>
      <c r="C1174" s="138">
        <v>3.1700000000000001E-4</v>
      </c>
      <c r="D1174" s="139"/>
      <c r="E1174" s="132">
        <v>3.2000000000000003E-4</v>
      </c>
      <c r="F1174" s="133">
        <v>1166</v>
      </c>
      <c r="G1174" s="141">
        <v>100</v>
      </c>
      <c r="H1174" s="297"/>
      <c r="J1174" s="137" t="s">
        <v>1702</v>
      </c>
      <c r="K1174" s="138">
        <v>3.1700000000000001E-4</v>
      </c>
      <c r="L1174" s="139"/>
      <c r="M1174" s="132">
        <v>3.2000000000000003E-4</v>
      </c>
    </row>
    <row r="1175" spans="1:13" ht="15" customHeight="1">
      <c r="A1175" s="136" t="s">
        <v>1703</v>
      </c>
      <c r="B1175" s="153" t="s">
        <v>1704</v>
      </c>
      <c r="C1175" s="138">
        <v>4.0299999999999998E-4</v>
      </c>
      <c r="D1175" s="139"/>
      <c r="E1175" s="261">
        <v>3.4699999999999998E-4</v>
      </c>
      <c r="F1175" s="133">
        <v>1167</v>
      </c>
      <c r="G1175" s="141">
        <v>100</v>
      </c>
      <c r="H1175" s="297"/>
      <c r="J1175" s="153" t="s">
        <v>1704</v>
      </c>
      <c r="K1175" s="138">
        <v>4.0299999999999998E-4</v>
      </c>
      <c r="L1175" s="139"/>
      <c r="M1175" s="261">
        <v>3.4699999999999998E-4</v>
      </c>
    </row>
    <row r="1176" spans="1:13" ht="15" customHeight="1">
      <c r="A1176" s="646" t="s">
        <v>1705</v>
      </c>
      <c r="B1176" s="649" t="s">
        <v>1706</v>
      </c>
      <c r="C1176" s="652">
        <v>4.3399999999999998E-4</v>
      </c>
      <c r="D1176" s="173" t="s">
        <v>603</v>
      </c>
      <c r="E1176" s="167">
        <v>0</v>
      </c>
      <c r="F1176" s="133">
        <v>1168</v>
      </c>
      <c r="G1176" s="664">
        <v>100</v>
      </c>
      <c r="H1176" s="658"/>
      <c r="J1176" s="145" t="s">
        <v>1706</v>
      </c>
      <c r="K1176" s="146">
        <v>4.3399999999999998E-4</v>
      </c>
      <c r="L1176" s="173" t="s">
        <v>603</v>
      </c>
      <c r="M1176" s="167">
        <v>0</v>
      </c>
    </row>
    <row r="1177" spans="1:13" ht="15" customHeight="1">
      <c r="A1177" s="646"/>
      <c r="B1177" s="649"/>
      <c r="C1177" s="652"/>
      <c r="D1177" s="147" t="s">
        <v>569</v>
      </c>
      <c r="E1177" s="167">
        <v>2.6400000000000002E-4</v>
      </c>
      <c r="F1177" s="133">
        <v>1169</v>
      </c>
      <c r="G1177" s="664"/>
      <c r="H1177" s="658"/>
      <c r="J1177" s="145" t="s">
        <v>1707</v>
      </c>
      <c r="K1177" s="145">
        <v>4.3399999999999998E-4</v>
      </c>
      <c r="L1177" s="147" t="s">
        <v>569</v>
      </c>
      <c r="M1177" s="167">
        <v>2.6400000000000002E-4</v>
      </c>
    </row>
    <row r="1178" spans="1:13" ht="15" customHeight="1">
      <c r="A1178" s="646"/>
      <c r="B1178" s="649"/>
      <c r="C1178" s="652"/>
      <c r="D1178" s="280" t="s">
        <v>1708</v>
      </c>
      <c r="E1178" s="148">
        <v>4.1399999999999998E-4</v>
      </c>
      <c r="F1178" s="133">
        <v>1170</v>
      </c>
      <c r="G1178" s="664"/>
      <c r="H1178" s="658"/>
      <c r="J1178" s="145" t="s">
        <v>1707</v>
      </c>
      <c r="K1178" s="145">
        <v>4.3399999999999998E-4</v>
      </c>
      <c r="L1178" s="280" t="s">
        <v>1708</v>
      </c>
      <c r="M1178" s="148">
        <v>4.1399999999999998E-4</v>
      </c>
    </row>
    <row r="1179" spans="1:13" ht="15" customHeight="1">
      <c r="A1179" s="646"/>
      <c r="B1179" s="649"/>
      <c r="C1179" s="652"/>
      <c r="D1179" s="149" t="s">
        <v>557</v>
      </c>
      <c r="E1179" s="132">
        <v>4.1199999999999999E-4</v>
      </c>
      <c r="F1179" s="133">
        <v>1171</v>
      </c>
      <c r="G1179" s="664"/>
      <c r="H1179" s="658"/>
      <c r="J1179" s="145" t="s">
        <v>1707</v>
      </c>
      <c r="K1179" s="145">
        <v>4.3399999999999998E-4</v>
      </c>
      <c r="L1179" s="149" t="s">
        <v>557</v>
      </c>
      <c r="M1179" s="132">
        <v>4.1199999999999999E-4</v>
      </c>
    </row>
    <row r="1180" spans="1:13" ht="15" customHeight="1">
      <c r="A1180" s="136" t="s">
        <v>1709</v>
      </c>
      <c r="B1180" s="153" t="s">
        <v>1710</v>
      </c>
      <c r="C1180" s="138">
        <v>5.0299999999999997E-4</v>
      </c>
      <c r="D1180" s="139"/>
      <c r="E1180" s="140">
        <v>5.4000000000000001E-4</v>
      </c>
      <c r="F1180" s="133">
        <v>1172</v>
      </c>
      <c r="G1180" s="141">
        <v>100</v>
      </c>
      <c r="H1180" s="297"/>
      <c r="J1180" s="153" t="s">
        <v>1710</v>
      </c>
      <c r="K1180" s="138">
        <v>5.0299999999999997E-4</v>
      </c>
      <c r="L1180" s="139"/>
      <c r="M1180" s="140">
        <v>5.4000000000000001E-4</v>
      </c>
    </row>
    <row r="1181" spans="1:13" ht="15" customHeight="1">
      <c r="A1181" s="136" t="s">
        <v>1711</v>
      </c>
      <c r="B1181" s="153" t="s">
        <v>1712</v>
      </c>
      <c r="C1181" s="138">
        <v>4.6799999999999999E-4</v>
      </c>
      <c r="D1181" s="139"/>
      <c r="E1181" s="140">
        <v>4.64E-4</v>
      </c>
      <c r="F1181" s="133">
        <v>1173</v>
      </c>
      <c r="G1181" s="141">
        <v>100</v>
      </c>
      <c r="H1181" s="297"/>
      <c r="J1181" s="153" t="s">
        <v>1712</v>
      </c>
      <c r="K1181" s="138">
        <v>4.6799999999999999E-4</v>
      </c>
      <c r="L1181" s="139"/>
      <c r="M1181" s="140">
        <v>4.64E-4</v>
      </c>
    </row>
    <row r="1182" spans="1:13" ht="15" customHeight="1">
      <c r="A1182" s="136" t="s">
        <v>1713</v>
      </c>
      <c r="B1182" s="153" t="s">
        <v>1714</v>
      </c>
      <c r="C1182" s="138">
        <v>4.4099999999999999E-4</v>
      </c>
      <c r="D1182" s="139"/>
      <c r="E1182" s="140">
        <v>3.8499999999999998E-4</v>
      </c>
      <c r="F1182" s="133">
        <v>1174</v>
      </c>
      <c r="G1182" s="141">
        <v>100</v>
      </c>
      <c r="H1182" s="297"/>
      <c r="J1182" s="153" t="s">
        <v>1714</v>
      </c>
      <c r="K1182" s="138">
        <v>4.4099999999999999E-4</v>
      </c>
      <c r="L1182" s="139"/>
      <c r="M1182" s="140">
        <v>3.8499999999999998E-4</v>
      </c>
    </row>
    <row r="1183" spans="1:13" ht="15" customHeight="1">
      <c r="A1183" s="136" t="s">
        <v>1715</v>
      </c>
      <c r="B1183" s="279" t="s">
        <v>1716</v>
      </c>
      <c r="C1183" s="138">
        <v>3.9100000000000002E-4</v>
      </c>
      <c r="D1183" s="139"/>
      <c r="E1183" s="132">
        <v>4.15E-4</v>
      </c>
      <c r="F1183" s="133">
        <v>1175</v>
      </c>
      <c r="G1183" s="141">
        <v>100</v>
      </c>
      <c r="H1183" s="297"/>
      <c r="J1183" s="279" t="s">
        <v>1716</v>
      </c>
      <c r="K1183" s="138">
        <v>3.9100000000000002E-4</v>
      </c>
      <c r="L1183" s="139"/>
      <c r="M1183" s="132">
        <v>4.15E-4</v>
      </c>
    </row>
    <row r="1184" spans="1:13" ht="15" customHeight="1">
      <c r="A1184" s="136" t="s">
        <v>1717</v>
      </c>
      <c r="B1184" s="153" t="s">
        <v>1718</v>
      </c>
      <c r="C1184" s="138">
        <v>3.8999999999999999E-4</v>
      </c>
      <c r="D1184" s="139"/>
      <c r="E1184" s="261">
        <v>4.0999999999999999E-4</v>
      </c>
      <c r="F1184" s="133">
        <v>1176</v>
      </c>
      <c r="G1184" s="141">
        <v>100</v>
      </c>
      <c r="H1184" s="297"/>
      <c r="J1184" s="153" t="s">
        <v>1718</v>
      </c>
      <c r="K1184" s="138">
        <v>3.8999999999999999E-4</v>
      </c>
      <c r="L1184" s="139"/>
      <c r="M1184" s="261">
        <v>4.0999999999999999E-4</v>
      </c>
    </row>
    <row r="1185" spans="1:13" ht="15" customHeight="1">
      <c r="A1185" s="136" t="s">
        <v>1719</v>
      </c>
      <c r="B1185" s="137" t="s">
        <v>1720</v>
      </c>
      <c r="C1185" s="138">
        <v>5.3899999999999998E-4</v>
      </c>
      <c r="D1185" s="139"/>
      <c r="E1185" s="140">
        <v>4.8299999999999998E-4</v>
      </c>
      <c r="F1185" s="133">
        <v>1177</v>
      </c>
      <c r="G1185" s="141">
        <v>100</v>
      </c>
      <c r="H1185" s="297"/>
      <c r="J1185" s="137" t="s">
        <v>1720</v>
      </c>
      <c r="K1185" s="138">
        <v>5.3899999999999998E-4</v>
      </c>
      <c r="L1185" s="139"/>
      <c r="M1185" s="140">
        <v>4.8299999999999998E-4</v>
      </c>
    </row>
    <row r="1186" spans="1:13" ht="15" customHeight="1">
      <c r="A1186" s="646" t="s">
        <v>1721</v>
      </c>
      <c r="B1186" s="649" t="s">
        <v>1722</v>
      </c>
      <c r="C1186" s="652">
        <v>4.8500000000000003E-4</v>
      </c>
      <c r="D1186" s="151" t="s">
        <v>560</v>
      </c>
      <c r="E1186" s="144">
        <v>0</v>
      </c>
      <c r="F1186" s="133">
        <v>1178</v>
      </c>
      <c r="G1186" s="664">
        <v>100</v>
      </c>
      <c r="H1186" s="658"/>
      <c r="J1186" s="145" t="s">
        <v>1722</v>
      </c>
      <c r="K1186" s="146">
        <v>4.8500000000000003E-4</v>
      </c>
      <c r="L1186" s="151" t="s">
        <v>560</v>
      </c>
      <c r="M1186" s="144">
        <v>0</v>
      </c>
    </row>
    <row r="1187" spans="1:13" ht="15" customHeight="1">
      <c r="A1187" s="646"/>
      <c r="B1187" s="649"/>
      <c r="C1187" s="652"/>
      <c r="D1187" s="184" t="s">
        <v>562</v>
      </c>
      <c r="E1187" s="148">
        <v>4.2900000000000002E-4</v>
      </c>
      <c r="F1187" s="133">
        <v>1179</v>
      </c>
      <c r="G1187" s="664"/>
      <c r="H1187" s="658"/>
      <c r="J1187" s="145" t="s">
        <v>1723</v>
      </c>
      <c r="K1187" s="145">
        <v>4.8500000000000003E-4</v>
      </c>
      <c r="L1187" s="184" t="s">
        <v>562</v>
      </c>
      <c r="M1187" s="148">
        <v>4.2900000000000002E-4</v>
      </c>
    </row>
    <row r="1188" spans="1:13" ht="15" customHeight="1">
      <c r="A1188" s="670"/>
      <c r="B1188" s="671"/>
      <c r="C1188" s="672"/>
      <c r="D1188" s="161" t="s">
        <v>557</v>
      </c>
      <c r="E1188" s="162">
        <v>3.8999999999999999E-4</v>
      </c>
      <c r="F1188" s="133">
        <v>1180</v>
      </c>
      <c r="G1188" s="673"/>
      <c r="H1188" s="674"/>
      <c r="J1188" s="145" t="s">
        <v>1723</v>
      </c>
      <c r="K1188" s="145">
        <v>4.8500000000000003E-4</v>
      </c>
      <c r="L1188" s="161" t="s">
        <v>557</v>
      </c>
      <c r="M1188" s="162">
        <v>3.8999999999999999E-4</v>
      </c>
    </row>
    <row r="1189" spans="1:13" ht="15" customHeight="1">
      <c r="A1189" s="221" t="s">
        <v>1724</v>
      </c>
      <c r="B1189" s="238" t="s">
        <v>1725</v>
      </c>
      <c r="C1189" s="239">
        <v>3.7199999999999999E-4</v>
      </c>
      <c r="D1189" s="240"/>
      <c r="E1189" s="132">
        <v>3.6000000000000001E-5</v>
      </c>
      <c r="F1189" s="133">
        <v>1181</v>
      </c>
      <c r="G1189" s="241">
        <v>100</v>
      </c>
      <c r="H1189" s="353"/>
      <c r="J1189" s="238" t="s">
        <v>1725</v>
      </c>
      <c r="K1189" s="239">
        <v>3.7199999999999999E-4</v>
      </c>
      <c r="L1189" s="240"/>
      <c r="M1189" s="132">
        <v>3.6000000000000001E-5</v>
      </c>
    </row>
    <row r="1190" spans="1:13">
      <c r="A1190" s="136" t="s">
        <v>1726</v>
      </c>
      <c r="B1190" s="153" t="s">
        <v>1727</v>
      </c>
      <c r="C1190" s="138">
        <v>4.64E-4</v>
      </c>
      <c r="D1190" s="139"/>
      <c r="E1190" s="140">
        <v>5.13E-4</v>
      </c>
      <c r="F1190" s="133">
        <v>1182</v>
      </c>
      <c r="G1190" s="141">
        <v>100</v>
      </c>
      <c r="H1190" s="297"/>
      <c r="J1190" s="153" t="s">
        <v>1727</v>
      </c>
      <c r="K1190" s="138">
        <v>4.64E-4</v>
      </c>
      <c r="L1190" s="139"/>
      <c r="M1190" s="140">
        <v>5.13E-4</v>
      </c>
    </row>
    <row r="1191" spans="1:13" ht="15" customHeight="1">
      <c r="A1191" s="136" t="s">
        <v>1728</v>
      </c>
      <c r="B1191" s="153" t="s">
        <v>1729</v>
      </c>
      <c r="C1191" s="138">
        <v>1.55E-4</v>
      </c>
      <c r="D1191" s="139"/>
      <c r="E1191" s="140">
        <v>3.1100000000000002E-4</v>
      </c>
      <c r="F1191" s="133">
        <v>1183</v>
      </c>
      <c r="G1191" s="141">
        <v>100</v>
      </c>
      <c r="H1191" s="297"/>
      <c r="J1191" s="153" t="s">
        <v>1729</v>
      </c>
      <c r="K1191" s="138">
        <v>1.55E-4</v>
      </c>
      <c r="L1191" s="139"/>
      <c r="M1191" s="140">
        <v>3.1100000000000002E-4</v>
      </c>
    </row>
    <row r="1192" spans="1:13" ht="15" customHeight="1">
      <c r="A1192" s="136" t="s">
        <v>1730</v>
      </c>
      <c r="B1192" s="153" t="s">
        <v>1731</v>
      </c>
      <c r="C1192" s="138">
        <v>8.0199999999999998E-4</v>
      </c>
      <c r="D1192" s="139"/>
      <c r="E1192" s="261">
        <v>7.4600000000000003E-4</v>
      </c>
      <c r="F1192" s="133">
        <v>1184</v>
      </c>
      <c r="G1192" s="141">
        <v>100</v>
      </c>
      <c r="H1192" s="297"/>
      <c r="J1192" s="153" t="s">
        <v>1731</v>
      </c>
      <c r="K1192" s="138">
        <v>8.0199999999999998E-4</v>
      </c>
      <c r="L1192" s="139"/>
      <c r="M1192" s="261">
        <v>7.4600000000000003E-4</v>
      </c>
    </row>
    <row r="1193" spans="1:13" ht="15" customHeight="1">
      <c r="A1193" s="136" t="s">
        <v>1732</v>
      </c>
      <c r="B1193" s="153" t="s">
        <v>1733</v>
      </c>
      <c r="C1193" s="138">
        <v>4.8500000000000003E-4</v>
      </c>
      <c r="D1193" s="139"/>
      <c r="E1193" s="140">
        <v>4.2999999999999999E-4</v>
      </c>
      <c r="F1193" s="133">
        <v>1185</v>
      </c>
      <c r="G1193" s="141">
        <v>100</v>
      </c>
      <c r="H1193" s="297"/>
      <c r="J1193" s="153" t="s">
        <v>1733</v>
      </c>
      <c r="K1193" s="138">
        <v>4.8500000000000003E-4</v>
      </c>
      <c r="L1193" s="139"/>
      <c r="M1193" s="140">
        <v>4.2999999999999999E-4</v>
      </c>
    </row>
    <row r="1194" spans="1:13" ht="15" customHeight="1">
      <c r="A1194" s="136" t="s">
        <v>1734</v>
      </c>
      <c r="B1194" s="153" t="s">
        <v>1735</v>
      </c>
      <c r="C1194" s="138">
        <v>3.2000000000000003E-4</v>
      </c>
      <c r="D1194" s="139"/>
      <c r="E1194" s="140">
        <v>4.9399999999999997E-4</v>
      </c>
      <c r="F1194" s="133">
        <v>1186</v>
      </c>
      <c r="G1194" s="141">
        <v>100</v>
      </c>
      <c r="H1194" s="297"/>
      <c r="J1194" s="153" t="s">
        <v>1735</v>
      </c>
      <c r="K1194" s="138">
        <v>3.2000000000000003E-4</v>
      </c>
      <c r="L1194" s="139"/>
      <c r="M1194" s="140">
        <v>4.9399999999999997E-4</v>
      </c>
    </row>
    <row r="1195" spans="1:13" ht="15" customHeight="1">
      <c r="A1195" s="136" t="s">
        <v>1736</v>
      </c>
      <c r="B1195" s="153" t="s">
        <v>1737</v>
      </c>
      <c r="C1195" s="138">
        <v>5.1900000000000004E-4</v>
      </c>
      <c r="D1195" s="139"/>
      <c r="E1195" s="140">
        <v>5.44E-4</v>
      </c>
      <c r="F1195" s="133">
        <v>1187</v>
      </c>
      <c r="G1195" s="141">
        <v>100</v>
      </c>
      <c r="H1195" s="297"/>
      <c r="J1195" s="153" t="s">
        <v>1737</v>
      </c>
      <c r="K1195" s="138">
        <v>5.1900000000000004E-4</v>
      </c>
      <c r="L1195" s="139"/>
      <c r="M1195" s="140">
        <v>5.44E-4</v>
      </c>
    </row>
    <row r="1196" spans="1:13" ht="15" customHeight="1">
      <c r="A1196" s="136" t="s">
        <v>1738</v>
      </c>
      <c r="B1196" s="153" t="s">
        <v>1739</v>
      </c>
      <c r="C1196" s="138">
        <v>4.4200000000000001E-4</v>
      </c>
      <c r="D1196" s="139"/>
      <c r="E1196" s="140">
        <v>4.9399999999999997E-4</v>
      </c>
      <c r="F1196" s="133">
        <v>1188</v>
      </c>
      <c r="G1196" s="141">
        <v>100</v>
      </c>
      <c r="H1196" s="297"/>
      <c r="J1196" s="153" t="s">
        <v>1739</v>
      </c>
      <c r="K1196" s="138">
        <v>4.4200000000000001E-4</v>
      </c>
      <c r="L1196" s="139"/>
      <c r="M1196" s="140">
        <v>4.9399999999999997E-4</v>
      </c>
    </row>
    <row r="1197" spans="1:13" ht="15" customHeight="1">
      <c r="A1197" s="136" t="s">
        <v>1740</v>
      </c>
      <c r="B1197" s="153" t="s">
        <v>1741</v>
      </c>
      <c r="C1197" s="138">
        <v>3.2299999999999999E-4</v>
      </c>
      <c r="D1197" s="139"/>
      <c r="E1197" s="140">
        <v>4.7699999999999999E-4</v>
      </c>
      <c r="F1197" s="133">
        <v>1189</v>
      </c>
      <c r="G1197" s="141">
        <v>100</v>
      </c>
      <c r="H1197" s="297"/>
      <c r="J1197" s="153" t="s">
        <v>1741</v>
      </c>
      <c r="K1197" s="138">
        <v>3.2299999999999999E-4</v>
      </c>
      <c r="L1197" s="139"/>
      <c r="M1197" s="140">
        <v>4.7699999999999999E-4</v>
      </c>
    </row>
    <row r="1198" spans="1:13" ht="15" customHeight="1">
      <c r="A1198" s="136" t="s">
        <v>1742</v>
      </c>
      <c r="B1198" s="153" t="s">
        <v>1743</v>
      </c>
      <c r="C1198" s="138">
        <v>5.0000000000000001E-4</v>
      </c>
      <c r="D1198" s="139"/>
      <c r="E1198" s="140">
        <v>4.44E-4</v>
      </c>
      <c r="F1198" s="133">
        <v>1190</v>
      </c>
      <c r="G1198" s="141">
        <v>100</v>
      </c>
      <c r="H1198" s="297"/>
      <c r="J1198" s="153" t="s">
        <v>1743</v>
      </c>
      <c r="K1198" s="138">
        <v>5.0000000000000001E-4</v>
      </c>
      <c r="L1198" s="139"/>
      <c r="M1198" s="140">
        <v>4.44E-4</v>
      </c>
    </row>
    <row r="1199" spans="1:13" ht="15" customHeight="1">
      <c r="A1199" s="136" t="s">
        <v>1744</v>
      </c>
      <c r="B1199" s="153" t="s">
        <v>1745</v>
      </c>
      <c r="C1199" s="138">
        <v>4.35E-4</v>
      </c>
      <c r="D1199" s="139"/>
      <c r="E1199" s="140">
        <v>3.8000000000000002E-4</v>
      </c>
      <c r="F1199" s="133">
        <v>1191</v>
      </c>
      <c r="G1199" s="141">
        <v>100</v>
      </c>
      <c r="H1199" s="297"/>
      <c r="J1199" s="153" t="s">
        <v>1745</v>
      </c>
      <c r="K1199" s="138">
        <v>4.35E-4</v>
      </c>
      <c r="L1199" s="139"/>
      <c r="M1199" s="140">
        <v>3.8000000000000002E-4</v>
      </c>
    </row>
    <row r="1200" spans="1:13" ht="26">
      <c r="A1200" s="136" t="s">
        <v>1746</v>
      </c>
      <c r="B1200" s="153" t="s">
        <v>1747</v>
      </c>
      <c r="C1200" s="138">
        <v>4.2700000000000002E-4</v>
      </c>
      <c r="D1200" s="139"/>
      <c r="E1200" s="140">
        <v>4.6700000000000002E-4</v>
      </c>
      <c r="F1200" s="133">
        <v>1192</v>
      </c>
      <c r="G1200" s="141">
        <v>91.63</v>
      </c>
      <c r="H1200" s="297" t="s">
        <v>1748</v>
      </c>
      <c r="J1200" s="153" t="s">
        <v>1747</v>
      </c>
      <c r="K1200" s="138">
        <v>4.2700000000000002E-4</v>
      </c>
      <c r="L1200" s="139"/>
      <c r="M1200" s="140">
        <v>4.6700000000000002E-4</v>
      </c>
    </row>
    <row r="1201" spans="1:13" ht="15" customHeight="1">
      <c r="A1201" s="136" t="s">
        <v>1749</v>
      </c>
      <c r="B1201" s="153" t="s">
        <v>1750</v>
      </c>
      <c r="C1201" s="138">
        <v>5.1000000000000004E-4</v>
      </c>
      <c r="D1201" s="312"/>
      <c r="E1201" s="257">
        <v>5.9800000000000001E-4</v>
      </c>
      <c r="F1201" s="133">
        <v>1193</v>
      </c>
      <c r="G1201" s="141">
        <v>100</v>
      </c>
      <c r="H1201" s="297"/>
      <c r="J1201" s="153" t="s">
        <v>1750</v>
      </c>
      <c r="K1201" s="138">
        <v>5.1000000000000004E-4</v>
      </c>
      <c r="L1201" s="312"/>
      <c r="M1201" s="257">
        <v>5.9800000000000001E-4</v>
      </c>
    </row>
    <row r="1202" spans="1:13" ht="15" customHeight="1">
      <c r="A1202" s="128" t="s">
        <v>1751</v>
      </c>
      <c r="B1202" s="243" t="s">
        <v>1752</v>
      </c>
      <c r="C1202" s="225">
        <v>3.6999999999999999E-4</v>
      </c>
      <c r="D1202" s="354"/>
      <c r="E1202" s="167">
        <v>5.4600000000000004E-4</v>
      </c>
      <c r="F1202" s="133">
        <v>1194</v>
      </c>
      <c r="G1202" s="134">
        <v>100</v>
      </c>
      <c r="H1202" s="242"/>
      <c r="J1202" s="243" t="s">
        <v>1752</v>
      </c>
      <c r="K1202" s="225">
        <v>3.6999999999999999E-4</v>
      </c>
      <c r="L1202" s="354"/>
      <c r="M1202" s="167">
        <v>5.4600000000000004E-4</v>
      </c>
    </row>
    <row r="1203" spans="1:13" ht="15" customHeight="1">
      <c r="A1203" s="136" t="s">
        <v>1753</v>
      </c>
      <c r="B1203" s="153" t="s">
        <v>1754</v>
      </c>
      <c r="C1203" s="138">
        <v>7.2400000000000003E-4</v>
      </c>
      <c r="D1203" s="139"/>
      <c r="E1203" s="261">
        <v>6.69E-4</v>
      </c>
      <c r="F1203" s="133">
        <v>1195</v>
      </c>
      <c r="G1203" s="141">
        <v>100</v>
      </c>
      <c r="H1203" s="297"/>
      <c r="J1203" s="153" t="s">
        <v>1754</v>
      </c>
      <c r="K1203" s="138">
        <v>7.2400000000000003E-4</v>
      </c>
      <c r="L1203" s="139"/>
      <c r="M1203" s="261">
        <v>6.69E-4</v>
      </c>
    </row>
    <row r="1204" spans="1:13" ht="15" customHeight="1">
      <c r="A1204" s="136" t="s">
        <v>1755</v>
      </c>
      <c r="B1204" s="153" t="s">
        <v>1756</v>
      </c>
      <c r="C1204" s="138">
        <v>4.5199999999999998E-4</v>
      </c>
      <c r="D1204" s="139"/>
      <c r="E1204" s="261">
        <v>4.3899999999999999E-4</v>
      </c>
      <c r="F1204" s="133">
        <v>1196</v>
      </c>
      <c r="G1204" s="141">
        <v>100</v>
      </c>
      <c r="H1204" s="297"/>
      <c r="J1204" s="153" t="s">
        <v>1756</v>
      </c>
      <c r="K1204" s="138">
        <v>4.5199999999999998E-4</v>
      </c>
      <c r="L1204" s="139"/>
      <c r="M1204" s="261">
        <v>4.3899999999999999E-4</v>
      </c>
    </row>
    <row r="1205" spans="1:13" ht="15" customHeight="1">
      <c r="A1205" s="136" t="s">
        <v>1757</v>
      </c>
      <c r="B1205" s="153" t="s">
        <v>1758</v>
      </c>
      <c r="C1205" s="138">
        <v>3.4200000000000002E-4</v>
      </c>
      <c r="D1205" s="139"/>
      <c r="E1205" s="261">
        <v>2.8600000000000001E-4</v>
      </c>
      <c r="F1205" s="133">
        <v>1197</v>
      </c>
      <c r="G1205" s="141">
        <v>100</v>
      </c>
      <c r="H1205" s="297"/>
      <c r="J1205" s="153" t="s">
        <v>1758</v>
      </c>
      <c r="K1205" s="138">
        <v>3.4200000000000002E-4</v>
      </c>
      <c r="L1205" s="139"/>
      <c r="M1205" s="261">
        <v>2.8600000000000001E-4</v>
      </c>
    </row>
    <row r="1206" spans="1:13" ht="15" customHeight="1">
      <c r="A1206" s="136" t="s">
        <v>1759</v>
      </c>
      <c r="B1206" s="153" t="s">
        <v>1760</v>
      </c>
      <c r="C1206" s="138">
        <v>4.9200000000000003E-4</v>
      </c>
      <c r="D1206" s="139"/>
      <c r="E1206" s="261">
        <v>4.66E-4</v>
      </c>
      <c r="F1206" s="133">
        <v>1198</v>
      </c>
      <c r="G1206" s="141">
        <v>100</v>
      </c>
      <c r="H1206" s="297"/>
      <c r="J1206" s="153" t="s">
        <v>1760</v>
      </c>
      <c r="K1206" s="138">
        <v>4.9200000000000003E-4</v>
      </c>
      <c r="L1206" s="139"/>
      <c r="M1206" s="261">
        <v>4.66E-4</v>
      </c>
    </row>
    <row r="1207" spans="1:13" ht="15" customHeight="1">
      <c r="A1207" s="136" t="s">
        <v>1761</v>
      </c>
      <c r="B1207" s="153" t="s">
        <v>1762</v>
      </c>
      <c r="C1207" s="138">
        <v>5.71E-4</v>
      </c>
      <c r="D1207" s="139"/>
      <c r="E1207" s="261">
        <v>5.1500000000000005E-4</v>
      </c>
      <c r="F1207" s="133">
        <v>1199</v>
      </c>
      <c r="G1207" s="141">
        <v>100</v>
      </c>
      <c r="H1207" s="297"/>
      <c r="J1207" s="153" t="s">
        <v>1762</v>
      </c>
      <c r="K1207" s="138">
        <v>5.71E-4</v>
      </c>
      <c r="L1207" s="139"/>
      <c r="M1207" s="261">
        <v>5.1500000000000005E-4</v>
      </c>
    </row>
    <row r="1208" spans="1:13" ht="15" customHeight="1">
      <c r="A1208" s="136" t="s">
        <v>1763</v>
      </c>
      <c r="B1208" s="153" t="s">
        <v>1764</v>
      </c>
      <c r="C1208" s="138">
        <v>4.2999999999999999E-4</v>
      </c>
      <c r="D1208" s="139"/>
      <c r="E1208" s="261">
        <v>4.84E-4</v>
      </c>
      <c r="F1208" s="133">
        <v>1200</v>
      </c>
      <c r="G1208" s="141">
        <v>100</v>
      </c>
      <c r="H1208" s="297"/>
      <c r="J1208" s="153" t="s">
        <v>1764</v>
      </c>
      <c r="K1208" s="138">
        <v>4.2999999999999999E-4</v>
      </c>
      <c r="L1208" s="139"/>
      <c r="M1208" s="261">
        <v>4.84E-4</v>
      </c>
    </row>
    <row r="1209" spans="1:13" ht="15" customHeight="1">
      <c r="A1209" s="136" t="s">
        <v>1765</v>
      </c>
      <c r="B1209" s="153" t="s">
        <v>1766</v>
      </c>
      <c r="C1209" s="138">
        <v>4.0299999999999998E-4</v>
      </c>
      <c r="D1209" s="139"/>
      <c r="E1209" s="261">
        <v>3.48E-4</v>
      </c>
      <c r="F1209" s="133">
        <v>1201</v>
      </c>
      <c r="G1209" s="141">
        <v>100</v>
      </c>
      <c r="H1209" s="297"/>
      <c r="J1209" s="153" t="s">
        <v>1766</v>
      </c>
      <c r="K1209" s="138">
        <v>4.0299999999999998E-4</v>
      </c>
      <c r="L1209" s="139"/>
      <c r="M1209" s="261">
        <v>3.48E-4</v>
      </c>
    </row>
    <row r="1210" spans="1:13" ht="15" customHeight="1">
      <c r="A1210" s="136" t="s">
        <v>1767</v>
      </c>
      <c r="B1210" s="153" t="s">
        <v>1768</v>
      </c>
      <c r="C1210" s="138">
        <v>4.84E-4</v>
      </c>
      <c r="D1210" s="139"/>
      <c r="E1210" s="261">
        <v>4.28E-4</v>
      </c>
      <c r="F1210" s="133">
        <v>1202</v>
      </c>
      <c r="G1210" s="141">
        <v>100</v>
      </c>
      <c r="H1210" s="297"/>
      <c r="J1210" s="153" t="s">
        <v>1768</v>
      </c>
      <c r="K1210" s="138">
        <v>4.84E-4</v>
      </c>
      <c r="L1210" s="139"/>
      <c r="M1210" s="261">
        <v>4.28E-4</v>
      </c>
    </row>
    <row r="1211" spans="1:13" ht="15" customHeight="1">
      <c r="A1211" s="136" t="s">
        <v>1769</v>
      </c>
      <c r="B1211" s="153" t="s">
        <v>1770</v>
      </c>
      <c r="C1211" s="138">
        <v>4.4900000000000002E-4</v>
      </c>
      <c r="D1211" s="139"/>
      <c r="E1211" s="261">
        <v>3.9300000000000001E-4</v>
      </c>
      <c r="F1211" s="133">
        <v>1203</v>
      </c>
      <c r="G1211" s="141">
        <v>100</v>
      </c>
      <c r="H1211" s="297"/>
      <c r="J1211" s="153" t="s">
        <v>1770</v>
      </c>
      <c r="K1211" s="138">
        <v>4.4900000000000002E-4</v>
      </c>
      <c r="L1211" s="139"/>
      <c r="M1211" s="261">
        <v>3.9300000000000001E-4</v>
      </c>
    </row>
    <row r="1212" spans="1:13" ht="15" customHeight="1">
      <c r="A1212" s="136" t="s">
        <v>1771</v>
      </c>
      <c r="B1212" s="153" t="s">
        <v>1772</v>
      </c>
      <c r="C1212" s="138">
        <v>5.3499999999999999E-4</v>
      </c>
      <c r="D1212" s="139"/>
      <c r="E1212" s="261">
        <v>4.7899999999999999E-4</v>
      </c>
      <c r="F1212" s="133">
        <v>1204</v>
      </c>
      <c r="G1212" s="141">
        <v>100</v>
      </c>
      <c r="H1212" s="297"/>
      <c r="J1212" s="153" t="s">
        <v>1772</v>
      </c>
      <c r="K1212" s="138">
        <v>5.3499999999999999E-4</v>
      </c>
      <c r="L1212" s="139"/>
      <c r="M1212" s="261">
        <v>4.7899999999999999E-4</v>
      </c>
    </row>
    <row r="1213" spans="1:13" ht="15" customHeight="1">
      <c r="A1213" s="128" t="s">
        <v>1773</v>
      </c>
      <c r="B1213" s="129" t="s">
        <v>1774</v>
      </c>
      <c r="C1213" s="130">
        <v>4.4499999999999997E-4</v>
      </c>
      <c r="D1213" s="224"/>
      <c r="E1213" s="225">
        <v>5.0100000000000003E-4</v>
      </c>
      <c r="F1213" s="133">
        <v>1205</v>
      </c>
      <c r="G1213" s="134">
        <v>100</v>
      </c>
      <c r="H1213" s="349"/>
      <c r="J1213" s="129" t="s">
        <v>1774</v>
      </c>
      <c r="K1213" s="130">
        <v>4.4499999999999997E-4</v>
      </c>
      <c r="L1213" s="224"/>
      <c r="M1213" s="225">
        <v>5.0100000000000003E-4</v>
      </c>
    </row>
    <row r="1214" spans="1:13" ht="15" customHeight="1">
      <c r="A1214" s="675" t="s">
        <v>1775</v>
      </c>
      <c r="B1214" s="678" t="s">
        <v>1776</v>
      </c>
      <c r="C1214" s="679">
        <v>4.6900000000000002E-4</v>
      </c>
      <c r="D1214" s="180" t="s">
        <v>560</v>
      </c>
      <c r="E1214" s="181">
        <v>0</v>
      </c>
      <c r="F1214" s="133">
        <v>1206</v>
      </c>
      <c r="G1214" s="655">
        <v>100</v>
      </c>
      <c r="H1214" s="680"/>
      <c r="J1214" s="182" t="s">
        <v>1776</v>
      </c>
      <c r="K1214" s="160">
        <v>4.6900000000000002E-4</v>
      </c>
      <c r="L1214" s="180" t="s">
        <v>560</v>
      </c>
      <c r="M1214" s="181">
        <v>0</v>
      </c>
    </row>
    <row r="1215" spans="1:13" ht="15" customHeight="1">
      <c r="A1215" s="676"/>
      <c r="B1215" s="649" t="s">
        <v>1484</v>
      </c>
      <c r="C1215" s="652"/>
      <c r="D1215" s="152" t="s">
        <v>631</v>
      </c>
      <c r="E1215" s="148">
        <v>2.0599999999999999E-4</v>
      </c>
      <c r="F1215" s="133">
        <v>1207</v>
      </c>
      <c r="G1215" s="664"/>
      <c r="H1215" s="681"/>
      <c r="J1215" s="145" t="s">
        <v>1777</v>
      </c>
      <c r="K1215" s="145">
        <v>4.6900000000000002E-4</v>
      </c>
      <c r="L1215" s="152" t="s">
        <v>631</v>
      </c>
      <c r="M1215" s="148">
        <v>2.0599999999999999E-4</v>
      </c>
    </row>
    <row r="1216" spans="1:13" ht="15" customHeight="1">
      <c r="A1216" s="677"/>
      <c r="B1216" s="671" t="s">
        <v>1484</v>
      </c>
      <c r="C1216" s="672"/>
      <c r="D1216" s="161" t="s">
        <v>557</v>
      </c>
      <c r="E1216" s="162">
        <v>3.4099999999999999E-4</v>
      </c>
      <c r="F1216" s="133">
        <v>1208</v>
      </c>
      <c r="G1216" s="673"/>
      <c r="H1216" s="682"/>
      <c r="J1216" s="145" t="s">
        <v>1777</v>
      </c>
      <c r="K1216" s="145">
        <v>4.6900000000000002E-4</v>
      </c>
      <c r="L1216" s="161" t="s">
        <v>557</v>
      </c>
      <c r="M1216" s="162">
        <v>3.4099999999999999E-4</v>
      </c>
    </row>
    <row r="1217" spans="1:13" ht="15" customHeight="1">
      <c r="A1217" s="221" t="s">
        <v>1778</v>
      </c>
      <c r="B1217" s="238" t="s">
        <v>1779</v>
      </c>
      <c r="C1217" s="239">
        <v>5.5699999999999999E-4</v>
      </c>
      <c r="D1217" s="240"/>
      <c r="E1217" s="132">
        <v>5.0100000000000003E-4</v>
      </c>
      <c r="F1217" s="133">
        <v>1209</v>
      </c>
      <c r="G1217" s="241">
        <v>100</v>
      </c>
      <c r="H1217" s="353"/>
      <c r="J1217" s="238" t="s">
        <v>1779</v>
      </c>
      <c r="K1217" s="239">
        <v>5.5699999999999999E-4</v>
      </c>
      <c r="L1217" s="240"/>
      <c r="M1217" s="132">
        <v>5.0100000000000003E-4</v>
      </c>
    </row>
    <row r="1218" spans="1:13" ht="15" customHeight="1">
      <c r="A1218" s="136" t="s">
        <v>1780</v>
      </c>
      <c r="B1218" s="153" t="s">
        <v>1781</v>
      </c>
      <c r="C1218" s="138">
        <v>6.5899999999999997E-4</v>
      </c>
      <c r="D1218" s="139"/>
      <c r="E1218" s="261">
        <v>6.0400000000000004E-4</v>
      </c>
      <c r="F1218" s="133">
        <v>1210</v>
      </c>
      <c r="G1218" s="141">
        <v>100</v>
      </c>
      <c r="H1218" s="297"/>
      <c r="J1218" s="153" t="s">
        <v>1781</v>
      </c>
      <c r="K1218" s="138">
        <v>6.5899999999999997E-4</v>
      </c>
      <c r="L1218" s="139"/>
      <c r="M1218" s="261">
        <v>6.0400000000000004E-4</v>
      </c>
    </row>
    <row r="1219" spans="1:13" ht="15" customHeight="1">
      <c r="A1219" s="136" t="s">
        <v>1782</v>
      </c>
      <c r="B1219" s="153" t="s">
        <v>1783</v>
      </c>
      <c r="C1219" s="138">
        <v>4.9899999999999999E-4</v>
      </c>
      <c r="D1219" s="139"/>
      <c r="E1219" s="261">
        <v>0</v>
      </c>
      <c r="F1219" s="133">
        <v>1211</v>
      </c>
      <c r="G1219" s="141">
        <v>100</v>
      </c>
      <c r="H1219" s="297"/>
      <c r="J1219" s="153" t="s">
        <v>1783</v>
      </c>
      <c r="K1219" s="138">
        <v>4.9899999999999999E-4</v>
      </c>
      <c r="L1219" s="139"/>
      <c r="M1219" s="261">
        <v>0</v>
      </c>
    </row>
    <row r="1220" spans="1:13" ht="30" customHeight="1">
      <c r="A1220" s="136" t="s">
        <v>1784</v>
      </c>
      <c r="B1220" s="137" t="s">
        <v>1785</v>
      </c>
      <c r="C1220" s="138">
        <v>5.0699999999999996E-4</v>
      </c>
      <c r="D1220" s="139"/>
      <c r="E1220" s="261">
        <v>6.0400000000000004E-4</v>
      </c>
      <c r="F1220" s="133">
        <v>1212</v>
      </c>
      <c r="G1220" s="141">
        <v>70.680000000000007</v>
      </c>
      <c r="H1220" s="355" t="s">
        <v>591</v>
      </c>
      <c r="J1220" s="137" t="s">
        <v>1785</v>
      </c>
      <c r="K1220" s="138">
        <v>5.0699999999999996E-4</v>
      </c>
      <c r="L1220" s="139"/>
      <c r="M1220" s="261">
        <v>6.0400000000000004E-4</v>
      </c>
    </row>
    <row r="1221" spans="1:13" ht="15" customHeight="1">
      <c r="A1221" s="646" t="s">
        <v>1786</v>
      </c>
      <c r="B1221" s="669" t="s">
        <v>1787</v>
      </c>
      <c r="C1221" s="652">
        <v>1.1900000000000001E-4</v>
      </c>
      <c r="D1221" s="151" t="s">
        <v>560</v>
      </c>
      <c r="E1221" s="327">
        <v>2.8600000000000001E-4</v>
      </c>
      <c r="F1221" s="133">
        <v>1213</v>
      </c>
      <c r="G1221" s="664">
        <v>100</v>
      </c>
      <c r="H1221" s="658"/>
      <c r="J1221" s="356" t="s">
        <v>1787</v>
      </c>
      <c r="K1221" s="146">
        <v>1.1900000000000001E-4</v>
      </c>
      <c r="L1221" s="151" t="s">
        <v>560</v>
      </c>
      <c r="M1221" s="327">
        <v>2.8600000000000001E-4</v>
      </c>
    </row>
    <row r="1222" spans="1:13" ht="15" customHeight="1">
      <c r="A1222" s="646"/>
      <c r="B1222" s="649"/>
      <c r="C1222" s="652"/>
      <c r="D1222" s="149" t="s">
        <v>557</v>
      </c>
      <c r="E1222" s="132">
        <v>3.4000000000000002E-4</v>
      </c>
      <c r="F1222" s="133">
        <v>1214</v>
      </c>
      <c r="G1222" s="664"/>
      <c r="H1222" s="658"/>
      <c r="J1222" s="145" t="s">
        <v>1788</v>
      </c>
      <c r="K1222" s="145">
        <v>1.1900000000000001E-4</v>
      </c>
      <c r="L1222" s="149" t="s">
        <v>557</v>
      </c>
      <c r="M1222" s="132">
        <v>3.4000000000000002E-4</v>
      </c>
    </row>
    <row r="1223" spans="1:13" ht="15" customHeight="1">
      <c r="A1223" s="646" t="s">
        <v>1789</v>
      </c>
      <c r="B1223" s="649" t="s">
        <v>1790</v>
      </c>
      <c r="C1223" s="652">
        <v>4.73E-4</v>
      </c>
      <c r="D1223" s="151" t="s">
        <v>560</v>
      </c>
      <c r="E1223" s="327">
        <v>0</v>
      </c>
      <c r="F1223" s="133">
        <v>1215</v>
      </c>
      <c r="G1223" s="664">
        <v>100</v>
      </c>
      <c r="H1223" s="658"/>
      <c r="J1223" s="145" t="s">
        <v>1790</v>
      </c>
      <c r="K1223" s="146">
        <v>4.73E-4</v>
      </c>
      <c r="L1223" s="151" t="s">
        <v>560</v>
      </c>
      <c r="M1223" s="327">
        <v>0</v>
      </c>
    </row>
    <row r="1224" spans="1:13" ht="15" customHeight="1">
      <c r="A1224" s="646"/>
      <c r="B1224" s="649"/>
      <c r="C1224" s="652"/>
      <c r="D1224" s="357" t="s">
        <v>1606</v>
      </c>
      <c r="E1224" s="148">
        <v>4.4000000000000002E-4</v>
      </c>
      <c r="F1224" s="133">
        <v>1216</v>
      </c>
      <c r="G1224" s="664"/>
      <c r="H1224" s="658"/>
      <c r="J1224" s="145" t="s">
        <v>1791</v>
      </c>
      <c r="K1224" s="145">
        <v>4.73E-4</v>
      </c>
      <c r="L1224" s="357" t="s">
        <v>1606</v>
      </c>
      <c r="M1224" s="148">
        <v>4.4000000000000002E-4</v>
      </c>
    </row>
    <row r="1225" spans="1:13" ht="15" customHeight="1">
      <c r="A1225" s="646"/>
      <c r="B1225" s="649"/>
      <c r="C1225" s="652"/>
      <c r="D1225" s="149" t="s">
        <v>557</v>
      </c>
      <c r="E1225" s="132">
        <v>4.2299999999999998E-4</v>
      </c>
      <c r="F1225" s="133">
        <v>1217</v>
      </c>
      <c r="G1225" s="664"/>
      <c r="H1225" s="658"/>
      <c r="J1225" s="145" t="s">
        <v>1791</v>
      </c>
      <c r="K1225" s="145">
        <v>4.73E-4</v>
      </c>
      <c r="L1225" s="149" t="s">
        <v>557</v>
      </c>
      <c r="M1225" s="132">
        <v>4.2299999999999998E-4</v>
      </c>
    </row>
    <row r="1226" spans="1:13" ht="15" customHeight="1">
      <c r="A1226" s="136" t="s">
        <v>1792</v>
      </c>
      <c r="B1226" s="153" t="s">
        <v>1793</v>
      </c>
      <c r="C1226" s="138">
        <v>3.3700000000000001E-4</v>
      </c>
      <c r="D1226" s="139"/>
      <c r="E1226" s="261">
        <v>3.4099999999999999E-4</v>
      </c>
      <c r="F1226" s="133">
        <v>1218</v>
      </c>
      <c r="G1226" s="141">
        <v>100</v>
      </c>
      <c r="H1226" s="297"/>
      <c r="J1226" s="153" t="s">
        <v>1793</v>
      </c>
      <c r="K1226" s="138">
        <v>3.3700000000000001E-4</v>
      </c>
      <c r="L1226" s="139"/>
      <c r="M1226" s="261">
        <v>3.4099999999999999E-4</v>
      </c>
    </row>
    <row r="1227" spans="1:13" ht="15" customHeight="1">
      <c r="A1227" s="136" t="s">
        <v>1794</v>
      </c>
      <c r="B1227" s="153" t="s">
        <v>1795</v>
      </c>
      <c r="C1227" s="138">
        <v>5.3700000000000004E-4</v>
      </c>
      <c r="D1227" s="139"/>
      <c r="E1227" s="261">
        <v>4.8099999999999998E-4</v>
      </c>
      <c r="F1227" s="133">
        <v>1219</v>
      </c>
      <c r="G1227" s="141">
        <v>100</v>
      </c>
      <c r="H1227" s="297"/>
      <c r="J1227" s="153" t="s">
        <v>1795</v>
      </c>
      <c r="K1227" s="138">
        <v>5.3700000000000004E-4</v>
      </c>
      <c r="L1227" s="139"/>
      <c r="M1227" s="261">
        <v>4.8099999999999998E-4</v>
      </c>
    </row>
    <row r="1228" spans="1:13" ht="15" customHeight="1">
      <c r="A1228" s="136" t="s">
        <v>1796</v>
      </c>
      <c r="B1228" s="153" t="s">
        <v>1797</v>
      </c>
      <c r="C1228" s="138">
        <v>8.1800000000000004E-4</v>
      </c>
      <c r="D1228" s="139"/>
      <c r="E1228" s="261">
        <v>7.6300000000000001E-4</v>
      </c>
      <c r="F1228" s="133">
        <v>1220</v>
      </c>
      <c r="G1228" s="141">
        <v>100</v>
      </c>
      <c r="H1228" s="297"/>
      <c r="J1228" s="153" t="s">
        <v>1797</v>
      </c>
      <c r="K1228" s="138">
        <v>8.1800000000000004E-4</v>
      </c>
      <c r="L1228" s="139"/>
      <c r="M1228" s="261">
        <v>7.6300000000000001E-4</v>
      </c>
    </row>
    <row r="1229" spans="1:13" ht="15" customHeight="1">
      <c r="A1229" s="136" t="s">
        <v>1798</v>
      </c>
      <c r="B1229" s="137" t="s">
        <v>1799</v>
      </c>
      <c r="C1229" s="138">
        <v>0</v>
      </c>
      <c r="D1229" s="151" t="s">
        <v>560</v>
      </c>
      <c r="E1229" s="261">
        <v>0</v>
      </c>
      <c r="F1229" s="133">
        <v>1221</v>
      </c>
      <c r="G1229" s="141">
        <v>100</v>
      </c>
      <c r="H1229" s="297"/>
      <c r="J1229" s="137" t="s">
        <v>1799</v>
      </c>
      <c r="K1229" s="138">
        <v>0</v>
      </c>
      <c r="L1229" s="151" t="s">
        <v>560</v>
      </c>
      <c r="M1229" s="261">
        <v>0</v>
      </c>
    </row>
    <row r="1230" spans="1:13" ht="15" customHeight="1">
      <c r="A1230" s="646" t="s">
        <v>1800</v>
      </c>
      <c r="B1230" s="662" t="s">
        <v>1801</v>
      </c>
      <c r="C1230" s="652">
        <v>2.5999999999999998E-5</v>
      </c>
      <c r="D1230" s="151" t="s">
        <v>560</v>
      </c>
      <c r="E1230" s="327">
        <v>0</v>
      </c>
      <c r="F1230" s="133">
        <v>1222</v>
      </c>
      <c r="G1230" s="664">
        <v>100</v>
      </c>
      <c r="H1230" s="658"/>
      <c r="J1230" s="159" t="s">
        <v>1801</v>
      </c>
      <c r="K1230" s="146">
        <v>2.5999999999999998E-5</v>
      </c>
      <c r="L1230" s="151" t="s">
        <v>560</v>
      </c>
      <c r="M1230" s="327">
        <v>0</v>
      </c>
    </row>
    <row r="1231" spans="1:13" ht="15" customHeight="1">
      <c r="A1231" s="647"/>
      <c r="B1231" s="663"/>
      <c r="C1231" s="653"/>
      <c r="D1231" s="357" t="s">
        <v>1606</v>
      </c>
      <c r="E1231" s="148">
        <v>0</v>
      </c>
      <c r="F1231" s="133">
        <v>1223</v>
      </c>
      <c r="G1231" s="656"/>
      <c r="H1231" s="659"/>
      <c r="J1231" s="145" t="s">
        <v>1802</v>
      </c>
      <c r="K1231" s="145">
        <v>2.5999999999999998E-5</v>
      </c>
      <c r="L1231" s="357" t="s">
        <v>1606</v>
      </c>
      <c r="M1231" s="148">
        <v>0</v>
      </c>
    </row>
    <row r="1232" spans="1:13" ht="15" customHeight="1">
      <c r="A1232" s="647"/>
      <c r="B1232" s="650"/>
      <c r="C1232" s="653"/>
      <c r="D1232" s="185" t="s">
        <v>557</v>
      </c>
      <c r="E1232" s="281">
        <v>0</v>
      </c>
      <c r="F1232" s="133">
        <v>1224</v>
      </c>
      <c r="G1232" s="656"/>
      <c r="H1232" s="659"/>
      <c r="J1232" s="145" t="s">
        <v>1802</v>
      </c>
      <c r="K1232" s="145">
        <v>2.5999999999999998E-5</v>
      </c>
      <c r="L1232" s="185" t="s">
        <v>557</v>
      </c>
      <c r="M1232" s="281">
        <v>0</v>
      </c>
    </row>
    <row r="1233" spans="1:13" ht="15" customHeight="1">
      <c r="A1233" s="338" t="s">
        <v>1803</v>
      </c>
      <c r="B1233" s="358" t="s">
        <v>1804</v>
      </c>
      <c r="C1233" s="359">
        <v>3.2000000000000003E-4</v>
      </c>
      <c r="D1233" s="360" t="s">
        <v>560</v>
      </c>
      <c r="E1233" s="342">
        <v>0</v>
      </c>
      <c r="F1233" s="133">
        <v>1225</v>
      </c>
      <c r="G1233" s="343">
        <v>100</v>
      </c>
      <c r="H1233" s="361"/>
      <c r="J1233" s="358" t="s">
        <v>1804</v>
      </c>
      <c r="K1233" s="359">
        <v>3.2000000000000003E-4</v>
      </c>
      <c r="L1233" s="360" t="s">
        <v>560</v>
      </c>
      <c r="M1233" s="342">
        <v>0</v>
      </c>
    </row>
    <row r="1234" spans="1:13" ht="15" customHeight="1">
      <c r="A1234" s="665" t="s">
        <v>1805</v>
      </c>
      <c r="B1234" s="650" t="s">
        <v>1806</v>
      </c>
      <c r="C1234" s="653">
        <v>3.9100000000000002E-4</v>
      </c>
      <c r="D1234" s="163" t="s">
        <v>560</v>
      </c>
      <c r="E1234" s="167">
        <v>0</v>
      </c>
      <c r="F1234" s="133">
        <v>1226</v>
      </c>
      <c r="G1234" s="656">
        <v>100</v>
      </c>
      <c r="H1234" s="362"/>
      <c r="J1234" s="204" t="s">
        <v>1806</v>
      </c>
      <c r="K1234" s="166">
        <v>3.9100000000000002E-4</v>
      </c>
      <c r="L1234" s="163" t="s">
        <v>560</v>
      </c>
      <c r="M1234" s="167">
        <v>0</v>
      </c>
    </row>
    <row r="1235" spans="1:13" ht="15" customHeight="1">
      <c r="A1235" s="665"/>
      <c r="B1235" s="650"/>
      <c r="C1235" s="653"/>
      <c r="D1235" s="357" t="s">
        <v>1606</v>
      </c>
      <c r="E1235" s="148">
        <v>4.35E-4</v>
      </c>
      <c r="F1235" s="133">
        <v>1227</v>
      </c>
      <c r="G1235" s="656"/>
      <c r="H1235" s="363"/>
      <c r="J1235" s="145" t="s">
        <v>1807</v>
      </c>
      <c r="K1235" s="145">
        <v>3.9100000000000002E-4</v>
      </c>
      <c r="L1235" s="357" t="s">
        <v>1606</v>
      </c>
      <c r="M1235" s="148">
        <v>4.35E-4</v>
      </c>
    </row>
    <row r="1236" spans="1:13" s="365" customFormat="1" ht="15" customHeight="1">
      <c r="A1236" s="666"/>
      <c r="B1236" s="667"/>
      <c r="C1236" s="668"/>
      <c r="D1236" s="149" t="s">
        <v>557</v>
      </c>
      <c r="E1236" s="132">
        <v>4.3100000000000001E-4</v>
      </c>
      <c r="F1236" s="133">
        <v>1228</v>
      </c>
      <c r="G1236" s="657"/>
      <c r="H1236" s="364"/>
      <c r="J1236" s="145" t="s">
        <v>1807</v>
      </c>
      <c r="K1236" s="145">
        <v>3.9100000000000002E-4</v>
      </c>
      <c r="L1236" s="149" t="s">
        <v>557</v>
      </c>
      <c r="M1236" s="132">
        <v>4.3100000000000001E-4</v>
      </c>
    </row>
    <row r="1237" spans="1:13" ht="15" customHeight="1">
      <c r="A1237" s="221" t="s">
        <v>1808</v>
      </c>
      <c r="B1237" s="238" t="s">
        <v>1809</v>
      </c>
      <c r="C1237" s="239">
        <v>4.8500000000000003E-4</v>
      </c>
      <c r="D1237" s="240"/>
      <c r="E1237" s="132">
        <v>4.2900000000000002E-4</v>
      </c>
      <c r="F1237" s="133">
        <v>1229</v>
      </c>
      <c r="G1237" s="241">
        <v>100</v>
      </c>
      <c r="H1237" s="353"/>
      <c r="J1237" s="238" t="s">
        <v>1809</v>
      </c>
      <c r="K1237" s="239">
        <v>4.8500000000000003E-4</v>
      </c>
      <c r="L1237" s="240"/>
      <c r="M1237" s="132">
        <v>4.2900000000000002E-4</v>
      </c>
    </row>
    <row r="1238" spans="1:13" ht="15" customHeight="1">
      <c r="A1238" s="136" t="s">
        <v>1810</v>
      </c>
      <c r="B1238" s="153" t="s">
        <v>1811</v>
      </c>
      <c r="C1238" s="138">
        <v>5.5000000000000003E-4</v>
      </c>
      <c r="D1238" s="139"/>
      <c r="E1238" s="261">
        <v>4.95E-4</v>
      </c>
      <c r="F1238" s="133">
        <v>1230</v>
      </c>
      <c r="G1238" s="141">
        <v>100</v>
      </c>
      <c r="H1238" s="297"/>
      <c r="J1238" s="153" t="s">
        <v>1811</v>
      </c>
      <c r="K1238" s="138">
        <v>5.5000000000000003E-4</v>
      </c>
      <c r="L1238" s="139"/>
      <c r="M1238" s="261">
        <v>4.95E-4</v>
      </c>
    </row>
    <row r="1239" spans="1:13" ht="15" customHeight="1">
      <c r="A1239" s="646" t="s">
        <v>1812</v>
      </c>
      <c r="B1239" s="649" t="s">
        <v>1813</v>
      </c>
      <c r="C1239" s="652">
        <v>1.9599999999999999E-4</v>
      </c>
      <c r="D1239" s="151" t="s">
        <v>560</v>
      </c>
      <c r="E1239" s="327">
        <v>0</v>
      </c>
      <c r="F1239" s="133">
        <v>1231</v>
      </c>
      <c r="G1239" s="655">
        <v>100</v>
      </c>
      <c r="H1239" s="658"/>
      <c r="J1239" s="145" t="s">
        <v>1813</v>
      </c>
      <c r="K1239" s="146">
        <v>1.9599999999999999E-4</v>
      </c>
      <c r="L1239" s="151" t="s">
        <v>560</v>
      </c>
      <c r="M1239" s="327">
        <v>0</v>
      </c>
    </row>
    <row r="1240" spans="1:13" ht="15" customHeight="1">
      <c r="A1240" s="647"/>
      <c r="B1240" s="650"/>
      <c r="C1240" s="653"/>
      <c r="D1240" s="357" t="s">
        <v>1606</v>
      </c>
      <c r="E1240" s="148">
        <v>4.7199999999999998E-4</v>
      </c>
      <c r="F1240" s="133">
        <v>1232</v>
      </c>
      <c r="G1240" s="656"/>
      <c r="H1240" s="659"/>
      <c r="J1240" s="145" t="s">
        <v>1814</v>
      </c>
      <c r="K1240" s="145">
        <v>1.9599999999999999E-4</v>
      </c>
      <c r="L1240" s="357" t="s">
        <v>1606</v>
      </c>
      <c r="M1240" s="148">
        <v>4.7199999999999998E-4</v>
      </c>
    </row>
    <row r="1241" spans="1:13" ht="15" customHeight="1">
      <c r="A1241" s="648"/>
      <c r="B1241" s="651"/>
      <c r="C1241" s="654"/>
      <c r="D1241" s="149" t="s">
        <v>557</v>
      </c>
      <c r="E1241" s="132">
        <v>4.17E-4</v>
      </c>
      <c r="F1241" s="133">
        <v>1233</v>
      </c>
      <c r="G1241" s="657"/>
      <c r="H1241" s="660"/>
      <c r="J1241" s="145" t="s">
        <v>1814</v>
      </c>
      <c r="K1241" s="145">
        <v>1.9599999999999999E-4</v>
      </c>
      <c r="L1241" s="149" t="s">
        <v>557</v>
      </c>
      <c r="M1241" s="132">
        <v>4.17E-4</v>
      </c>
    </row>
    <row r="1242" spans="1:13" ht="15" customHeight="1">
      <c r="A1242" s="128" t="s">
        <v>1815</v>
      </c>
      <c r="B1242" s="243" t="s">
        <v>1816</v>
      </c>
      <c r="C1242" s="138">
        <v>4.9100000000000001E-4</v>
      </c>
      <c r="D1242" s="139"/>
      <c r="E1242" s="261">
        <v>4.35E-4</v>
      </c>
      <c r="F1242" s="133">
        <v>1234</v>
      </c>
      <c r="G1242" s="141">
        <v>100</v>
      </c>
      <c r="H1242" s="297"/>
      <c r="J1242" s="243" t="s">
        <v>1816</v>
      </c>
      <c r="K1242" s="138">
        <v>4.9100000000000001E-4</v>
      </c>
      <c r="L1242" s="139"/>
      <c r="M1242" s="261">
        <v>4.35E-4</v>
      </c>
    </row>
    <row r="1243" spans="1:13" ht="15" customHeight="1" thickBot="1">
      <c r="A1243" s="366" t="s">
        <v>1817</v>
      </c>
      <c r="B1243" s="367" t="s">
        <v>1818</v>
      </c>
      <c r="C1243" s="368">
        <v>5.2300000000000003E-4</v>
      </c>
      <c r="D1243" s="151" t="s">
        <v>560</v>
      </c>
      <c r="E1243" s="327">
        <v>0</v>
      </c>
      <c r="F1243" s="369">
        <v>1235</v>
      </c>
      <c r="G1243" s="134">
        <v>100</v>
      </c>
      <c r="H1243" s="349"/>
      <c r="J1243" s="367" t="s">
        <v>1818</v>
      </c>
      <c r="K1243" s="368">
        <v>5.2300000000000003E-4</v>
      </c>
      <c r="L1243" s="151" t="s">
        <v>560</v>
      </c>
      <c r="M1243" s="327">
        <v>0</v>
      </c>
    </row>
    <row r="1244" spans="1:13" ht="14.5" thickTop="1">
      <c r="C1244" s="331"/>
      <c r="D1244" s="371"/>
      <c r="E1244" s="331"/>
      <c r="G1244" s="372"/>
      <c r="H1244" s="373"/>
    </row>
    <row r="1245" spans="1:13">
      <c r="C1245" s="661"/>
      <c r="D1245" s="661"/>
      <c r="E1245" s="661"/>
      <c r="F1245" s="661"/>
      <c r="G1245" s="661"/>
      <c r="H1245" s="661"/>
    </row>
    <row r="1246" spans="1:13" ht="14.5" thickBot="1">
      <c r="A1246" s="374" t="s">
        <v>1819</v>
      </c>
      <c r="B1246" s="375"/>
      <c r="C1246" s="633"/>
      <c r="D1246" s="633"/>
      <c r="E1246" s="633"/>
      <c r="F1246" s="633"/>
      <c r="G1246" s="633"/>
      <c r="H1246" s="633"/>
    </row>
    <row r="1247" spans="1:13" ht="14.15" customHeight="1" thickTop="1">
      <c r="A1247" s="634" t="s">
        <v>1820</v>
      </c>
      <c r="B1247" s="634" t="s">
        <v>540</v>
      </c>
      <c r="C1247" s="376"/>
      <c r="D1247" s="636" t="s">
        <v>156</v>
      </c>
      <c r="E1247" s="637"/>
      <c r="F1247" s="638" t="s">
        <v>542</v>
      </c>
      <c r="G1247" s="640" t="s">
        <v>543</v>
      </c>
      <c r="H1247" s="642" t="s">
        <v>544</v>
      </c>
    </row>
    <row r="1248" spans="1:13">
      <c r="A1248" s="635"/>
      <c r="B1248" s="635"/>
      <c r="C1248" s="377"/>
      <c r="D1248" s="644" t="s">
        <v>1821</v>
      </c>
      <c r="E1248" s="645"/>
      <c r="F1248" s="639"/>
      <c r="G1248" s="641"/>
      <c r="H1248" s="643"/>
    </row>
    <row r="1249" spans="1:13">
      <c r="A1249" s="378">
        <v>1</v>
      </c>
      <c r="B1249" s="236" t="s">
        <v>1822</v>
      </c>
      <c r="C1249" s="323">
        <v>4.3800000000000002E-4</v>
      </c>
      <c r="D1249" s="379"/>
      <c r="E1249" s="323">
        <v>4.3800000000000002E-4</v>
      </c>
      <c r="F1249" s="380">
        <v>1236</v>
      </c>
      <c r="G1249" s="138"/>
      <c r="H1249" s="381"/>
      <c r="J1249" s="236" t="s">
        <v>1822</v>
      </c>
      <c r="K1249" s="323">
        <v>4.3800000000000002E-4</v>
      </c>
      <c r="L1249" s="379"/>
      <c r="M1249" s="323">
        <v>4.3800000000000002E-4</v>
      </c>
    </row>
    <row r="1250" spans="1:13">
      <c r="A1250" s="378">
        <v>2</v>
      </c>
      <c r="B1250" s="236" t="s">
        <v>1823</v>
      </c>
      <c r="C1250" s="323">
        <v>4.3800000000000002E-4</v>
      </c>
      <c r="D1250" s="382"/>
      <c r="E1250" s="323">
        <v>4.3800000000000002E-4</v>
      </c>
      <c r="F1250" s="380">
        <v>1237</v>
      </c>
      <c r="G1250" s="138"/>
      <c r="H1250" s="381"/>
      <c r="J1250" s="236" t="s">
        <v>1823</v>
      </c>
      <c r="K1250" s="323">
        <v>4.3800000000000002E-4</v>
      </c>
      <c r="L1250" s="382"/>
      <c r="M1250" s="323">
        <v>4.3800000000000002E-4</v>
      </c>
    </row>
    <row r="1251" spans="1:13">
      <c r="A1251" s="378">
        <v>3</v>
      </c>
      <c r="B1251" s="236" t="s">
        <v>1824</v>
      </c>
      <c r="C1251" s="323">
        <v>4.3800000000000002E-4</v>
      </c>
      <c r="D1251" s="382"/>
      <c r="E1251" s="323">
        <v>4.3800000000000002E-4</v>
      </c>
      <c r="F1251" s="380">
        <v>1238</v>
      </c>
      <c r="G1251" s="138"/>
      <c r="H1251" s="381"/>
      <c r="J1251" s="236" t="s">
        <v>1824</v>
      </c>
      <c r="K1251" s="323">
        <v>4.3800000000000002E-4</v>
      </c>
      <c r="L1251" s="382"/>
      <c r="M1251" s="323">
        <v>4.3800000000000002E-4</v>
      </c>
    </row>
    <row r="1252" spans="1:13">
      <c r="A1252" s="378">
        <v>4</v>
      </c>
      <c r="B1252" s="236" t="s">
        <v>1825</v>
      </c>
      <c r="C1252" s="323">
        <v>4.3800000000000002E-4</v>
      </c>
      <c r="D1252" s="379"/>
      <c r="E1252" s="323">
        <v>4.3800000000000002E-4</v>
      </c>
      <c r="F1252" s="380">
        <v>1239</v>
      </c>
      <c r="G1252" s="138"/>
      <c r="H1252" s="381"/>
      <c r="J1252" s="236" t="s">
        <v>1825</v>
      </c>
      <c r="K1252" s="323">
        <v>4.3800000000000002E-4</v>
      </c>
      <c r="L1252" s="379"/>
      <c r="M1252" s="323">
        <v>4.3800000000000002E-4</v>
      </c>
    </row>
    <row r="1253" spans="1:13">
      <c r="A1253" s="378">
        <v>5</v>
      </c>
      <c r="B1253" s="378" t="s">
        <v>1826</v>
      </c>
      <c r="C1253" s="323">
        <v>4.3800000000000002E-4</v>
      </c>
      <c r="D1253" s="379"/>
      <c r="E1253" s="323">
        <v>4.3800000000000002E-4</v>
      </c>
      <c r="F1253" s="380">
        <v>1240</v>
      </c>
      <c r="G1253" s="138"/>
      <c r="H1253" s="381"/>
      <c r="J1253" s="378" t="s">
        <v>1826</v>
      </c>
      <c r="K1253" s="323">
        <v>4.3800000000000002E-4</v>
      </c>
      <c r="L1253" s="379"/>
      <c r="M1253" s="323">
        <v>4.3800000000000002E-4</v>
      </c>
    </row>
    <row r="1254" spans="1:13">
      <c r="A1254" s="378">
        <v>6</v>
      </c>
      <c r="B1254" s="378" t="s">
        <v>1827</v>
      </c>
      <c r="C1254" s="323">
        <v>4.3800000000000002E-4</v>
      </c>
      <c r="D1254" s="379"/>
      <c r="E1254" s="323">
        <v>4.3800000000000002E-4</v>
      </c>
      <c r="F1254" s="380">
        <v>1241</v>
      </c>
      <c r="G1254" s="138"/>
      <c r="H1254" s="381"/>
      <c r="J1254" s="378" t="s">
        <v>1827</v>
      </c>
      <c r="K1254" s="323">
        <v>4.3800000000000002E-4</v>
      </c>
      <c r="L1254" s="379"/>
      <c r="M1254" s="323">
        <v>4.3800000000000002E-4</v>
      </c>
    </row>
    <row r="1255" spans="1:13">
      <c r="A1255" s="378">
        <v>7</v>
      </c>
      <c r="B1255" s="383" t="s">
        <v>1828</v>
      </c>
      <c r="C1255" s="323">
        <v>4.3800000000000002E-4</v>
      </c>
      <c r="D1255" s="379"/>
      <c r="E1255" s="323">
        <v>4.3800000000000002E-4</v>
      </c>
      <c r="F1255" s="380">
        <v>1242</v>
      </c>
      <c r="G1255" s="138"/>
      <c r="H1255" s="381"/>
      <c r="J1255" s="383" t="s">
        <v>1828</v>
      </c>
      <c r="K1255" s="323">
        <v>4.3800000000000002E-4</v>
      </c>
      <c r="L1255" s="379"/>
      <c r="M1255" s="323">
        <v>4.3800000000000002E-4</v>
      </c>
    </row>
    <row r="1256" spans="1:13">
      <c r="A1256" s="378">
        <v>8</v>
      </c>
      <c r="B1256" s="378" t="s">
        <v>1829</v>
      </c>
      <c r="C1256" s="323">
        <v>4.3800000000000002E-4</v>
      </c>
      <c r="D1256" s="379"/>
      <c r="E1256" s="323">
        <v>4.3800000000000002E-4</v>
      </c>
      <c r="F1256" s="380">
        <v>1243</v>
      </c>
      <c r="G1256" s="138"/>
      <c r="H1256" s="381"/>
      <c r="J1256" s="378" t="s">
        <v>1829</v>
      </c>
      <c r="K1256" s="323">
        <v>4.3800000000000002E-4</v>
      </c>
      <c r="L1256" s="379"/>
      <c r="M1256" s="323">
        <v>4.3800000000000002E-4</v>
      </c>
    </row>
    <row r="1257" spans="1:13">
      <c r="A1257" s="378">
        <v>9</v>
      </c>
      <c r="B1257" s="378" t="s">
        <v>1830</v>
      </c>
      <c r="C1257" s="323">
        <v>4.3800000000000002E-4</v>
      </c>
      <c r="D1257" s="274"/>
      <c r="E1257" s="323">
        <v>4.3800000000000002E-4</v>
      </c>
      <c r="F1257" s="380">
        <v>1244</v>
      </c>
      <c r="G1257" s="138"/>
      <c r="H1257" s="381"/>
      <c r="J1257" s="378" t="s">
        <v>1830</v>
      </c>
      <c r="K1257" s="323">
        <v>4.3800000000000002E-4</v>
      </c>
      <c r="L1257" s="274"/>
      <c r="M1257" s="323">
        <v>4.3800000000000002E-4</v>
      </c>
    </row>
    <row r="1258" spans="1:13">
      <c r="A1258" s="378">
        <v>10</v>
      </c>
      <c r="B1258" s="378" t="s">
        <v>1035</v>
      </c>
      <c r="C1258" s="323">
        <v>7.0899999999999999E-4</v>
      </c>
      <c r="D1258" s="379"/>
      <c r="E1258" s="323">
        <v>6.7199999999999996E-4</v>
      </c>
      <c r="F1258" s="380">
        <v>1245</v>
      </c>
      <c r="G1258" s="381">
        <v>100</v>
      </c>
      <c r="H1258" s="384"/>
      <c r="J1258" s="378" t="s">
        <v>1035</v>
      </c>
      <c r="K1258" s="323">
        <v>7.0899999999999999E-4</v>
      </c>
      <c r="L1258" s="379"/>
      <c r="M1258" s="323">
        <v>6.7199999999999996E-4</v>
      </c>
    </row>
    <row r="1259" spans="1:13" ht="28.5" customHeight="1">
      <c r="B1259" s="375"/>
      <c r="C1259" s="630" t="s">
        <v>1831</v>
      </c>
      <c r="D1259" s="630"/>
      <c r="E1259" s="630"/>
      <c r="F1259" s="630"/>
      <c r="G1259" s="630"/>
      <c r="H1259" s="630"/>
    </row>
    <row r="1260" spans="1:13">
      <c r="G1260" s="385"/>
      <c r="H1260" s="386"/>
    </row>
    <row r="1261" spans="1:13">
      <c r="B1261" s="153" t="s">
        <v>1832</v>
      </c>
      <c r="C1261" s="237">
        <v>4.2900000000000002E-4</v>
      </c>
      <c r="D1261" s="387"/>
      <c r="E1261" s="388"/>
      <c r="F1261" s="388"/>
      <c r="G1261" s="385"/>
      <c r="H1261" s="386"/>
    </row>
    <row r="1262" spans="1:13">
      <c r="B1262" s="123"/>
      <c r="C1262" s="388"/>
      <c r="D1262" s="387"/>
      <c r="E1262" s="388"/>
      <c r="F1262" s="388"/>
      <c r="G1262" s="385"/>
      <c r="H1262" s="386"/>
    </row>
    <row r="1263" spans="1:13">
      <c r="B1263" s="389"/>
      <c r="C1263" s="389"/>
      <c r="D1263" s="389"/>
      <c r="E1263" s="389"/>
      <c r="F1263" s="389"/>
      <c r="G1263" s="389"/>
      <c r="H1263" s="370"/>
    </row>
    <row r="1264" spans="1:13">
      <c r="A1264" s="631" t="s">
        <v>1833</v>
      </c>
      <c r="B1264" s="631"/>
      <c r="C1264" s="631"/>
      <c r="D1264" s="631"/>
      <c r="E1264" s="631"/>
      <c r="F1264" s="631"/>
      <c r="G1264" s="631"/>
      <c r="H1264" s="631"/>
    </row>
    <row r="1265" spans="1:8" ht="59.25" customHeight="1">
      <c r="A1265" s="632" t="s">
        <v>1834</v>
      </c>
      <c r="B1265" s="632"/>
      <c r="C1265" s="632"/>
      <c r="D1265" s="632"/>
      <c r="E1265" s="632"/>
      <c r="F1265" s="632"/>
      <c r="G1265" s="632"/>
      <c r="H1265" s="632"/>
    </row>
    <row r="1266" spans="1:8">
      <c r="A1266" s="374"/>
      <c r="B1266" s="390" t="s">
        <v>1835</v>
      </c>
      <c r="C1266" s="323">
        <v>4.3800000000000002E-4</v>
      </c>
    </row>
    <row r="1267" spans="1:8">
      <c r="B1267" s="153" t="s">
        <v>1836</v>
      </c>
      <c r="C1267" s="392" t="s">
        <v>1837</v>
      </c>
    </row>
    <row r="1268" spans="1:8">
      <c r="B1268" s="393" t="s">
        <v>1838</v>
      </c>
      <c r="C1268" s="392" t="s">
        <v>1837</v>
      </c>
    </row>
    <row r="1269" spans="1:8">
      <c r="C1269" s="394"/>
    </row>
    <row r="1270" spans="1:8">
      <c r="C1270" s="394"/>
    </row>
    <row r="1271" spans="1:8">
      <c r="C1271" s="394"/>
    </row>
    <row r="1272" spans="1:8">
      <c r="C1272" s="394"/>
    </row>
    <row r="1273" spans="1:8">
      <c r="C1273" s="394"/>
    </row>
    <row r="1295" spans="2:8" s="388" customFormat="1">
      <c r="B1295" s="370"/>
      <c r="C1295" s="252"/>
      <c r="D1295" s="296"/>
      <c r="E1295" s="252"/>
      <c r="F1295" s="252"/>
      <c r="G1295" s="391"/>
      <c r="H1295" s="391"/>
    </row>
  </sheetData>
  <sheetProtection algorithmName="SHA-512" hashValue="acNFHQn7mzMPMlPXElxdoi28aZfWHybl+5i7TA1GjXACDhFvD9Y3ExB5T+kxx+fT70M7CHJmiZvRX86FC4Z4Wg==" saltValue="Kk3SRN5OSGv3oeydSfB85w==" spinCount="100000" sheet="1" objects="1" scenarios="1"/>
  <mergeCells count="1105">
    <mergeCell ref="A1:H1"/>
    <mergeCell ref="A2:H2"/>
    <mergeCell ref="A3:H3"/>
    <mergeCell ref="A4:H4"/>
    <mergeCell ref="A6:H6"/>
    <mergeCell ref="A7:A8"/>
    <mergeCell ref="B7:B8"/>
    <mergeCell ref="D7:E7"/>
    <mergeCell ref="F7:F8"/>
    <mergeCell ref="G7:G8"/>
    <mergeCell ref="A14:A16"/>
    <mergeCell ref="B14:B16"/>
    <mergeCell ref="C14:C16"/>
    <mergeCell ref="G14:G16"/>
    <mergeCell ref="H14:H16"/>
    <mergeCell ref="A19:A28"/>
    <mergeCell ref="B19:B28"/>
    <mergeCell ref="C19:C28"/>
    <mergeCell ref="G19:G28"/>
    <mergeCell ref="H19:H28"/>
    <mergeCell ref="H7:H8"/>
    <mergeCell ref="J7:J8"/>
    <mergeCell ref="L7:M7"/>
    <mergeCell ref="D8:E8"/>
    <mergeCell ref="A11:A13"/>
    <mergeCell ref="B11:B13"/>
    <mergeCell ref="C11:C13"/>
    <mergeCell ref="G11:G13"/>
    <mergeCell ref="H11:H13"/>
    <mergeCell ref="A36:A38"/>
    <mergeCell ref="B36:B38"/>
    <mergeCell ref="C36:C38"/>
    <mergeCell ref="G36:G38"/>
    <mergeCell ref="H36:H38"/>
    <mergeCell ref="A39:A41"/>
    <mergeCell ref="B39:B41"/>
    <mergeCell ref="C39:C41"/>
    <mergeCell ref="G39:G41"/>
    <mergeCell ref="H39:H41"/>
    <mergeCell ref="A29:A31"/>
    <mergeCell ref="B29:B31"/>
    <mergeCell ref="C29:C31"/>
    <mergeCell ref="G29:G31"/>
    <mergeCell ref="H29:H31"/>
    <mergeCell ref="A32:A35"/>
    <mergeCell ref="B32:B35"/>
    <mergeCell ref="C32:C35"/>
    <mergeCell ref="G32:G35"/>
    <mergeCell ref="H32:H35"/>
    <mergeCell ref="A58:A60"/>
    <mergeCell ref="B58:B60"/>
    <mergeCell ref="C58:C60"/>
    <mergeCell ref="G58:G60"/>
    <mergeCell ref="H58:H60"/>
    <mergeCell ref="A61:A63"/>
    <mergeCell ref="B61:B63"/>
    <mergeCell ref="C61:C63"/>
    <mergeCell ref="G61:G63"/>
    <mergeCell ref="H61:H63"/>
    <mergeCell ref="A42:A44"/>
    <mergeCell ref="B42:B44"/>
    <mergeCell ref="C42:C44"/>
    <mergeCell ref="G42:G44"/>
    <mergeCell ref="H42:H44"/>
    <mergeCell ref="A45:A56"/>
    <mergeCell ref="B45:B56"/>
    <mergeCell ref="C45:C56"/>
    <mergeCell ref="G45:G56"/>
    <mergeCell ref="H45:H56"/>
    <mergeCell ref="A73:A75"/>
    <mergeCell ref="B73:B75"/>
    <mergeCell ref="C73:C75"/>
    <mergeCell ref="G73:G75"/>
    <mergeCell ref="H73:H75"/>
    <mergeCell ref="A76:A80"/>
    <mergeCell ref="B76:B80"/>
    <mergeCell ref="C76:C80"/>
    <mergeCell ref="G76:G80"/>
    <mergeCell ref="H76:H80"/>
    <mergeCell ref="A64:A66"/>
    <mergeCell ref="B64:B66"/>
    <mergeCell ref="C64:C66"/>
    <mergeCell ref="G64:G66"/>
    <mergeCell ref="H64:H66"/>
    <mergeCell ref="A67:A72"/>
    <mergeCell ref="B67:B72"/>
    <mergeCell ref="C67:C72"/>
    <mergeCell ref="G67:G72"/>
    <mergeCell ref="H67:H72"/>
    <mergeCell ref="A102:A107"/>
    <mergeCell ref="B102:B107"/>
    <mergeCell ref="C102:C107"/>
    <mergeCell ref="G102:G107"/>
    <mergeCell ref="H102:H107"/>
    <mergeCell ref="A108:A112"/>
    <mergeCell ref="B108:B112"/>
    <mergeCell ref="C108:C112"/>
    <mergeCell ref="G108:G112"/>
    <mergeCell ref="H108:H112"/>
    <mergeCell ref="A81:A97"/>
    <mergeCell ref="B81:B97"/>
    <mergeCell ref="C81:C97"/>
    <mergeCell ref="G81:G97"/>
    <mergeCell ref="H81:H97"/>
    <mergeCell ref="A98:A101"/>
    <mergeCell ref="B98:B101"/>
    <mergeCell ref="C98:C101"/>
    <mergeCell ref="G98:G101"/>
    <mergeCell ref="H98:H101"/>
    <mergeCell ref="A132:A134"/>
    <mergeCell ref="B132:B134"/>
    <mergeCell ref="C132:C134"/>
    <mergeCell ref="G132:G134"/>
    <mergeCell ref="H132:H134"/>
    <mergeCell ref="A135:A137"/>
    <mergeCell ref="B135:B137"/>
    <mergeCell ref="C135:C137"/>
    <mergeCell ref="G135:G137"/>
    <mergeCell ref="H135:H137"/>
    <mergeCell ref="A113:A124"/>
    <mergeCell ref="B113:B124"/>
    <mergeCell ref="C113:C124"/>
    <mergeCell ref="G113:G124"/>
    <mergeCell ref="H113:H124"/>
    <mergeCell ref="A127:A130"/>
    <mergeCell ref="B127:B130"/>
    <mergeCell ref="C127:C130"/>
    <mergeCell ref="G127:G130"/>
    <mergeCell ref="H127:H130"/>
    <mergeCell ref="A146:A149"/>
    <mergeCell ref="B146:B149"/>
    <mergeCell ref="C146:C149"/>
    <mergeCell ref="G146:G149"/>
    <mergeCell ref="H146:H149"/>
    <mergeCell ref="A150:A152"/>
    <mergeCell ref="B150:B152"/>
    <mergeCell ref="C150:C152"/>
    <mergeCell ref="G150:G152"/>
    <mergeCell ref="H150:H152"/>
    <mergeCell ref="A139:A141"/>
    <mergeCell ref="B139:B141"/>
    <mergeCell ref="C139:C141"/>
    <mergeCell ref="G139:G141"/>
    <mergeCell ref="H139:H141"/>
    <mergeCell ref="A142:A145"/>
    <mergeCell ref="B142:B145"/>
    <mergeCell ref="C142:C145"/>
    <mergeCell ref="G142:G145"/>
    <mergeCell ref="H142:H145"/>
    <mergeCell ref="A162:A167"/>
    <mergeCell ref="B162:B167"/>
    <mergeCell ref="C162:C167"/>
    <mergeCell ref="G162:G167"/>
    <mergeCell ref="H162:H167"/>
    <mergeCell ref="A169:A172"/>
    <mergeCell ref="B169:B172"/>
    <mergeCell ref="C169:C172"/>
    <mergeCell ref="G169:G172"/>
    <mergeCell ref="H169:H172"/>
    <mergeCell ref="A153:A157"/>
    <mergeCell ref="B153:B157"/>
    <mergeCell ref="C153:C157"/>
    <mergeCell ref="G153:G157"/>
    <mergeCell ref="H153:H157"/>
    <mergeCell ref="A158:A161"/>
    <mergeCell ref="B158:B161"/>
    <mergeCell ref="C158:C161"/>
    <mergeCell ref="G158:G161"/>
    <mergeCell ref="H158:H161"/>
    <mergeCell ref="A186:A188"/>
    <mergeCell ref="B186:B188"/>
    <mergeCell ref="C186:C188"/>
    <mergeCell ref="G186:G188"/>
    <mergeCell ref="H186:H188"/>
    <mergeCell ref="A189:A193"/>
    <mergeCell ref="B189:B193"/>
    <mergeCell ref="C189:C193"/>
    <mergeCell ref="G189:G193"/>
    <mergeCell ref="H189:H193"/>
    <mergeCell ref="A173:A181"/>
    <mergeCell ref="B173:B181"/>
    <mergeCell ref="C173:C181"/>
    <mergeCell ref="G173:G181"/>
    <mergeCell ref="H173:H181"/>
    <mergeCell ref="A183:A185"/>
    <mergeCell ref="B183:B185"/>
    <mergeCell ref="C183:C185"/>
    <mergeCell ref="G183:G185"/>
    <mergeCell ref="H183:H185"/>
    <mergeCell ref="A200:A202"/>
    <mergeCell ref="B200:B202"/>
    <mergeCell ref="C200:C202"/>
    <mergeCell ref="G200:G202"/>
    <mergeCell ref="H200:H202"/>
    <mergeCell ref="A203:A209"/>
    <mergeCell ref="B203:B209"/>
    <mergeCell ref="C203:C209"/>
    <mergeCell ref="G203:G209"/>
    <mergeCell ref="H203:H209"/>
    <mergeCell ref="A194:A196"/>
    <mergeCell ref="B194:B196"/>
    <mergeCell ref="C194:C196"/>
    <mergeCell ref="G194:G196"/>
    <mergeCell ref="H194:H196"/>
    <mergeCell ref="A197:A199"/>
    <mergeCell ref="B197:B199"/>
    <mergeCell ref="C197:C199"/>
    <mergeCell ref="G197:G199"/>
    <mergeCell ref="H197:H199"/>
    <mergeCell ref="A218:A220"/>
    <mergeCell ref="B218:B220"/>
    <mergeCell ref="C218:C220"/>
    <mergeCell ref="G218:G220"/>
    <mergeCell ref="H218:H220"/>
    <mergeCell ref="A221:A223"/>
    <mergeCell ref="B221:B223"/>
    <mergeCell ref="C221:C223"/>
    <mergeCell ref="G221:G223"/>
    <mergeCell ref="H221:H223"/>
    <mergeCell ref="A210:A212"/>
    <mergeCell ref="B210:B212"/>
    <mergeCell ref="C210:C212"/>
    <mergeCell ref="G210:G212"/>
    <mergeCell ref="H210:H212"/>
    <mergeCell ref="A213:A217"/>
    <mergeCell ref="B213:B217"/>
    <mergeCell ref="C213:C217"/>
    <mergeCell ref="G213:G217"/>
    <mergeCell ref="H213:H217"/>
    <mergeCell ref="A240:A244"/>
    <mergeCell ref="B240:B244"/>
    <mergeCell ref="C240:C244"/>
    <mergeCell ref="G240:G244"/>
    <mergeCell ref="H240:H244"/>
    <mergeCell ref="A245:A247"/>
    <mergeCell ref="B245:B247"/>
    <mergeCell ref="C245:C247"/>
    <mergeCell ref="G245:G247"/>
    <mergeCell ref="H245:H247"/>
    <mergeCell ref="A224:A228"/>
    <mergeCell ref="B224:B228"/>
    <mergeCell ref="C224:C228"/>
    <mergeCell ref="G224:G228"/>
    <mergeCell ref="H224:H228"/>
    <mergeCell ref="A230:A239"/>
    <mergeCell ref="B230:B239"/>
    <mergeCell ref="C230:C239"/>
    <mergeCell ref="G230:G239"/>
    <mergeCell ref="H230:H239"/>
    <mergeCell ref="A257:A263"/>
    <mergeCell ref="B257:B263"/>
    <mergeCell ref="C257:C263"/>
    <mergeCell ref="G257:G263"/>
    <mergeCell ref="H257:H263"/>
    <mergeCell ref="A264:A266"/>
    <mergeCell ref="B264:B266"/>
    <mergeCell ref="C264:C266"/>
    <mergeCell ref="G264:G266"/>
    <mergeCell ref="H264:H266"/>
    <mergeCell ref="A248:A251"/>
    <mergeCell ref="B248:B251"/>
    <mergeCell ref="C248:C251"/>
    <mergeCell ref="G248:G251"/>
    <mergeCell ref="H248:H251"/>
    <mergeCell ref="A253:A255"/>
    <mergeCell ref="B253:B255"/>
    <mergeCell ref="C253:C255"/>
    <mergeCell ref="G253:G255"/>
    <mergeCell ref="H253:H255"/>
    <mergeCell ref="A278:A281"/>
    <mergeCell ref="B278:B281"/>
    <mergeCell ref="C278:C281"/>
    <mergeCell ref="G278:G281"/>
    <mergeCell ref="H278:H281"/>
    <mergeCell ref="A282:A290"/>
    <mergeCell ref="B282:B290"/>
    <mergeCell ref="C282:C290"/>
    <mergeCell ref="G282:G290"/>
    <mergeCell ref="H282:H290"/>
    <mergeCell ref="A269:A272"/>
    <mergeCell ref="B269:B272"/>
    <mergeCell ref="C269:C272"/>
    <mergeCell ref="G269:G272"/>
    <mergeCell ref="H269:H272"/>
    <mergeCell ref="A273:A275"/>
    <mergeCell ref="B273:B275"/>
    <mergeCell ref="C273:C275"/>
    <mergeCell ref="G273:G275"/>
    <mergeCell ref="H273:H275"/>
    <mergeCell ref="A311:A315"/>
    <mergeCell ref="B311:B315"/>
    <mergeCell ref="C311:C315"/>
    <mergeCell ref="G311:G315"/>
    <mergeCell ref="H311:H315"/>
    <mergeCell ref="A316:A318"/>
    <mergeCell ref="B316:B318"/>
    <mergeCell ref="C316:C318"/>
    <mergeCell ref="G316:G318"/>
    <mergeCell ref="H316:H318"/>
    <mergeCell ref="A291:A304"/>
    <mergeCell ref="B291:B304"/>
    <mergeCell ref="C291:C304"/>
    <mergeCell ref="G291:G304"/>
    <mergeCell ref="H291:H304"/>
    <mergeCell ref="A305:A309"/>
    <mergeCell ref="B305:B309"/>
    <mergeCell ref="C305:C309"/>
    <mergeCell ref="G305:G309"/>
    <mergeCell ref="H305:H309"/>
    <mergeCell ref="A327:A329"/>
    <mergeCell ref="B327:B329"/>
    <mergeCell ref="C327:C329"/>
    <mergeCell ref="G327:G329"/>
    <mergeCell ref="H327:H329"/>
    <mergeCell ref="A330:A332"/>
    <mergeCell ref="B330:B332"/>
    <mergeCell ref="C330:C332"/>
    <mergeCell ref="G330:G332"/>
    <mergeCell ref="H330:H332"/>
    <mergeCell ref="A321:A323"/>
    <mergeCell ref="B321:B323"/>
    <mergeCell ref="C321:C323"/>
    <mergeCell ref="G321:G323"/>
    <mergeCell ref="H321:H323"/>
    <mergeCell ref="A324:A326"/>
    <mergeCell ref="B324:B326"/>
    <mergeCell ref="C324:C326"/>
    <mergeCell ref="G324:G326"/>
    <mergeCell ref="H324:H326"/>
    <mergeCell ref="A339:A341"/>
    <mergeCell ref="B339:B341"/>
    <mergeCell ref="C339:C341"/>
    <mergeCell ref="G339:G341"/>
    <mergeCell ref="H339:H341"/>
    <mergeCell ref="A344:A357"/>
    <mergeCell ref="B344:B357"/>
    <mergeCell ref="C344:C357"/>
    <mergeCell ref="G344:G357"/>
    <mergeCell ref="H344:H357"/>
    <mergeCell ref="A333:A335"/>
    <mergeCell ref="B333:B335"/>
    <mergeCell ref="C333:C335"/>
    <mergeCell ref="G333:G335"/>
    <mergeCell ref="H333:H335"/>
    <mergeCell ref="A336:A338"/>
    <mergeCell ref="B336:B338"/>
    <mergeCell ref="C336:C338"/>
    <mergeCell ref="G336:G338"/>
    <mergeCell ref="H336:H338"/>
    <mergeCell ref="A372:A381"/>
    <mergeCell ref="B372:B381"/>
    <mergeCell ref="C372:C381"/>
    <mergeCell ref="G372:G381"/>
    <mergeCell ref="H372:H381"/>
    <mergeCell ref="A383:A386"/>
    <mergeCell ref="B383:B386"/>
    <mergeCell ref="C383:C386"/>
    <mergeCell ref="G383:G386"/>
    <mergeCell ref="H383:H386"/>
    <mergeCell ref="A361:A367"/>
    <mergeCell ref="B361:B367"/>
    <mergeCell ref="C361:C367"/>
    <mergeCell ref="G361:G367"/>
    <mergeCell ref="H361:H367"/>
    <mergeCell ref="A368:A370"/>
    <mergeCell ref="B368:B370"/>
    <mergeCell ref="C368:C370"/>
    <mergeCell ref="G368:G370"/>
    <mergeCell ref="H368:H370"/>
    <mergeCell ref="A395:A397"/>
    <mergeCell ref="B395:B397"/>
    <mergeCell ref="C395:C397"/>
    <mergeCell ref="G395:G397"/>
    <mergeCell ref="H395:H397"/>
    <mergeCell ref="A398:A401"/>
    <mergeCell ref="B398:B401"/>
    <mergeCell ref="C398:C401"/>
    <mergeCell ref="G398:G401"/>
    <mergeCell ref="H398:H401"/>
    <mergeCell ref="A387:A389"/>
    <mergeCell ref="B387:B389"/>
    <mergeCell ref="C387:C389"/>
    <mergeCell ref="G387:G389"/>
    <mergeCell ref="H387:H389"/>
    <mergeCell ref="A390:A393"/>
    <mergeCell ref="B390:B393"/>
    <mergeCell ref="C390:C393"/>
    <mergeCell ref="G390:G393"/>
    <mergeCell ref="H390:H393"/>
    <mergeCell ref="A408:A413"/>
    <mergeCell ref="B408:B413"/>
    <mergeCell ref="C408:C413"/>
    <mergeCell ref="G408:G413"/>
    <mergeCell ref="H408:H413"/>
    <mergeCell ref="A415:A417"/>
    <mergeCell ref="B415:B417"/>
    <mergeCell ref="C415:C417"/>
    <mergeCell ref="G415:G417"/>
    <mergeCell ref="H415:H417"/>
    <mergeCell ref="A402:A404"/>
    <mergeCell ref="B402:B404"/>
    <mergeCell ref="C402:C404"/>
    <mergeCell ref="G402:G404"/>
    <mergeCell ref="H402:H404"/>
    <mergeCell ref="A405:A407"/>
    <mergeCell ref="B405:B407"/>
    <mergeCell ref="C405:C407"/>
    <mergeCell ref="G405:G407"/>
    <mergeCell ref="H405:H407"/>
    <mergeCell ref="A424:A426"/>
    <mergeCell ref="B424:B426"/>
    <mergeCell ref="C424:C426"/>
    <mergeCell ref="G424:G426"/>
    <mergeCell ref="H424:H426"/>
    <mergeCell ref="A427:A429"/>
    <mergeCell ref="B427:B429"/>
    <mergeCell ref="C427:C429"/>
    <mergeCell ref="G427:G429"/>
    <mergeCell ref="H427:H429"/>
    <mergeCell ref="A418:A420"/>
    <mergeCell ref="B418:B420"/>
    <mergeCell ref="C418:C420"/>
    <mergeCell ref="G418:G420"/>
    <mergeCell ref="H418:H420"/>
    <mergeCell ref="A421:A423"/>
    <mergeCell ref="B421:B423"/>
    <mergeCell ref="C421:C423"/>
    <mergeCell ref="G421:G423"/>
    <mergeCell ref="H421:H423"/>
    <mergeCell ref="A446:A448"/>
    <mergeCell ref="B446:B448"/>
    <mergeCell ref="C446:C448"/>
    <mergeCell ref="G446:G448"/>
    <mergeCell ref="H446:H448"/>
    <mergeCell ref="A450:A453"/>
    <mergeCell ref="B450:B453"/>
    <mergeCell ref="C450:C453"/>
    <mergeCell ref="G450:G453"/>
    <mergeCell ref="H450:H453"/>
    <mergeCell ref="A430:A432"/>
    <mergeCell ref="B430:B432"/>
    <mergeCell ref="C430:C432"/>
    <mergeCell ref="G430:G432"/>
    <mergeCell ref="H430:H432"/>
    <mergeCell ref="A433:A444"/>
    <mergeCell ref="B433:B444"/>
    <mergeCell ref="C433:C444"/>
    <mergeCell ref="G433:G444"/>
    <mergeCell ref="H433:H444"/>
    <mergeCell ref="A462:A464"/>
    <mergeCell ref="B462:B464"/>
    <mergeCell ref="C462:C464"/>
    <mergeCell ref="G462:G464"/>
    <mergeCell ref="H462:H464"/>
    <mergeCell ref="A467:A469"/>
    <mergeCell ref="B467:B469"/>
    <mergeCell ref="C467:C469"/>
    <mergeCell ref="G467:G469"/>
    <mergeCell ref="H467:H469"/>
    <mergeCell ref="A454:A456"/>
    <mergeCell ref="B454:B456"/>
    <mergeCell ref="C454:C456"/>
    <mergeCell ref="G454:G456"/>
    <mergeCell ref="H454:H456"/>
    <mergeCell ref="A459:A461"/>
    <mergeCell ref="B459:B461"/>
    <mergeCell ref="C459:C461"/>
    <mergeCell ref="G459:G461"/>
    <mergeCell ref="H459:H461"/>
    <mergeCell ref="A488:A491"/>
    <mergeCell ref="B488:B491"/>
    <mergeCell ref="C488:C491"/>
    <mergeCell ref="G488:G491"/>
    <mergeCell ref="H488:H491"/>
    <mergeCell ref="A494:A496"/>
    <mergeCell ref="B494:B496"/>
    <mergeCell ref="C494:C496"/>
    <mergeCell ref="G494:G496"/>
    <mergeCell ref="H494:H496"/>
    <mergeCell ref="A473:A475"/>
    <mergeCell ref="B473:B475"/>
    <mergeCell ref="C473:C475"/>
    <mergeCell ref="G473:G475"/>
    <mergeCell ref="H473:H475"/>
    <mergeCell ref="A476:A487"/>
    <mergeCell ref="B476:B487"/>
    <mergeCell ref="C476:C487"/>
    <mergeCell ref="G476:G487"/>
    <mergeCell ref="H476:H487"/>
    <mergeCell ref="A505:A509"/>
    <mergeCell ref="B505:B509"/>
    <mergeCell ref="C505:C509"/>
    <mergeCell ref="G505:G509"/>
    <mergeCell ref="H505:H509"/>
    <mergeCell ref="A511:A513"/>
    <mergeCell ref="B511:B513"/>
    <mergeCell ref="C511:C513"/>
    <mergeCell ref="G511:G513"/>
    <mergeCell ref="H511:H513"/>
    <mergeCell ref="A498:A500"/>
    <mergeCell ref="B498:B500"/>
    <mergeCell ref="C498:C500"/>
    <mergeCell ref="G498:G500"/>
    <mergeCell ref="H498:H500"/>
    <mergeCell ref="A501:A504"/>
    <mergeCell ref="B501:B504"/>
    <mergeCell ref="C501:C504"/>
    <mergeCell ref="G501:G504"/>
    <mergeCell ref="H501:H504"/>
    <mergeCell ref="A523:A526"/>
    <mergeCell ref="B523:B526"/>
    <mergeCell ref="C523:C526"/>
    <mergeCell ref="G523:G526"/>
    <mergeCell ref="H523:H526"/>
    <mergeCell ref="A529:A531"/>
    <mergeCell ref="B529:B531"/>
    <mergeCell ref="C529:C531"/>
    <mergeCell ref="G529:G531"/>
    <mergeCell ref="H529:H531"/>
    <mergeCell ref="A515:A519"/>
    <mergeCell ref="B515:B519"/>
    <mergeCell ref="C515:C519"/>
    <mergeCell ref="G515:G519"/>
    <mergeCell ref="H515:H519"/>
    <mergeCell ref="A520:A522"/>
    <mergeCell ref="B520:B522"/>
    <mergeCell ref="C520:C522"/>
    <mergeCell ref="G520:G522"/>
    <mergeCell ref="H520:H522"/>
    <mergeCell ref="A542:A544"/>
    <mergeCell ref="B542:B544"/>
    <mergeCell ref="C542:C544"/>
    <mergeCell ref="G542:G544"/>
    <mergeCell ref="H542:H544"/>
    <mergeCell ref="A545:A547"/>
    <mergeCell ref="B545:B547"/>
    <mergeCell ref="C545:C547"/>
    <mergeCell ref="G545:G547"/>
    <mergeCell ref="H545:H547"/>
    <mergeCell ref="A532:A534"/>
    <mergeCell ref="B532:B534"/>
    <mergeCell ref="C532:C534"/>
    <mergeCell ref="G532:G534"/>
    <mergeCell ref="H532:H534"/>
    <mergeCell ref="A538:A541"/>
    <mergeCell ref="B538:B541"/>
    <mergeCell ref="C538:C541"/>
    <mergeCell ref="G538:G541"/>
    <mergeCell ref="H538:H541"/>
    <mergeCell ref="A564:A566"/>
    <mergeCell ref="B564:B566"/>
    <mergeCell ref="C564:C566"/>
    <mergeCell ref="G564:G566"/>
    <mergeCell ref="H564:H566"/>
    <mergeCell ref="A567:A569"/>
    <mergeCell ref="B567:B569"/>
    <mergeCell ref="C567:C569"/>
    <mergeCell ref="G567:G569"/>
    <mergeCell ref="H567:H569"/>
    <mergeCell ref="A550:A552"/>
    <mergeCell ref="B550:B552"/>
    <mergeCell ref="C550:C552"/>
    <mergeCell ref="G550:G552"/>
    <mergeCell ref="H550:H552"/>
    <mergeCell ref="A556:A560"/>
    <mergeCell ref="B556:B560"/>
    <mergeCell ref="C556:C560"/>
    <mergeCell ref="G556:G560"/>
    <mergeCell ref="H556:H560"/>
    <mergeCell ref="A580:A582"/>
    <mergeCell ref="B580:B582"/>
    <mergeCell ref="C580:C582"/>
    <mergeCell ref="G580:G582"/>
    <mergeCell ref="H580:H582"/>
    <mergeCell ref="A584:A586"/>
    <mergeCell ref="B584:B586"/>
    <mergeCell ref="C584:C586"/>
    <mergeCell ref="G584:G586"/>
    <mergeCell ref="H584:H586"/>
    <mergeCell ref="A570:A572"/>
    <mergeCell ref="B570:B572"/>
    <mergeCell ref="C570:C572"/>
    <mergeCell ref="G570:G572"/>
    <mergeCell ref="H570:H572"/>
    <mergeCell ref="A577:A579"/>
    <mergeCell ref="B577:B579"/>
    <mergeCell ref="C577:C579"/>
    <mergeCell ref="G577:G579"/>
    <mergeCell ref="H577:H579"/>
    <mergeCell ref="A593:A595"/>
    <mergeCell ref="B593:B595"/>
    <mergeCell ref="C593:C595"/>
    <mergeCell ref="G593:G595"/>
    <mergeCell ref="H593:H595"/>
    <mergeCell ref="A602:A604"/>
    <mergeCell ref="B602:B604"/>
    <mergeCell ref="C602:C604"/>
    <mergeCell ref="G602:G604"/>
    <mergeCell ref="H602:H604"/>
    <mergeCell ref="A587:A589"/>
    <mergeCell ref="B587:B589"/>
    <mergeCell ref="C587:C589"/>
    <mergeCell ref="G587:G589"/>
    <mergeCell ref="H587:H589"/>
    <mergeCell ref="A590:A592"/>
    <mergeCell ref="B590:B592"/>
    <mergeCell ref="C590:C592"/>
    <mergeCell ref="G590:G592"/>
    <mergeCell ref="H590:H592"/>
    <mergeCell ref="A621:A623"/>
    <mergeCell ref="B621:B623"/>
    <mergeCell ref="C621:C623"/>
    <mergeCell ref="G621:G623"/>
    <mergeCell ref="H621:H623"/>
    <mergeCell ref="A624:A627"/>
    <mergeCell ref="B624:B627"/>
    <mergeCell ref="C624:C627"/>
    <mergeCell ref="G624:G627"/>
    <mergeCell ref="H624:H627"/>
    <mergeCell ref="A607:A609"/>
    <mergeCell ref="B607:B609"/>
    <mergeCell ref="C607:C609"/>
    <mergeCell ref="G607:G609"/>
    <mergeCell ref="H607:H609"/>
    <mergeCell ref="A613:A615"/>
    <mergeCell ref="B613:B615"/>
    <mergeCell ref="C613:C615"/>
    <mergeCell ref="G613:G615"/>
    <mergeCell ref="H613:H615"/>
    <mergeCell ref="A646:A648"/>
    <mergeCell ref="B646:B648"/>
    <mergeCell ref="C646:C648"/>
    <mergeCell ref="G646:G648"/>
    <mergeCell ref="H646:H648"/>
    <mergeCell ref="A649:A651"/>
    <mergeCell ref="B649:B651"/>
    <mergeCell ref="C649:C651"/>
    <mergeCell ref="G649:G651"/>
    <mergeCell ref="H649:H651"/>
    <mergeCell ref="A628:A632"/>
    <mergeCell ref="B628:B632"/>
    <mergeCell ref="C628:C632"/>
    <mergeCell ref="G628:G632"/>
    <mergeCell ref="H628:H632"/>
    <mergeCell ref="A633:A645"/>
    <mergeCell ref="B633:B645"/>
    <mergeCell ref="C633:C645"/>
    <mergeCell ref="G633:G645"/>
    <mergeCell ref="H633:H645"/>
    <mergeCell ref="A670:A673"/>
    <mergeCell ref="B670:B673"/>
    <mergeCell ref="C670:C673"/>
    <mergeCell ref="G670:G673"/>
    <mergeCell ref="H670:H673"/>
    <mergeCell ref="A674:A676"/>
    <mergeCell ref="B674:B676"/>
    <mergeCell ref="C674:C676"/>
    <mergeCell ref="G674:G676"/>
    <mergeCell ref="H674:H676"/>
    <mergeCell ref="A652:A661"/>
    <mergeCell ref="B652:B661"/>
    <mergeCell ref="C652:C661"/>
    <mergeCell ref="G652:G661"/>
    <mergeCell ref="H652:H661"/>
    <mergeCell ref="A662:A669"/>
    <mergeCell ref="B662:B669"/>
    <mergeCell ref="C662:C669"/>
    <mergeCell ref="G662:G669"/>
    <mergeCell ref="H662:H669"/>
    <mergeCell ref="A696:A698"/>
    <mergeCell ref="B696:B698"/>
    <mergeCell ref="C696:C698"/>
    <mergeCell ref="G696:G698"/>
    <mergeCell ref="H696:H698"/>
    <mergeCell ref="A701:A705"/>
    <mergeCell ref="B701:B705"/>
    <mergeCell ref="C701:C705"/>
    <mergeCell ref="G701:G705"/>
    <mergeCell ref="H701:H705"/>
    <mergeCell ref="A677:A679"/>
    <mergeCell ref="B677:B679"/>
    <mergeCell ref="C677:C679"/>
    <mergeCell ref="G677:G679"/>
    <mergeCell ref="H677:H679"/>
    <mergeCell ref="A690:A692"/>
    <mergeCell ref="B690:B692"/>
    <mergeCell ref="C690:C692"/>
    <mergeCell ref="G690:G692"/>
    <mergeCell ref="H690:H692"/>
    <mergeCell ref="A727:A729"/>
    <mergeCell ref="B727:B729"/>
    <mergeCell ref="C727:C729"/>
    <mergeCell ref="G727:G729"/>
    <mergeCell ref="H727:H729"/>
    <mergeCell ref="A730:A732"/>
    <mergeCell ref="B730:B732"/>
    <mergeCell ref="C730:C732"/>
    <mergeCell ref="G730:G732"/>
    <mergeCell ref="H730:H732"/>
    <mergeCell ref="A709:A711"/>
    <mergeCell ref="B709:B711"/>
    <mergeCell ref="C709:C711"/>
    <mergeCell ref="G709:G711"/>
    <mergeCell ref="H709:H711"/>
    <mergeCell ref="A712:A718"/>
    <mergeCell ref="B712:B718"/>
    <mergeCell ref="C712:C718"/>
    <mergeCell ref="G712:G718"/>
    <mergeCell ref="H712:H718"/>
    <mergeCell ref="A745:A747"/>
    <mergeCell ref="B745:B747"/>
    <mergeCell ref="C745:C747"/>
    <mergeCell ref="G745:G747"/>
    <mergeCell ref="H745:H747"/>
    <mergeCell ref="A754:A758"/>
    <mergeCell ref="B754:B758"/>
    <mergeCell ref="C754:C758"/>
    <mergeCell ref="G754:G758"/>
    <mergeCell ref="H754:H758"/>
    <mergeCell ref="A733:A735"/>
    <mergeCell ref="B733:B735"/>
    <mergeCell ref="C733:C735"/>
    <mergeCell ref="G733:G735"/>
    <mergeCell ref="H733:H735"/>
    <mergeCell ref="A736:A738"/>
    <mergeCell ref="B736:B738"/>
    <mergeCell ref="C736:C738"/>
    <mergeCell ref="G736:G738"/>
    <mergeCell ref="H736:H738"/>
    <mergeCell ref="A772:A779"/>
    <mergeCell ref="B772:B779"/>
    <mergeCell ref="C772:C779"/>
    <mergeCell ref="G772:G779"/>
    <mergeCell ref="H772:H779"/>
    <mergeCell ref="A781:A783"/>
    <mergeCell ref="B781:B783"/>
    <mergeCell ref="C781:C783"/>
    <mergeCell ref="G781:G783"/>
    <mergeCell ref="H781:H783"/>
    <mergeCell ref="A763:A765"/>
    <mergeCell ref="B763:B765"/>
    <mergeCell ref="C763:C765"/>
    <mergeCell ref="G763:G765"/>
    <mergeCell ref="H763:H765"/>
    <mergeCell ref="A769:A771"/>
    <mergeCell ref="B769:B771"/>
    <mergeCell ref="C769:C771"/>
    <mergeCell ref="G769:G771"/>
    <mergeCell ref="H769:H771"/>
    <mergeCell ref="A796:A798"/>
    <mergeCell ref="B796:B798"/>
    <mergeCell ref="C796:C798"/>
    <mergeCell ref="G796:G798"/>
    <mergeCell ref="H796:H798"/>
    <mergeCell ref="A800:A802"/>
    <mergeCell ref="B800:B802"/>
    <mergeCell ref="C800:C802"/>
    <mergeCell ref="G800:G802"/>
    <mergeCell ref="H800:H802"/>
    <mergeCell ref="A784:A788"/>
    <mergeCell ref="B784:B788"/>
    <mergeCell ref="C784:C788"/>
    <mergeCell ref="G784:G788"/>
    <mergeCell ref="H784:H788"/>
    <mergeCell ref="A793:A795"/>
    <mergeCell ref="B793:B795"/>
    <mergeCell ref="C793:C795"/>
    <mergeCell ref="G793:G795"/>
    <mergeCell ref="H793:H795"/>
    <mergeCell ref="A820:A822"/>
    <mergeCell ref="B820:B822"/>
    <mergeCell ref="C820:C822"/>
    <mergeCell ref="G820:G822"/>
    <mergeCell ref="H820:H822"/>
    <mergeCell ref="A823:A826"/>
    <mergeCell ref="B823:B826"/>
    <mergeCell ref="C823:C826"/>
    <mergeCell ref="G823:G826"/>
    <mergeCell ref="H823:H826"/>
    <mergeCell ref="A803:A805"/>
    <mergeCell ref="B803:B805"/>
    <mergeCell ref="C803:C805"/>
    <mergeCell ref="G803:G805"/>
    <mergeCell ref="H803:H805"/>
    <mergeCell ref="A807:A810"/>
    <mergeCell ref="B807:B810"/>
    <mergeCell ref="C807:C810"/>
    <mergeCell ref="G807:G810"/>
    <mergeCell ref="H807:H810"/>
    <mergeCell ref="A844:A846"/>
    <mergeCell ref="B844:B846"/>
    <mergeCell ref="C844:C846"/>
    <mergeCell ref="G844:G846"/>
    <mergeCell ref="H844:H846"/>
    <mergeCell ref="A853:A855"/>
    <mergeCell ref="B853:B855"/>
    <mergeCell ref="C853:C855"/>
    <mergeCell ref="G853:G855"/>
    <mergeCell ref="H853:H855"/>
    <mergeCell ref="A830:A832"/>
    <mergeCell ref="B830:B832"/>
    <mergeCell ref="C830:C832"/>
    <mergeCell ref="G830:G832"/>
    <mergeCell ref="H830:H832"/>
    <mergeCell ref="A835:A838"/>
    <mergeCell ref="B835:B838"/>
    <mergeCell ref="C835:C838"/>
    <mergeCell ref="G835:G838"/>
    <mergeCell ref="H835:H838"/>
    <mergeCell ref="A872:A874"/>
    <mergeCell ref="B872:B874"/>
    <mergeCell ref="C872:C874"/>
    <mergeCell ref="G872:G874"/>
    <mergeCell ref="H872:H874"/>
    <mergeCell ref="A877:A879"/>
    <mergeCell ref="B877:B879"/>
    <mergeCell ref="C877:C879"/>
    <mergeCell ref="G877:G879"/>
    <mergeCell ref="H877:H879"/>
    <mergeCell ref="A862:A864"/>
    <mergeCell ref="B862:B864"/>
    <mergeCell ref="C862:C864"/>
    <mergeCell ref="G862:G864"/>
    <mergeCell ref="H862:H864"/>
    <mergeCell ref="A868:A870"/>
    <mergeCell ref="B868:B870"/>
    <mergeCell ref="C868:C870"/>
    <mergeCell ref="G868:G870"/>
    <mergeCell ref="H868:H870"/>
    <mergeCell ref="A896:A898"/>
    <mergeCell ref="B896:B898"/>
    <mergeCell ref="C896:C898"/>
    <mergeCell ref="G896:G898"/>
    <mergeCell ref="H896:H898"/>
    <mergeCell ref="A901:A903"/>
    <mergeCell ref="B901:B903"/>
    <mergeCell ref="C901:C903"/>
    <mergeCell ref="G901:G903"/>
    <mergeCell ref="H901:H903"/>
    <mergeCell ref="A886:A888"/>
    <mergeCell ref="B886:B888"/>
    <mergeCell ref="C886:C888"/>
    <mergeCell ref="G886:G888"/>
    <mergeCell ref="H886:H888"/>
    <mergeCell ref="A890:A892"/>
    <mergeCell ref="B890:B892"/>
    <mergeCell ref="C890:C892"/>
    <mergeCell ref="G890:G892"/>
    <mergeCell ref="H890:H892"/>
    <mergeCell ref="A915:A917"/>
    <mergeCell ref="B915:B917"/>
    <mergeCell ref="C915:C917"/>
    <mergeCell ref="G915:G917"/>
    <mergeCell ref="H915:H917"/>
    <mergeCell ref="A922:A928"/>
    <mergeCell ref="B922:B928"/>
    <mergeCell ref="C922:C928"/>
    <mergeCell ref="G922:G928"/>
    <mergeCell ref="H922:H928"/>
    <mergeCell ref="A905:A907"/>
    <mergeCell ref="B905:B907"/>
    <mergeCell ref="C905:C907"/>
    <mergeCell ref="G905:G907"/>
    <mergeCell ref="H905:H907"/>
    <mergeCell ref="A908:A911"/>
    <mergeCell ref="B908:B911"/>
    <mergeCell ref="C908:C911"/>
    <mergeCell ref="G908:G911"/>
    <mergeCell ref="H908:H911"/>
    <mergeCell ref="A939:A941"/>
    <mergeCell ref="B939:B941"/>
    <mergeCell ref="C939:C941"/>
    <mergeCell ref="G939:G941"/>
    <mergeCell ref="H939:H941"/>
    <mergeCell ref="A944:A946"/>
    <mergeCell ref="B944:B946"/>
    <mergeCell ref="C944:C946"/>
    <mergeCell ref="G944:G946"/>
    <mergeCell ref="H944:H946"/>
    <mergeCell ref="A929:A931"/>
    <mergeCell ref="B929:B931"/>
    <mergeCell ref="C929:C931"/>
    <mergeCell ref="G929:G931"/>
    <mergeCell ref="H929:H931"/>
    <mergeCell ref="A936:A938"/>
    <mergeCell ref="B936:B938"/>
    <mergeCell ref="C936:C938"/>
    <mergeCell ref="G936:G938"/>
    <mergeCell ref="H936:H938"/>
    <mergeCell ref="A959:A962"/>
    <mergeCell ref="B959:B962"/>
    <mergeCell ref="C959:C962"/>
    <mergeCell ref="G959:G962"/>
    <mergeCell ref="H959:H962"/>
    <mergeCell ref="A964:A966"/>
    <mergeCell ref="B964:B966"/>
    <mergeCell ref="C964:C966"/>
    <mergeCell ref="G964:G966"/>
    <mergeCell ref="H964:H966"/>
    <mergeCell ref="A949:A952"/>
    <mergeCell ref="B949:B952"/>
    <mergeCell ref="C949:C952"/>
    <mergeCell ref="G949:G952"/>
    <mergeCell ref="H949:H952"/>
    <mergeCell ref="A954:A957"/>
    <mergeCell ref="B954:B957"/>
    <mergeCell ref="C954:C957"/>
    <mergeCell ref="G954:G957"/>
    <mergeCell ref="H954:H957"/>
    <mergeCell ref="A980:A983"/>
    <mergeCell ref="B980:B983"/>
    <mergeCell ref="C980:C983"/>
    <mergeCell ref="G980:G983"/>
    <mergeCell ref="H980:H983"/>
    <mergeCell ref="A985:A987"/>
    <mergeCell ref="B985:B987"/>
    <mergeCell ref="C985:C987"/>
    <mergeCell ref="G985:G987"/>
    <mergeCell ref="H985:H987"/>
    <mergeCell ref="A967:A969"/>
    <mergeCell ref="B967:B969"/>
    <mergeCell ref="C967:C969"/>
    <mergeCell ref="G967:G969"/>
    <mergeCell ref="H967:H969"/>
    <mergeCell ref="A975:A977"/>
    <mergeCell ref="B975:B977"/>
    <mergeCell ref="C975:C977"/>
    <mergeCell ref="G975:G977"/>
    <mergeCell ref="H975:H977"/>
    <mergeCell ref="A1007:A1009"/>
    <mergeCell ref="B1007:B1009"/>
    <mergeCell ref="C1007:C1009"/>
    <mergeCell ref="G1007:G1009"/>
    <mergeCell ref="H1007:H1009"/>
    <mergeCell ref="A1011:A1014"/>
    <mergeCell ref="B1011:B1014"/>
    <mergeCell ref="C1011:C1014"/>
    <mergeCell ref="G1011:G1014"/>
    <mergeCell ref="H1011:H1014"/>
    <mergeCell ref="A989:A991"/>
    <mergeCell ref="B989:B991"/>
    <mergeCell ref="C989:C991"/>
    <mergeCell ref="G989:G991"/>
    <mergeCell ref="H989:H991"/>
    <mergeCell ref="A1000:A1003"/>
    <mergeCell ref="B1000:B1003"/>
    <mergeCell ref="C1000:C1003"/>
    <mergeCell ref="G1000:G1003"/>
    <mergeCell ref="H1000:H1003"/>
    <mergeCell ref="A1027:A1030"/>
    <mergeCell ref="B1027:B1030"/>
    <mergeCell ref="C1027:C1030"/>
    <mergeCell ref="G1027:G1030"/>
    <mergeCell ref="H1027:H1030"/>
    <mergeCell ref="A1034:A1036"/>
    <mergeCell ref="B1034:B1036"/>
    <mergeCell ref="C1034:C1036"/>
    <mergeCell ref="G1034:G1036"/>
    <mergeCell ref="H1034:H1036"/>
    <mergeCell ref="A1017:A1019"/>
    <mergeCell ref="B1017:B1019"/>
    <mergeCell ref="C1017:C1019"/>
    <mergeCell ref="G1017:G1019"/>
    <mergeCell ref="H1017:H1019"/>
    <mergeCell ref="A1024:A1026"/>
    <mergeCell ref="B1024:B1026"/>
    <mergeCell ref="C1024:C1026"/>
    <mergeCell ref="G1024:G1026"/>
    <mergeCell ref="H1024:H1026"/>
    <mergeCell ref="A1055:A1057"/>
    <mergeCell ref="B1055:B1057"/>
    <mergeCell ref="C1055:C1057"/>
    <mergeCell ref="G1055:G1057"/>
    <mergeCell ref="H1055:H1057"/>
    <mergeCell ref="A1060:A1062"/>
    <mergeCell ref="B1060:B1062"/>
    <mergeCell ref="C1060:C1062"/>
    <mergeCell ref="G1060:G1062"/>
    <mergeCell ref="H1060:H1062"/>
    <mergeCell ref="A1043:A1046"/>
    <mergeCell ref="B1043:B1046"/>
    <mergeCell ref="C1043:C1046"/>
    <mergeCell ref="G1043:G1046"/>
    <mergeCell ref="H1043:H1046"/>
    <mergeCell ref="A1049:A1052"/>
    <mergeCell ref="B1049:B1052"/>
    <mergeCell ref="C1049:C1052"/>
    <mergeCell ref="G1049:G1052"/>
    <mergeCell ref="H1049:H1052"/>
    <mergeCell ref="A1081:A1083"/>
    <mergeCell ref="B1081:B1083"/>
    <mergeCell ref="C1081:C1083"/>
    <mergeCell ref="G1081:G1083"/>
    <mergeCell ref="H1081:H1083"/>
    <mergeCell ref="A1085:A1087"/>
    <mergeCell ref="B1085:B1087"/>
    <mergeCell ref="C1085:C1087"/>
    <mergeCell ref="G1085:G1087"/>
    <mergeCell ref="H1085:H1087"/>
    <mergeCell ref="A1063:A1065"/>
    <mergeCell ref="B1063:B1065"/>
    <mergeCell ref="C1063:C1065"/>
    <mergeCell ref="G1063:G1065"/>
    <mergeCell ref="H1063:H1065"/>
    <mergeCell ref="A1072:A1076"/>
    <mergeCell ref="B1072:B1076"/>
    <mergeCell ref="C1072:C1076"/>
    <mergeCell ref="G1072:G1076"/>
    <mergeCell ref="H1072:H1076"/>
    <mergeCell ref="A1105:A1107"/>
    <mergeCell ref="B1105:B1107"/>
    <mergeCell ref="C1105:C1107"/>
    <mergeCell ref="G1105:G1107"/>
    <mergeCell ref="H1105:H1107"/>
    <mergeCell ref="A1108:A1110"/>
    <mergeCell ref="B1108:B1110"/>
    <mergeCell ref="C1108:C1110"/>
    <mergeCell ref="G1108:G1110"/>
    <mergeCell ref="H1108:H1110"/>
    <mergeCell ref="A1090:A1093"/>
    <mergeCell ref="B1090:B1093"/>
    <mergeCell ref="C1090:C1093"/>
    <mergeCell ref="G1090:G1093"/>
    <mergeCell ref="H1090:H1093"/>
    <mergeCell ref="A1098:A1104"/>
    <mergeCell ref="B1098:B1104"/>
    <mergeCell ref="C1098:C1104"/>
    <mergeCell ref="G1098:G1104"/>
    <mergeCell ref="H1098:H1104"/>
    <mergeCell ref="A1135:A1141"/>
    <mergeCell ref="B1135:B1141"/>
    <mergeCell ref="C1135:C1141"/>
    <mergeCell ref="G1135:G1141"/>
    <mergeCell ref="H1135:H1141"/>
    <mergeCell ref="A1145:A1150"/>
    <mergeCell ref="B1145:B1150"/>
    <mergeCell ref="C1145:C1150"/>
    <mergeCell ref="G1145:G1150"/>
    <mergeCell ref="H1145:H1150"/>
    <mergeCell ref="A1118:A1124"/>
    <mergeCell ref="B1118:B1124"/>
    <mergeCell ref="C1118:C1124"/>
    <mergeCell ref="G1118:G1124"/>
    <mergeCell ref="H1118:H1124"/>
    <mergeCell ref="A1131:A1133"/>
    <mergeCell ref="B1131:B1133"/>
    <mergeCell ref="C1131:C1133"/>
    <mergeCell ref="G1131:G1133"/>
    <mergeCell ref="H1131:H1133"/>
    <mergeCell ref="A1186:A1188"/>
    <mergeCell ref="B1186:B1188"/>
    <mergeCell ref="C1186:C1188"/>
    <mergeCell ref="G1186:G1188"/>
    <mergeCell ref="H1186:H1188"/>
    <mergeCell ref="A1214:A1216"/>
    <mergeCell ref="B1214:B1216"/>
    <mergeCell ref="C1214:C1216"/>
    <mergeCell ref="G1214:G1216"/>
    <mergeCell ref="H1214:H1216"/>
    <mergeCell ref="A1157:A1159"/>
    <mergeCell ref="B1157:B1159"/>
    <mergeCell ref="C1157:C1159"/>
    <mergeCell ref="G1157:G1159"/>
    <mergeCell ref="H1157:H1159"/>
    <mergeCell ref="A1176:A1179"/>
    <mergeCell ref="B1176:B1179"/>
    <mergeCell ref="C1176:C1179"/>
    <mergeCell ref="G1176:G1179"/>
    <mergeCell ref="H1176:H1179"/>
    <mergeCell ref="A1230:A1232"/>
    <mergeCell ref="B1230:B1232"/>
    <mergeCell ref="C1230:C1232"/>
    <mergeCell ref="G1230:G1232"/>
    <mergeCell ref="H1230:H1232"/>
    <mergeCell ref="A1234:A1236"/>
    <mergeCell ref="B1234:B1236"/>
    <mergeCell ref="C1234:C1236"/>
    <mergeCell ref="G1234:G1236"/>
    <mergeCell ref="A1221:A1222"/>
    <mergeCell ref="B1221:B1222"/>
    <mergeCell ref="C1221:C1222"/>
    <mergeCell ref="G1221:G1222"/>
    <mergeCell ref="H1221:H1222"/>
    <mergeCell ref="A1223:A1225"/>
    <mergeCell ref="B1223:B1225"/>
    <mergeCell ref="C1223:C1225"/>
    <mergeCell ref="G1223:G1225"/>
    <mergeCell ref="H1223:H1225"/>
    <mergeCell ref="C1259:H1259"/>
    <mergeCell ref="A1264:H1264"/>
    <mergeCell ref="A1265:H1265"/>
    <mergeCell ref="C1246:H1246"/>
    <mergeCell ref="A1247:A1248"/>
    <mergeCell ref="B1247:B1248"/>
    <mergeCell ref="D1247:E1247"/>
    <mergeCell ref="F1247:F1248"/>
    <mergeCell ref="G1247:G1248"/>
    <mergeCell ref="H1247:H1248"/>
    <mergeCell ref="D1248:E1248"/>
    <mergeCell ref="A1239:A1241"/>
    <mergeCell ref="B1239:B1241"/>
    <mergeCell ref="C1239:C1241"/>
    <mergeCell ref="G1239:G1241"/>
    <mergeCell ref="H1239:H1241"/>
    <mergeCell ref="C1245:H1245"/>
  </mergeCells>
  <phoneticPr fontId="3"/>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報告書鑑</vt:lpstr>
      <vt:lpstr>報告書別紙1_その1</vt:lpstr>
      <vt:lpstr>報告書別紙1_その2</vt:lpstr>
      <vt:lpstr>報告書別紙1_その3</vt:lpstr>
      <vt:lpstr>報告書別紙2</vt:lpstr>
      <vt:lpstr>報告書別表</vt:lpstr>
      <vt:lpstr>【参考】取組一覧</vt:lpstr>
      <vt:lpstr>【参考】小売電気事業者係数一覧</vt:lpstr>
      <vt:lpstr>【参考】取組一覧!Print_Area</vt:lpstr>
      <vt:lpstr>【参考】小売電気事業者係数一覧!Print_Area</vt:lpstr>
      <vt:lpstr>報告書鑑!Print_Area</vt:lpstr>
      <vt:lpstr>報告書別紙1_その1!Print_Area</vt:lpstr>
      <vt:lpstr>報告書別紙1_その2!Print_Area</vt:lpstr>
      <vt:lpstr>報告書別紙1_その3!Print_Area</vt:lpstr>
      <vt:lpstr>報告書別紙2!Print_Area</vt:lpstr>
      <vt:lpstr>報告書別表!Print_Area</vt:lpstr>
      <vt:lpstr>【参考】小売電気事業者係数一覧!Print_Titles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2023-05-25T08:56:14Z</cp:lastPrinted>
  <dcterms:created xsi:type="dcterms:W3CDTF">2007-02-08T01:37:18Z</dcterms:created>
  <dcterms:modified xsi:type="dcterms:W3CDTF">2024-07-18T04:37:48Z</dcterms:modified>
</cp:coreProperties>
</file>