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16" windowWidth="14940" windowHeight="4725" activeTab="0"/>
  </bookViews>
  <sheets>
    <sheet name="事業所概要" sheetId="1" r:id="rId1"/>
    <sheet name="目次（評価基準書）" sheetId="2" r:id="rId2"/>
    <sheet name="評価基準書" sheetId="3" r:id="rId3"/>
    <sheet name="評価結果一覧" sheetId="4" r:id="rId4"/>
    <sheet name="評価結果集計" sheetId="5" r:id="rId5"/>
    <sheet name="課題改善計画" sheetId="6" r:id="rId6"/>
    <sheet name="隠しシート（記入不要）" sheetId="7" r:id="rId7"/>
  </sheets>
  <externalReferences>
    <externalReference r:id="rId10"/>
  </externalReferences>
  <definedNames>
    <definedName name="L00100010001000100030">#REF!</definedName>
    <definedName name="L00100010001000100030S">#REF!</definedName>
    <definedName name="L00100010004000100010">#REF!</definedName>
    <definedName name="L00100010004000100020">#REF!</definedName>
    <definedName name="L00100010004000100020S">#REF!</definedName>
    <definedName name="L00100020003000200010">#REF!</definedName>
    <definedName name="L00100020003000200020">#REF!</definedName>
    <definedName name="L00100020003000200020S">#REF!</definedName>
    <definedName name="L00100020004000300010">#REF!</definedName>
    <definedName name="L00100020004000300020">#REF!</definedName>
    <definedName name="L00100020004000300020S">#REF!</definedName>
    <definedName name="L00100020004000400010">#REF!</definedName>
    <definedName name="L00100020004000400020">#REF!</definedName>
    <definedName name="L00100020004000400020S">#REF!</definedName>
    <definedName name="L00100020004000500010">#REF!</definedName>
    <definedName name="L00100020004000500020">#REF!</definedName>
    <definedName name="L00100020004000500020S">#REF!</definedName>
    <definedName name="L00100020004000600010">#REF!</definedName>
    <definedName name="L00100020004000600020">#REF!</definedName>
    <definedName name="L00100020004000600020S">#REF!</definedName>
    <definedName name="L00100020004000700010">#REF!</definedName>
    <definedName name="L00100020004000700020">#REF!</definedName>
    <definedName name="L00100020004000700020S">#REF!</definedName>
    <definedName name="L00100020005000200010">#REF!</definedName>
    <definedName name="L00100020005000200020">#REF!</definedName>
    <definedName name="L00100020005000200020S">#REF!</definedName>
    <definedName name="L00100020006000100010">#REF!</definedName>
    <definedName name="L00100020006000100020">#REF!</definedName>
    <definedName name="L00100020006000100020S">#REF!</definedName>
    <definedName name="L00100020006000200010">#REF!</definedName>
    <definedName name="L00100020006000200020">#REF!</definedName>
    <definedName name="L00100020006000200020S">#REF!</definedName>
    <definedName name="L00100020006000300010">#REF!</definedName>
    <definedName name="L00100020006000300020">#REF!</definedName>
    <definedName name="L00100020006000300020S">#REF!</definedName>
    <definedName name="L00100020007000100010">#REF!</definedName>
    <definedName name="L00100020007000100020">#REF!</definedName>
    <definedName name="L00100020007000100030">#REF!</definedName>
    <definedName name="L00100020007000100030S">#REF!</definedName>
    <definedName name="L00100020007000200010">#REF!</definedName>
    <definedName name="L00100020007000200020">#REF!</definedName>
    <definedName name="L00100020007000200030">#REF!</definedName>
    <definedName name="L00100020007000200040">#REF!</definedName>
    <definedName name="L00100020007000200040S">#REF!</definedName>
    <definedName name="L0010002000700020G">#REF!</definedName>
    <definedName name="L00100020007000300010">#REF!</definedName>
    <definedName name="L00100020007000300020">#REF!</definedName>
    <definedName name="L00100020007000300030">#REF!</definedName>
    <definedName name="L00100020007000300030S">#REF!</definedName>
    <definedName name="L0010002000700030G">#REF!</definedName>
    <definedName name="L00100020007000400010">#REF!</definedName>
    <definedName name="L00100020007000400020">#REF!</definedName>
    <definedName name="L00100020007000400020S">#REF!</definedName>
    <definedName name="L00100040001000200010">#REF!</definedName>
    <definedName name="L00100040001000200020">#REF!</definedName>
    <definedName name="L00100040001000200020S">#REF!</definedName>
    <definedName name="L00100040002000200010">#REF!</definedName>
    <definedName name="L00100040002000200020">#REF!</definedName>
    <definedName name="L00100040002000200020S">#REF!</definedName>
    <definedName name="L0020002000300010G">#REF!</definedName>
    <definedName name="L00200030001000100030">#REF!</definedName>
    <definedName name="L00200030001000100040">#REF!</definedName>
    <definedName name="L00200030001000100040S">#REF!</definedName>
    <definedName name="L00200030001000200030">#REF!</definedName>
    <definedName name="L00200030001000200030S">#REF!</definedName>
    <definedName name="L00200030001000300010">#REF!</definedName>
    <definedName name="L00200030001000300020">#REF!</definedName>
    <definedName name="L00200030001000300020S">#REF!</definedName>
    <definedName name="L00200030001000400010">#REF!</definedName>
    <definedName name="L00200030001000400020">#REF!</definedName>
    <definedName name="L00200030001000400020S">#REF!</definedName>
    <definedName name="L00200030001000500010">#REF!</definedName>
    <definedName name="L00200030001000500020">#REF!</definedName>
    <definedName name="L00200030001000500030">#REF!</definedName>
    <definedName name="L00200030001000500040">#REF!</definedName>
    <definedName name="L00200030001000500040S">#REF!</definedName>
    <definedName name="L00200030001000600010">#REF!</definedName>
    <definedName name="L00200030001000600020">#REF!</definedName>
    <definedName name="L00200030001000600020S">#REF!</definedName>
    <definedName name="_xlnm.Print_Area" localSheetId="2">'評価基準書'!$A$1:$T$444</definedName>
    <definedName name="_xlnm.Print_Area" localSheetId="3">'評価結果一覧'!$A$1:$J$100</definedName>
    <definedName name="_xlnm.Print_Area" localSheetId="1">'目次（評価基準書）'!$A$1:$H$37</definedName>
    <definedName name="_xlnm.Print_Titles" localSheetId="2">'評価基準書'!$1:$3</definedName>
    <definedName name="_xlnm.Print_Titles" localSheetId="3">'評価結果一覧'!$5:$6</definedName>
    <definedName name="_xlnm.Print_Titles" localSheetId="4">'評価結果集計'!$3:$3</definedName>
  </definedNames>
  <calcPr fullCalcOnLoad="1"/>
</workbook>
</file>

<file path=xl/sharedStrings.xml><?xml version="1.0" encoding="utf-8"?>
<sst xmlns="http://schemas.openxmlformats.org/spreadsheetml/2006/main" count="1205" uniqueCount="625">
  <si>
    <t>定期的なサービスの評価の実施に関する取り組み</t>
  </si>
  <si>
    <t>サービス標準化に関する取り組み</t>
  </si>
  <si>
    <t>利用者の情報の適切な記録に関する取り組み</t>
  </si>
  <si>
    <t>効率的なサービスの提供体制に関する取り組み</t>
  </si>
  <si>
    <t>Ⅳ　　安全・安心の確保</t>
  </si>
  <si>
    <t>事故対策に関する取り組み</t>
  </si>
  <si>
    <t>自己評価結果グラフ</t>
  </si>
  <si>
    <r>
      <t>（１８）</t>
    </r>
    <r>
      <rPr>
        <sz val="11"/>
        <rFont val="ＭＳ Ｐ明朝"/>
        <family val="1"/>
      </rPr>
      <t>認知症ケアの質を確保するための仕組みがあり、認知症の利用者の状態に配慮したケアに努めている。</t>
    </r>
  </si>
  <si>
    <r>
      <t>（２３）</t>
    </r>
    <r>
      <rPr>
        <sz val="11"/>
        <rFont val="ＭＳ Ｐ明朝"/>
        <family val="1"/>
      </rPr>
      <t>利用者の心身の状態に合わせた排せつ介助を行っている。</t>
    </r>
  </si>
  <si>
    <r>
      <t>（３０）</t>
    </r>
    <r>
      <rPr>
        <sz val="11"/>
        <rFont val="ＭＳ Ｐ明朝"/>
        <family val="1"/>
      </rPr>
      <t>送迎にあたって、利用者の状態に対する配慮を行っている。</t>
    </r>
  </si>
  <si>
    <r>
      <t>（４０）</t>
    </r>
    <r>
      <rPr>
        <sz val="11"/>
        <rFont val="ＭＳ Ｐ明朝"/>
        <family val="1"/>
      </rPr>
      <t>従業者に対する研修体系を整備し、研修を計画的かつ定期的に行っている。</t>
    </r>
  </si>
  <si>
    <t>ｂ　行政（市町村・県）の保健・医療・福祉関連予算の情報</t>
  </si>
  <si>
    <t>ｃ　先進的な事業者や事業運営を行っている市町村、機関、施設の情報</t>
  </si>
  <si>
    <t>ｄ　介護保険制度にとどまらず、その他の公的、民間の社会資源に関する情報</t>
  </si>
  <si>
    <t>d　マニュアル（チェックリスト）を作成するだけでなく、それをもとに定期的に点検を行っている。</t>
  </si>
  <si>
    <t>ｅ　事故に至らなかったが、ヒヤリ・ハットした事象について、記録様式を作成し、記録として残し今後の事故防止に努めている。</t>
  </si>
  <si>
    <t>ａ　事故の発生、非常災害時等の緊急時の対応（対応手順、役割分担等）に関するマニュアル等及び緊急時の連絡体制を記載した文書があり、周知徹底している。</t>
  </si>
  <si>
    <t>ｂ　事故の発生等緊急時、非常災害時の対応に関する研修の実施記録がある。</t>
  </si>
  <si>
    <t>ｃ　非常災害時に通報する関係機関及び利用者ごとの主治医、家族、その他の緊急連絡先の一覧表等がある。</t>
  </si>
  <si>
    <t>ｅ　非常時のために、非常袋（ヘルメット、非常用食品、水等）やラジオ、懐中電灯、救急箱、紙おむつ等の備蓄をしている。</t>
  </si>
  <si>
    <t>Ⅱ－２：通所リハビリテーション計画の策定・評価に関する取り組み</t>
  </si>
  <si>
    <t>Ⅱ－３－④：個々のサービス及び支援</t>
  </si>
  <si>
    <t>①評価項目
（確認事項）</t>
  </si>
  <si>
    <t>②判断基準
(確認のための材料）</t>
  </si>
  <si>
    <t>③評価達成度</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</si>
  <si>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</si>
  <si>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</si>
  <si>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</si>
  <si>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</si>
  <si>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</si>
  <si>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</si>
  <si>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</si>
  <si>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</si>
  <si>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改善の必要性等に向けての検討に着手</t>
  </si>
  <si>
    <t>当面、改善に着手しない</t>
  </si>
  <si>
    <t>ａ　従業者は、消毒液・使い捨て手袋など、感染を予防する備品等を常備し使用している。</t>
  </si>
  <si>
    <t>ｂ　従業者の手指が洗浄できる設備など、感染予防に必要な設備等を整備している。</t>
  </si>
  <si>
    <t>ｃ　従業者の制服の洗濯、消毒方法等を徹底している。</t>
  </si>
  <si>
    <t>ｄ　従業者の健康診断を定期的又は必要の都度実施している。</t>
  </si>
  <si>
    <t>自己評価結果一覧表</t>
  </si>
  <si>
    <t>事業所名</t>
  </si>
  <si>
    <t>項目</t>
  </si>
  <si>
    <t>評価達成度</t>
  </si>
  <si>
    <t>改善の必要性</t>
  </si>
  <si>
    <t>事業の理念等を明確に示している。</t>
  </si>
  <si>
    <t>従業者が守るべき倫理・法令を周知している。</t>
  </si>
  <si>
    <t>事業の計画、達成目標を定めている。</t>
  </si>
  <si>
    <t>Ⅰ－３：事業の透明性の確保に関する取り組み</t>
  </si>
  <si>
    <t>利用者・家族の求めに応じて、サービス提供記録を開示している。</t>
  </si>
  <si>
    <t>サービス提供の都度、利用者の心身等の状態に応じたリハビリテーションを実施する旨を、利用者や家族にわかりやすく説明している。</t>
  </si>
  <si>
    <t>地域住民・利用者に対して、事業所情報を公開している。</t>
  </si>
  <si>
    <t>利用者及びその家族に関する情報の把握及び課題の分析を行っている。</t>
  </si>
  <si>
    <t>訪問リハビリテーション計画策定にあたって、利用者や家族の意向を踏まえ十分説明の上、同意を得たうえで交付している。</t>
  </si>
  <si>
    <t>利用者の心理面に配慮し、コミュニケーションをとるよう努めている。</t>
  </si>
  <si>
    <t>利用者の虐待・人権侵害を防ぐ取り組みを行っている。</t>
  </si>
  <si>
    <t>利用者・家族等からの相談、苦情等に対応する仕組みがあり、サービスの改善につなげている。</t>
  </si>
  <si>
    <t>利用者・家族等の意向、意向調査結果、満足度調査結果等を、経営改善プロセスに反映する仕組みがある。</t>
  </si>
  <si>
    <t>従業者の接遇の質を確保するための仕組みがある。</t>
  </si>
  <si>
    <t>従業者に対する研修体系を整備し、研修を計画的かつ定期的に行っている。</t>
  </si>
  <si>
    <t>第三者評価を積極的に受け入れて、必要な業務改善を行っている。</t>
  </si>
  <si>
    <t>「介護サービス情報の公表」を行っている。</t>
  </si>
  <si>
    <t>利用者に関する情報を適切に記録し、担当者間で共有している。</t>
  </si>
  <si>
    <t>利用者の記録の保管方法を定めて、それを基に適切に記録を保管している。</t>
  </si>
  <si>
    <t>サービス提供前に、必要な準備・確認を行っている。</t>
  </si>
  <si>
    <t>管理者や従業者が各種会議や委員会に参加し、事業運営に対して積極的に関わっている。</t>
  </si>
  <si>
    <t>事業所の組織体制、従業者の権限、業務分担及び協力体制を定めている。</t>
  </si>
  <si>
    <t>従業者に対しての指導・助言の実施及び従業者からの相談に応じる体制がとられている。</t>
  </si>
  <si>
    <t>保健・医療・福祉サービスに関する情報を収集し、事業運営やサービス提供に役立てている。</t>
  </si>
  <si>
    <t>事故の発生又はその再発を防止するための仕組みがある。</t>
  </si>
  <si>
    <t>関連する専門諸機関及び職種等との連携、調整を図っている。</t>
  </si>
  <si>
    <t>利用者・家族等に対して、必要な利用料の計算方法について説明し、同意を得ており、利用料請求の際には、請求明細書を交付している。</t>
  </si>
  <si>
    <t>医師、理学療法士、作業療法士、言語聴覚士その他の従業者が、通所リハビリテーション計画の目標及び達成時期について、共同して作成している。</t>
  </si>
  <si>
    <t>通所リハビリテーション計画において、リハビリテーションの目標、実施状況及び達成状況を記載している。</t>
  </si>
  <si>
    <t>利用者の心身の機能及び通所リハビリテーション計画を定期的に評価し、必要に応じ計画の見直しを行っている。</t>
  </si>
  <si>
    <t>利用申込者又はその家族からのサービス提供契約前の問合せ及び見学に対応する仕組みがある。</t>
  </si>
  <si>
    <t>利用申込者との契約にあたり、適切な対応をしている。</t>
  </si>
  <si>
    <t>利用終了に際して、適切な対応をしている。</t>
  </si>
  <si>
    <t>家族との連携・コミュニケーションを確保するよう努めている。</t>
  </si>
  <si>
    <t>認知症ケアの質を確保するための仕組みがあり、認知症の利用者の状態に配慮したケアに努めている。</t>
  </si>
  <si>
    <t>計画的に、理学療法、作業療法、言語聴覚訓練に取り組んでいる。</t>
  </si>
  <si>
    <t>リハビリテーションのプログラムは、利用者の生活の場においても実際に役立つよう支援している。</t>
  </si>
  <si>
    <t>レクリエーション等のプログラムは利用者が参加しやすいように計画している。</t>
  </si>
  <si>
    <t>入浴介助に関して、利用者本人の意向に沿った適切な支援を行っている。</t>
  </si>
  <si>
    <t>利用者の心身の状態に合わせた排せつ介助を行っている。</t>
  </si>
  <si>
    <t>トイレ内の安全性・快適性を確保するための仕組みがある。</t>
  </si>
  <si>
    <t>利用者の心身の状態に合わせた食事介助を行っている。</t>
  </si>
  <si>
    <t>利用者の心身の状態に配慮した適切な内容の食事が提供されている。</t>
  </si>
  <si>
    <t>食事について、利用者の希望及び好みを聞く仕組みがある。</t>
  </si>
  <si>
    <t>利用者ごとの栄養マネジメントを行っている。</t>
  </si>
  <si>
    <t>定期的に口腔ケアを適切に行っている。</t>
  </si>
  <si>
    <t>送迎にあたって、利用者の状態に対する配慮を行っている。</t>
  </si>
  <si>
    <t>利用者の体調や健康状態に気を配り、健康の管理や保持増進のために必要な支援を行っている。</t>
  </si>
  <si>
    <t>利用者の家族の心身の状態に気を配り、健康の保持増進や介護負担軽減のために必要な支援を行っている。</t>
  </si>
  <si>
    <t>個人情報は適切に取り扱っている。</t>
  </si>
  <si>
    <t>利用者の人権やプライバシー保護について配慮している。</t>
  </si>
  <si>
    <t>身体的拘束等の排除のための取組みを行っている。</t>
  </si>
  <si>
    <t>従業者の調査研究、研究発表及び専門資格の取得を積極的に進めている。</t>
  </si>
  <si>
    <t>自ら提供する通所リハビリテーションの質について、定期的に自己評価を行っている。</t>
  </si>
  <si>
    <t>サービスの標準化を図るため、マニュアル等を整備し活用している。</t>
  </si>
  <si>
    <t>サービスに関する情報について、従業者が共有するための仕組みがある。</t>
  </si>
  <si>
    <t>事故の発生、非常災害時や利用者の症状の急変等緊急時に対応するための仕組みがある。</t>
  </si>
  <si>
    <t>感染症及び食中毒の発生の予防及びまん延を防止するための仕組みがある。</t>
  </si>
  <si>
    <t>サービスを提供する従業者が感染源・媒介者とならないよう必要な措置を講じていますか。</t>
  </si>
  <si>
    <t>施設全体の雰囲気は、利用者の快適性に配慮している。</t>
  </si>
  <si>
    <t>ボランティアを受け入れる体制が整備されている。</t>
  </si>
  <si>
    <t>利用者の主治医等との連携を図っている。</t>
  </si>
  <si>
    <t>ｅ　感染し媒介のおそれがある従業者の交替基準を明確にしている。</t>
  </si>
  <si>
    <t>ｆ　利用者の疾病や感染の有無について、利用者の承諾を得て主治医や介護支援専門員から情報を収集し把握に努めている。</t>
  </si>
  <si>
    <t>ａ　利用者の行動範囲について、バリアフリー構造（床の段差、急な傾斜、鋭く角張った場所、滑りやすい床等の解消）とする工夫を行っている。</t>
  </si>
  <si>
    <t>ｂ　通常の移動エリアには手すりを設置してある。</t>
  </si>
  <si>
    <t>ａ　具体的な受け入れについてのマニュアルを作成し、継続的な対応を行っている。</t>
  </si>
  <si>
    <t>ｂ　受け入れ窓口担当者を決めている。</t>
  </si>
  <si>
    <t>ｃ　ボランティア申込票、登録票、受入票等がある。</t>
  </si>
  <si>
    <t>ｄ　ボランティア活動プログラム、ボランティア活動記録等がある。</t>
  </si>
  <si>
    <t>ａ　事業所の広報誌、パンフレット等を地域に配布した記録がある。</t>
  </si>
  <si>
    <t>ａ　必要に応じて、居宅介護支援事業所を通じて、訪問看護事業所その他居宅サービス事業所に対し、リハビリテーションの観点から、日常生活上の留意点、介護の工夫等の情報を伝達している記録がある。</t>
  </si>
  <si>
    <t>ｂ　１ヶ月に１回以上、介護支援専門員に対し、通所リハビリテーションの実施状況を報告し、記録している。</t>
  </si>
  <si>
    <t>ｃ　サービス担当者会議に出席した記録がある。</t>
  </si>
  <si>
    <t>ａ　主治医又はかかりつけ医と連携した記録がある。</t>
  </si>
  <si>
    <t>ｂ　利用者ごとの記録に、主治医又はかかりつけ医の氏名等を記載し、病状の急変や事故発生等緊急時の対応がとれるような連絡体制がとられている。</t>
  </si>
  <si>
    <t>ｃ　マニュアル、運営規程等に、主治医等に連絡する場合の基準等を記載している。</t>
  </si>
  <si>
    <t>ｄ　体調や健康状態に変化がある時は、かかりつけ医、かかりつけ歯科医等からの指示を仰ぎ、必要な支援を行っている。</t>
  </si>
  <si>
    <r>
      <t>（１）</t>
    </r>
    <r>
      <rPr>
        <sz val="11"/>
        <rFont val="ＭＳ Ｐ明朝"/>
        <family val="1"/>
      </rPr>
      <t>事業の理念等を明確に示している。</t>
    </r>
  </si>
  <si>
    <r>
      <t>（２）</t>
    </r>
    <r>
      <rPr>
        <sz val="11"/>
        <rFont val="ＭＳ Ｐ明朝"/>
        <family val="1"/>
      </rPr>
      <t>従業者が守るべき倫理・法令を周知している。</t>
    </r>
  </si>
  <si>
    <r>
      <t>（３）</t>
    </r>
    <r>
      <rPr>
        <sz val="11"/>
        <rFont val="ＭＳ Ｐ明朝"/>
        <family val="1"/>
      </rPr>
      <t>事業の計画、達成目標を定めている。</t>
    </r>
  </si>
  <si>
    <r>
      <t>（６）</t>
    </r>
    <r>
      <rPr>
        <sz val="11"/>
        <rFont val="ＭＳ Ｐ明朝"/>
        <family val="1"/>
      </rPr>
      <t>サービスの提供の都度、利用者の心身等の状態に応じたリハビリテーションを実施する旨を、利用者や家族にわかりやすく説明している。</t>
    </r>
  </si>
  <si>
    <r>
      <t>（７）</t>
    </r>
    <r>
      <rPr>
        <sz val="11"/>
        <rFont val="ＭＳ Ｐ明朝"/>
        <family val="1"/>
      </rPr>
      <t>地域住民・利用者に対して、事業所情報を公開している。</t>
    </r>
  </si>
  <si>
    <r>
      <t>（８）</t>
    </r>
    <r>
      <rPr>
        <sz val="11"/>
        <rFont val="ＭＳ Ｐ明朝"/>
        <family val="1"/>
      </rPr>
      <t>利用者及びその家族に関する情報の把握及び課題の分析を行っている。</t>
    </r>
  </si>
  <si>
    <r>
      <t>（９）</t>
    </r>
    <r>
      <rPr>
        <sz val="11"/>
        <rFont val="ＭＳ Ｐ明朝"/>
        <family val="1"/>
      </rPr>
      <t>通所リハビリテーション計画策定にあたって、利用者・家族等の意向を踏まえ十分説明の上、同意を得ている。</t>
    </r>
  </si>
  <si>
    <r>
      <t>（１０）</t>
    </r>
    <r>
      <rPr>
        <sz val="11"/>
        <rFont val="ＭＳ Ｐ明朝"/>
        <family val="1"/>
      </rPr>
      <t>医師、理学療法士、作業療法士、言語聴覚士その他の従業者が、通所リハビリテーション計画の目標及び達成時期について、共同して作成している。</t>
    </r>
  </si>
  <si>
    <t>事業所名:</t>
  </si>
  <si>
    <r>
      <t>（１１）</t>
    </r>
    <r>
      <rPr>
        <sz val="11"/>
        <rFont val="ＭＳ Ｐ明朝"/>
        <family val="1"/>
      </rPr>
      <t>通所リハビリテーション計画において、リハビリテーションの目標、実施状況及び達成状況を記載している。</t>
    </r>
  </si>
  <si>
    <r>
      <t>（１２）</t>
    </r>
    <r>
      <rPr>
        <sz val="11"/>
        <rFont val="ＭＳ Ｐ明朝"/>
        <family val="1"/>
      </rPr>
      <t>利用者の心身の機能及び通所リハビリテーション計画を定期的に評価し、必要に応じ計画の見直しを行っている。</t>
    </r>
  </si>
  <si>
    <r>
      <t>（１３）</t>
    </r>
    <r>
      <rPr>
        <sz val="11"/>
        <rFont val="ＭＳ Ｐ明朝"/>
        <family val="1"/>
      </rPr>
      <t>利用申込者又はその家族からのサービス提供契約前の問合せ及び見学に対応する仕組みがある。</t>
    </r>
  </si>
  <si>
    <r>
      <t>（１４）</t>
    </r>
    <r>
      <rPr>
        <sz val="11"/>
        <rFont val="ＭＳ Ｐ明朝"/>
        <family val="1"/>
      </rPr>
      <t>利用申込者との契約にあたり、適切な対応をしている。</t>
    </r>
  </si>
  <si>
    <r>
      <t>（１５）</t>
    </r>
    <r>
      <rPr>
        <sz val="11"/>
        <rFont val="ＭＳ Ｐ明朝"/>
        <family val="1"/>
      </rPr>
      <t>利用終了に際して、適切な対応をしている。</t>
    </r>
  </si>
  <si>
    <r>
      <t>（１６）</t>
    </r>
    <r>
      <rPr>
        <sz val="11"/>
        <rFont val="ＭＳ Ｐ明朝"/>
        <family val="1"/>
      </rPr>
      <t>家族との連携・コミュニケーションを確保するよう努めている。</t>
    </r>
  </si>
  <si>
    <r>
      <t>（１７）</t>
    </r>
    <r>
      <rPr>
        <sz val="11"/>
        <rFont val="ＭＳ Ｐ明朝"/>
        <family val="1"/>
      </rPr>
      <t>利用者の心理面に配慮し、コミュニケーションをとるよう努めている。</t>
    </r>
  </si>
  <si>
    <r>
      <t>（１８）</t>
    </r>
    <r>
      <rPr>
        <sz val="11"/>
        <rFont val="ＭＳ Ｐ明朝"/>
        <family val="1"/>
      </rPr>
      <t>認知症ケアの質を確保するための仕組みがあり、認知症の利用者の状態に配慮したケアに努めている。</t>
    </r>
  </si>
  <si>
    <r>
      <t>（１９）</t>
    </r>
    <r>
      <rPr>
        <sz val="11"/>
        <rFont val="ＭＳ Ｐ明朝"/>
        <family val="1"/>
      </rPr>
      <t>計画的に、理学療法、作業療法、言語聴覚訓練に取り組んでいる。</t>
    </r>
  </si>
  <si>
    <r>
      <t>（２０）</t>
    </r>
    <r>
      <rPr>
        <sz val="11"/>
        <rFont val="ＭＳ Ｐ明朝"/>
        <family val="1"/>
      </rPr>
      <t>リハビリテーションのプログラムは、利用者の生活の場においても実際に役立つよう支援している。</t>
    </r>
  </si>
  <si>
    <r>
      <t>（２１）</t>
    </r>
    <r>
      <rPr>
        <sz val="11"/>
        <rFont val="ＭＳ Ｐ明朝"/>
        <family val="1"/>
      </rPr>
      <t>レクリエーション等のプログラムは利用者が参加しやすいように計画している。</t>
    </r>
  </si>
  <si>
    <r>
      <t>（２２）</t>
    </r>
    <r>
      <rPr>
        <sz val="11"/>
        <rFont val="ＭＳ Ｐ明朝"/>
        <family val="1"/>
      </rPr>
      <t>入浴介助に関して、利用者本人の意向に沿った適切な支援を行っている。</t>
    </r>
  </si>
  <si>
    <r>
      <t>（２３）</t>
    </r>
    <r>
      <rPr>
        <sz val="11"/>
        <rFont val="ＭＳ Ｐ明朝"/>
        <family val="1"/>
      </rPr>
      <t>利用者の心身の状態に合わせた排せつ介助を行っている。</t>
    </r>
  </si>
  <si>
    <r>
      <t>（２４）</t>
    </r>
    <r>
      <rPr>
        <sz val="11"/>
        <rFont val="ＭＳ Ｐ明朝"/>
        <family val="1"/>
      </rPr>
      <t>トイレ内の安全性・快適性を確保するための仕組みがある。</t>
    </r>
  </si>
  <si>
    <r>
      <t>（２５）</t>
    </r>
    <r>
      <rPr>
        <sz val="11"/>
        <rFont val="ＭＳ Ｐ明朝"/>
        <family val="1"/>
      </rPr>
      <t>利用者の心身の状態に合わせた食事介助を行っている。</t>
    </r>
  </si>
  <si>
    <r>
      <t>（２６）</t>
    </r>
    <r>
      <rPr>
        <sz val="11"/>
        <rFont val="ＭＳ Ｐ明朝"/>
        <family val="1"/>
      </rPr>
      <t>利用者の心身の状態に配慮した適切な内容の食事が提供されている。</t>
    </r>
  </si>
  <si>
    <r>
      <t>（２７）</t>
    </r>
    <r>
      <rPr>
        <sz val="11"/>
        <rFont val="ＭＳ Ｐ明朝"/>
        <family val="1"/>
      </rPr>
      <t>食事について、利用者の希望及び好みを聞く仕組みがある。</t>
    </r>
  </si>
  <si>
    <r>
      <t>（２８）</t>
    </r>
    <r>
      <rPr>
        <sz val="11"/>
        <rFont val="ＭＳ Ｐ明朝"/>
        <family val="1"/>
      </rPr>
      <t>利用者ごとの栄養マネジメントを行っている。</t>
    </r>
  </si>
  <si>
    <r>
      <t>（２９）</t>
    </r>
    <r>
      <rPr>
        <sz val="11"/>
        <rFont val="ＭＳ Ｐ明朝"/>
        <family val="1"/>
      </rPr>
      <t>定期的に口腔ケアを適切に行っている。</t>
    </r>
  </si>
  <si>
    <r>
      <t>（３０）</t>
    </r>
    <r>
      <rPr>
        <sz val="11"/>
        <rFont val="ＭＳ Ｐ明朝"/>
        <family val="1"/>
      </rPr>
      <t>送迎にあたって、利用者の状態に対する配慮を行っている。</t>
    </r>
  </si>
  <si>
    <r>
      <t>（３１）</t>
    </r>
    <r>
      <rPr>
        <sz val="11"/>
        <rFont val="ＭＳ Ｐ明朝"/>
        <family val="1"/>
      </rPr>
      <t>利用者の体調や健康状態に気を配り、健康の管理や保持増進のために必要な支援を行っている。</t>
    </r>
  </si>
  <si>
    <r>
      <t>（３２）</t>
    </r>
    <r>
      <rPr>
        <sz val="11"/>
        <rFont val="ＭＳ Ｐ明朝"/>
        <family val="1"/>
      </rPr>
      <t>利用者の家族の心身の状態に気を配り、健康の保持増進や介護負担軽減のために必要な支援を行っている。</t>
    </r>
  </si>
  <si>
    <r>
      <t>（３３）</t>
    </r>
    <r>
      <rPr>
        <sz val="11"/>
        <rFont val="ＭＳ Ｐ明朝"/>
        <family val="1"/>
      </rPr>
      <t>個人情報は適切に取り扱っている。</t>
    </r>
  </si>
  <si>
    <r>
      <t>（３４）</t>
    </r>
    <r>
      <rPr>
        <sz val="11"/>
        <rFont val="ＭＳ Ｐ明朝"/>
        <family val="1"/>
      </rPr>
      <t>利用者の人権やプライバシー保護について配慮している。</t>
    </r>
  </si>
  <si>
    <r>
      <t>（３５）</t>
    </r>
    <r>
      <rPr>
        <sz val="11"/>
        <rFont val="ＭＳ Ｐ明朝"/>
        <family val="1"/>
      </rPr>
      <t>利用者の虐待・人権侵害を防ぐ取り組みを行っている。</t>
    </r>
  </si>
  <si>
    <r>
      <t>（３６）</t>
    </r>
    <r>
      <rPr>
        <sz val="11"/>
        <rFont val="ＭＳ Ｐ明朝"/>
        <family val="1"/>
      </rPr>
      <t>身体的拘束等の排除のための取組みを行っている。</t>
    </r>
  </si>
  <si>
    <r>
      <t>（３９）</t>
    </r>
    <r>
      <rPr>
        <sz val="11"/>
        <rFont val="ＭＳ Ｐ明朝"/>
        <family val="1"/>
      </rPr>
      <t>従業者の接遇の質を確保するための仕組みがある。</t>
    </r>
  </si>
  <si>
    <r>
      <t>（４０）</t>
    </r>
    <r>
      <rPr>
        <sz val="11"/>
        <rFont val="ＭＳ Ｐ明朝"/>
        <family val="1"/>
      </rPr>
      <t>従業者に対する研修体系を整備し、研修を計画的かつ定期的に行っている。</t>
    </r>
  </si>
  <si>
    <r>
      <t>（４１）</t>
    </r>
    <r>
      <rPr>
        <sz val="11"/>
        <rFont val="ＭＳ Ｐ明朝"/>
        <family val="1"/>
      </rPr>
      <t>従業者の調査研究、研究発表及び専門資格の取得を積極的に進めている。</t>
    </r>
  </si>
  <si>
    <r>
      <t>（４２）</t>
    </r>
    <r>
      <rPr>
        <sz val="11"/>
        <rFont val="ＭＳ Ｐ明朝"/>
        <family val="1"/>
      </rPr>
      <t>自ら提供する通所リハビリテーションの質について、定期的に自己評価を行っている。</t>
    </r>
  </si>
  <si>
    <r>
      <t>（４３）</t>
    </r>
    <r>
      <rPr>
        <sz val="11"/>
        <rFont val="ＭＳ Ｐ明朝"/>
        <family val="1"/>
      </rPr>
      <t>第三者評価を積極的に受け入れて、必要な業務改善を行っている。</t>
    </r>
  </si>
  <si>
    <r>
      <t>（４４）</t>
    </r>
    <r>
      <rPr>
        <sz val="11"/>
        <rFont val="ＭＳ Ｐ明朝"/>
        <family val="1"/>
      </rPr>
      <t>「介護サービス情報の公表」を行っている。</t>
    </r>
  </si>
  <si>
    <r>
      <t>（４５）</t>
    </r>
    <r>
      <rPr>
        <sz val="11"/>
        <rFont val="ＭＳ Ｐ明朝"/>
        <family val="1"/>
      </rPr>
      <t>サービスの標準化を図るため、マニュアル等を整備し活用している。</t>
    </r>
  </si>
  <si>
    <r>
      <t>（４６）</t>
    </r>
    <r>
      <rPr>
        <sz val="11"/>
        <rFont val="ＭＳ Ｐ明朝"/>
        <family val="1"/>
      </rPr>
      <t>利用者に関する情報を適切に記録し、担当者間で共有している。</t>
    </r>
  </si>
  <si>
    <r>
      <t>（４７）</t>
    </r>
    <r>
      <rPr>
        <sz val="11"/>
        <rFont val="ＭＳ Ｐ明朝"/>
        <family val="1"/>
      </rPr>
      <t>利用者の記録の保管方法を定めて、それを基に適切に記録を保管している。</t>
    </r>
  </si>
  <si>
    <r>
      <t>（４８）</t>
    </r>
    <r>
      <rPr>
        <sz val="11"/>
        <rFont val="ＭＳ Ｐ明朝"/>
        <family val="1"/>
      </rPr>
      <t>サービス提供前に、必要な準備・確認を行っている。</t>
    </r>
  </si>
  <si>
    <r>
      <t>（４９）</t>
    </r>
    <r>
      <rPr>
        <sz val="11"/>
        <rFont val="ＭＳ Ｐ明朝"/>
        <family val="1"/>
      </rPr>
      <t>管理者や従業者が各種会議や委員会に参加し、事業運営に対して積極的に関わっている。</t>
    </r>
  </si>
  <si>
    <r>
      <t>（５０）</t>
    </r>
    <r>
      <rPr>
        <sz val="11"/>
        <rFont val="ＭＳ Ｐ明朝"/>
        <family val="1"/>
      </rPr>
      <t>事業所の組織体制、従業者の権限、業務分担及び協力体制を定めている。</t>
    </r>
  </si>
  <si>
    <r>
      <t>（５１）</t>
    </r>
    <r>
      <rPr>
        <sz val="11"/>
        <rFont val="ＭＳ Ｐ明朝"/>
        <family val="1"/>
      </rPr>
      <t>サービスに関する情報について、従業者が共有するための仕組みがある。</t>
    </r>
  </si>
  <si>
    <r>
      <t>（５２）</t>
    </r>
    <r>
      <rPr>
        <sz val="11"/>
        <rFont val="ＭＳ Ｐ明朝"/>
        <family val="1"/>
      </rPr>
      <t>従業者に対しての指導・助言の実施及び従業者からの相談に応じる体制がとられている。</t>
    </r>
  </si>
  <si>
    <r>
      <t>（５３）</t>
    </r>
    <r>
      <rPr>
        <sz val="11"/>
        <rFont val="ＭＳ Ｐ明朝"/>
        <family val="1"/>
      </rPr>
      <t>保健・医療・福祉サービスに関する情報を収集し、事業運営やサービス提供に役立てている。</t>
    </r>
  </si>
  <si>
    <t>Ⅰ－１：２項目</t>
  </si>
  <si>
    <t>Ⅰ－２：１項目</t>
  </si>
  <si>
    <t>Ⅰ－３：４項目</t>
  </si>
  <si>
    <t>Ⅱ－１：１項目</t>
  </si>
  <si>
    <t>Ⅱ－２：４項目</t>
  </si>
  <si>
    <t>Ⅱ－３－③：１項目</t>
  </si>
  <si>
    <t>Ⅱ－３－④：１２項目</t>
  </si>
  <si>
    <t>Ⅱ－３－⑤：１項目</t>
  </si>
  <si>
    <t>Ⅱ－３－⑥：１項目</t>
  </si>
  <si>
    <t>Ⅱ－４：４項目</t>
  </si>
  <si>
    <t>Ⅱ－５：２項目</t>
  </si>
  <si>
    <t>Ⅲ－１：３項目</t>
  </si>
  <si>
    <t>Ⅲ－２：３項目</t>
  </si>
  <si>
    <t>Ⅲ－３：１項目</t>
  </si>
  <si>
    <t>Ⅲ－４：２項目</t>
  </si>
  <si>
    <t>Ⅲ－５－①：１項目</t>
  </si>
  <si>
    <t>Ⅳ－１：２項目</t>
  </si>
  <si>
    <t>Ⅳ－２：２項目</t>
  </si>
  <si>
    <t>Ⅳ－３：１項目</t>
  </si>
  <si>
    <t>Ⅴ－１：２項目</t>
  </si>
  <si>
    <t>Ⅴ－２：２項目</t>
  </si>
  <si>
    <t>ｂ　必要な利用料の計算方法についての同意を得るための文書の同意欄に、利用者又はその家族の署名若しくは記名捺印がある。</t>
  </si>
  <si>
    <t>ａ　アセスメント（解決すべき課題の把握）のための文書に、利用者及びその家族から聴取した内容及び観察結果の記録がある。</t>
  </si>
  <si>
    <t>ａ　医師、理学療法士、作業療法士、言語聴覚士その他の従業者が共同して作成した通所リハビリテーション計画があり、かつその計画に目標及び達成時期の記載がある。</t>
  </si>
  <si>
    <t>ａ　通所リハビリテーション計画に、リハビリテーションの目標の記載がある。</t>
  </si>
  <si>
    <t>ｂ　通所リハビリテーション計画等に、サービスの実施状況及び目標の達成状況の記録がある。</t>
  </si>
  <si>
    <t>ｂ　問合せ又は見学に対応した記録がある。</t>
  </si>
  <si>
    <t>ｃ　利用者の家族への行事案内又は利用者の家族の参加が確認できる行事の実施記録がある。</t>
  </si>
  <si>
    <t>ｂ　従業者に対する認知症及び認知症ケアに関する研修の実施記録がある。</t>
  </si>
  <si>
    <t>ａ　利用者のバイタルサイン、病状等の全身状態を、‍毎回把握している記録がある。</t>
  </si>
  <si>
    <t>ｂ　入浴前に利用者ごとの健康状態（脈拍、血圧、体温等）を確認している記録がある。</t>
  </si>
  <si>
    <t>ｂ　利用者ごとに、排せつについてのチェックリスト等の記録がある。</t>
  </si>
  <si>
    <t>ｂ　トイレ内に、介助者が介助できるスペースがある。</t>
  </si>
  <si>
    <t>ｂ　利用者ごとの希望及び好み、摂取量又は嗜好の記録がある。</t>
  </si>
  <si>
    <t>ｃ　利用者ごとの希望及び好みについて検討された食事についての会議の記録がある。</t>
  </si>
  <si>
    <t>ａ　利用者ごとの栄養状態に関して、アセスメント（解決すべき課題の把握）の記録がある。</t>
  </si>
  <si>
    <t>ｃ　栄養改善のためのサービスの実施記録がある。</t>
  </si>
  <si>
    <t>ｂ　利用者ごとの口腔機能についてのアセスメント（解決すべき課題の把握）記録がある。</t>
  </si>
  <si>
    <t>ｄ　口腔機能の向上のためのサービスの実施記録がある。</t>
  </si>
  <si>
    <t>ｃ　利用者の送迎に関する心身の状況、環境等についての記載がある記録がある。</t>
  </si>
  <si>
    <t>ｄ　送迎の人員体制に、介助のための人員が配置されていることが確認できる文書がある。</t>
  </si>
  <si>
    <t>ｅ　介助のための人員の配置が確認できる運転日誌、運転記録等がある。</t>
  </si>
  <si>
    <t>ｂ　利用者ごとの体温、血圧等健康状態の記録がある。</t>
  </si>
  <si>
    <t>ｄ　健康状態に問題があると判断した利用者について、静養、部分浴、清拭等へとサービス内容を変更した記録がある。</t>
  </si>
  <si>
    <t>ｂ　個人情報の保護に関する方針について、ホームページ、パンフレット等への掲載している。</t>
  </si>
  <si>
    <t>ｂ　利用者のプライバシーの保護の取組みに関する研修の実施記録がある。</t>
  </si>
  <si>
    <t>ａ　身体的拘束等の排除のための取組みに関する施設の理念、方針等が記載された文書がある。</t>
  </si>
  <si>
    <t>ｃ　身体的拘束等の排除のための取組みに関する研修の実施記録がある。</t>
  </si>
  <si>
    <t>ａ　重要事項を記した文書等利用者に交付する文書に、相談、苦情等対応窓口及び担当者が明記されている。</t>
  </si>
  <si>
    <t>ｃ　相談、苦情等対応に関する記録がある。</t>
  </si>
  <si>
    <t>ｅ　利用者の家族の参加が確認できる意見交換会、懇談会等の記録又は利用者の家族との連絡帳等がある。</t>
  </si>
  <si>
    <t>ａ　経営改善のための会議において、利用者の意向、満足度等について検討された記録がある。</t>
  </si>
  <si>
    <t>ａ　自ら提供する通所リハビリテーションの質についての自己評価の実施記録がある。</t>
  </si>
  <si>
    <t>ｃ　マニュアル等の見直しについて検討された記録がある。</t>
  </si>
  <si>
    <t>ａ　事業所全体のサービス内容を検討する会議の設置規程等又は会議録がある。</t>
  </si>
  <si>
    <t>ｂ　現場の従業者と幹部従業者が参加する業務改善会議等の記録がある。</t>
  </si>
  <si>
    <t>ａ　組織体制、従業者の権限、業務分担及び協力体制に関する規程等がある。</t>
  </si>
  <si>
    <t>ａ　　サービスに関する情報の共有についての会議、研修、勉強会、回覧等の記録がある。</t>
  </si>
  <si>
    <t>ａ　事故の発生又はその再発の防止に関するマニュアル等がある。</t>
  </si>
  <si>
    <t>ｂ　事故事例、ヒヤリ・ハット事例等事故防止につながる事例の検討記録がある。</t>
  </si>
  <si>
    <t>ｃ　事故の発生又はその再発の防止に関する研修の実施記録がある。</t>
  </si>
  <si>
    <t>ｄ　非常災害時の避難、救出等に関する訓練の実施記録がある。</t>
  </si>
  <si>
    <t>ａ　感染症及び食中毒の発生事例、ヒヤリ・ハット事例等の検討記録がある。</t>
  </si>
  <si>
    <t>ｃ　感染症及び食中毒の予防及びまん延の防止に関する研修実施記録がある。</t>
  </si>
  <si>
    <t>次に例示される情報を収集し、共有を図っている。</t>
  </si>
  <si>
    <t>記録の保管方法については、次の点を定めている。</t>
  </si>
  <si>
    <t>Ⅰ：事業所の運営と基本方針</t>
  </si>
  <si>
    <t>Ⅰ－１：理念と職業倫理に関する取り組み</t>
  </si>
  <si>
    <t>Ⅰ－２：事業計画の策定に関する取り組み</t>
  </si>
  <si>
    <t>Ⅰ－３：事業の透明性に確保に関する取り組み</t>
  </si>
  <si>
    <t>Ⅱ：利用者本位のサービスの提供</t>
  </si>
  <si>
    <t>Ⅱ－１：利用者等の情報の把握に関する取り組み</t>
  </si>
  <si>
    <t>Ⅱ－３：利用者を尊重したサービスの提供に関する取り組み</t>
  </si>
  <si>
    <t>Ⅱ－３－①：サービス利用開始・終了時の対応</t>
  </si>
  <si>
    <t>Ⅱ－３－②：利用者及び家族とのコミュニケーション</t>
  </si>
  <si>
    <t>Ⅱ－３－③：認知症の利用者に対する配慮</t>
  </si>
  <si>
    <t>Ⅱ－３－⑤：健康管理</t>
  </si>
  <si>
    <t>Ⅱ－３－⑥：介護者への配慮・支援</t>
  </si>
  <si>
    <t>Ⅱ－５：利用者等の満足の向上に関する取り組み</t>
  </si>
  <si>
    <t>Ⅲ：サービスの質の確保</t>
  </si>
  <si>
    <t>Ⅲ－１：従業者の質の確保に向けた体制に関する取り組み</t>
  </si>
  <si>
    <t>Ⅲ－２：定期的なサービスの評価の実施に関する取り組み</t>
  </si>
  <si>
    <t>Ⅲ－３：サービスの標準化に関する取り組み</t>
  </si>
  <si>
    <t>Ⅲ－４：利用者の情報の適切な記録に関する取り組み</t>
  </si>
  <si>
    <t>Ⅲ－５：効率的なサービスの提供体制に関する取り組み</t>
  </si>
  <si>
    <t>Ⅲ－５－①：サービス提供体制</t>
  </si>
  <si>
    <t>Ⅳ：安全・安心の確保</t>
  </si>
  <si>
    <t>Ⅳ－１：事故対策に関する取り組み</t>
  </si>
  <si>
    <t>Ⅳ－２：衛生管理に関する取り組み</t>
  </si>
  <si>
    <t>Ⅳ－３：快適性に関する取り組み</t>
  </si>
  <si>
    <t>Ⅴ－１：地域住民との連携に関する取り組み</t>
  </si>
  <si>
    <t>Ⅴ－２：関係機関・職種との連携に関する取り組み</t>
  </si>
  <si>
    <t>Ⅲ－５－②：チーム体制</t>
  </si>
  <si>
    <t>ｆ　消防法令に基づいた適切な施設・設備整備や、割れにくい窓ガラス、防災加工寝具等、非常時を想定した施設、設備整備としている。</t>
  </si>
  <si>
    <t>ｇ　火災等に対しての予防対策を行っている。</t>
  </si>
  <si>
    <t>事　業　所　の　概　要　・　情　報</t>
  </si>
  <si>
    <t>記入年月日（自己評価年月日）</t>
  </si>
  <si>
    <t>西暦</t>
  </si>
  <si>
    <t>年</t>
  </si>
  <si>
    <t>月</t>
  </si>
  <si>
    <t>日</t>
  </si>
  <si>
    <t>事業所番号</t>
  </si>
  <si>
    <t>管理者・担当者氏名</t>
  </si>
  <si>
    <t>管理者</t>
  </si>
  <si>
    <t>担当者　職氏名</t>
  </si>
  <si>
    <t>所在地</t>
  </si>
  <si>
    <t>電話番号・FAX番号</t>
  </si>
  <si>
    <t>電話番号</t>
  </si>
  <si>
    <t>ＦＡＸ番号</t>
  </si>
  <si>
    <t>事業所開設年月日</t>
  </si>
  <si>
    <t>サービス提供可能時間</t>
  </si>
  <si>
    <t>月～金曜</t>
  </si>
  <si>
    <t>時</t>
  </si>
  <si>
    <t>分</t>
  </si>
  <si>
    <t>土曜</t>
  </si>
  <si>
    <t>日曜・祝日</t>
  </si>
  <si>
    <t>特記事項</t>
  </si>
  <si>
    <t>サービス提供地域</t>
  </si>
  <si>
    <t>事業所の特色・ＰＲ</t>
  </si>
  <si>
    <t>ｈ　賠償責任や災害時に備え、保険に加入している。</t>
  </si>
  <si>
    <t>ｂ　感染症及び食中毒の予防及びまん延の防止に関するマニュアル等があり、実務に活用している。</t>
  </si>
  <si>
    <t>ｄ　感染者のサービス利用を拒まず、そのための厳重な衛生管理を行っている。</t>
  </si>
  <si>
    <t>ｅ　緊急時の対応が従業者に周知徹底されている。</t>
  </si>
  <si>
    <t>ｆ　緊急時の関係機関への連絡体制が確立されている。</t>
  </si>
  <si>
    <t>ｇ　必要な手洗い等の設備機器を設置し、食前に利用者に手洗いを促す等衛生面に配慮している。</t>
  </si>
  <si>
    <t>ｈ　感染者に対する適切な対応法を助言している。</t>
  </si>
  <si>
    <t>ｉ　食品衛生のマニュアル等を作成し、知識を徹底している。</t>
  </si>
  <si>
    <t>ａ　事業の理念や方針を明文化し、適切な運営を図っている。</t>
  </si>
  <si>
    <t>ｚ　上記にチェックできる項目が全くない。</t>
  </si>
  <si>
    <t>ａ　従業者が守るべき倫理を明文化し、周知している。</t>
  </si>
  <si>
    <t>ｂ　従業者を対象とした、倫理及び法令遵守に関する研修の実施記録がある。</t>
  </si>
  <si>
    <t>ａ　毎年度の経営、運営方針等が記載されている事業計画又は年次計画がある。</t>
  </si>
  <si>
    <t>ｂ　事業計画は事業の理念・方針に基づくとともに、中・長期の運営の方針、従業者の採用、研修計画、事業経営の方針及び計画等を網羅している。</t>
  </si>
  <si>
    <t>ｃ　計画の策定にあたっては、従業者の参加を得て毎年度行っている。</t>
  </si>
  <si>
    <t>ｄ　目標や計画は従業者に徹底するとともに、達成度をもとに必要に応じて定期的に見直している。</t>
  </si>
  <si>
    <t>c</t>
  </si>
  <si>
    <t>d</t>
  </si>
  <si>
    <t>e</t>
  </si>
  <si>
    <t>b</t>
  </si>
  <si>
    <r>
      <t>（５４）</t>
    </r>
    <r>
      <rPr>
        <sz val="11"/>
        <rFont val="ＭＳ Ｐ明朝"/>
        <family val="1"/>
      </rPr>
      <t>事故の発生又はその再発を防止するための仕組みがある。</t>
    </r>
  </si>
  <si>
    <r>
      <t>（５５）</t>
    </r>
    <r>
      <rPr>
        <sz val="11"/>
        <rFont val="ＭＳ Ｐ明朝"/>
        <family val="1"/>
      </rPr>
      <t>事故の発生、非常災害時や利用者の症状の急変等緊急時に対応するための仕組みがある。</t>
    </r>
  </si>
  <si>
    <r>
      <t>（５５）</t>
    </r>
    <r>
      <rPr>
        <sz val="11"/>
        <rFont val="ＭＳ Ｐ明朝"/>
        <family val="1"/>
      </rPr>
      <t>事故の発生、非常災害時や利用者の症状の急変等緊急時に対応するための仕組みがある。</t>
    </r>
  </si>
  <si>
    <r>
      <t>（５６）</t>
    </r>
    <r>
      <rPr>
        <sz val="11"/>
        <rFont val="ＭＳ Ｐ明朝"/>
        <family val="1"/>
      </rPr>
      <t>感染症及び食中毒の発生の予防及びまん延を防止するための仕組みがある。</t>
    </r>
  </si>
  <si>
    <r>
      <t>（５７）</t>
    </r>
    <r>
      <rPr>
        <sz val="11"/>
        <rFont val="ＭＳ Ｐ明朝"/>
        <family val="1"/>
      </rPr>
      <t>サービスを提供する従業者が感染源・媒介者とならないよう必要な措置を講じていますか。</t>
    </r>
  </si>
  <si>
    <r>
      <t>（５７）</t>
    </r>
    <r>
      <rPr>
        <sz val="11"/>
        <rFont val="ＭＳ Ｐ明朝"/>
        <family val="1"/>
      </rPr>
      <t>サービスを提供する従業者が感染源・媒介者とならないよう必要な措置を講じていますか。</t>
    </r>
  </si>
  <si>
    <r>
      <t>（５８）</t>
    </r>
    <r>
      <rPr>
        <sz val="11"/>
        <rFont val="ＭＳ Ｐ明朝"/>
        <family val="1"/>
      </rPr>
      <t>施設全体の雰囲気は、利用者の快適性に配慮している。</t>
    </r>
  </si>
  <si>
    <r>
      <t>（５９）</t>
    </r>
    <r>
      <rPr>
        <sz val="11"/>
        <rFont val="ＭＳ Ｐ明朝"/>
        <family val="1"/>
      </rPr>
      <t>ボランティアを受け入れる体制が整備されている。</t>
    </r>
  </si>
  <si>
    <t>Ⅱ－３－①：３項目</t>
  </si>
  <si>
    <t>Ⅱ－３－②：２項目</t>
  </si>
  <si>
    <r>
      <t>（６０）</t>
    </r>
    <r>
      <rPr>
        <sz val="11"/>
        <rFont val="ＭＳ Ｐ明朝"/>
        <family val="1"/>
      </rPr>
      <t>事業所の行事、催し、サービス内容等について、地域への情報提供を行っている。</t>
    </r>
  </si>
  <si>
    <r>
      <t>（６１）</t>
    </r>
    <r>
      <rPr>
        <sz val="11"/>
        <rFont val="ＭＳ Ｐ明朝"/>
        <family val="1"/>
      </rPr>
      <t>関連する専門諸機関及び職種等との連携、調整を図っている。</t>
    </r>
  </si>
  <si>
    <r>
      <t>（６２）</t>
    </r>
    <r>
      <rPr>
        <sz val="11"/>
        <rFont val="ＭＳ Ｐ明朝"/>
        <family val="1"/>
      </rPr>
      <t>利用者の主治医等との連携を図っている。</t>
    </r>
  </si>
  <si>
    <t>g</t>
  </si>
  <si>
    <t>h</t>
  </si>
  <si>
    <t>f</t>
  </si>
  <si>
    <t>i</t>
  </si>
  <si>
    <t>合　　計</t>
  </si>
  <si>
    <t>このボタンをクリックすると、このシートの
１ページへ移動します。</t>
  </si>
  <si>
    <t>ｃ　開示された情報が事実ではなく誤りがあり、訂正を求められた時、事実関係を確認のうえ、直ちにその関係情報を訂正、削除する等の対応をしている。</t>
  </si>
  <si>
    <t>ａ　利用者に対して、サービス提供内容、費用の額その他の必要と認められる事項を記載した請求明細書（サービス提供証明書）を交付している。</t>
  </si>
  <si>
    <t>ａ　その日の状態にあったリハビリテーションの内容、留意点などをきめ細かく説明している。</t>
  </si>
  <si>
    <t>ｂ　利用者や家族からの意見や疑問に対してわかりやすく説明している。</t>
  </si>
  <si>
    <t>ａ　事業計画及び財務内容を閲覧に供することを明記した文書がある。又は閲覧可能な状態にしている。</t>
  </si>
  <si>
    <t>ｂ　事業所のパンフレットや広報誌、インターネット等により事業所情報を公開している。</t>
  </si>
  <si>
    <t>ｂ　利用者が利用している他の保健医療サービス又は福祉サービスの利用状況の記録がある。</t>
  </si>
  <si>
    <t>ｃ　利用者の日常生活活動及び生活環境を把握し、記録している。</t>
  </si>
  <si>
    <t>ａ　通所リハビリテーション計画を策定する過程で利用者・家族等の意見を聞く等参加を得るとともに、策定された計画について利用者・家族等に説明し、同意を得るための文書の同意欄に利用者又はその家族の署名若しくは記名捺印がある。</t>
  </si>
  <si>
    <t>ｂ　通所リハビリテーション計画を作成した際には、利用者・家族等に交付している。</t>
  </si>
  <si>
    <t>ａ　通所リハビリテーション計画の評価を記入している記録がある。</t>
  </si>
  <si>
    <t>ｂ　理学療法士、作業療法士、言語聴覚士が、利用者の心身の機能に関する評価を定期的に行い記録している。</t>
  </si>
  <si>
    <t>ｃ　通所リハビリテーション計画の見直しの結果、変更が必要な場合には、通所リハビリテーション計画に、見直した内容及び日付を記載し、変更が不要な場合には、通所リハビリテーション計画に更新日を記載している。</t>
  </si>
  <si>
    <t>ｄ　通所リハビリテーション計画の見直しの結果、居宅サービス計画の変更が必要と判断した場合、介護支援専門員に提案した記録がある。</t>
  </si>
  <si>
    <t>ａ　パンフレットやホームページ等に問い合わせ及び見学に対応できることが明記されている。</t>
  </si>
  <si>
    <t>ａ　サービスを選択するうえで必要な事項を説明するために、わかりやすい説明書やパンフレットを用意している。</t>
  </si>
  <si>
    <t>ｂ　重要事項を記した文書の同意欄に、利用申込者又はその家族の署名若しくは記名捺印がある。</t>
  </si>
  <si>
    <t>ｃ　利用申込者の判断能力が不十分な場合における家族、代理人、成年後見人等との契約書又は第三者である立会人を求めたことがわかる文書がある。</t>
  </si>
  <si>
    <t>ｄ　自らの事業所において、利用者の受入ができない場合、理由について本人並びに家族に対して、受入ができない理由をわかりやすく説明している。</t>
  </si>
  <si>
    <t>ｅ　自らの事業所のサービス利用では十分対応できない場合や、他のサービスも合わせて利用することが必要と判断された場合には、指定居宅介護支援事業者等と連携し、必要な他のサービスの紹介を行っている。</t>
  </si>
  <si>
    <t>ｆ　利用申込者にサービス受給資格があるか確認するため、利用者の被保険者証によって、被保険者資格、要介護認定の有無及び有効期間を確かめている。</t>
  </si>
  <si>
    <t>ｇ　利用者が、いつでも契約の解除ができることを説明し、また、利用者又は事業者から直ちに契約を解除することができる事由を定めている。</t>
  </si>
  <si>
    <t>ａ　家族とのコミュニケーションを確保するための連絡方法を整備している。</t>
  </si>
  <si>
    <t>ｂ　利用者の状況を、家族に対して、定期的に報告し、情報を共有している。</t>
  </si>
  <si>
    <t>ａ　個々の従業者が気をつけるだけでなく、マニュアルの作成等により事業所全体に対して利用者を尊重した対応（言葉づかい等）が徹底されるようなシステムがある。</t>
  </si>
  <si>
    <t>ｂ　日常生活の各場面でも言葉かけを行い、特に会話の不足している利用者には気を配り、コミュニケーションの工夫をしている。</t>
  </si>
  <si>
    <t>ａ　認知症の利用者への対応及び認知症ケアに関するマニュアル等があり、実務に活用している。</t>
  </si>
  <si>
    <t>ｃ　一定期間観察と分析を行い、行動パターンや危険性を把握しサービス計画を作成している。</t>
  </si>
  <si>
    <t>ｄ　残存能力を的確に把握・評価し、適切なサービスが提供できるよう配慮している。</t>
  </si>
  <si>
    <t>ｅ　サービス提供時には、穏やかな雰囲気をつくり、利用者のペースにあわせ、安心してリハビリテーションが受けられるよう不安の解消に配慮している。</t>
  </si>
  <si>
    <t>ｆ　利用者の状態にあわせ、リハビリテーションを実施する時間帯や実施時間の長さ等に配慮している。</t>
  </si>
  <si>
    <t>ｇ　医療ソーシャルワーカーや介護支援専門員等と連携し効果的なリハビリテーションの実施に努めている。</t>
  </si>
  <si>
    <t>ｈ　必要に応じてグループに分け、利用者の状態（ペース）にあわせ、穏やかな雰囲気の中でリハビリテーションを実施している。</t>
  </si>
  <si>
    <t>ａ　訓練室のプログラムだけでなく、日常生活の中でのプログラムも組んでいる。</t>
  </si>
  <si>
    <t>％</t>
  </si>
  <si>
    <t>%</t>
  </si>
  <si>
    <t>ａ</t>
  </si>
  <si>
    <t>ｂ</t>
  </si>
  <si>
    <t>b</t>
  </si>
  <si>
    <t>b</t>
  </si>
  <si>
    <t>計</t>
  </si>
  <si>
    <t>ｅ</t>
  </si>
  <si>
    <t>ｃ</t>
  </si>
  <si>
    <t>c</t>
  </si>
  <si>
    <t>ｚ</t>
  </si>
  <si>
    <t>z</t>
  </si>
  <si>
    <t>ｄ</t>
  </si>
  <si>
    <t>d</t>
  </si>
  <si>
    <t>z</t>
  </si>
  <si>
    <t>e</t>
  </si>
  <si>
    <t>f</t>
  </si>
  <si>
    <t>g</t>
  </si>
  <si>
    <t>計</t>
  </si>
  <si>
    <t>h</t>
  </si>
  <si>
    <t>Ⅴ　　地域住民・関係機関との連携</t>
  </si>
  <si>
    <t>№</t>
  </si>
  <si>
    <t>項目№</t>
  </si>
  <si>
    <t>項目の内容</t>
  </si>
  <si>
    <t>評価日</t>
  </si>
  <si>
    <t>評価結果</t>
  </si>
  <si>
    <t>評価結果の理由</t>
  </si>
  <si>
    <t>改善の優先順位</t>
  </si>
  <si>
    <t>改善内容・目標</t>
  </si>
  <si>
    <t>改善時期</t>
  </si>
  <si>
    <t>改善結果</t>
  </si>
  <si>
    <t>改善終了日</t>
  </si>
  <si>
    <t>「自己評価」課題改善計画表</t>
  </si>
  <si>
    <t>記入者名</t>
  </si>
  <si>
    <t>Ⅰ－２：</t>
  </si>
  <si>
    <t>Ⅰ－３：</t>
  </si>
  <si>
    <t>Ⅱ－２：</t>
  </si>
  <si>
    <t>Ⅱ－３：</t>
  </si>
  <si>
    <t>従業者の質の確保に向けた体制に関する取り組み</t>
  </si>
  <si>
    <t>Ⅲ－２：</t>
  </si>
  <si>
    <t>Ⅲ－３：</t>
  </si>
  <si>
    <t>サービス標準化に関する取り組み</t>
  </si>
  <si>
    <t>Ⅲ－４：</t>
  </si>
  <si>
    <t>利用者の情報の適切な記録に関する取り組み</t>
  </si>
  <si>
    <t>Ⅲ－５：</t>
  </si>
  <si>
    <t>効率的なサービスの提供体制に関する取り組み</t>
  </si>
  <si>
    <t>サービス提供体制</t>
  </si>
  <si>
    <t>Ⅳ－２：</t>
  </si>
  <si>
    <t>Ⅳ－３：</t>
  </si>
  <si>
    <t>Ⅴ－２：</t>
  </si>
  <si>
    <t>　　目　次</t>
  </si>
  <si>
    <t>事業所の運営と基本方針</t>
  </si>
  <si>
    <t>利用者本位のサービスの提供</t>
  </si>
  <si>
    <t>サービスの質の確保</t>
  </si>
  <si>
    <t>安全・安心の確保</t>
  </si>
  <si>
    <t>（通所リハビリテーション）</t>
  </si>
  <si>
    <t>サービス利用開始・終了時の対応</t>
  </si>
  <si>
    <t>利用者及び家族とのコミュニケーション</t>
  </si>
  <si>
    <t>個々のサービス及び支援</t>
  </si>
  <si>
    <t>介護者への配慮・支援</t>
  </si>
  <si>
    <t>利用者及び家族の個人情報及びプライバシー保護に関する取り組み</t>
  </si>
  <si>
    <t>Ⅲ－５－②：４項目</t>
  </si>
  <si>
    <t>Ⅲ－５－③：必要な情報の収集</t>
  </si>
  <si>
    <t>Ⅲ－５－③：１項目</t>
  </si>
  <si>
    <t>I　　事業所の運営と基本方針</t>
  </si>
  <si>
    <t>Ⅱ　　利用者本位のサービス提供</t>
  </si>
  <si>
    <t>Ⅲ　　サービスの質の確保</t>
  </si>
  <si>
    <t>Ⅳ　　安全・安心の確保</t>
  </si>
  <si>
    <t>i</t>
  </si>
  <si>
    <t>j</t>
  </si>
  <si>
    <t>k</t>
  </si>
  <si>
    <t>ｂ　日常生活において、自立支援を前提とした環境を整え、その取り組みについて、利用者や家族等に説明し同意を得ている。</t>
  </si>
  <si>
    <t>ｃ　日常生活の中で各利用者の状況に応じたリハビリテーションの課題や方法を明らかにしている。</t>
  </si>
  <si>
    <t>ｂ　通所リハビリテーション計画に従い、通所リハビリテーションを定期的に行った記録がある。</t>
  </si>
  <si>
    <t>ａ　利用者の意向を十分に把握し、趣味や興味を重視した計画に努めている。</t>
  </si>
  <si>
    <t>ｂ　レクリエーションの内容を利用者が理解できるよう個々に説明している。</t>
  </si>
  <si>
    <t>ｃ　参加するか否かを利用者が選択している。</t>
  </si>
  <si>
    <t>ａ　入浴介助についての記載があるマニュアル等があり、実務に活用している。</t>
  </si>
  <si>
    <t>ｃ　健康状態に問題があると判断した利用者について、静養、部分浴、清拭等へとサービス内容を変更した記録がある。</t>
  </si>
  <si>
    <t>ｄ　利用者が入浴・保清することを十分納得した上で行っている。</t>
  </si>
  <si>
    <t>ｅ　脱衣所の確保（浴室との区別）、性別配慮、タオルの確保（プライバシー保護用・洗顔用）、カーテン等の使用、ポケットの中身や下着類の適切な整理・保管などを行い、利用者の羞恥心に配慮している。</t>
  </si>
  <si>
    <t>ｆ　特浴・一般浴等数種類の用意、入浴用品の個別使用、脱衣室の保温、安全確認、感染症患者の入浴順の配慮等を行っている。</t>
  </si>
  <si>
    <t>ｇ　ストレッチャーの使用方法の配慮や安心感を与える工夫を行っている。</t>
  </si>
  <si>
    <t>ａ　排せつ介助について、又排せつ介助時の利用者のプライバシーへの配慮についての記載があるマニュアル等がある。</t>
  </si>
  <si>
    <t>ｃ　精神機能の低下している利用者や、オムツ利用者もなるべくトイレで介助するように、言葉かけ等で誘導を行い、トイレでの排せつを促している。</t>
  </si>
  <si>
    <t>ｄ　気兼ねしないよう手際よく、必要に応じて励ましの言葉かけをしている。</t>
  </si>
  <si>
    <t>ｅ　不必要な皮膚の露出は避けるなど、プライバシーに配慮している。</t>
  </si>
  <si>
    <t>ｆ　排せつ自立を促すためにオムツ、便器、尿器を数種類準備し、利用者に適したものを使用している。</t>
  </si>
  <si>
    <t>ｇ　ペーパー類を取りやすい位置に配慮したり、トイレの保温に努める。特に冬季には排せつ器具、排せつ場所の保温に留意する。</t>
  </si>
  <si>
    <t>ｈ　オムツ使用者にはベッド周りにカーテン等を使用している。</t>
  </si>
  <si>
    <t>ｉ　介助中の利用者の氏名を呼ぶ時は、大声で呼ばないなどの配慮をしている。</t>
  </si>
  <si>
    <t>ｊ　排気や消臭スプレー等の手際よい処理で臭いを残さないようにしている。</t>
  </si>
  <si>
    <t>ａ　トイレの手すりがある。</t>
  </si>
  <si>
    <t>ｃ　車いす対応が可能なトイレがある。</t>
  </si>
  <si>
    <t>通所リハビリテーション</t>
  </si>
  <si>
    <t>ａ　食事介助についての記載があるマニュアル等があり、実務に活用している。</t>
  </si>
  <si>
    <t>ｂ　心身の状態に合った座位時間の調整をしている。</t>
  </si>
  <si>
    <t>〒</t>
  </si>
  <si>
    <t>ホームページアドレス</t>
  </si>
  <si>
    <t>～</t>
  </si>
  <si>
    <t>Ⅰ</t>
  </si>
  <si>
    <t>Ⅰ－１：</t>
  </si>
  <si>
    <t>Ⅱ</t>
  </si>
  <si>
    <t>Ⅱ－１：</t>
  </si>
  <si>
    <t>Ⅱ－３－①：</t>
  </si>
  <si>
    <t>Ⅱ－３－②：</t>
  </si>
  <si>
    <t>Ⅱ－３－③：</t>
  </si>
  <si>
    <t>認知症の利用者に対する配慮</t>
  </si>
  <si>
    <t>Ⅱ－３－④：</t>
  </si>
  <si>
    <t>Ⅱ－３－⑤：</t>
  </si>
  <si>
    <t>健康管理</t>
  </si>
  <si>
    <t>Ⅱ－３－⑥：</t>
  </si>
  <si>
    <t>Ⅱ－４：</t>
  </si>
  <si>
    <t>Ⅱ－５：</t>
  </si>
  <si>
    <t>Ⅲ</t>
  </si>
  <si>
    <t>Ⅲ－１：</t>
  </si>
  <si>
    <t>定期的なサービスの評価の実施に関する取り組み</t>
  </si>
  <si>
    <t>Ⅲ－５－①：</t>
  </si>
  <si>
    <t>Ⅲ－５－②：</t>
  </si>
  <si>
    <t>チーム体制</t>
  </si>
  <si>
    <t>Ⅲ－５－③：</t>
  </si>
  <si>
    <t>必要な情報の収集</t>
  </si>
  <si>
    <t>Ⅳ</t>
  </si>
  <si>
    <t>Ⅳ－１：</t>
  </si>
  <si>
    <t>事故対策に関する取り組み</t>
  </si>
  <si>
    <t>衛生管理に関する取り組み</t>
  </si>
  <si>
    <t>快適性に関する取り組み</t>
  </si>
  <si>
    <t>Ⅴ</t>
  </si>
  <si>
    <t>地域住民・関係機関との連携</t>
  </si>
  <si>
    <t>Ⅴ－１：</t>
  </si>
  <si>
    <t>地域住民との連携に関する取り組み</t>
  </si>
  <si>
    <t>関係機関・職種との連携に関する取り組み</t>
  </si>
  <si>
    <t>№</t>
  </si>
  <si>
    <t>Ⅰ－２：事業計画の策定に関する取り組み</t>
  </si>
  <si>
    <t>Ⅳ：安全・安心の確保</t>
  </si>
  <si>
    <t>事業所の行事、催し、サービス内容等について、地域への情報提供を行っている。</t>
  </si>
  <si>
    <t>１－①</t>
  </si>
  <si>
    <t>１－②</t>
  </si>
  <si>
    <t>１－③</t>
  </si>
  <si>
    <t>２－①</t>
  </si>
  <si>
    <t>２－②</t>
  </si>
  <si>
    <t>２－③</t>
  </si>
  <si>
    <t>２－④</t>
  </si>
  <si>
    <t>２－⑤</t>
  </si>
  <si>
    <t>衛生管理に関する取り組み</t>
  </si>
  <si>
    <t>関係機関・職種との連携に関する取り組み</t>
  </si>
  <si>
    <t>ｃ　嚥下しやすい姿勢を保ち利き手の自由を確保している。</t>
  </si>
  <si>
    <t>ｄ　自分のペースで食べられるように、身体状況にあわせて福祉用具や食器を工夫している。</t>
  </si>
  <si>
    <t>ｅ　利用者に言葉かけを行いながら、あせらずに食べられるようにしている。</t>
  </si>
  <si>
    <t>ｆ　一回のスプーン使用などによる量に気を配り、飲み込んだのを確認した後、次の介助をしている。</t>
  </si>
  <si>
    <t>ｇ　食事をおいしく食べられる雰囲気づくりを行っている。</t>
  </si>
  <si>
    <t>ａ　利用者の状況を総合的に考え、利用者の状態や食習慣に対応した食事が用意できる。</t>
  </si>
  <si>
    <t>ｂ　栄養士や保健・医療スタッフとの連絡調整ができており個別の状態に対応した、又は歯痛・発熱などの一時的・突発的な状況にも即応した食事が用意できている。</t>
  </si>
  <si>
    <t>ｃ　粥・パン・穀物等主食も多彩に用意するなど代替食の用意ができる。</t>
  </si>
  <si>
    <t>ｄ　必要に応じて補食を行っている。</t>
  </si>
  <si>
    <t>ａ　食事について、利用者の希望及び好みを聞くことについての記載があるマニュアル等があり、実務に活用している。</t>
  </si>
  <si>
    <t>ａ　口腔ケアについての記載があるマニュアルがあり、実務に活用している。</t>
  </si>
  <si>
    <t>ｃ　口腔機能の改善のための計画について、署名若しくは記名捺印により同意を得ている。</t>
  </si>
  <si>
    <t>ｅ　ブラッシングやうがい等日常の口腔ケアについて、必要に応じて利用者・家族等に助言している。</t>
  </si>
  <si>
    <t>ａ　利用者の状況に応じた送迎についての記載があるマニュアル等があり、実務に活用している。</t>
  </si>
  <si>
    <t>ｂ　送迎予定等についての同意を得るための文書の同意欄に、利用者又はその家族の署名若しくは記名捺印がある。</t>
  </si>
  <si>
    <t>ｆ　送迎を効率的に行うため、送迎経路の調整を常に図っている。</t>
  </si>
  <si>
    <t>ｇ　個々の利用者の乗車時間が１時間を超す場合は、改善を検討している。</t>
  </si>
  <si>
    <t>ｈ　利用者の種々の状態に対応できる車種を用意している。</t>
  </si>
  <si>
    <t>ｉ　常に利用者の状況を観察して変化を把握し、無理のない送迎を心がけている。</t>
  </si>
  <si>
    <t>ｊ　緊急時の対応が可能なように、送迎車に携帯電話等を配置し、運転手以外に１名以上の従業者が同乗している。</t>
  </si>
  <si>
    <t>ｋ　問題が発生したときには、すみやかに送迎方法と順番を変えることができる仕組みを考えている。</t>
  </si>
  <si>
    <t>ａ　利用者の健康管理についての記載があるマニュアル等があり、実務に活用している。</t>
  </si>
  <si>
    <t>Ⅱ－４：利用者及び家族の個人情報及びプライバシー保護に関する取り組み</t>
  </si>
  <si>
    <t>Ⅴ：地域住民・関係機関等との連携</t>
  </si>
  <si>
    <t>ｃ　健康状態に問題があると判断した時は、利用者の家族、主治医等に連絡し、必要があれば指示を仰ぎ必要な支援を行っている。また、その連絡の記録がある。</t>
  </si>
  <si>
    <t>ｅ　脱水症対策（水分補給）を行っている。</t>
  </si>
  <si>
    <t>ａ　利用者の家族に対して個別相談・援助として介護技術指導を行っている。</t>
  </si>
  <si>
    <t>ｂ　地域で実施されている健康教室や食事会等に参加するよう働きかけている。</t>
  </si>
  <si>
    <t>ｃ　家族の悩み事や相談を受けとめるように努めている。</t>
  </si>
  <si>
    <t>ｃ　利用者及びその家族の個人情報の利用目的の変更時には、利用者に対する通知又は公表を行い、また写しを保管している。</t>
  </si>
  <si>
    <t>ｄ　利用者に係わる情報の取り扱いについて、細心の注意を払い、守秘に努めるよう従業者に徹底している。</t>
  </si>
  <si>
    <t>ｅ　必要に応じ関係機関に利用者に係わる情報を提供する場合には、本人やその家族の同意を文書によって得ている。</t>
  </si>
  <si>
    <t>ａ　利用者のプライバシーの保護の取組みに関するマニュアル等があり、実務に活用している。</t>
  </si>
  <si>
    <t>ｃ　利用者を「一個人の人格」として尊重する教育を重視し、利用者の呼称等にも留意している。</t>
  </si>
  <si>
    <t>ｄ　認知症高齢者等の権利に関しても十分な配慮を行っている。</t>
  </si>
  <si>
    <t>ａ　従業者に対しては、虐待・人権侵害に対する啓発に努めている。</t>
  </si>
  <si>
    <t>ｂ　利用者の身体状況や生活環境などから、虐待・人権侵害を受けているか否かの把握に努めている。</t>
  </si>
  <si>
    <t>ｃ　利用者の家族等による虐待・人権侵害の場面に遭遇した場合、その行為が虐待・人権侵害であると気づくよう助言に努めている。</t>
  </si>
  <si>
    <t>ｂ　身体的拘束等の排除のための取組みに関するマニュアル等があり、実務に活用している。</t>
  </si>
  <si>
    <t>通所リハビリテーション計画の策定・評価に関する取り組み</t>
  </si>
  <si>
    <t>利用者及び家族の個人情報保護及びプライバシー保護に関する取り組み</t>
  </si>
  <si>
    <t>利用者等の満足の向上に関する取り組み</t>
  </si>
  <si>
    <t>従業者の質の確保に向けた体制に関する取り組み</t>
  </si>
  <si>
    <t>地域住民との連携に関する取り組み</t>
  </si>
  <si>
    <t>快適性に関する取り組み</t>
  </si>
  <si>
    <t>ｂ　相談、苦情等対応に関するマニュアル等があり、実務に活用している。</t>
  </si>
  <si>
    <t>ｆ　トラブル等があった場合、担当従業者、サービス担当責任者ができるだけ早く話を聞く機会をもっている。</t>
  </si>
  <si>
    <t>ｇ　第三者委員を積極的に受け入れている。</t>
  </si>
  <si>
    <t>ｈ　相談、苦情対応の結果について、利用者又はその家族に対して説明し、理解を得た記録がある。</t>
  </si>
  <si>
    <t>ａ　従業者の接遇についての記載があるマニュアル等があり、実務に活用している。</t>
  </si>
  <si>
    <t>ｂ　従業者の接遇に関する研修の実施記録がある。</t>
  </si>
  <si>
    <t>ａ　常勤及び非常勤の全ての従業者（新任・現任）を対象とする通所リハビリテーションに関する研修計画がある。</t>
  </si>
  <si>
    <t>ｂ　常勤及び非常勤の全ての従業者（新任・現任）を対象とする通所リハビリテーションに関する研修の実施記録がある。</t>
  </si>
  <si>
    <t>ｃ　職場内研修（ＯＪＴ）を、従業者の状況に応じ適切な方法で実施している。</t>
  </si>
  <si>
    <t>ｄ　県や団体の行う研修計画を把握して参加計画を立てている。</t>
  </si>
  <si>
    <t>ｅ　外部研修に従業者が参加した場合には、他の従業者に伝達するよう努めている。</t>
  </si>
  <si>
    <t>ｆ　外部研修だけでなく、事例研究会等の従業者研修や勉強会を企画し計画的に行っている。</t>
  </si>
  <si>
    <t>ａ　外部の学会、研究会等への参加を促進している。</t>
  </si>
  <si>
    <t>ｂ　研究会の定期開催、外部講師、指導者への依頼を行うなど、調査研究の推進、指導体制を整備している。</t>
  </si>
  <si>
    <t>ｃ　従業者の専門資格取得を積極的に進めている。</t>
  </si>
  <si>
    <t>ｂ　評価することを目的にした評価作業ではなく、一定期間ごとに評価作業を繰り返し、確実に業務改善に結びつけている。</t>
  </si>
  <si>
    <t>ａ　サービスの質の向上のため、一層の効果が得られるよう自己評価だけでなく、第三者評価機関による客観的な評価を受けている。</t>
  </si>
  <si>
    <t>ａ　公表の対象である場合は、年に１回、基本・調査情報を報告し、調査情報については事実確認調査を受け、その結果を含めた介護サービス情報を公開している。</t>
  </si>
  <si>
    <t>ｂ　公表の対象となっていない。
（県が策定する「報告・調査・公表計画」の策定基準日前１年間の介護報酬支払い実績が、１００万円を超える事業所が対象となります。）</t>
  </si>
  <si>
    <t>ａ　サービスに関するマニュアルを整備し、従業者が自由に閲覧できる場所に設置してある。</t>
  </si>
  <si>
    <t>ｂ　マニュアル等の内容には、個々のサービスの留意点や具体的手順、その他重要事項を盛り込んでいる。</t>
  </si>
  <si>
    <t>ａ　利用者へのサービス提供を行う際に効率的な記録用紙を事業所独自に作成している。</t>
  </si>
  <si>
    <t>ｂ　統一的な記入方法を推進している。</t>
  </si>
  <si>
    <t>ｃ　サービス提供票から、サービス提供記録、相談・情報提供に関する記録を利用者ごとにファイルする等、一元的に整理している。</t>
  </si>
  <si>
    <t>ｄ　記録の特記事項等については、適切な報告、連絡、相談、引継ぎについて記入している。</t>
  </si>
  <si>
    <t>ｅ　記録を作成することにより、サービス提供内容を整理し、客観的に見直している。</t>
  </si>
  <si>
    <t>ａ　記録の保管責任者</t>
  </si>
  <si>
    <t>ｂ　記録の保管場所</t>
  </si>
  <si>
    <t>ｃ　記録の利用方法とその手続き</t>
  </si>
  <si>
    <t>ｄ　記録の保管期間</t>
  </si>
  <si>
    <t>ｅ　保管期間終了後の処理方法</t>
  </si>
  <si>
    <t>ａ　定例のミーティングを行い、連絡事項の確認を行っている。</t>
  </si>
  <si>
    <t>ｂ　利用者の記録を確認し、サービス提供の留意点を確認するとともに、必要に応じて関係機関等に連絡をとっている。</t>
  </si>
  <si>
    <t>ｃ　必要な備品等を準備している。</t>
  </si>
  <si>
    <t>ｃ　職員会議を定例化している。</t>
  </si>
  <si>
    <t>ｄ　適切な構成員のもとに各種会議や委員会を設置し随時民主的な活動を行っている。</t>
  </si>
  <si>
    <t>ａ　管理者と担当者との間に十分な理解と疎通が図られた上で、サービス実施状況の定期的又は随時の報告、確認を行い、必要に応じて管理者等からの助言・指導が行われる体制をとっている。</t>
  </si>
  <si>
    <t>ａ　行政の施策動向の情報</t>
  </si>
  <si>
    <t>ｃ　利用者・家族等の希望が記入された通所リハビリテーション計画又は通所リハビリテーション計画の検討会議の記録がある。</t>
  </si>
  <si>
    <t>ａ　必要な情報の提供やアドバイスを利用者・家族等にわかりやすく行っている。</t>
  </si>
  <si>
    <t>ｂ　利用終了時に他の事業者が選定された際に、本人・家族等の状況を他の事業所へ情報提供する場合は、あらかじめ利用者・家族等の同意を必要に応じて得ている。</t>
  </si>
  <si>
    <t>ｄ　利用者・家族等との懇談（話し合い）の機会を定期的にもち、苦情・訴えを聞き、サービスのあり方を見直している。</t>
  </si>
  <si>
    <r>
      <t>（３８）</t>
    </r>
    <r>
      <rPr>
        <sz val="11"/>
        <rFont val="ＭＳ Ｐ明朝"/>
        <family val="1"/>
      </rPr>
      <t>利用者・家族等の意向、意向調査結果、満足度調査結果等を、経営改善プロセスに反映する仕組みがある。</t>
    </r>
  </si>
  <si>
    <t>ｂ　利用者・家族等からの意見や評価を調査やアンケートによって定期的に実施している。</t>
  </si>
  <si>
    <t>ｂ　事業理念や方針を従業者や利用者・家族等の目につく場所に掲示する等、周知徹底するよう努めている。</t>
  </si>
  <si>
    <r>
      <t>（４）</t>
    </r>
    <r>
      <rPr>
        <sz val="11"/>
        <rFont val="ＭＳ Ｐ明朝"/>
        <family val="1"/>
      </rPr>
      <t>利用者・家族等の求めに応じて、サービス提供記録を開示している。</t>
    </r>
  </si>
  <si>
    <t>ａ　利用者・家族等の求めに応じて、サービス提供記録を開示することを明記した文書がある。</t>
  </si>
  <si>
    <t>ｂ　利用者・家族等から利用者・家族等の基本情報に関する台帳、通所リハビリテーション計画の作成に関する記録、ケアカンファレンスの議事録、サービス提供に関する記録の閲覧・複写について請求があった場合、直ちに関係の情報を開示して対応している。</t>
  </si>
  <si>
    <t>ｂ　利用者ごとの栄養ケア計画についての同意を得るための文書の同意欄に、利用者又はその家族の署名若しくは記名捺印がある。</t>
  </si>
  <si>
    <t>ａ　利用者及びその家族の個人情報の利用目的及び保護を明記した文書について、事業所内に掲示するとともに、利用者・家族等に対して配布するための文書がある。</t>
  </si>
  <si>
    <r>
      <t>（３７）</t>
    </r>
    <r>
      <rPr>
        <sz val="11"/>
        <rFont val="ＭＳ Ｐ明朝"/>
        <family val="1"/>
      </rPr>
      <t>利用者・家族等からの相談、苦情等に対応する仕組みがあり、サービスの改善につなげている。</t>
    </r>
  </si>
  <si>
    <r>
      <t>（５）</t>
    </r>
    <r>
      <rPr>
        <sz val="11"/>
        <rFont val="ＭＳ Ｐ明朝"/>
        <family val="1"/>
      </rPr>
      <t>利用者・家族等に対して、必要な利用料の計算方法について説明し、同意を得ており、利用料請求の際には、請求明細書を交付している。</t>
    </r>
  </si>
  <si>
    <r>
      <t>（１４）</t>
    </r>
    <r>
      <rPr>
        <sz val="11"/>
        <rFont val="ＭＳ Ｐ明朝"/>
        <family val="1"/>
      </rPr>
      <t>利用申込者との契約にあたり、適切な対応をしている。</t>
    </r>
  </si>
  <si>
    <t>自己評価結果集計表</t>
  </si>
  <si>
    <t>事業所名：</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</si>
  <si>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</si>
  <si>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</si>
  <si>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</si>
  <si>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</si>
  <si>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</si>
  <si>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</si>
  <si>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</si>
  <si>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</si>
  <si>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事業計画の策定に関する取り組み</t>
  </si>
  <si>
    <t>事業の透明性の確保に関する取り組み</t>
  </si>
  <si>
    <t>計</t>
  </si>
  <si>
    <t>Ⅱ　　利用者本位のサービス提供</t>
  </si>
  <si>
    <t>利用者等の情報の把握に関する取り組み</t>
  </si>
  <si>
    <t>利用者を尊重したサービスの提供に関する取り組み</t>
  </si>
  <si>
    <t>Ⅲ　　サービスの質の確保</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</si>
</sst>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mm/dd"/>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0.0;[Red]\-#,##0.0"/>
    <numFmt numFmtId="186" formatCode="#,##0_ "/>
    <numFmt numFmtId="187" formatCode="&quot;＝&quot;General&quot;＝&quot;"/>
    <numFmt numFmtId="188" formatCode="General&quot;点&quot;"/>
    <numFmt numFmtId="189" formatCode="\(General&quot;点&quot;\)"/>
    <numFmt numFmtId="190" formatCode="General&quot;人&quot;"/>
    <numFmt numFmtId="191" formatCode="\(General&quot;Ｐ&quot;\)"/>
    <numFmt numFmtId="192" formatCode="General&quot;Ｐ&quot;"/>
    <numFmt numFmtId="193" formatCode="\(General\)"/>
    <numFmt numFmtId="194" formatCode="0;[Red]0"/>
    <numFmt numFmtId="195" formatCode="[&lt;=999]000;000\-0000"/>
    <numFmt numFmtId="196" formatCode="_-* #,##0_-;\-* #,##0_-;_-* &quot;-&quot;_-;_-@_-"/>
    <numFmt numFmtId="197" formatCode="mmm\-yyyy"/>
    <numFmt numFmtId="198" formatCode="General&quot;件&quot;"/>
  </numFmts>
  <fonts count="3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sz val="11"/>
      <name val="ＭＳ Ｐ明朝"/>
      <family val="1"/>
    </font>
    <font>
      <sz val="9"/>
      <name val="ＭＳ Ｐ明朝"/>
      <family val="1"/>
    </font>
    <font>
      <sz val="9"/>
      <name val="MS UI Gothic"/>
      <family val="3"/>
    </font>
    <font>
      <sz val="10"/>
      <name val="ＭＳ Ｐ明朝"/>
      <family val="1"/>
    </font>
    <font>
      <b/>
      <sz val="11"/>
      <color indexed="12"/>
      <name val="ＭＳ Ｐ明朝"/>
      <family val="1"/>
    </font>
    <font>
      <sz val="12"/>
      <name val="ＭＳ Ｐゴシック"/>
      <family val="3"/>
    </font>
    <font>
      <b/>
      <sz val="14"/>
      <name val="ＭＳ Ｐゴシック"/>
      <family val="3"/>
    </font>
    <font>
      <b/>
      <sz val="12"/>
      <name val="ＭＳ Ｐゴシック"/>
      <family val="3"/>
    </font>
    <font>
      <b/>
      <sz val="11"/>
      <name val="ＭＳ Ｐゴシック"/>
      <family val="3"/>
    </font>
    <font>
      <b/>
      <sz val="18"/>
      <name val="ＭＳ Ｐ明朝"/>
      <family val="1"/>
    </font>
    <font>
      <b/>
      <sz val="20"/>
      <name val="ＭＳ Ｐ明朝"/>
      <family val="1"/>
    </font>
    <font>
      <b/>
      <sz val="14"/>
      <name val="ＭＳ Ｐ明朝"/>
      <family val="1"/>
    </font>
    <font>
      <b/>
      <sz val="20"/>
      <name val="ＭＳ Ｐゴシック"/>
      <family val="3"/>
    </font>
    <font>
      <sz val="14"/>
      <name val="ＭＳ Ｐ明朝"/>
      <family val="1"/>
    </font>
    <font>
      <b/>
      <sz val="12"/>
      <name val="ＭＳ Ｐ明朝"/>
      <family val="1"/>
    </font>
    <font>
      <sz val="17"/>
      <name val="ＭＳ Ｐゴシック"/>
      <family val="3"/>
    </font>
    <font>
      <u val="single"/>
      <sz val="11"/>
      <name val="ＭＳ Ｐ明朝"/>
      <family val="1"/>
    </font>
    <font>
      <sz val="12"/>
      <name val="ＭＳ Ｐ明朝"/>
      <family val="1"/>
    </font>
    <font>
      <sz val="18"/>
      <name val="ＭＳ Ｐ明朝"/>
      <family val="1"/>
    </font>
    <font>
      <sz val="16"/>
      <name val="ＭＳ Ｐ明朝"/>
      <family val="1"/>
    </font>
    <font>
      <u val="single"/>
      <sz val="18"/>
      <name val="ＭＳ Ｐ明朝"/>
      <family val="1"/>
    </font>
    <font>
      <b/>
      <sz val="10"/>
      <name val="ＭＳ Ｐ明朝"/>
      <family val="1"/>
    </font>
    <font>
      <b/>
      <sz val="16"/>
      <name val="ＭＳ Ｐ明朝"/>
      <family val="1"/>
    </font>
    <font>
      <u val="single"/>
      <sz val="14"/>
      <name val="ＭＳ Ｐ明朝"/>
      <family val="1"/>
    </font>
    <font>
      <b/>
      <u val="single"/>
      <sz val="18"/>
      <name val="ＭＳ Ｐ明朝"/>
      <family val="1"/>
    </font>
    <font>
      <sz val="1"/>
      <name val="ＭＳ Ｐ明朝"/>
      <family val="1"/>
    </font>
  </fonts>
  <fills count="10">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87">
    <border>
      <left/>
      <right/>
      <top/>
      <bottom/>
      <diagonal/>
    </border>
    <border>
      <left style="double"/>
      <right style="double"/>
      <top style="double"/>
      <bottom style="double"/>
    </border>
    <border>
      <left>
        <color indexed="63"/>
      </left>
      <right>
        <color indexed="63"/>
      </right>
      <top style="double"/>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double"/>
      <top style="double"/>
      <bottom style="double"/>
    </border>
    <border>
      <left style="double"/>
      <right style="double"/>
      <top style="double"/>
      <bottom style="thin"/>
    </border>
    <border>
      <left style="double"/>
      <right style="double"/>
      <top>
        <color indexed="63"/>
      </top>
      <bottom>
        <color indexed="63"/>
      </bottom>
    </border>
    <border>
      <left style="double"/>
      <right>
        <color indexed="63"/>
      </right>
      <top style="double"/>
      <bottom>
        <color indexed="63"/>
      </bottom>
    </border>
    <border>
      <left style="double"/>
      <right style="double"/>
      <top style="double"/>
      <bottom>
        <color indexed="63"/>
      </bottom>
    </border>
    <border>
      <left style="double"/>
      <right style="double"/>
      <top style="thin"/>
      <bottom style="thin"/>
    </border>
    <border>
      <left style="double"/>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double"/>
      <top style="thin"/>
      <bottom style="double"/>
    </border>
    <border>
      <left>
        <color indexed="63"/>
      </left>
      <right style="double"/>
      <top style="thin"/>
      <bottom style="double"/>
    </border>
    <border>
      <left style="double"/>
      <right>
        <color indexed="63"/>
      </right>
      <top>
        <color indexed="63"/>
      </top>
      <bottom style="double"/>
    </border>
    <border>
      <left style="double"/>
      <right style="double"/>
      <top>
        <color indexed="63"/>
      </top>
      <bottom style="double"/>
    </border>
    <border>
      <left>
        <color indexed="63"/>
      </left>
      <right style="double"/>
      <top>
        <color indexed="63"/>
      </top>
      <bottom style="double"/>
    </border>
    <border>
      <left style="double"/>
      <right style="double"/>
      <top style="dashed"/>
      <bottom style="thin"/>
    </border>
    <border>
      <left>
        <color indexed="63"/>
      </left>
      <right style="double"/>
      <top style="double"/>
      <bottom>
        <color indexed="63"/>
      </bottom>
    </border>
    <border>
      <left style="double"/>
      <right style="double"/>
      <top>
        <color indexed="63"/>
      </top>
      <bottom style="thin"/>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double"/>
      <bottom style="double"/>
    </border>
    <border>
      <left style="thin"/>
      <right style="thin"/>
      <top style="double"/>
      <bottom style="double"/>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color indexed="63"/>
      </right>
      <top style="double"/>
      <bottom style="thin"/>
    </border>
    <border>
      <left style="thin"/>
      <right style="medium"/>
      <top style="double"/>
      <bottom style="thin"/>
    </border>
    <border>
      <left style="thin"/>
      <right>
        <color indexed="63"/>
      </right>
      <top style="thin"/>
      <bottom>
        <color indexed="63"/>
      </bottom>
    </border>
    <border>
      <left style="medium"/>
      <right>
        <color indexed="63"/>
      </right>
      <top>
        <color indexed="63"/>
      </top>
      <bottom>
        <color indexed="63"/>
      </bottom>
    </border>
    <border>
      <left style="thin"/>
      <right>
        <color indexed="63"/>
      </right>
      <top style="thin"/>
      <bottom style="double"/>
    </border>
    <border>
      <left style="thin"/>
      <right style="medium"/>
      <top style="thin"/>
      <bottom style="double"/>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color indexed="63"/>
      </right>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style="medium"/>
      <bottom>
        <color indexed="63"/>
      </bottom>
    </border>
    <border>
      <left style="medium"/>
      <right>
        <color indexed="63"/>
      </right>
      <top style="thin"/>
      <bottom>
        <color indexed="63"/>
      </bottom>
    </border>
    <border>
      <left style="medium"/>
      <right style="thin"/>
      <top style="medium"/>
      <bottom style="thin"/>
    </border>
    <border>
      <left style="medium"/>
      <right style="thin"/>
      <top style="thin"/>
      <bottom>
        <color indexed="63"/>
      </bottom>
    </border>
    <border>
      <left style="thin"/>
      <right>
        <color indexed="63"/>
      </right>
      <top style="thin"/>
      <bottom style="medium"/>
    </border>
    <border>
      <left style="medium"/>
      <right>
        <color indexed="63"/>
      </right>
      <top>
        <color indexed="63"/>
      </top>
      <bottom style="double"/>
    </border>
    <border>
      <left>
        <color indexed="63"/>
      </left>
      <right style="thin"/>
      <top>
        <color indexed="63"/>
      </top>
      <bottom style="double"/>
    </border>
    <border>
      <left style="medium"/>
      <right style="thin"/>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cellStyleXfs>
  <cellXfs count="460">
    <xf numFmtId="0" fontId="0" fillId="0" borderId="0" xfId="0" applyAlignment="1">
      <alignment/>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2" borderId="2" xfId="0" applyFont="1" applyFill="1" applyBorder="1" applyAlignment="1" applyProtection="1">
      <alignment vertical="center"/>
      <protection/>
    </xf>
    <xf numFmtId="0" fontId="4" fillId="2" borderId="1" xfId="0" applyFont="1" applyFill="1" applyBorder="1" applyAlignment="1" applyProtection="1">
      <alignment vertical="center"/>
      <protection/>
    </xf>
    <xf numFmtId="0" fontId="5" fillId="2" borderId="1" xfId="0" applyFont="1" applyFill="1" applyBorder="1" applyAlignment="1" applyProtection="1">
      <alignment horizontal="center" vertical="center"/>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protection/>
    </xf>
    <xf numFmtId="0" fontId="0" fillId="0" borderId="0" xfId="0" applyAlignment="1" applyProtection="1">
      <alignment vertical="center"/>
      <protection/>
    </xf>
    <xf numFmtId="0" fontId="11" fillId="0" borderId="0" xfId="0" applyFont="1" applyAlignment="1" applyProtection="1">
      <alignment horizontal="center" vertical="center"/>
      <protection/>
    </xf>
    <xf numFmtId="0" fontId="11" fillId="0" borderId="0" xfId="0" applyFont="1" applyAlignment="1" applyProtection="1">
      <alignment vertical="center"/>
      <protection/>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12" fillId="3" borderId="3" xfId="0" applyFont="1" applyFill="1" applyBorder="1" applyAlignment="1" applyProtection="1">
      <alignment horizontal="center" vertical="center"/>
      <protection locked="0"/>
    </xf>
    <xf numFmtId="9" fontId="12" fillId="3" borderId="3" xfId="0" applyNumberFormat="1" applyFont="1" applyFill="1" applyBorder="1" applyAlignment="1" applyProtection="1">
      <alignment horizontal="center" vertical="center"/>
      <protection locked="0"/>
    </xf>
    <xf numFmtId="9" fontId="12" fillId="3" borderId="4" xfId="0" applyNumberFormat="1"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0" borderId="0" xfId="0" applyFont="1" applyAlignment="1" applyProtection="1">
      <alignment vertical="center"/>
      <protection/>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0" xfId="0" applyFont="1" applyAlignment="1" applyProtection="1">
      <alignment vertical="center"/>
      <protection/>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9" fontId="0" fillId="6" borderId="3" xfId="0" applyNumberFormat="1" applyFill="1" applyBorder="1" applyAlignment="1">
      <alignment horizontal="center" vertical="center"/>
    </xf>
    <xf numFmtId="0" fontId="13" fillId="0" borderId="0" xfId="0" applyFont="1" applyAlignment="1">
      <alignment/>
    </xf>
    <xf numFmtId="0" fontId="4" fillId="2" borderId="1" xfId="0" applyFont="1" applyFill="1" applyBorder="1" applyAlignment="1" applyProtection="1">
      <alignment horizontal="center" vertical="center" shrinkToFit="1"/>
      <protection/>
    </xf>
    <xf numFmtId="0" fontId="4" fillId="2" borderId="1" xfId="0" applyFont="1" applyFill="1" applyBorder="1" applyAlignment="1">
      <alignment horizontal="center" vertical="center"/>
    </xf>
    <xf numFmtId="0" fontId="5" fillId="2" borderId="1" xfId="0" applyFont="1" applyFill="1" applyBorder="1" applyAlignment="1">
      <alignment/>
    </xf>
    <xf numFmtId="0" fontId="5" fillId="7" borderId="0" xfId="0" applyFont="1" applyFill="1" applyAlignment="1">
      <alignment/>
    </xf>
    <xf numFmtId="0" fontId="5" fillId="7" borderId="0" xfId="0" applyFont="1" applyFill="1" applyAlignment="1">
      <alignment horizontal="center" vertical="center"/>
    </xf>
    <xf numFmtId="0" fontId="5" fillId="7" borderId="0" xfId="0" applyFont="1" applyFill="1" applyAlignment="1">
      <alignment vertical="center"/>
    </xf>
    <xf numFmtId="0" fontId="5" fillId="7" borderId="0" xfId="0" applyFont="1" applyFill="1" applyAlignment="1" applyProtection="1">
      <alignment horizontal="center" vertical="top"/>
      <protection/>
    </xf>
    <xf numFmtId="0" fontId="4" fillId="7" borderId="7" xfId="0" applyFont="1" applyFill="1" applyBorder="1" applyAlignment="1" applyProtection="1">
      <alignment horizontal="center" vertical="center" textRotation="255" wrapText="1"/>
      <protection/>
    </xf>
    <xf numFmtId="0" fontId="4" fillId="7" borderId="8" xfId="0" applyFont="1" applyFill="1" applyBorder="1" applyAlignment="1" applyProtection="1">
      <alignment horizontal="center" vertical="center" textRotation="255" wrapText="1"/>
      <protection/>
    </xf>
    <xf numFmtId="0" fontId="4" fillId="7" borderId="9" xfId="0" applyFont="1" applyFill="1" applyBorder="1" applyAlignment="1" applyProtection="1">
      <alignment horizontal="center" vertical="center" textRotation="255" wrapText="1"/>
      <protection/>
    </xf>
    <xf numFmtId="0" fontId="5" fillId="7" borderId="10" xfId="0" applyFont="1" applyFill="1" applyBorder="1" applyAlignment="1" applyProtection="1">
      <alignment horizontal="center" vertical="center" textRotation="255" wrapText="1"/>
      <protection/>
    </xf>
    <xf numFmtId="0" fontId="5" fillId="7" borderId="11" xfId="0" applyFont="1" applyFill="1" applyBorder="1" applyAlignment="1" applyProtection="1">
      <alignment horizontal="center" vertical="center" textRotation="255" wrapText="1"/>
      <protection/>
    </xf>
    <xf numFmtId="0" fontId="6" fillId="7" borderId="11" xfId="0" applyFont="1" applyFill="1" applyBorder="1" applyAlignment="1" applyProtection="1">
      <alignment horizontal="center" vertical="center" textRotation="255" wrapText="1"/>
      <protection/>
    </xf>
    <xf numFmtId="0" fontId="5" fillId="7" borderId="12" xfId="0" applyFont="1" applyFill="1" applyBorder="1" applyAlignment="1" applyProtection="1">
      <alignment horizontal="center" vertical="center" textRotation="255" wrapText="1"/>
      <protection/>
    </xf>
    <xf numFmtId="0" fontId="5" fillId="7" borderId="13" xfId="0" applyFont="1" applyFill="1" applyBorder="1" applyAlignment="1">
      <alignment horizontal="center" vertical="center"/>
    </xf>
    <xf numFmtId="0" fontId="5" fillId="7" borderId="14" xfId="0" applyFont="1" applyFill="1" applyBorder="1" applyAlignment="1">
      <alignment vertical="top" wrapText="1"/>
    </xf>
    <xf numFmtId="0" fontId="5" fillId="7" borderId="15" xfId="0" applyFont="1" applyFill="1" applyBorder="1" applyAlignment="1">
      <alignment vertical="center" wrapText="1"/>
    </xf>
    <xf numFmtId="0" fontId="5" fillId="7" borderId="16" xfId="0" applyFont="1" applyFill="1" applyBorder="1" applyAlignment="1">
      <alignment/>
    </xf>
    <xf numFmtId="0" fontId="5" fillId="7" borderId="17" xfId="0" applyFont="1" applyFill="1" applyBorder="1" applyAlignment="1">
      <alignment/>
    </xf>
    <xf numFmtId="0" fontId="5" fillId="7" borderId="18" xfId="0" applyFont="1" applyFill="1" applyBorder="1" applyAlignment="1">
      <alignment vertical="top" wrapText="1"/>
    </xf>
    <xf numFmtId="0" fontId="5" fillId="7" borderId="19" xfId="0" applyFont="1" applyFill="1" applyBorder="1" applyAlignment="1">
      <alignment vertical="center" wrapText="1"/>
    </xf>
    <xf numFmtId="0" fontId="5" fillId="7" borderId="20" xfId="0" applyFont="1" applyFill="1" applyBorder="1" applyAlignment="1">
      <alignment/>
    </xf>
    <xf numFmtId="0" fontId="5" fillId="7" borderId="15" xfId="0" applyFont="1" applyFill="1" applyBorder="1" applyAlignment="1">
      <alignment/>
    </xf>
    <xf numFmtId="0" fontId="5" fillId="7" borderId="21" xfId="0" applyFont="1" applyFill="1" applyBorder="1" applyAlignment="1">
      <alignment/>
    </xf>
    <xf numFmtId="0" fontId="5" fillId="7" borderId="22" xfId="0" applyFont="1" applyFill="1" applyBorder="1" applyAlignment="1">
      <alignment vertical="top" wrapText="1"/>
    </xf>
    <xf numFmtId="0" fontId="5" fillId="7" borderId="23" xfId="0" applyFont="1" applyFill="1" applyBorder="1" applyAlignment="1">
      <alignment vertical="center" wrapText="1"/>
    </xf>
    <xf numFmtId="0" fontId="5" fillId="7" borderId="24" xfId="0" applyFont="1" applyFill="1" applyBorder="1" applyAlignment="1">
      <alignment/>
    </xf>
    <xf numFmtId="0" fontId="5" fillId="7" borderId="25" xfId="0" applyFont="1" applyFill="1" applyBorder="1" applyAlignment="1">
      <alignment/>
    </xf>
    <xf numFmtId="0" fontId="5" fillId="7" borderId="26" xfId="0" applyFont="1" applyFill="1" applyBorder="1" applyAlignment="1">
      <alignment/>
    </xf>
    <xf numFmtId="0" fontId="5" fillId="7" borderId="17" xfId="0" applyFont="1" applyFill="1" applyBorder="1" applyAlignment="1">
      <alignment horizontal="left" vertical="center" wrapText="1"/>
    </xf>
    <xf numFmtId="0" fontId="5" fillId="7" borderId="0" xfId="0" applyFont="1" applyFill="1" applyBorder="1" applyAlignment="1">
      <alignment/>
    </xf>
    <xf numFmtId="0" fontId="5" fillId="7" borderId="19" xfId="0" applyFont="1" applyFill="1" applyBorder="1" applyAlignment="1">
      <alignment horizontal="left" vertical="center" wrapText="1"/>
    </xf>
    <xf numFmtId="0" fontId="5" fillId="7" borderId="0" xfId="0" applyFont="1" applyFill="1" applyBorder="1" applyAlignment="1" applyProtection="1">
      <alignment horizontal="center" vertical="center"/>
      <protection/>
    </xf>
    <xf numFmtId="0" fontId="8" fillId="7" borderId="0" xfId="0" applyNumberFormat="1" applyFont="1" applyFill="1" applyBorder="1" applyAlignment="1" applyProtection="1">
      <alignment vertical="top"/>
      <protection/>
    </xf>
    <xf numFmtId="0" fontId="5" fillId="7" borderId="18" xfId="0" applyFont="1" applyFill="1" applyBorder="1" applyAlignment="1">
      <alignment vertical="center" wrapText="1"/>
    </xf>
    <xf numFmtId="0" fontId="5" fillId="7" borderId="22" xfId="0" applyFont="1" applyFill="1" applyBorder="1" applyAlignment="1">
      <alignment vertical="center"/>
    </xf>
    <xf numFmtId="0" fontId="5" fillId="7" borderId="18" xfId="0" applyFont="1" applyFill="1" applyBorder="1" applyAlignment="1">
      <alignment horizontal="left" vertical="center" wrapText="1"/>
    </xf>
    <xf numFmtId="0" fontId="5" fillId="7" borderId="15" xfId="0" applyFont="1" applyFill="1" applyBorder="1" applyAlignment="1">
      <alignment/>
    </xf>
    <xf numFmtId="0" fontId="5" fillId="7" borderId="15" xfId="0" applyFont="1" applyFill="1" applyBorder="1" applyAlignment="1">
      <alignment horizontal="left" vertical="center" wrapText="1"/>
    </xf>
    <xf numFmtId="0" fontId="5" fillId="7" borderId="25" xfId="0" applyFont="1" applyFill="1" applyBorder="1" applyAlignment="1">
      <alignment/>
    </xf>
    <xf numFmtId="0" fontId="5" fillId="7" borderId="17" xfId="0" applyFont="1" applyFill="1" applyBorder="1" applyAlignment="1">
      <alignment vertical="center" wrapText="1"/>
    </xf>
    <xf numFmtId="0" fontId="5" fillId="7" borderId="14" xfId="0" applyFont="1" applyFill="1" applyBorder="1" applyAlignment="1">
      <alignment horizontal="left" vertical="center" wrapText="1"/>
    </xf>
    <xf numFmtId="0" fontId="5" fillId="7" borderId="18" xfId="0" applyFont="1" applyFill="1" applyBorder="1" applyAlignment="1">
      <alignment vertical="center" wrapText="1" shrinkToFit="1"/>
    </xf>
    <xf numFmtId="0" fontId="5" fillId="7" borderId="22" xfId="0" applyFont="1" applyFill="1" applyBorder="1" applyAlignment="1">
      <alignment horizontal="left" vertical="center" wrapText="1"/>
    </xf>
    <xf numFmtId="0" fontId="5" fillId="7" borderId="17" xfId="0" applyFont="1" applyFill="1" applyBorder="1" applyAlignment="1">
      <alignment/>
    </xf>
    <xf numFmtId="0" fontId="5" fillId="7" borderId="22" xfId="0" applyFont="1" applyFill="1" applyBorder="1" applyAlignment="1">
      <alignment vertical="center" wrapText="1"/>
    </xf>
    <xf numFmtId="0" fontId="5" fillId="7" borderId="14" xfId="0" applyFont="1" applyFill="1" applyBorder="1" applyAlignment="1">
      <alignment vertical="center" wrapText="1"/>
    </xf>
    <xf numFmtId="0" fontId="5" fillId="7" borderId="0" xfId="0" applyFont="1" applyFill="1" applyBorder="1" applyAlignment="1">
      <alignment/>
    </xf>
    <xf numFmtId="0" fontId="5" fillId="7" borderId="13" xfId="0" applyFont="1" applyFill="1" applyBorder="1" applyAlignment="1">
      <alignment vertical="center"/>
    </xf>
    <xf numFmtId="0" fontId="5" fillId="7" borderId="15" xfId="0" applyFont="1" applyFill="1" applyBorder="1" applyAlignment="1">
      <alignment vertical="center"/>
    </xf>
    <xf numFmtId="0" fontId="5" fillId="7" borderId="25" xfId="0" applyFont="1" applyFill="1" applyBorder="1" applyAlignment="1">
      <alignment vertical="center"/>
    </xf>
    <xf numFmtId="0" fontId="5" fillId="7" borderId="17" xfId="0" applyFont="1" applyFill="1" applyBorder="1" applyAlignment="1">
      <alignment vertical="top" wrapText="1"/>
    </xf>
    <xf numFmtId="0" fontId="4" fillId="7" borderId="13" xfId="0" applyFont="1" applyFill="1" applyBorder="1" applyAlignment="1">
      <alignment horizontal="center" vertical="center"/>
    </xf>
    <xf numFmtId="0" fontId="5" fillId="7" borderId="17" xfId="0" applyFont="1" applyFill="1" applyBorder="1" applyAlignment="1">
      <alignment horizontal="left" vertical="top" wrapText="1"/>
    </xf>
    <xf numFmtId="0" fontId="5" fillId="7" borderId="27" xfId="0" applyFont="1" applyFill="1" applyBorder="1" applyAlignment="1">
      <alignment vertical="top" wrapText="1"/>
    </xf>
    <xf numFmtId="0" fontId="5" fillId="7" borderId="27" xfId="0" applyFont="1" applyFill="1" applyBorder="1" applyAlignment="1">
      <alignment vertical="center" wrapText="1"/>
    </xf>
    <xf numFmtId="0" fontId="5" fillId="7" borderId="28" xfId="0" applyFont="1" applyFill="1" applyBorder="1" applyAlignment="1">
      <alignment/>
    </xf>
    <xf numFmtId="0" fontId="5" fillId="7" borderId="19" xfId="0" applyFont="1" applyFill="1" applyBorder="1" applyAlignment="1">
      <alignment vertical="top" wrapText="1"/>
    </xf>
    <xf numFmtId="0" fontId="5" fillId="7" borderId="29" xfId="0" applyFont="1" applyFill="1" applyBorder="1" applyAlignment="1">
      <alignment vertical="top" wrapText="1"/>
    </xf>
    <xf numFmtId="0" fontId="8" fillId="7" borderId="0" xfId="0" applyNumberFormat="1" applyFont="1" applyFill="1" applyBorder="1" applyAlignment="1" applyProtection="1">
      <alignment vertical="top" shrinkToFit="1"/>
      <protection hidden="1"/>
    </xf>
    <xf numFmtId="0" fontId="5" fillId="7" borderId="0" xfId="0" applyFont="1" applyFill="1" applyAlignment="1" applyProtection="1">
      <alignment shrinkToFit="1"/>
      <protection hidden="1"/>
    </xf>
    <xf numFmtId="0" fontId="18" fillId="0" borderId="0" xfId="0" applyFont="1" applyFill="1" applyAlignment="1" applyProtection="1">
      <alignment horizontal="center" vertical="top"/>
      <protection/>
    </xf>
    <xf numFmtId="0" fontId="8" fillId="0" borderId="0" xfId="0" applyFont="1" applyFill="1" applyAlignment="1" applyProtection="1">
      <alignment horizontal="center" vertical="top"/>
      <protection/>
    </xf>
    <xf numFmtId="0" fontId="5" fillId="2" borderId="1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8" xfId="0" applyFont="1" applyFill="1" applyBorder="1" applyAlignment="1">
      <alignment horizontal="center" vertical="center"/>
    </xf>
    <xf numFmtId="0" fontId="0" fillId="0" borderId="0" xfId="23">
      <alignment vertical="center"/>
      <protection/>
    </xf>
    <xf numFmtId="0" fontId="0" fillId="7" borderId="0" xfId="23" applyFill="1" applyAlignment="1">
      <alignment horizontal="center"/>
      <protection/>
    </xf>
    <xf numFmtId="0" fontId="11" fillId="7" borderId="0" xfId="23" applyFont="1" applyFill="1" applyAlignment="1">
      <alignment horizontal="center" vertical="center"/>
      <protection/>
    </xf>
    <xf numFmtId="0" fontId="0" fillId="7" borderId="0" xfId="23" applyFill="1">
      <alignment vertical="center"/>
      <protection/>
    </xf>
    <xf numFmtId="0" fontId="11" fillId="2" borderId="1" xfId="23" applyFont="1" applyFill="1" applyBorder="1" applyAlignment="1">
      <alignment horizontal="center" vertical="center" shrinkToFit="1"/>
      <protection/>
    </xf>
    <xf numFmtId="0" fontId="11" fillId="2" borderId="1" xfId="23" applyFont="1" applyFill="1" applyBorder="1" applyAlignment="1">
      <alignment vertical="center" shrinkToFit="1"/>
      <protection/>
    </xf>
    <xf numFmtId="0" fontId="0" fillId="0" borderId="1" xfId="23" applyFill="1" applyBorder="1" applyAlignment="1">
      <alignment horizontal="center" vertical="center"/>
      <protection/>
    </xf>
    <xf numFmtId="0" fontId="0" fillId="0" borderId="1" xfId="23" applyFont="1" applyFill="1" applyBorder="1" applyAlignment="1">
      <alignment horizontal="left" vertical="top" wrapText="1"/>
      <protection/>
    </xf>
    <xf numFmtId="14" fontId="0" fillId="0" borderId="1" xfId="23" applyNumberFormat="1" applyFont="1" applyFill="1" applyBorder="1" applyAlignment="1">
      <alignment horizontal="center" vertical="center" shrinkToFit="1"/>
      <protection/>
    </xf>
    <xf numFmtId="0" fontId="0" fillId="0" borderId="1" xfId="23" applyFont="1" applyFill="1" applyBorder="1" applyAlignment="1">
      <alignment horizontal="left" vertical="center" wrapText="1"/>
      <protection/>
    </xf>
    <xf numFmtId="0" fontId="10" fillId="0" borderId="1" xfId="23" applyFont="1" applyFill="1" applyBorder="1" applyAlignment="1">
      <alignment horizontal="center" vertical="center" wrapText="1"/>
      <protection/>
    </xf>
    <xf numFmtId="0" fontId="0" fillId="0" borderId="0" xfId="23" applyAlignment="1">
      <alignment horizontal="center"/>
      <protection/>
    </xf>
    <xf numFmtId="0" fontId="5" fillId="7" borderId="0" xfId="24" applyFont="1" applyFill="1">
      <alignment/>
      <protection/>
    </xf>
    <xf numFmtId="0" fontId="5" fillId="7" borderId="0" xfId="24" applyFont="1" applyFill="1" applyAlignment="1">
      <alignment horizontal="center"/>
      <protection/>
    </xf>
    <xf numFmtId="0" fontId="5" fillId="0" borderId="0" xfId="24" applyFont="1">
      <alignment/>
      <protection/>
    </xf>
    <xf numFmtId="0" fontId="5" fillId="0" borderId="17" xfId="24" applyFont="1" applyBorder="1" applyAlignment="1">
      <alignment vertical="center"/>
      <protection/>
    </xf>
    <xf numFmtId="0" fontId="5" fillId="0" borderId="2" xfId="24" applyFont="1" applyBorder="1" applyAlignment="1">
      <alignment horizontal="center" vertical="center"/>
      <protection/>
    </xf>
    <xf numFmtId="0" fontId="5" fillId="0" borderId="30" xfId="24" applyFont="1" applyBorder="1" applyAlignment="1">
      <alignment horizontal="center" vertical="center"/>
      <protection/>
    </xf>
    <xf numFmtId="0" fontId="5" fillId="2" borderId="30" xfId="24" applyFont="1" applyFill="1" applyBorder="1" applyAlignment="1" applyProtection="1">
      <alignment horizontal="center" vertical="center"/>
      <protection locked="0"/>
    </xf>
    <xf numFmtId="0" fontId="5" fillId="0" borderId="28" xfId="24" applyFont="1" applyBorder="1" applyAlignment="1">
      <alignment horizontal="center" vertical="center"/>
      <protection/>
    </xf>
    <xf numFmtId="0" fontId="5" fillId="0" borderId="1" xfId="24" applyFont="1" applyBorder="1" applyAlignment="1">
      <alignment vertical="center"/>
      <protection/>
    </xf>
    <xf numFmtId="0" fontId="5" fillId="7" borderId="30" xfId="24" applyFont="1" applyFill="1" applyBorder="1" applyAlignment="1">
      <alignment horizontal="center" vertical="center"/>
      <protection/>
    </xf>
    <xf numFmtId="0" fontId="5" fillId="7" borderId="28" xfId="24" applyFont="1" applyFill="1" applyBorder="1" applyAlignment="1">
      <alignment horizontal="center" vertical="center"/>
      <protection/>
    </xf>
    <xf numFmtId="0" fontId="5" fillId="2" borderId="2" xfId="24" applyFont="1" applyFill="1" applyBorder="1" applyAlignment="1" applyProtection="1">
      <alignment horizontal="center" vertical="center"/>
      <protection locked="0"/>
    </xf>
    <xf numFmtId="0" fontId="5" fillId="0" borderId="13" xfId="24" applyFont="1" applyBorder="1" applyAlignment="1">
      <alignment horizontal="center" vertical="center"/>
      <protection/>
    </xf>
    <xf numFmtId="0" fontId="5" fillId="2" borderId="31" xfId="24" applyFont="1" applyFill="1" applyBorder="1" applyAlignment="1" applyProtection="1">
      <alignment horizontal="center" vertical="center"/>
      <protection locked="0"/>
    </xf>
    <xf numFmtId="0" fontId="5" fillId="0" borderId="31" xfId="24" applyFont="1" applyFill="1" applyBorder="1" applyAlignment="1">
      <alignment horizontal="center" vertical="center"/>
      <protection/>
    </xf>
    <xf numFmtId="0" fontId="5" fillId="7" borderId="31" xfId="24" applyFont="1" applyFill="1" applyBorder="1" applyAlignment="1">
      <alignment horizontal="center" vertical="center"/>
      <protection/>
    </xf>
    <xf numFmtId="0" fontId="5" fillId="2" borderId="32" xfId="24" applyFont="1" applyFill="1" applyBorder="1" applyAlignment="1" applyProtection="1">
      <alignment horizontal="center" vertical="center"/>
      <protection locked="0"/>
    </xf>
    <xf numFmtId="0" fontId="5" fillId="0" borderId="32" xfId="24" applyFont="1" applyFill="1" applyBorder="1" applyAlignment="1">
      <alignment horizontal="center" vertical="center"/>
      <protection/>
    </xf>
    <xf numFmtId="0" fontId="5" fillId="7" borderId="32" xfId="24" applyFont="1" applyFill="1" applyBorder="1" applyAlignment="1">
      <alignment horizontal="center" vertical="center"/>
      <protection/>
    </xf>
    <xf numFmtId="0" fontId="5" fillId="7" borderId="33" xfId="24" applyFont="1" applyFill="1" applyBorder="1" applyAlignment="1">
      <alignment horizontal="center" vertical="center"/>
      <protection/>
    </xf>
    <xf numFmtId="0" fontId="5" fillId="0" borderId="6" xfId="24" applyFont="1" applyBorder="1" applyAlignment="1">
      <alignment horizontal="center" vertical="center"/>
      <protection/>
    </xf>
    <xf numFmtId="0" fontId="5" fillId="2" borderId="6" xfId="24" applyFont="1" applyFill="1" applyBorder="1" applyAlignment="1" applyProtection="1">
      <alignment horizontal="center" vertical="center"/>
      <protection locked="0"/>
    </xf>
    <xf numFmtId="0" fontId="5" fillId="7" borderId="6" xfId="24" applyFont="1" applyFill="1" applyBorder="1" applyAlignment="1">
      <alignment horizontal="center" vertical="center"/>
      <protection/>
    </xf>
    <xf numFmtId="0" fontId="5" fillId="7" borderId="34" xfId="24" applyFont="1" applyFill="1" applyBorder="1" applyAlignment="1">
      <alignment horizontal="center" vertical="center"/>
      <protection/>
    </xf>
    <xf numFmtId="0" fontId="5" fillId="7" borderId="35" xfId="24" applyFont="1" applyFill="1" applyBorder="1" applyAlignment="1">
      <alignment horizontal="center" vertical="center"/>
      <protection/>
    </xf>
    <xf numFmtId="0" fontId="5" fillId="0" borderId="25" xfId="24" applyFont="1" applyBorder="1" applyAlignment="1">
      <alignment vertical="center"/>
      <protection/>
    </xf>
    <xf numFmtId="0" fontId="5" fillId="0" borderId="0" xfId="24" applyFont="1" applyAlignment="1">
      <alignment horizontal="center"/>
      <protection/>
    </xf>
    <xf numFmtId="0" fontId="5" fillId="0" borderId="0" xfId="22" applyFont="1">
      <alignment vertical="center"/>
      <protection/>
    </xf>
    <xf numFmtId="0" fontId="16" fillId="7" borderId="30" xfId="22" applyFont="1" applyFill="1" applyBorder="1" applyAlignment="1">
      <alignment horizontal="center" vertical="center"/>
      <protection/>
    </xf>
    <xf numFmtId="0" fontId="19" fillId="7" borderId="30" xfId="22" applyFont="1" applyFill="1" applyBorder="1" applyAlignment="1">
      <alignment horizontal="left" vertical="center"/>
      <protection/>
    </xf>
    <xf numFmtId="0" fontId="23" fillId="7" borderId="0" xfId="22" applyFont="1" applyFill="1" applyBorder="1" applyAlignment="1">
      <alignment horizontal="center" vertical="center"/>
      <protection/>
    </xf>
    <xf numFmtId="0" fontId="23" fillId="7" borderId="0" xfId="22" applyFont="1" applyFill="1" applyBorder="1" applyAlignment="1">
      <alignment horizontal="left" vertical="center"/>
      <protection/>
    </xf>
    <xf numFmtId="0" fontId="23" fillId="0" borderId="0" xfId="22" applyFont="1">
      <alignment vertical="center"/>
      <protection/>
    </xf>
    <xf numFmtId="0" fontId="24" fillId="7" borderId="0" xfId="22" applyFont="1" applyFill="1" applyBorder="1" applyAlignment="1">
      <alignment horizontal="center" vertical="center"/>
      <protection/>
    </xf>
    <xf numFmtId="0" fontId="24" fillId="7" borderId="0" xfId="22" applyFont="1" applyFill="1" applyBorder="1" applyAlignment="1">
      <alignment horizontal="left" vertical="center"/>
      <protection/>
    </xf>
    <xf numFmtId="0" fontId="24" fillId="0" borderId="0" xfId="22" applyFont="1">
      <alignment vertical="center"/>
      <protection/>
    </xf>
    <xf numFmtId="0" fontId="23" fillId="7" borderId="0" xfId="22" applyFont="1" applyFill="1" applyAlignment="1">
      <alignment horizontal="left" vertical="center"/>
      <protection/>
    </xf>
    <xf numFmtId="0" fontId="24" fillId="7" borderId="0" xfId="22" applyFont="1" applyFill="1">
      <alignment vertical="center"/>
      <protection/>
    </xf>
    <xf numFmtId="0" fontId="18" fillId="7" borderId="0" xfId="22" applyFont="1" applyFill="1" applyBorder="1" applyAlignment="1">
      <alignment horizontal="center" vertical="center"/>
      <protection/>
    </xf>
    <xf numFmtId="0" fontId="22" fillId="7" borderId="0" xfId="22" applyFont="1" applyFill="1" applyBorder="1" applyAlignment="1">
      <alignment horizontal="left" vertical="center"/>
      <protection/>
    </xf>
    <xf numFmtId="0" fontId="16" fillId="7" borderId="0" xfId="22" applyFont="1" applyFill="1" applyBorder="1" applyAlignment="1">
      <alignment horizontal="center" vertical="center"/>
      <protection/>
    </xf>
    <xf numFmtId="0" fontId="19" fillId="7" borderId="0" xfId="22" applyFont="1" applyFill="1" applyBorder="1" applyAlignment="1">
      <alignment horizontal="left" vertical="center"/>
      <protection/>
    </xf>
    <xf numFmtId="0" fontId="16" fillId="0" borderId="0" xfId="22" applyFont="1" applyAlignment="1">
      <alignment horizontal="left" vertical="center"/>
      <protection/>
    </xf>
    <xf numFmtId="0" fontId="18" fillId="0" borderId="0" xfId="22" applyFont="1" applyAlignment="1">
      <alignment horizontal="center" vertical="center"/>
      <protection/>
    </xf>
    <xf numFmtId="0" fontId="22" fillId="0" borderId="0" xfId="22" applyFont="1" applyAlignment="1">
      <alignment horizontal="left" vertical="center"/>
      <protection/>
    </xf>
    <xf numFmtId="0" fontId="18" fillId="0" borderId="0" xfId="22" applyFont="1" applyAlignment="1">
      <alignment horizontal="left" vertical="center"/>
      <protection/>
    </xf>
    <xf numFmtId="0" fontId="18" fillId="0" borderId="0" xfId="22" applyFont="1" applyBorder="1" applyAlignment="1">
      <alignment horizontal="left" vertical="center"/>
      <protection/>
    </xf>
    <xf numFmtId="0" fontId="18" fillId="0" borderId="0" xfId="22" applyFont="1" applyBorder="1" applyAlignment="1">
      <alignment horizontal="center" vertical="center"/>
      <protection/>
    </xf>
    <xf numFmtId="0" fontId="18" fillId="0" borderId="0" xfId="22" applyFont="1" applyAlignment="1">
      <alignment vertical="center"/>
      <protection/>
    </xf>
    <xf numFmtId="0" fontId="18" fillId="0" borderId="0" xfId="22" applyFont="1">
      <alignment vertical="center"/>
      <protection/>
    </xf>
    <xf numFmtId="0" fontId="18" fillId="0" borderId="0" xfId="22" applyFont="1" applyAlignment="1">
      <alignment horizontal="center"/>
      <protection/>
    </xf>
    <xf numFmtId="0" fontId="22" fillId="0" borderId="0" xfId="22" applyFont="1" applyAlignment="1">
      <alignment horizontal="left"/>
      <protection/>
    </xf>
    <xf numFmtId="0" fontId="18" fillId="7" borderId="0" xfId="0" applyFont="1" applyFill="1" applyAlignment="1">
      <alignment horizontal="center" vertical="center"/>
    </xf>
    <xf numFmtId="0" fontId="18" fillId="7" borderId="0" xfId="0" applyFont="1" applyFill="1" applyAlignment="1">
      <alignment horizontal="left" vertical="center" wrapText="1"/>
    </xf>
    <xf numFmtId="0" fontId="18" fillId="7" borderId="0" xfId="0" applyFont="1" applyFill="1" applyAlignment="1">
      <alignment/>
    </xf>
    <xf numFmtId="0" fontId="5" fillId="0" borderId="0" xfId="0" applyFont="1" applyAlignment="1">
      <alignment/>
    </xf>
    <xf numFmtId="0" fontId="18" fillId="7" borderId="0" xfId="0" applyFont="1" applyFill="1" applyAlignment="1">
      <alignment horizontal="center"/>
    </xf>
    <xf numFmtId="0" fontId="15" fillId="2" borderId="1" xfId="0" applyFont="1" applyFill="1" applyBorder="1" applyAlignment="1">
      <alignment horizontal="center" vertical="center" shrinkToFit="1"/>
    </xf>
    <xf numFmtId="0" fontId="18" fillId="0" borderId="0" xfId="0" applyFont="1" applyAlignment="1">
      <alignment/>
    </xf>
    <xf numFmtId="0" fontId="15" fillId="7" borderId="0" xfId="0" applyFont="1" applyFill="1" applyBorder="1" applyAlignment="1">
      <alignment horizontal="center" vertical="center" shrinkToFit="1"/>
    </xf>
    <xf numFmtId="0" fontId="4" fillId="0" borderId="36" xfId="0" applyFont="1" applyFill="1" applyBorder="1" applyAlignment="1">
      <alignment vertical="center" wrapText="1" shrinkToFit="1"/>
    </xf>
    <xf numFmtId="0" fontId="4" fillId="0" borderId="37" xfId="0" applyFont="1" applyFill="1" applyBorder="1" applyAlignment="1">
      <alignment vertical="center" wrapText="1" shrinkToFit="1"/>
    </xf>
    <xf numFmtId="0" fontId="4" fillId="0" borderId="13" xfId="0" applyFont="1" applyFill="1" applyBorder="1" applyAlignment="1">
      <alignment vertical="center" wrapText="1" shrinkToFit="1"/>
    </xf>
    <xf numFmtId="0" fontId="26" fillId="0" borderId="37" xfId="0" applyFont="1" applyFill="1" applyBorder="1" applyAlignment="1">
      <alignment vertical="center" wrapText="1" shrinkToFit="1"/>
    </xf>
    <xf numFmtId="0" fontId="18" fillId="0" borderId="1" xfId="0" applyFont="1" applyBorder="1" applyAlignment="1">
      <alignment horizontal="center" vertical="center"/>
    </xf>
    <xf numFmtId="49" fontId="18" fillId="0" borderId="1" xfId="0" applyNumberFormat="1" applyFont="1" applyBorder="1" applyAlignment="1">
      <alignment horizontal="left" vertical="center" wrapText="1"/>
    </xf>
    <xf numFmtId="0" fontId="23" fillId="0" borderId="2" xfId="0" applyFont="1" applyFill="1" applyBorder="1" applyAlignment="1" applyProtection="1">
      <alignment horizontal="center" vertical="center"/>
      <protection hidden="1"/>
    </xf>
    <xf numFmtId="0" fontId="23" fillId="0" borderId="37" xfId="0" applyFont="1" applyFill="1" applyBorder="1" applyAlignment="1" applyProtection="1">
      <alignment horizontal="center" vertical="center"/>
      <protection hidden="1"/>
    </xf>
    <xf numFmtId="0" fontId="23" fillId="0" borderId="13" xfId="0" applyFont="1" applyFill="1" applyBorder="1" applyAlignment="1" applyProtection="1">
      <alignment horizontal="center" vertical="center"/>
      <protection hidden="1"/>
    </xf>
    <xf numFmtId="0" fontId="23" fillId="0" borderId="36" xfId="0" applyFont="1" applyFill="1" applyBorder="1" applyAlignment="1" applyProtection="1">
      <alignment horizontal="center" vertical="center"/>
      <protection hidden="1"/>
    </xf>
    <xf numFmtId="0" fontId="23" fillId="0" borderId="24" xfId="0" applyFont="1" applyFill="1" applyBorder="1" applyAlignment="1" applyProtection="1">
      <alignment horizontal="center" vertical="center"/>
      <protection hidden="1"/>
    </xf>
    <xf numFmtId="0" fontId="18" fillId="0" borderId="0" xfId="0" applyFont="1" applyAlignment="1">
      <alignment horizontal="center"/>
    </xf>
    <xf numFmtId="0" fontId="18" fillId="0" borderId="0" xfId="0" applyFont="1" applyAlignment="1">
      <alignment shrinkToFi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38" xfId="0" applyFont="1" applyBorder="1" applyAlignment="1">
      <alignment horizontal="center" vertical="center"/>
    </xf>
    <xf numFmtId="0" fontId="18" fillId="0" borderId="0" xfId="0" applyFont="1" applyAlignment="1">
      <alignment horizontal="center" vertical="center"/>
    </xf>
    <xf numFmtId="0" fontId="16" fillId="8" borderId="3"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4" xfId="0" applyFont="1" applyFill="1" applyBorder="1" applyAlignment="1">
      <alignment horizontal="center" vertical="center"/>
    </xf>
    <xf numFmtId="0" fontId="18" fillId="0" borderId="0" xfId="0" applyFont="1" applyAlignment="1">
      <alignment vertical="center"/>
    </xf>
    <xf numFmtId="0" fontId="18" fillId="5" borderId="5" xfId="0" applyFont="1" applyFill="1" applyBorder="1" applyAlignment="1">
      <alignment horizontal="center" vertical="center"/>
    </xf>
    <xf numFmtId="0" fontId="18" fillId="0" borderId="0" xfId="0" applyFont="1" applyAlignment="1">
      <alignment horizontal="left" vertical="center" wrapText="1"/>
    </xf>
    <xf numFmtId="0" fontId="5" fillId="7" borderId="0" xfId="21" applyFont="1" applyFill="1">
      <alignment vertical="center"/>
      <protection/>
    </xf>
    <xf numFmtId="0" fontId="5" fillId="7" borderId="0" xfId="21" applyFont="1" applyFill="1" applyAlignment="1">
      <alignment horizontal="center"/>
      <protection/>
    </xf>
    <xf numFmtId="0" fontId="8" fillId="7" borderId="0" xfId="21" applyFont="1" applyFill="1">
      <alignment vertical="center"/>
      <protection/>
    </xf>
    <xf numFmtId="0" fontId="4" fillId="7" borderId="0" xfId="21" applyFont="1" applyFill="1">
      <alignment vertical="center"/>
      <protection/>
    </xf>
    <xf numFmtId="0" fontId="5" fillId="0" borderId="0" xfId="21" applyFont="1">
      <alignment vertical="center"/>
      <protection/>
    </xf>
    <xf numFmtId="0" fontId="27" fillId="7" borderId="0" xfId="21" applyFont="1" applyFill="1" applyBorder="1" applyAlignment="1">
      <alignment horizontal="center" vertical="center"/>
      <protection/>
    </xf>
    <xf numFmtId="0" fontId="18" fillId="7" borderId="0" xfId="21" applyFont="1" applyFill="1" applyBorder="1" applyAlignment="1">
      <alignment horizontal="right" vertical="center"/>
      <protection/>
    </xf>
    <xf numFmtId="0" fontId="19" fillId="0" borderId="39" xfId="21" applyFont="1" applyBorder="1" applyAlignment="1">
      <alignment horizontal="center" vertical="center" shrinkToFit="1"/>
      <protection/>
    </xf>
    <xf numFmtId="0" fontId="26" fillId="0" borderId="40" xfId="21" applyFont="1" applyBorder="1" applyAlignment="1">
      <alignment horizontal="center" vertical="center" wrapText="1" shrinkToFit="1"/>
      <protection/>
    </xf>
    <xf numFmtId="0" fontId="19" fillId="0" borderId="41" xfId="21" applyFont="1" applyBorder="1" applyAlignment="1">
      <alignment horizontal="center" vertical="center" shrinkToFit="1"/>
      <protection/>
    </xf>
    <xf numFmtId="0" fontId="22" fillId="0" borderId="0" xfId="21" applyFont="1">
      <alignment vertical="center"/>
      <protection/>
    </xf>
    <xf numFmtId="0" fontId="22" fillId="0" borderId="0" xfId="21" applyFont="1" applyAlignment="1">
      <alignment vertical="center"/>
      <protection/>
    </xf>
    <xf numFmtId="0" fontId="22" fillId="2" borderId="42" xfId="21" applyFont="1" applyFill="1" applyBorder="1" applyAlignment="1">
      <alignment vertical="center" shrinkToFit="1"/>
      <protection/>
    </xf>
    <xf numFmtId="0" fontId="22" fillId="0" borderId="3" xfId="21" applyFont="1" applyBorder="1" applyAlignment="1">
      <alignment horizontal="center" vertical="center" shrinkToFit="1"/>
      <protection/>
    </xf>
    <xf numFmtId="0" fontId="22" fillId="0" borderId="5" xfId="21" applyFont="1" applyBorder="1" applyAlignment="1">
      <alignment vertical="center" shrinkToFit="1"/>
      <protection/>
    </xf>
    <xf numFmtId="0" fontId="16" fillId="2" borderId="3" xfId="21" applyFont="1" applyFill="1" applyBorder="1" applyAlignment="1" applyProtection="1">
      <alignment horizontal="center" vertical="center" shrinkToFit="1"/>
      <protection hidden="1"/>
    </xf>
    <xf numFmtId="0" fontId="18" fillId="0" borderId="4" xfId="21" applyFont="1" applyBorder="1" applyAlignment="1" applyProtection="1">
      <alignment horizontal="center" vertical="center" shrinkToFit="1"/>
      <protection hidden="1"/>
    </xf>
    <xf numFmtId="9" fontId="16" fillId="0" borderId="43" xfId="21" applyNumberFormat="1" applyFont="1" applyBorder="1" applyAlignment="1" applyProtection="1">
      <alignment horizontal="right" vertical="center" shrinkToFit="1"/>
      <protection hidden="1"/>
    </xf>
    <xf numFmtId="0" fontId="16" fillId="2" borderId="44" xfId="21" applyFont="1" applyFill="1" applyBorder="1" applyAlignment="1" applyProtection="1">
      <alignment horizontal="center" vertical="center" shrinkToFit="1"/>
      <protection hidden="1"/>
    </xf>
    <xf numFmtId="9" fontId="16" fillId="0" borderId="45" xfId="21" applyNumberFormat="1" applyFont="1" applyBorder="1" applyAlignment="1" applyProtection="1">
      <alignment horizontal="right" vertical="center" shrinkToFit="1"/>
      <protection hidden="1"/>
    </xf>
    <xf numFmtId="0" fontId="16" fillId="2" borderId="46" xfId="21" applyFont="1" applyFill="1" applyBorder="1" applyAlignment="1" applyProtection="1">
      <alignment horizontal="center" vertical="center" shrinkToFit="1"/>
      <protection hidden="1"/>
    </xf>
    <xf numFmtId="9" fontId="16" fillId="0" borderId="47" xfId="21" applyNumberFormat="1" applyFont="1" applyBorder="1" applyAlignment="1" applyProtection="1">
      <alignment horizontal="right" vertical="center" shrinkToFit="1"/>
      <protection hidden="1"/>
    </xf>
    <xf numFmtId="0" fontId="22" fillId="0" borderId="3" xfId="21" applyFont="1" applyBorder="1" applyAlignment="1">
      <alignment vertical="center" shrinkToFit="1"/>
      <protection/>
    </xf>
    <xf numFmtId="0" fontId="18" fillId="0" borderId="48" xfId="21" applyFont="1" applyBorder="1" applyAlignment="1" applyProtection="1">
      <alignment horizontal="center" vertical="center" shrinkToFit="1"/>
      <protection hidden="1"/>
    </xf>
    <xf numFmtId="0" fontId="22" fillId="2" borderId="49" xfId="21" applyFont="1" applyFill="1" applyBorder="1" applyAlignment="1">
      <alignment horizontal="center" vertical="center" shrinkToFit="1"/>
      <protection/>
    </xf>
    <xf numFmtId="0" fontId="22" fillId="2" borderId="49" xfId="21" applyFont="1" applyFill="1" applyBorder="1" applyAlignment="1">
      <alignment vertical="center" shrinkToFit="1"/>
      <protection/>
    </xf>
    <xf numFmtId="0" fontId="16" fillId="2" borderId="32" xfId="21" applyFont="1" applyFill="1" applyBorder="1" applyAlignment="1" applyProtection="1">
      <alignment horizontal="center" vertical="center" shrinkToFit="1"/>
      <protection hidden="1"/>
    </xf>
    <xf numFmtId="0" fontId="16" fillId="2" borderId="6" xfId="21" applyFont="1" applyFill="1" applyBorder="1" applyAlignment="1" applyProtection="1">
      <alignment horizontal="center" vertical="center" shrinkToFit="1"/>
      <protection hidden="1"/>
    </xf>
    <xf numFmtId="0" fontId="16" fillId="2" borderId="50" xfId="21" applyFont="1" applyFill="1" applyBorder="1" applyAlignment="1" applyProtection="1">
      <alignment horizontal="center" vertical="center" shrinkToFit="1"/>
      <protection hidden="1"/>
    </xf>
    <xf numFmtId="9" fontId="16" fillId="0" borderId="51" xfId="21" applyNumberFormat="1" applyFont="1" applyBorder="1" applyAlignment="1" applyProtection="1">
      <alignment horizontal="right" vertical="center" shrinkToFit="1"/>
      <protection hidden="1"/>
    </xf>
    <xf numFmtId="0" fontId="16" fillId="2" borderId="52" xfId="21" applyFont="1" applyFill="1" applyBorder="1" applyAlignment="1" applyProtection="1">
      <alignment horizontal="center" vertical="center" shrinkToFit="1"/>
      <protection hidden="1"/>
    </xf>
    <xf numFmtId="0" fontId="16" fillId="2" borderId="53" xfId="21" applyFont="1" applyFill="1" applyBorder="1" applyAlignment="1" applyProtection="1">
      <alignment horizontal="center" vertical="center" shrinkToFit="1"/>
      <protection hidden="1"/>
    </xf>
    <xf numFmtId="9" fontId="16" fillId="0" borderId="54" xfId="21" applyNumberFormat="1" applyFont="1" applyBorder="1" applyAlignment="1" applyProtection="1">
      <alignment horizontal="right" vertical="center" shrinkToFit="1"/>
      <protection hidden="1"/>
    </xf>
    <xf numFmtId="0" fontId="5" fillId="7" borderId="0" xfId="21" applyFont="1" applyFill="1" applyAlignment="1">
      <alignment vertical="center"/>
      <protection/>
    </xf>
    <xf numFmtId="0" fontId="5" fillId="7" borderId="0" xfId="21" applyFont="1" applyFill="1" applyAlignment="1">
      <alignment horizontal="center" vertical="center"/>
      <protection/>
    </xf>
    <xf numFmtId="0" fontId="8" fillId="7" borderId="0" xfId="21" applyFont="1" applyFill="1" applyAlignment="1">
      <alignment vertical="center"/>
      <protection/>
    </xf>
    <xf numFmtId="0" fontId="4" fillId="7" borderId="0" xfId="21" applyFont="1" applyFill="1" applyAlignment="1">
      <alignment vertical="center"/>
      <protection/>
    </xf>
    <xf numFmtId="0" fontId="5" fillId="0" borderId="0" xfId="21" applyFont="1" applyAlignment="1">
      <alignment vertical="center"/>
      <protection/>
    </xf>
    <xf numFmtId="0" fontId="14" fillId="7" borderId="0" xfId="21" applyFont="1" applyFill="1" applyAlignment="1">
      <alignment horizontal="right" vertical="center"/>
      <protection/>
    </xf>
    <xf numFmtId="0" fontId="14" fillId="7" borderId="0" xfId="21" applyFont="1" applyFill="1" applyBorder="1" applyAlignment="1">
      <alignment horizontal="right" vertical="center"/>
      <protection/>
    </xf>
    <xf numFmtId="0" fontId="29" fillId="7" borderId="0" xfId="21" applyFont="1" applyFill="1" applyBorder="1" applyAlignment="1">
      <alignment horizontal="center" vertical="center"/>
      <protection/>
    </xf>
    <xf numFmtId="0" fontId="30" fillId="0" borderId="0" xfId="21" applyFont="1" applyAlignment="1">
      <alignment vertical="center"/>
      <protection/>
    </xf>
    <xf numFmtId="0" fontId="5" fillId="7" borderId="0" xfId="21" applyFont="1" applyFill="1" applyBorder="1" applyAlignment="1">
      <alignment vertical="center"/>
      <protection/>
    </xf>
    <xf numFmtId="0" fontId="5" fillId="7" borderId="0" xfId="21" applyFont="1" applyFill="1" applyBorder="1" applyAlignment="1">
      <alignment horizontal="center" vertical="center"/>
      <protection/>
    </xf>
    <xf numFmtId="0" fontId="8" fillId="7" borderId="0" xfId="21" applyFont="1" applyFill="1" applyBorder="1" applyAlignment="1">
      <alignment vertical="center"/>
      <protection/>
    </xf>
    <xf numFmtId="0" fontId="4" fillId="7" borderId="0" xfId="21" applyFont="1" applyFill="1" applyBorder="1" applyAlignment="1">
      <alignment vertical="center"/>
      <protection/>
    </xf>
    <xf numFmtId="0" fontId="5" fillId="0" borderId="0" xfId="21" applyFont="1" applyAlignment="1">
      <alignment horizontal="center"/>
      <protection/>
    </xf>
    <xf numFmtId="0" fontId="8" fillId="0" borderId="0" xfId="21" applyFont="1">
      <alignment vertical="center"/>
      <protection/>
    </xf>
    <xf numFmtId="0" fontId="4" fillId="0" borderId="0" xfId="21" applyFont="1">
      <alignment vertical="center"/>
      <protection/>
    </xf>
    <xf numFmtId="0" fontId="30" fillId="0" borderId="0" xfId="21" applyFont="1">
      <alignment vertical="center"/>
      <protection/>
    </xf>
    <xf numFmtId="0" fontId="5" fillId="0" borderId="0" xfId="21" applyFont="1" applyAlignment="1">
      <alignment horizontal="center" vertical="center"/>
      <protection/>
    </xf>
    <xf numFmtId="0" fontId="8" fillId="0" borderId="0" xfId="21" applyFont="1" applyAlignment="1">
      <alignment vertical="center"/>
      <protection/>
    </xf>
    <xf numFmtId="0" fontId="4" fillId="0" borderId="0" xfId="21" applyFont="1" applyAlignment="1">
      <alignment vertical="center"/>
      <protection/>
    </xf>
    <xf numFmtId="0" fontId="5" fillId="0" borderId="36" xfId="24" applyFont="1" applyFill="1" applyBorder="1" applyAlignment="1">
      <alignment horizontal="center" vertical="center"/>
      <protection/>
    </xf>
    <xf numFmtId="0" fontId="5" fillId="0" borderId="17" xfId="24" applyFont="1" applyFill="1" applyBorder="1" applyAlignment="1">
      <alignment horizontal="left" vertical="center"/>
      <protection/>
    </xf>
    <xf numFmtId="0" fontId="5" fillId="0" borderId="25" xfId="24" applyFont="1" applyFill="1" applyBorder="1" applyAlignment="1">
      <alignment horizontal="left" vertical="center"/>
      <protection/>
    </xf>
    <xf numFmtId="0" fontId="5" fillId="0" borderId="34" xfId="24" applyFont="1" applyBorder="1" applyAlignment="1">
      <alignment horizontal="center" vertical="center"/>
      <protection/>
    </xf>
    <xf numFmtId="49" fontId="5" fillId="2" borderId="13" xfId="24" applyNumberFormat="1" applyFont="1" applyFill="1" applyBorder="1" applyAlignment="1" applyProtection="1">
      <alignment horizontal="left" vertical="center"/>
      <protection locked="0"/>
    </xf>
    <xf numFmtId="0" fontId="5" fillId="2" borderId="36" xfId="24" applyFont="1" applyFill="1" applyBorder="1" applyAlignment="1" applyProtection="1">
      <alignment horizontal="left" vertical="top" wrapText="1"/>
      <protection locked="0"/>
    </xf>
    <xf numFmtId="0" fontId="5" fillId="2" borderId="2" xfId="24" applyFont="1" applyFill="1" applyBorder="1" applyAlignment="1" applyProtection="1">
      <alignment horizontal="left" vertical="top" wrapText="1"/>
      <protection locked="0"/>
    </xf>
    <xf numFmtId="0" fontId="5" fillId="2" borderId="13" xfId="24" applyFont="1" applyFill="1" applyBorder="1" applyAlignment="1" applyProtection="1">
      <alignment horizontal="left" vertical="top" wrapText="1"/>
      <protection locked="0"/>
    </xf>
    <xf numFmtId="0" fontId="22" fillId="7" borderId="0" xfId="24" applyFont="1" applyFill="1" applyBorder="1" applyAlignment="1">
      <alignment horizontal="center" vertical="center"/>
      <protection/>
    </xf>
    <xf numFmtId="0" fontId="5" fillId="0" borderId="31" xfId="24" applyFont="1" applyBorder="1" applyAlignment="1">
      <alignment horizontal="center" vertical="center"/>
      <protection/>
    </xf>
    <xf numFmtId="0" fontId="5" fillId="0" borderId="32" xfId="24" applyFont="1" applyBorder="1" applyAlignment="1">
      <alignment horizontal="center" vertical="center"/>
      <protection/>
    </xf>
    <xf numFmtId="0" fontId="5" fillId="0" borderId="6" xfId="24" applyFont="1" applyBorder="1" applyAlignment="1">
      <alignment horizontal="center" vertical="center"/>
      <protection/>
    </xf>
    <xf numFmtId="0" fontId="5" fillId="0" borderId="55" xfId="24" applyFont="1" applyBorder="1" applyAlignment="1">
      <alignment horizontal="center" vertical="center"/>
      <protection/>
    </xf>
    <xf numFmtId="0" fontId="5" fillId="0" borderId="48" xfId="24" applyFont="1" applyBorder="1" applyAlignment="1">
      <alignment horizontal="center" vertical="center"/>
      <protection/>
    </xf>
    <xf numFmtId="0" fontId="5" fillId="2" borderId="24" xfId="24" applyFont="1" applyFill="1" applyBorder="1" applyAlignment="1" applyProtection="1">
      <alignment horizontal="left" vertical="center" wrapText="1"/>
      <protection locked="0"/>
    </xf>
    <xf numFmtId="0" fontId="5" fillId="2" borderId="56" xfId="24" applyFont="1" applyFill="1" applyBorder="1" applyAlignment="1" applyProtection="1">
      <alignment horizontal="left" vertical="center" wrapText="1"/>
      <protection locked="0"/>
    </xf>
    <xf numFmtId="0" fontId="5" fillId="2" borderId="26" xfId="24" applyFont="1" applyFill="1" applyBorder="1" applyAlignment="1" applyProtection="1">
      <alignment horizontal="left" vertical="center" wrapText="1"/>
      <protection locked="0"/>
    </xf>
    <xf numFmtId="0" fontId="5" fillId="2" borderId="57" xfId="24" applyFont="1" applyFill="1" applyBorder="1" applyAlignment="1" applyProtection="1">
      <alignment horizontal="left" vertical="center"/>
      <protection locked="0"/>
    </xf>
    <xf numFmtId="0" fontId="5" fillId="2" borderId="31" xfId="24" applyFont="1" applyFill="1" applyBorder="1" applyAlignment="1" applyProtection="1">
      <alignment horizontal="left" vertical="center"/>
      <protection locked="0"/>
    </xf>
    <xf numFmtId="0" fontId="5" fillId="2" borderId="58" xfId="24" applyFont="1" applyFill="1" applyBorder="1" applyAlignment="1" applyProtection="1">
      <alignment horizontal="left" vertical="center"/>
      <protection locked="0"/>
    </xf>
    <xf numFmtId="0" fontId="5" fillId="2" borderId="59" xfId="24" applyFont="1" applyFill="1" applyBorder="1" applyAlignment="1" applyProtection="1">
      <alignment horizontal="left" vertical="center"/>
      <protection locked="0"/>
    </xf>
    <xf numFmtId="0" fontId="5" fillId="2" borderId="60" xfId="24" applyFont="1" applyFill="1" applyBorder="1" applyAlignment="1" applyProtection="1">
      <alignment horizontal="left" vertical="center"/>
      <protection locked="0"/>
    </xf>
    <xf numFmtId="0" fontId="5" fillId="2" borderId="23" xfId="24" applyFont="1" applyFill="1" applyBorder="1" applyAlignment="1" applyProtection="1">
      <alignment horizontal="left" vertical="center"/>
      <protection locked="0"/>
    </xf>
    <xf numFmtId="0" fontId="5" fillId="2" borderId="36" xfId="24" applyFont="1" applyFill="1" applyBorder="1" applyAlignment="1" applyProtection="1">
      <alignment horizontal="left" vertical="center" wrapText="1"/>
      <protection locked="0"/>
    </xf>
    <xf numFmtId="0" fontId="5" fillId="2" borderId="2" xfId="24" applyFont="1" applyFill="1" applyBorder="1" applyAlignment="1" applyProtection="1">
      <alignment horizontal="left" vertical="center" wrapText="1"/>
      <protection locked="0"/>
    </xf>
    <xf numFmtId="0" fontId="5" fillId="2" borderId="13" xfId="24" applyFont="1" applyFill="1" applyBorder="1" applyAlignment="1" applyProtection="1">
      <alignment horizontal="left" vertical="center" wrapText="1"/>
      <protection locked="0"/>
    </xf>
    <xf numFmtId="0" fontId="5" fillId="0" borderId="15" xfId="24" applyFont="1" applyFill="1" applyBorder="1" applyAlignment="1">
      <alignment horizontal="left" vertical="center"/>
      <protection/>
    </xf>
    <xf numFmtId="0" fontId="5" fillId="2" borderId="36" xfId="24" applyFont="1" applyFill="1" applyBorder="1" applyAlignment="1" applyProtection="1">
      <alignment horizontal="left" vertical="center" shrinkToFit="1"/>
      <protection locked="0"/>
    </xf>
    <xf numFmtId="0" fontId="5" fillId="2" borderId="2" xfId="24" applyFont="1" applyFill="1" applyBorder="1" applyAlignment="1" applyProtection="1">
      <alignment horizontal="left" vertical="center" shrinkToFit="1"/>
      <protection locked="0"/>
    </xf>
    <xf numFmtId="0" fontId="5" fillId="2" borderId="13" xfId="24" applyFont="1" applyFill="1" applyBorder="1" applyAlignment="1" applyProtection="1">
      <alignment horizontal="left" vertical="center" shrinkToFit="1"/>
      <protection locked="0"/>
    </xf>
    <xf numFmtId="49" fontId="5" fillId="2" borderId="36" xfId="24" applyNumberFormat="1" applyFont="1" applyFill="1" applyBorder="1" applyAlignment="1" applyProtection="1">
      <alignment horizontal="left" vertical="center"/>
      <protection locked="0"/>
    </xf>
    <xf numFmtId="49" fontId="5" fillId="2" borderId="2" xfId="24" applyNumberFormat="1" applyFont="1" applyFill="1" applyBorder="1" applyAlignment="1" applyProtection="1">
      <alignment horizontal="left" vertical="center"/>
      <protection locked="0"/>
    </xf>
    <xf numFmtId="0" fontId="5" fillId="0" borderId="2" xfId="24" applyFont="1" applyFill="1" applyBorder="1" applyAlignment="1">
      <alignment horizontal="center" vertical="center"/>
      <protection/>
    </xf>
    <xf numFmtId="0" fontId="5" fillId="2" borderId="2" xfId="24" applyFont="1" applyFill="1" applyBorder="1" applyAlignment="1" applyProtection="1">
      <alignment horizontal="center" vertical="center" shrinkToFit="1"/>
      <protection locked="0"/>
    </xf>
    <xf numFmtId="0" fontId="5" fillId="2" borderId="13" xfId="24" applyFont="1" applyFill="1" applyBorder="1" applyAlignment="1" applyProtection="1">
      <alignment horizontal="center" vertical="center" shrinkToFit="1"/>
      <protection locked="0"/>
    </xf>
    <xf numFmtId="0" fontId="5" fillId="2" borderId="30" xfId="24" applyFont="1" applyFill="1" applyBorder="1" applyAlignment="1" applyProtection="1">
      <alignment horizontal="left" vertical="center" shrinkToFit="1"/>
      <protection locked="0"/>
    </xf>
    <xf numFmtId="0" fontId="5" fillId="2" borderId="36" xfId="24" applyFont="1" applyFill="1" applyBorder="1" applyAlignment="1" applyProtection="1">
      <alignment horizontal="left" vertical="center"/>
      <protection locked="0"/>
    </xf>
    <xf numFmtId="0" fontId="5" fillId="2" borderId="2" xfId="24" applyFont="1" applyFill="1" applyBorder="1" applyAlignment="1" applyProtection="1">
      <alignment horizontal="left" vertical="center"/>
      <protection locked="0"/>
    </xf>
    <xf numFmtId="0" fontId="5" fillId="2" borderId="13" xfId="24" applyFont="1" applyFill="1" applyBorder="1" applyAlignment="1" applyProtection="1">
      <alignment horizontal="left" vertical="center"/>
      <protection locked="0"/>
    </xf>
    <xf numFmtId="0" fontId="5" fillId="0" borderId="17" xfId="24" applyFont="1" applyBorder="1" applyAlignment="1">
      <alignment horizontal="left" vertical="center"/>
      <protection/>
    </xf>
    <xf numFmtId="0" fontId="5" fillId="0" borderId="15" xfId="24" applyFont="1" applyBorder="1" applyAlignment="1">
      <alignment horizontal="left" vertical="center"/>
      <protection/>
    </xf>
    <xf numFmtId="0" fontId="5" fillId="0" borderId="25" xfId="24" applyFont="1" applyBorder="1" applyAlignment="1">
      <alignment horizontal="left" vertical="center"/>
      <protection/>
    </xf>
    <xf numFmtId="0" fontId="5" fillId="0" borderId="60" xfId="24" applyFont="1" applyBorder="1" applyAlignment="1">
      <alignment horizontal="center" vertical="center"/>
      <protection/>
    </xf>
    <xf numFmtId="0" fontId="5" fillId="2" borderId="60" xfId="24" applyFont="1" applyFill="1" applyBorder="1" applyAlignment="1" applyProtection="1">
      <alignment horizontal="left" vertical="center" wrapText="1"/>
      <protection locked="0"/>
    </xf>
    <xf numFmtId="0" fontId="5" fillId="2" borderId="23" xfId="24" applyFont="1" applyFill="1" applyBorder="1" applyAlignment="1" applyProtection="1">
      <alignment horizontal="left" vertical="center" wrapText="1"/>
      <protection locked="0"/>
    </xf>
    <xf numFmtId="0" fontId="5" fillId="2" borderId="2" xfId="24" applyFont="1" applyFill="1" applyBorder="1" applyAlignment="1" applyProtection="1">
      <alignment horizontal="right" vertical="center"/>
      <protection locked="0"/>
    </xf>
    <xf numFmtId="0" fontId="5" fillId="0" borderId="36" xfId="24" applyFont="1" applyBorder="1" applyAlignment="1">
      <alignment horizontal="center" vertical="center"/>
      <protection/>
    </xf>
    <xf numFmtId="0" fontId="5" fillId="0" borderId="2" xfId="24" applyFont="1" applyBorder="1" applyAlignment="1">
      <alignment horizontal="center" vertical="center"/>
      <protection/>
    </xf>
    <xf numFmtId="0" fontId="5" fillId="0" borderId="36" xfId="24" applyFont="1" applyFill="1" applyBorder="1" applyAlignment="1">
      <alignment horizontal="center" vertical="center" shrinkToFit="1"/>
      <protection/>
    </xf>
    <xf numFmtId="0" fontId="5" fillId="0" borderId="2" xfId="24" applyFont="1" applyFill="1" applyBorder="1" applyAlignment="1">
      <alignment horizontal="center" vertical="center" shrinkToFit="1"/>
      <protection/>
    </xf>
    <xf numFmtId="0" fontId="15" fillId="0" borderId="2" xfId="22" applyFont="1" applyBorder="1" applyAlignment="1">
      <alignment horizontal="left" vertical="center"/>
      <protection/>
    </xf>
    <xf numFmtId="0" fontId="14" fillId="0" borderId="30" xfId="22" applyFont="1" applyBorder="1" applyAlignment="1">
      <alignment horizontal="left" vertical="center"/>
      <protection/>
    </xf>
    <xf numFmtId="0" fontId="14" fillId="0" borderId="0" xfId="22" applyFont="1" applyAlignment="1">
      <alignment horizontal="left" vertical="center"/>
      <protection/>
    </xf>
    <xf numFmtId="0" fontId="14" fillId="0" borderId="56" xfId="22" applyFont="1" applyBorder="1" applyAlignment="1">
      <alignment horizontal="left" vertical="center"/>
      <protection/>
    </xf>
    <xf numFmtId="0" fontId="9" fillId="7" borderId="16" xfId="0" applyFont="1" applyFill="1" applyBorder="1" applyAlignment="1">
      <alignment horizontal="left" vertical="top" wrapText="1"/>
    </xf>
    <xf numFmtId="0" fontId="9" fillId="7" borderId="28" xfId="0" applyFont="1" applyFill="1" applyBorder="1" applyAlignment="1">
      <alignment horizontal="left" vertical="top" wrapText="1"/>
    </xf>
    <xf numFmtId="0" fontId="9" fillId="7" borderId="20" xfId="0" applyFont="1" applyFill="1" applyBorder="1" applyAlignment="1">
      <alignment horizontal="left" vertical="top" wrapText="1"/>
    </xf>
    <xf numFmtId="0" fontId="9" fillId="7" borderId="21" xfId="0" applyFont="1" applyFill="1" applyBorder="1" applyAlignment="1">
      <alignment horizontal="left" vertical="top" wrapText="1"/>
    </xf>
    <xf numFmtId="0" fontId="9" fillId="7" borderId="24" xfId="0" applyFont="1" applyFill="1" applyBorder="1" applyAlignment="1">
      <alignment horizontal="left" vertical="top" wrapText="1"/>
    </xf>
    <xf numFmtId="0" fontId="9" fillId="7" borderId="26" xfId="0" applyFont="1" applyFill="1" applyBorder="1" applyAlignment="1">
      <alignment horizontal="left" vertical="top" wrapText="1"/>
    </xf>
    <xf numFmtId="0" fontId="5" fillId="7" borderId="16" xfId="0" applyFont="1" applyFill="1" applyBorder="1" applyAlignment="1" applyProtection="1">
      <alignment vertical="top" wrapText="1"/>
      <protection locked="0"/>
    </xf>
    <xf numFmtId="0" fontId="5" fillId="7" borderId="30" xfId="0" applyFont="1" applyFill="1" applyBorder="1" applyAlignment="1" applyProtection="1">
      <alignment vertical="top" wrapText="1"/>
      <protection locked="0"/>
    </xf>
    <xf numFmtId="0" fontId="5" fillId="7" borderId="28" xfId="0" applyFont="1" applyFill="1" applyBorder="1" applyAlignment="1" applyProtection="1">
      <alignment vertical="top" wrapText="1"/>
      <protection locked="0"/>
    </xf>
    <xf numFmtId="0" fontId="5" fillId="7" borderId="20" xfId="0" applyFont="1" applyFill="1" applyBorder="1" applyAlignment="1" applyProtection="1">
      <alignment vertical="top" wrapText="1"/>
      <protection locked="0"/>
    </xf>
    <xf numFmtId="0" fontId="5" fillId="7" borderId="0" xfId="0" applyFont="1" applyFill="1" applyBorder="1" applyAlignment="1" applyProtection="1">
      <alignment vertical="top" wrapText="1"/>
      <protection locked="0"/>
    </xf>
    <xf numFmtId="0" fontId="5" fillId="7" borderId="21" xfId="0" applyFont="1" applyFill="1" applyBorder="1" applyAlignment="1" applyProtection="1">
      <alignment vertical="top" wrapText="1"/>
      <protection locked="0"/>
    </xf>
    <xf numFmtId="0" fontId="5" fillId="7" borderId="24" xfId="0" applyFont="1" applyFill="1" applyBorder="1" applyAlignment="1" applyProtection="1">
      <alignment vertical="top" wrapText="1"/>
      <protection locked="0"/>
    </xf>
    <xf numFmtId="0" fontId="5" fillId="7" borderId="56" xfId="0" applyFont="1" applyFill="1" applyBorder="1" applyAlignment="1" applyProtection="1">
      <alignment vertical="top" wrapText="1"/>
      <protection locked="0"/>
    </xf>
    <xf numFmtId="0" fontId="5" fillId="7" borderId="26" xfId="0" applyFont="1" applyFill="1" applyBorder="1" applyAlignment="1" applyProtection="1">
      <alignment vertical="top" wrapText="1"/>
      <protection locked="0"/>
    </xf>
    <xf numFmtId="0" fontId="5" fillId="2" borderId="3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26" xfId="0" applyFont="1" applyFill="1" applyBorder="1" applyAlignment="1">
      <alignment horizontal="center" vertical="center"/>
    </xf>
    <xf numFmtId="0" fontId="5" fillId="7" borderId="28" xfId="0" applyFont="1" applyFill="1" applyBorder="1" applyAlignment="1">
      <alignment horizontal="left" vertical="top" wrapText="1"/>
    </xf>
    <xf numFmtId="0" fontId="5" fillId="7" borderId="20" xfId="0" applyFont="1" applyFill="1" applyBorder="1" applyAlignment="1">
      <alignment horizontal="left" vertical="top" wrapText="1"/>
    </xf>
    <xf numFmtId="0" fontId="5" fillId="7" borderId="21" xfId="0" applyFont="1" applyFill="1" applyBorder="1" applyAlignment="1">
      <alignment horizontal="left" vertical="top" wrapText="1"/>
    </xf>
    <xf numFmtId="0" fontId="5" fillId="7" borderId="24" xfId="0" applyFont="1" applyFill="1" applyBorder="1" applyAlignment="1">
      <alignment horizontal="left" vertical="top" wrapText="1"/>
    </xf>
    <xf numFmtId="0" fontId="5" fillId="7" borderId="26" xfId="0" applyFont="1" applyFill="1" applyBorder="1" applyAlignment="1">
      <alignment horizontal="left" vertical="top" wrapText="1"/>
    </xf>
    <xf numFmtId="0" fontId="5" fillId="7" borderId="56" xfId="0" applyFont="1" applyFill="1" applyBorder="1" applyAlignment="1">
      <alignment horizontal="right" vertical="center"/>
    </xf>
    <xf numFmtId="0" fontId="21" fillId="7" borderId="56" xfId="0" applyFont="1" applyFill="1" applyBorder="1" applyAlignment="1">
      <alignment horizontal="left" vertical="center" shrinkToFit="1"/>
    </xf>
    <xf numFmtId="0" fontId="5" fillId="2" borderId="13" xfId="0" applyFont="1" applyFill="1" applyBorder="1" applyAlignment="1">
      <alignment horizontal="center" vertical="center"/>
    </xf>
    <xf numFmtId="0" fontId="5" fillId="7" borderId="30"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56" xfId="0" applyFont="1" applyFill="1" applyBorder="1" applyAlignment="1">
      <alignment horizontal="left" vertical="top" wrapText="1"/>
    </xf>
    <xf numFmtId="0" fontId="5" fillId="7" borderId="17" xfId="0" applyFont="1" applyFill="1" applyBorder="1" applyAlignment="1" applyProtection="1">
      <alignment vertical="top" wrapText="1"/>
      <protection locked="0"/>
    </xf>
    <xf numFmtId="0" fontId="5" fillId="7" borderId="15" xfId="0" applyFont="1" applyFill="1" applyBorder="1" applyAlignment="1" applyProtection="1">
      <alignment vertical="top" wrapText="1"/>
      <protection locked="0"/>
    </xf>
    <xf numFmtId="0" fontId="5" fillId="7" borderId="25" xfId="0" applyFont="1" applyFill="1" applyBorder="1" applyAlignment="1" applyProtection="1">
      <alignment vertical="top" wrapText="1"/>
      <protection locked="0"/>
    </xf>
    <xf numFmtId="0" fontId="4" fillId="2" borderId="36" xfId="0" applyFont="1" applyFill="1" applyBorder="1" applyAlignment="1">
      <alignment horizontal="left" vertical="center"/>
    </xf>
    <xf numFmtId="0" fontId="4" fillId="2" borderId="2" xfId="0" applyFont="1" applyFill="1" applyBorder="1" applyAlignment="1">
      <alignment horizontal="left" vertical="center"/>
    </xf>
    <xf numFmtId="0" fontId="4" fillId="2" borderId="13" xfId="0" applyFont="1" applyFill="1" applyBorder="1" applyAlignment="1">
      <alignment horizontal="left" vertical="center"/>
    </xf>
    <xf numFmtId="0" fontId="5" fillId="0" borderId="16" xfId="0" applyFont="1" applyFill="1" applyBorder="1" applyAlignment="1" applyProtection="1">
      <alignment vertical="top" wrapText="1"/>
      <protection locked="0"/>
    </xf>
    <xf numFmtId="0" fontId="5" fillId="0" borderId="30" xfId="0" applyFont="1" applyFill="1" applyBorder="1" applyAlignment="1" applyProtection="1">
      <alignment vertical="top" wrapText="1"/>
      <protection locked="0"/>
    </xf>
    <xf numFmtId="0" fontId="5" fillId="0" borderId="28" xfId="0" applyFont="1" applyFill="1" applyBorder="1" applyAlignment="1" applyProtection="1">
      <alignment vertical="top" wrapText="1"/>
      <protection locked="0"/>
    </xf>
    <xf numFmtId="0" fontId="5" fillId="0" borderId="20"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5" fillId="0" borderId="24" xfId="0" applyFont="1" applyFill="1" applyBorder="1" applyAlignment="1" applyProtection="1">
      <alignment vertical="top" wrapText="1"/>
      <protection locked="0"/>
    </xf>
    <xf numFmtId="0" fontId="5" fillId="0" borderId="56" xfId="0" applyFont="1" applyFill="1" applyBorder="1" applyAlignment="1" applyProtection="1">
      <alignment vertical="top" wrapText="1"/>
      <protection locked="0"/>
    </xf>
    <xf numFmtId="0" fontId="5" fillId="0" borderId="26" xfId="0" applyFont="1" applyFill="1" applyBorder="1" applyAlignment="1" applyProtection="1">
      <alignment vertical="top" wrapText="1"/>
      <protection locked="0"/>
    </xf>
    <xf numFmtId="0" fontId="5" fillId="2" borderId="1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8" xfId="0" applyFont="1" applyFill="1" applyBorder="1" applyAlignment="1">
      <alignment horizontal="center" vertical="center"/>
    </xf>
    <xf numFmtId="0" fontId="4" fillId="2" borderId="36" xfId="0" applyFont="1" applyFill="1" applyBorder="1" applyAlignment="1" applyProtection="1">
      <alignment horizontal="center" vertical="center" shrinkToFit="1"/>
      <protection/>
    </xf>
    <xf numFmtId="0" fontId="4" fillId="2" borderId="2" xfId="0" applyFont="1" applyFill="1" applyBorder="1" applyAlignment="1" applyProtection="1">
      <alignment horizontal="center" vertical="center" shrinkToFit="1"/>
      <protection/>
    </xf>
    <xf numFmtId="0" fontId="4" fillId="7" borderId="57" xfId="0" applyFont="1" applyFill="1" applyBorder="1" applyAlignment="1" applyProtection="1">
      <alignment horizontal="center" vertical="center"/>
      <protection/>
    </xf>
    <xf numFmtId="0" fontId="5" fillId="7" borderId="31" xfId="0" applyFont="1" applyFill="1" applyBorder="1" applyAlignment="1">
      <alignment horizontal="center" vertical="center"/>
    </xf>
    <xf numFmtId="0" fontId="5" fillId="7" borderId="58" xfId="0" applyFont="1" applyFill="1" applyBorder="1" applyAlignment="1">
      <alignment horizontal="center" vertical="center"/>
    </xf>
    <xf numFmtId="0" fontId="4" fillId="7" borderId="16" xfId="0" applyFont="1" applyFill="1" applyBorder="1" applyAlignment="1" applyProtection="1">
      <alignment horizontal="center" vertical="center" wrapText="1"/>
      <protection/>
    </xf>
    <xf numFmtId="0" fontId="4" fillId="7" borderId="28" xfId="0" applyFont="1" applyFill="1" applyBorder="1" applyAlignment="1" applyProtection="1">
      <alignment horizontal="center" vertical="center" wrapText="1"/>
      <protection/>
    </xf>
    <xf numFmtId="0" fontId="4" fillId="7" borderId="24" xfId="0" applyFont="1" applyFill="1" applyBorder="1" applyAlignment="1" applyProtection="1">
      <alignment horizontal="center" vertical="center" wrapText="1"/>
      <protection/>
    </xf>
    <xf numFmtId="0" fontId="4" fillId="7" borderId="26" xfId="0" applyFont="1" applyFill="1" applyBorder="1" applyAlignment="1" applyProtection="1">
      <alignment horizontal="center" vertical="center" wrapText="1"/>
      <protection/>
    </xf>
    <xf numFmtId="0" fontId="4" fillId="7" borderId="30" xfId="0" applyFont="1" applyFill="1" applyBorder="1" applyAlignment="1" applyProtection="1">
      <alignment horizontal="center" vertical="center" wrapText="1"/>
      <protection/>
    </xf>
    <xf numFmtId="0" fontId="4" fillId="7" borderId="56" xfId="0" applyFont="1" applyFill="1" applyBorder="1" applyAlignment="1" applyProtection="1">
      <alignment horizontal="center" vertical="center" wrapText="1"/>
      <protection/>
    </xf>
    <xf numFmtId="0" fontId="5" fillId="7" borderId="31" xfId="0" applyFont="1" applyFill="1" applyBorder="1" applyAlignment="1">
      <alignment horizontal="center"/>
    </xf>
    <xf numFmtId="0" fontId="5" fillId="7" borderId="58" xfId="0" applyFont="1" applyFill="1" applyBorder="1" applyAlignment="1">
      <alignment horizontal="center"/>
    </xf>
    <xf numFmtId="0" fontId="4" fillId="7" borderId="16" xfId="0" applyFont="1" applyFill="1" applyBorder="1" applyAlignment="1" applyProtection="1">
      <alignment horizontal="center" vertical="center"/>
      <protection/>
    </xf>
    <xf numFmtId="0" fontId="5" fillId="7" borderId="30" xfId="0" applyFont="1" applyFill="1" applyBorder="1" applyAlignment="1">
      <alignment horizontal="center"/>
    </xf>
    <xf numFmtId="0" fontId="5" fillId="7" borderId="28" xfId="0" applyFont="1" applyFill="1" applyBorder="1" applyAlignment="1">
      <alignment horizontal="center"/>
    </xf>
    <xf numFmtId="0" fontId="5" fillId="7" borderId="24" xfId="0" applyFont="1" applyFill="1" applyBorder="1" applyAlignment="1">
      <alignment horizontal="center"/>
    </xf>
    <xf numFmtId="0" fontId="5" fillId="7" borderId="56" xfId="0" applyFont="1" applyFill="1" applyBorder="1" applyAlignment="1">
      <alignment horizontal="center"/>
    </xf>
    <xf numFmtId="0" fontId="5" fillId="7" borderId="26" xfId="0" applyFont="1" applyFill="1" applyBorder="1" applyAlignment="1">
      <alignment horizontal="center"/>
    </xf>
    <xf numFmtId="0" fontId="14" fillId="2" borderId="36"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3" xfId="0" applyFont="1" applyFill="1" applyBorder="1" applyAlignment="1">
      <alignment horizontal="center" vertical="center"/>
    </xf>
    <xf numFmtId="0" fontId="5" fillId="2" borderId="1" xfId="0" applyFont="1" applyFill="1" applyBorder="1" applyAlignment="1">
      <alignment horizontal="center"/>
    </xf>
    <xf numFmtId="0" fontId="14" fillId="7" borderId="36"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13" xfId="0" applyFont="1" applyFill="1" applyBorder="1" applyAlignment="1">
      <alignment horizontal="center" vertical="center"/>
    </xf>
    <xf numFmtId="0" fontId="15" fillId="7" borderId="0" xfId="0" applyFont="1" applyFill="1" applyAlignment="1" applyProtection="1">
      <alignment horizontal="center" vertical="center" shrinkToFit="1"/>
      <protection hidden="1"/>
    </xf>
    <xf numFmtId="0" fontId="14" fillId="7" borderId="0" xfId="0" applyFont="1" applyFill="1" applyAlignment="1" applyProtection="1">
      <alignment horizontal="center" vertical="center" shrinkToFit="1"/>
      <protection hidden="1"/>
    </xf>
    <xf numFmtId="0" fontId="14" fillId="7" borderId="61" xfId="0" applyFont="1" applyFill="1" applyBorder="1" applyAlignment="1" applyProtection="1">
      <alignment horizontal="center" vertical="center" shrinkToFit="1"/>
      <protection hidden="1"/>
    </xf>
    <xf numFmtId="0" fontId="16" fillId="7" borderId="0" xfId="0" applyFont="1" applyFill="1" applyAlignment="1">
      <alignment horizontal="left" vertical="center" wrapText="1"/>
    </xf>
    <xf numFmtId="0" fontId="15" fillId="7" borderId="62" xfId="0" applyFont="1" applyFill="1" applyBorder="1" applyAlignment="1" applyProtection="1">
      <alignment horizontal="center" vertical="center" shrinkToFit="1"/>
      <protection hidden="1"/>
    </xf>
    <xf numFmtId="0" fontId="15" fillId="7" borderId="63" xfId="0" applyFont="1" applyFill="1" applyBorder="1" applyAlignment="1" applyProtection="1">
      <alignment horizontal="center" vertical="center" shrinkToFit="1"/>
      <protection hidden="1"/>
    </xf>
    <xf numFmtId="0" fontId="15" fillId="7" borderId="40" xfId="0" applyFont="1" applyFill="1" applyBorder="1" applyAlignment="1" applyProtection="1">
      <alignment horizontal="center" vertical="center" shrinkToFit="1"/>
      <protection hidden="1"/>
    </xf>
    <xf numFmtId="0" fontId="15" fillId="7" borderId="64" xfId="0" applyFont="1" applyFill="1" applyBorder="1" applyAlignment="1" applyProtection="1">
      <alignment horizontal="center" vertical="center" shrinkToFit="1"/>
      <protection hidden="1"/>
    </xf>
    <xf numFmtId="0" fontId="15" fillId="7" borderId="65" xfId="0" applyFont="1" applyFill="1" applyBorder="1" applyAlignment="1" applyProtection="1">
      <alignment horizontal="center" vertical="center" shrinkToFit="1"/>
      <protection hidden="1"/>
    </xf>
    <xf numFmtId="0" fontId="15" fillId="7" borderId="5" xfId="0" applyFont="1" applyFill="1" applyBorder="1" applyAlignment="1" applyProtection="1">
      <alignment horizontal="center" vertical="center" shrinkToFit="1"/>
      <protection hidden="1"/>
    </xf>
    <xf numFmtId="0" fontId="15" fillId="7" borderId="4" xfId="0" applyFont="1" applyFill="1" applyBorder="1" applyAlignment="1" applyProtection="1">
      <alignment horizontal="center" vertical="center" shrinkToFit="1"/>
      <protection hidden="1"/>
    </xf>
    <xf numFmtId="0" fontId="15" fillId="7" borderId="66" xfId="0" applyFont="1" applyFill="1" applyBorder="1" applyAlignment="1" applyProtection="1">
      <alignment horizontal="center" vertical="center" shrinkToFit="1"/>
      <protection hidden="1"/>
    </xf>
    <xf numFmtId="0" fontId="15" fillId="7" borderId="48" xfId="0" applyFont="1" applyFill="1" applyBorder="1" applyAlignment="1" applyProtection="1">
      <alignment horizontal="center" vertical="center" shrinkToFit="1"/>
      <protection hidden="1"/>
    </xf>
    <xf numFmtId="0" fontId="15" fillId="7" borderId="67" xfId="0" applyFont="1" applyFill="1" applyBorder="1" applyAlignment="1" applyProtection="1">
      <alignment horizontal="center" vertical="center" shrinkToFit="1"/>
      <protection hidden="1"/>
    </xf>
    <xf numFmtId="0" fontId="15" fillId="7" borderId="68" xfId="0" applyFont="1" applyFill="1" applyBorder="1" applyAlignment="1" applyProtection="1">
      <alignment horizontal="center" vertical="center" shrinkToFit="1"/>
      <protection hidden="1"/>
    </xf>
    <xf numFmtId="0" fontId="15" fillId="7" borderId="69" xfId="0" applyFont="1" applyFill="1" applyBorder="1" applyAlignment="1" applyProtection="1">
      <alignment horizontal="center" vertical="center" shrinkToFit="1"/>
      <protection hidden="1"/>
    </xf>
    <xf numFmtId="0" fontId="15" fillId="7" borderId="70" xfId="0" applyFont="1" applyFill="1" applyBorder="1" applyAlignment="1" applyProtection="1">
      <alignment horizontal="center" vertical="center" shrinkToFit="1"/>
      <protection hidden="1"/>
    </xf>
    <xf numFmtId="0" fontId="15" fillId="7" borderId="71" xfId="0" applyFont="1" applyFill="1" applyBorder="1" applyAlignment="1" applyProtection="1">
      <alignment horizontal="center" vertical="center" shrinkToFit="1"/>
      <protection hidden="1"/>
    </xf>
    <xf numFmtId="0" fontId="15" fillId="7" borderId="72" xfId="0" applyFont="1" applyFill="1" applyBorder="1" applyAlignment="1" applyProtection="1">
      <alignment horizontal="center" vertical="center" shrinkToFit="1"/>
      <protection hidden="1"/>
    </xf>
    <xf numFmtId="0" fontId="15" fillId="7" borderId="55" xfId="0" applyFont="1" applyFill="1" applyBorder="1" applyAlignment="1" applyProtection="1">
      <alignment horizontal="center" vertical="center" shrinkToFit="1"/>
      <protection hidden="1"/>
    </xf>
    <xf numFmtId="0" fontId="15" fillId="7" borderId="6" xfId="0" applyFont="1" applyFill="1" applyBorder="1" applyAlignment="1" applyProtection="1">
      <alignment horizontal="center" vertical="center" shrinkToFit="1"/>
      <protection hidden="1"/>
    </xf>
    <xf numFmtId="0" fontId="15" fillId="7" borderId="0" xfId="0" applyFont="1" applyFill="1" applyBorder="1" applyAlignment="1" applyProtection="1">
      <alignment horizontal="center" vertical="center" shrinkToFit="1"/>
      <protection hidden="1"/>
    </xf>
    <xf numFmtId="0" fontId="5" fillId="7" borderId="39" xfId="0" applyFont="1" applyFill="1" applyBorder="1" applyAlignment="1" applyProtection="1">
      <alignment horizontal="center" vertical="center" shrinkToFit="1"/>
      <protection hidden="1"/>
    </xf>
    <xf numFmtId="0" fontId="5" fillId="7" borderId="41" xfId="0" applyFont="1" applyFill="1" applyBorder="1" applyAlignment="1" applyProtection="1">
      <alignment horizontal="center" vertical="center" shrinkToFit="1"/>
      <protection hidden="1"/>
    </xf>
    <xf numFmtId="0" fontId="5" fillId="7" borderId="38" xfId="0" applyFont="1" applyFill="1" applyBorder="1" applyAlignment="1" applyProtection="1">
      <alignment horizontal="center" vertical="center" shrinkToFit="1"/>
      <protection hidden="1"/>
    </xf>
    <xf numFmtId="0" fontId="5" fillId="7" borderId="3" xfId="0" applyFont="1" applyFill="1" applyBorder="1" applyAlignment="1" applyProtection="1">
      <alignment horizontal="center" vertical="center" shrinkToFit="1"/>
      <protection hidden="1"/>
    </xf>
    <xf numFmtId="0" fontId="5" fillId="7" borderId="43" xfId="0" applyFont="1" applyFill="1" applyBorder="1" applyAlignment="1" applyProtection="1">
      <alignment horizontal="center" vertical="center" shrinkToFit="1"/>
      <protection hidden="1"/>
    </xf>
    <xf numFmtId="0" fontId="5" fillId="7" borderId="73" xfId="0" applyFont="1" applyFill="1" applyBorder="1" applyAlignment="1" applyProtection="1">
      <alignment horizontal="center" vertical="center" shrinkToFit="1"/>
      <protection hidden="1"/>
    </xf>
    <xf numFmtId="0" fontId="5" fillId="7" borderId="70" xfId="0" applyFont="1" applyFill="1" applyBorder="1" applyAlignment="1" applyProtection="1">
      <alignment horizontal="center" vertical="center" shrinkToFit="1"/>
      <protection hidden="1"/>
    </xf>
    <xf numFmtId="0" fontId="5" fillId="7" borderId="68" xfId="0" applyFont="1" applyFill="1" applyBorder="1" applyAlignment="1" applyProtection="1">
      <alignment horizontal="center" vertical="center" shrinkToFit="1"/>
      <protection hidden="1"/>
    </xf>
    <xf numFmtId="0" fontId="5" fillId="7" borderId="69" xfId="0" applyFont="1" applyFill="1" applyBorder="1" applyAlignment="1" applyProtection="1">
      <alignment horizontal="center" vertical="center" shrinkToFit="1"/>
      <protection hidden="1"/>
    </xf>
    <xf numFmtId="0" fontId="5" fillId="7" borderId="44" xfId="0" applyFont="1" applyFill="1" applyBorder="1" applyAlignment="1" applyProtection="1">
      <alignment horizontal="center" vertical="center" shrinkToFit="1"/>
      <protection hidden="1"/>
    </xf>
    <xf numFmtId="0" fontId="5" fillId="7" borderId="45" xfId="0" applyFont="1" applyFill="1" applyBorder="1" applyAlignment="1" applyProtection="1">
      <alignment horizontal="center" vertical="center" shrinkToFit="1"/>
      <protection hidden="1"/>
    </xf>
    <xf numFmtId="0" fontId="5" fillId="7" borderId="74" xfId="0" applyFont="1" applyFill="1" applyBorder="1" applyAlignment="1" applyProtection="1">
      <alignment horizontal="center" vertical="center" shrinkToFit="1"/>
      <protection hidden="1"/>
    </xf>
    <xf numFmtId="0" fontId="5" fillId="7" borderId="75" xfId="0" applyFont="1" applyFill="1" applyBorder="1" applyAlignment="1" applyProtection="1">
      <alignment horizontal="center" vertical="center" shrinkToFit="1"/>
      <protection hidden="1"/>
    </xf>
    <xf numFmtId="0" fontId="16" fillId="2" borderId="36" xfId="0" applyFont="1" applyFill="1" applyBorder="1" applyAlignment="1" applyProtection="1">
      <alignment horizontal="left" vertical="center" shrinkToFit="1"/>
      <protection/>
    </xf>
    <xf numFmtId="0" fontId="16" fillId="2" borderId="2" xfId="0" applyFont="1" applyFill="1" applyBorder="1" applyAlignment="1" applyProtection="1">
      <alignment horizontal="left" vertical="center" shrinkToFit="1"/>
      <protection/>
    </xf>
    <xf numFmtId="0" fontId="16" fillId="2" borderId="13" xfId="0" applyFont="1" applyFill="1" applyBorder="1" applyAlignment="1" applyProtection="1">
      <alignment horizontal="left" vertical="center" shrinkToFit="1"/>
      <protection/>
    </xf>
    <xf numFmtId="0" fontId="16" fillId="2" borderId="36" xfId="0" applyFont="1" applyFill="1" applyBorder="1" applyAlignment="1">
      <alignment horizontal="left" vertical="center"/>
    </xf>
    <xf numFmtId="0" fontId="16" fillId="2" borderId="2" xfId="0" applyFont="1" applyFill="1" applyBorder="1" applyAlignment="1">
      <alignment horizontal="left" vertical="center"/>
    </xf>
    <xf numFmtId="0" fontId="16" fillId="2" borderId="13" xfId="0" applyFont="1" applyFill="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shrinkToFit="1"/>
    </xf>
    <xf numFmtId="0" fontId="25" fillId="7" borderId="0" xfId="0" applyFont="1" applyFill="1" applyAlignment="1">
      <alignment horizontal="left" vertical="center" shrinkToFit="1"/>
    </xf>
    <xf numFmtId="0" fontId="23" fillId="7" borderId="0" xfId="0" applyFont="1" applyFill="1" applyAlignment="1">
      <alignment horizontal="right" vertical="center" shrinkToFit="1"/>
    </xf>
    <xf numFmtId="0" fontId="19" fillId="2" borderId="76" xfId="21" applyFont="1" applyFill="1" applyBorder="1" applyAlignment="1">
      <alignment horizontal="center" vertical="center" shrinkToFit="1"/>
      <protection/>
    </xf>
    <xf numFmtId="0" fontId="19" fillId="2" borderId="56" xfId="21" applyFont="1" applyFill="1" applyBorder="1" applyAlignment="1">
      <alignment horizontal="center" vertical="center" shrinkToFit="1"/>
      <protection/>
    </xf>
    <xf numFmtId="0" fontId="19" fillId="2" borderId="77" xfId="21" applyFont="1" applyFill="1" applyBorder="1" applyAlignment="1">
      <alignment horizontal="center" vertical="center" shrinkToFit="1"/>
      <protection/>
    </xf>
    <xf numFmtId="0" fontId="19" fillId="2" borderId="78" xfId="21" applyFont="1" applyFill="1" applyBorder="1" applyAlignment="1">
      <alignment horizontal="center" vertical="center" shrinkToFit="1"/>
      <protection/>
    </xf>
    <xf numFmtId="0" fontId="19" fillId="2" borderId="52" xfId="21" applyFont="1" applyFill="1" applyBorder="1" applyAlignment="1">
      <alignment horizontal="center" vertical="center" shrinkToFit="1"/>
      <protection/>
    </xf>
    <xf numFmtId="0" fontId="14" fillId="2" borderId="79" xfId="21" applyFont="1" applyFill="1" applyBorder="1" applyAlignment="1">
      <alignment horizontal="center" vertical="center"/>
      <protection/>
    </xf>
    <xf numFmtId="0" fontId="14" fillId="2" borderId="80" xfId="21" applyFont="1" applyFill="1" applyBorder="1" applyAlignment="1">
      <alignment horizontal="center" vertical="center"/>
      <protection/>
    </xf>
    <xf numFmtId="0" fontId="14" fillId="2" borderId="81" xfId="21" applyFont="1" applyFill="1" applyBorder="1" applyAlignment="1">
      <alignment horizontal="center" vertical="center"/>
      <protection/>
    </xf>
    <xf numFmtId="0" fontId="14" fillId="2" borderId="82" xfId="21" applyFont="1" applyFill="1" applyBorder="1" applyAlignment="1">
      <alignment horizontal="center" vertical="center"/>
      <protection/>
    </xf>
    <xf numFmtId="0" fontId="14" fillId="2" borderId="83" xfId="21" applyFont="1" applyFill="1" applyBorder="1" applyAlignment="1">
      <alignment horizontal="center" vertical="center"/>
      <protection/>
    </xf>
    <xf numFmtId="0" fontId="14" fillId="2" borderId="84" xfId="21" applyFont="1" applyFill="1" applyBorder="1" applyAlignment="1">
      <alignment horizontal="center" vertical="center"/>
      <protection/>
    </xf>
    <xf numFmtId="0" fontId="19" fillId="2" borderId="85" xfId="21" applyFont="1" applyFill="1" applyBorder="1" applyAlignment="1">
      <alignment horizontal="center" vertical="center" shrinkToFit="1"/>
      <protection/>
    </xf>
    <xf numFmtId="0" fontId="19" fillId="2" borderId="34" xfId="21" applyFont="1" applyFill="1" applyBorder="1" applyAlignment="1">
      <alignment horizontal="center" vertical="center" shrinkToFit="1"/>
      <protection/>
    </xf>
    <xf numFmtId="0" fontId="19" fillId="2" borderId="86" xfId="21" applyFont="1" applyFill="1" applyBorder="1" applyAlignment="1">
      <alignment horizontal="center" vertical="center" shrinkToFit="1"/>
      <protection/>
    </xf>
    <xf numFmtId="0" fontId="19" fillId="2" borderId="72" xfId="21" applyNumberFormat="1" applyFont="1" applyFill="1" applyBorder="1" applyAlignment="1">
      <alignment horizontal="left" vertical="center" shrinkToFit="1"/>
      <protection/>
    </xf>
    <xf numFmtId="0" fontId="19" fillId="2" borderId="6" xfId="21" applyNumberFormat="1" applyFont="1" applyFill="1" applyBorder="1" applyAlignment="1">
      <alignment horizontal="left" vertical="center" shrinkToFit="1"/>
      <protection/>
    </xf>
    <xf numFmtId="0" fontId="19" fillId="2" borderId="67" xfId="21" applyNumberFormat="1" applyFont="1" applyFill="1" applyBorder="1" applyAlignment="1">
      <alignment horizontal="left" vertical="center" shrinkToFit="1"/>
      <protection/>
    </xf>
    <xf numFmtId="0" fontId="22" fillId="2" borderId="42" xfId="21" applyFont="1" applyFill="1" applyBorder="1" applyAlignment="1">
      <alignment horizontal="center" vertical="center" shrinkToFit="1"/>
      <protection/>
    </xf>
    <xf numFmtId="0" fontId="27" fillId="2" borderId="36" xfId="21" applyFont="1" applyFill="1" applyBorder="1" applyAlignment="1">
      <alignment horizontal="center" vertical="center"/>
      <protection/>
    </xf>
    <xf numFmtId="0" fontId="27" fillId="2" borderId="2" xfId="21" applyFont="1" applyFill="1" applyBorder="1" applyAlignment="1">
      <alignment horizontal="center" vertical="center"/>
      <protection/>
    </xf>
    <xf numFmtId="0" fontId="27" fillId="2" borderId="13" xfId="21" applyFont="1" applyFill="1" applyBorder="1" applyAlignment="1">
      <alignment horizontal="center" vertical="center"/>
      <protection/>
    </xf>
    <xf numFmtId="0" fontId="19" fillId="0" borderId="73" xfId="21" applyFont="1" applyBorder="1" applyAlignment="1">
      <alignment horizontal="center" vertical="center" shrinkToFit="1"/>
      <protection/>
    </xf>
    <xf numFmtId="0" fontId="19" fillId="0" borderId="63" xfId="21" applyFont="1" applyBorder="1" applyAlignment="1">
      <alignment horizontal="center" vertical="center" shrinkToFit="1"/>
      <protection/>
    </xf>
    <xf numFmtId="0" fontId="19" fillId="0" borderId="39" xfId="21" applyFont="1" applyBorder="1" applyAlignment="1">
      <alignment horizontal="center" vertical="center" shrinkToFit="1"/>
      <protection/>
    </xf>
    <xf numFmtId="0" fontId="28" fillId="7" borderId="0" xfId="21" applyFont="1" applyFill="1" applyBorder="1" applyAlignment="1">
      <alignment horizontal="left" vertical="center" shrinkToFit="1"/>
      <protection/>
    </xf>
    <xf numFmtId="0" fontId="17" fillId="7" borderId="0" xfId="23" applyFont="1" applyFill="1" applyAlignment="1">
      <alignment horizontal="center" vertical="center"/>
      <protection/>
    </xf>
    <xf numFmtId="0" fontId="13" fillId="2" borderId="36" xfId="23" applyFont="1" applyFill="1" applyBorder="1" applyAlignment="1">
      <alignment horizontal="center" vertical="center"/>
      <protection/>
    </xf>
    <xf numFmtId="0" fontId="13" fillId="2" borderId="2" xfId="23" applyFont="1" applyFill="1" applyBorder="1" applyAlignment="1">
      <alignment horizontal="center" vertical="center"/>
      <protection/>
    </xf>
    <xf numFmtId="0" fontId="0" fillId="7" borderId="36" xfId="23" applyFill="1" applyBorder="1" applyAlignment="1">
      <alignment horizontal="left" vertical="center" shrinkToFit="1"/>
      <protection/>
    </xf>
    <xf numFmtId="0" fontId="0" fillId="7" borderId="2" xfId="23" applyFill="1" applyBorder="1" applyAlignment="1">
      <alignment horizontal="left" vertical="center" shrinkToFit="1"/>
      <protection/>
    </xf>
    <xf numFmtId="0" fontId="0" fillId="7" borderId="13" xfId="23" applyFill="1" applyBorder="1" applyAlignment="1">
      <alignment horizontal="left" vertical="center" shrinkToFit="1"/>
      <protection/>
    </xf>
    <xf numFmtId="0" fontId="0" fillId="0" borderId="3" xfId="0" applyBorder="1" applyAlignment="1" applyProtection="1">
      <alignment horizontal="center" vertical="center"/>
      <protection/>
    </xf>
    <xf numFmtId="0" fontId="11" fillId="2" borderId="3"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0" fontId="0" fillId="6" borderId="3" xfId="0" applyFill="1" applyBorder="1" applyAlignment="1">
      <alignment horizontal="right" vertical="center"/>
    </xf>
    <xf numFmtId="0" fontId="0" fillId="6" borderId="3" xfId="0" applyFill="1" applyBorder="1" applyAlignment="1">
      <alignment horizontal="center" vertical="center"/>
    </xf>
  </cellXfs>
  <cellStyles count="12">
    <cellStyle name="Normal" xfId="0"/>
    <cellStyle name="Percent" xfId="15"/>
    <cellStyle name="Hyperlink" xfId="16"/>
    <cellStyle name="Comma [0]" xfId="17"/>
    <cellStyle name="Comma" xfId="18"/>
    <cellStyle name="Currency [0]" xfId="19"/>
    <cellStyle name="Currency" xfId="20"/>
    <cellStyle name="標準_居宅介護支援20080321" xfId="21"/>
    <cellStyle name="標準_居宅介護支援20080321_1" xfId="22"/>
    <cellStyle name="標準_居宅介護支援20080327" xfId="23"/>
    <cellStyle name="標準_訪問介護（委員会用）" xfId="24"/>
    <cellStyle name="Followed Hyperlink" xfId="25"/>
  </cellStyles>
  <dxfs count="7">
    <dxf>
      <font>
        <color rgb="FF000080"/>
      </font>
      <fill>
        <patternFill>
          <bgColor rgb="FF99CCFF"/>
        </patternFill>
      </fill>
      <border/>
    </dxf>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strike val="0"/>
        <color rgb="FFFF0000"/>
      </font>
      <fill>
        <patternFill>
          <bgColor rgb="FFFFCC99"/>
        </patternFill>
      </fill>
      <border/>
    </dxf>
    <dxf>
      <font>
        <b/>
        <i val="0"/>
      </font>
      <fill>
        <patternFill>
          <bgColor rgb="FFCCFFFF"/>
        </patternFill>
      </fill>
      <border/>
    </dxf>
    <dxf>
      <fill>
        <patternFill>
          <bgColor rgb="FFFFFF99"/>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5"/>
          <c:y val="0.22125"/>
          <c:w val="0.35275"/>
          <c:h val="0.5957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'隠しシート（記入不要）'!$B$19:$B$23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'隠しシート（記入不要）'!$C$19:$C$23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'隠しシート（記入不要）'!$D$19:$D$23</c:f>
              <c:numCache>
                <c:ptCount val="5"/>
                <c:pt idx="0">
                  <c:v>0</c:v>
                </c:pt>
                <c:pt idx="1">
                  <c:v>0</c:v>
                </c:pt>
                <c:pt idx="2">
                  <c:v>0</c:v>
                </c:pt>
                <c:pt idx="3">
                  <c:v>0</c:v>
                </c:pt>
                <c:pt idx="4">
                  <c:v>0</c:v>
                </c:pt>
              </c:numCache>
            </c:numRef>
          </c:val>
        </c:ser>
        <c:axId val="26195125"/>
        <c:axId val="34429534"/>
      </c:radarChart>
      <c:catAx>
        <c:axId val="26195125"/>
        <c:scaling>
          <c:orientation val="minMax"/>
        </c:scaling>
        <c:axPos val="b"/>
        <c:majorGridlines/>
        <c:delete val="0"/>
        <c:numFmt formatCode="General" sourceLinked="1"/>
        <c:majorTickMark val="in"/>
        <c:minorTickMark val="none"/>
        <c:tickLblPos val="nextTo"/>
        <c:txPr>
          <a:bodyPr/>
          <a:lstStyle/>
          <a:p>
            <a:pPr>
              <a:defRPr lang="en-US" cap="none" sz="1400" b="1" i="0" u="none" baseline="0">
                <a:latin typeface="ＭＳ Ｐゴシック"/>
                <a:ea typeface="ＭＳ Ｐゴシック"/>
                <a:cs typeface="ＭＳ Ｐゴシック"/>
              </a:defRPr>
            </a:pPr>
          </a:p>
        </c:txPr>
        <c:crossAx val="34429534"/>
        <c:crosses val="autoZero"/>
        <c:auto val="1"/>
        <c:lblOffset val="100"/>
        <c:noMultiLvlLbl val="0"/>
      </c:catAx>
      <c:valAx>
        <c:axId val="34429534"/>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26195125"/>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448</xdr:row>
      <xdr:rowOff>228600</xdr:rowOff>
    </xdr:from>
    <xdr:to>
      <xdr:col>1</xdr:col>
      <xdr:colOff>876300</xdr:colOff>
      <xdr:row>451</xdr:row>
      <xdr:rowOff>180975</xdr:rowOff>
    </xdr:to>
    <xdr:pic macro="[0]!先頭へ">
      <xdr:nvPicPr>
        <xdr:cNvPr id="1" name="Picture 887"/>
        <xdr:cNvPicPr preferRelativeResize="1">
          <a:picLocks noChangeAspect="1"/>
        </xdr:cNvPicPr>
      </xdr:nvPicPr>
      <xdr:blipFill>
        <a:blip r:embed="rId1"/>
        <a:stretch>
          <a:fillRect/>
        </a:stretch>
      </xdr:blipFill>
      <xdr:spPr>
        <a:xfrm>
          <a:off x="257175" y="227047425"/>
          <a:ext cx="828675" cy="819150"/>
        </a:xfrm>
        <a:prstGeom prst="rect">
          <a:avLst/>
        </a:prstGeom>
        <a:noFill/>
        <a:ln w="9525" cmpd="sng">
          <a:noFill/>
        </a:ln>
      </xdr:spPr>
    </xdr:pic>
    <xdr:clientData/>
  </xdr:twoCellAnchor>
  <xdr:twoCellAnchor>
    <xdr:from>
      <xdr:col>1</xdr:col>
      <xdr:colOff>904875</xdr:colOff>
      <xdr:row>449</xdr:row>
      <xdr:rowOff>123825</xdr:rowOff>
    </xdr:from>
    <xdr:to>
      <xdr:col>1</xdr:col>
      <xdr:colOff>1704975</xdr:colOff>
      <xdr:row>451</xdr:row>
      <xdr:rowOff>152400</xdr:rowOff>
    </xdr:to>
    <xdr:sp>
      <xdr:nvSpPr>
        <xdr:cNvPr id="2" name="AutoShape 888"/>
        <xdr:cNvSpPr>
          <a:spLocks/>
        </xdr:cNvSpPr>
      </xdr:nvSpPr>
      <xdr:spPr>
        <a:xfrm>
          <a:off x="1114425" y="227218875"/>
          <a:ext cx="800100" cy="6191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6</xdr:row>
      <xdr:rowOff>190500</xdr:rowOff>
    </xdr:from>
    <xdr:to>
      <xdr:col>20</xdr:col>
      <xdr:colOff>333375</xdr:colOff>
      <xdr:row>6</xdr:row>
      <xdr:rowOff>466725</xdr:rowOff>
    </xdr:to>
    <xdr:pic macro="[0]!いち">
      <xdr:nvPicPr>
        <xdr:cNvPr id="3" name="Picture 952"/>
        <xdr:cNvPicPr preferRelativeResize="1">
          <a:picLocks noChangeAspect="1"/>
        </xdr:cNvPicPr>
      </xdr:nvPicPr>
      <xdr:blipFill>
        <a:blip r:embed="rId2"/>
        <a:stretch>
          <a:fillRect/>
        </a:stretch>
      </xdr:blipFill>
      <xdr:spPr>
        <a:xfrm>
          <a:off x="10391775" y="2933700"/>
          <a:ext cx="266700" cy="276225"/>
        </a:xfrm>
        <a:prstGeom prst="rect">
          <a:avLst/>
        </a:prstGeom>
        <a:noFill/>
        <a:ln w="9525" cmpd="sng">
          <a:noFill/>
        </a:ln>
      </xdr:spPr>
    </xdr:pic>
    <xdr:clientData fPrintsWithSheet="0"/>
  </xdr:twoCellAnchor>
  <xdr:twoCellAnchor>
    <xdr:from>
      <xdr:col>20</xdr:col>
      <xdr:colOff>66675</xdr:colOff>
      <xdr:row>10</xdr:row>
      <xdr:rowOff>190500</xdr:rowOff>
    </xdr:from>
    <xdr:to>
      <xdr:col>20</xdr:col>
      <xdr:colOff>333375</xdr:colOff>
      <xdr:row>10</xdr:row>
      <xdr:rowOff>466725</xdr:rowOff>
    </xdr:to>
    <xdr:pic macro="[0]!に">
      <xdr:nvPicPr>
        <xdr:cNvPr id="4" name="Picture 953"/>
        <xdr:cNvPicPr preferRelativeResize="1">
          <a:picLocks noChangeAspect="1"/>
        </xdr:cNvPicPr>
      </xdr:nvPicPr>
      <xdr:blipFill>
        <a:blip r:embed="rId2"/>
        <a:stretch>
          <a:fillRect/>
        </a:stretch>
      </xdr:blipFill>
      <xdr:spPr>
        <a:xfrm>
          <a:off x="10391775" y="4829175"/>
          <a:ext cx="266700" cy="276225"/>
        </a:xfrm>
        <a:prstGeom prst="rect">
          <a:avLst/>
        </a:prstGeom>
        <a:noFill/>
        <a:ln w="9525" cmpd="sng">
          <a:noFill/>
        </a:ln>
      </xdr:spPr>
    </xdr:pic>
    <xdr:clientData fPrintsWithSheet="0"/>
  </xdr:twoCellAnchor>
  <xdr:twoCellAnchor>
    <xdr:from>
      <xdr:col>20</xdr:col>
      <xdr:colOff>47625</xdr:colOff>
      <xdr:row>17</xdr:row>
      <xdr:rowOff>247650</xdr:rowOff>
    </xdr:from>
    <xdr:to>
      <xdr:col>20</xdr:col>
      <xdr:colOff>314325</xdr:colOff>
      <xdr:row>17</xdr:row>
      <xdr:rowOff>523875</xdr:rowOff>
    </xdr:to>
    <xdr:pic macro="[0]!さん">
      <xdr:nvPicPr>
        <xdr:cNvPr id="5" name="Picture 954"/>
        <xdr:cNvPicPr preferRelativeResize="1">
          <a:picLocks noChangeAspect="1"/>
        </xdr:cNvPicPr>
      </xdr:nvPicPr>
      <xdr:blipFill>
        <a:blip r:embed="rId2"/>
        <a:stretch>
          <a:fillRect/>
        </a:stretch>
      </xdr:blipFill>
      <xdr:spPr>
        <a:xfrm>
          <a:off x="10372725" y="7496175"/>
          <a:ext cx="266700" cy="276225"/>
        </a:xfrm>
        <a:prstGeom prst="rect">
          <a:avLst/>
        </a:prstGeom>
        <a:noFill/>
        <a:ln w="9525" cmpd="sng">
          <a:noFill/>
        </a:ln>
      </xdr:spPr>
    </xdr:pic>
    <xdr:clientData fPrintsWithSheet="0"/>
  </xdr:twoCellAnchor>
  <xdr:twoCellAnchor>
    <xdr:from>
      <xdr:col>20</xdr:col>
      <xdr:colOff>66675</xdr:colOff>
      <xdr:row>26</xdr:row>
      <xdr:rowOff>190500</xdr:rowOff>
    </xdr:from>
    <xdr:to>
      <xdr:col>20</xdr:col>
      <xdr:colOff>333375</xdr:colOff>
      <xdr:row>26</xdr:row>
      <xdr:rowOff>466725</xdr:rowOff>
    </xdr:to>
    <xdr:pic macro="[0]!よん">
      <xdr:nvPicPr>
        <xdr:cNvPr id="6" name="Picture 955"/>
        <xdr:cNvPicPr preferRelativeResize="1">
          <a:picLocks noChangeAspect="1"/>
        </xdr:cNvPicPr>
      </xdr:nvPicPr>
      <xdr:blipFill>
        <a:blip r:embed="rId2"/>
        <a:stretch>
          <a:fillRect/>
        </a:stretch>
      </xdr:blipFill>
      <xdr:spPr>
        <a:xfrm>
          <a:off x="10391775" y="11772900"/>
          <a:ext cx="266700" cy="276225"/>
        </a:xfrm>
        <a:prstGeom prst="rect">
          <a:avLst/>
        </a:prstGeom>
        <a:noFill/>
        <a:ln w="9525" cmpd="sng">
          <a:noFill/>
        </a:ln>
      </xdr:spPr>
    </xdr:pic>
    <xdr:clientData fPrintsWithSheet="0"/>
  </xdr:twoCellAnchor>
  <xdr:twoCellAnchor>
    <xdr:from>
      <xdr:col>20</xdr:col>
      <xdr:colOff>57150</xdr:colOff>
      <xdr:row>31</xdr:row>
      <xdr:rowOff>342900</xdr:rowOff>
    </xdr:from>
    <xdr:to>
      <xdr:col>20</xdr:col>
      <xdr:colOff>323850</xdr:colOff>
      <xdr:row>31</xdr:row>
      <xdr:rowOff>619125</xdr:rowOff>
    </xdr:to>
    <xdr:pic macro="[0]!ご">
      <xdr:nvPicPr>
        <xdr:cNvPr id="7" name="Picture 956"/>
        <xdr:cNvPicPr preferRelativeResize="1">
          <a:picLocks noChangeAspect="1"/>
        </xdr:cNvPicPr>
      </xdr:nvPicPr>
      <xdr:blipFill>
        <a:blip r:embed="rId2"/>
        <a:stretch>
          <a:fillRect/>
        </a:stretch>
      </xdr:blipFill>
      <xdr:spPr>
        <a:xfrm>
          <a:off x="10382250" y="15687675"/>
          <a:ext cx="266700" cy="276225"/>
        </a:xfrm>
        <a:prstGeom prst="rect">
          <a:avLst/>
        </a:prstGeom>
        <a:noFill/>
        <a:ln w="9525" cmpd="sng">
          <a:noFill/>
        </a:ln>
      </xdr:spPr>
    </xdr:pic>
    <xdr:clientData fPrintsWithSheet="0"/>
  </xdr:twoCellAnchor>
  <xdr:twoCellAnchor>
    <xdr:from>
      <xdr:col>20</xdr:col>
      <xdr:colOff>66675</xdr:colOff>
      <xdr:row>35</xdr:row>
      <xdr:rowOff>257175</xdr:rowOff>
    </xdr:from>
    <xdr:to>
      <xdr:col>20</xdr:col>
      <xdr:colOff>333375</xdr:colOff>
      <xdr:row>35</xdr:row>
      <xdr:rowOff>533400</xdr:rowOff>
    </xdr:to>
    <xdr:pic macro="[0]!ろく">
      <xdr:nvPicPr>
        <xdr:cNvPr id="8" name="Picture 957"/>
        <xdr:cNvPicPr preferRelativeResize="1">
          <a:picLocks noChangeAspect="1"/>
        </xdr:cNvPicPr>
      </xdr:nvPicPr>
      <xdr:blipFill>
        <a:blip r:embed="rId2"/>
        <a:stretch>
          <a:fillRect/>
        </a:stretch>
      </xdr:blipFill>
      <xdr:spPr>
        <a:xfrm>
          <a:off x="10391775" y="18145125"/>
          <a:ext cx="266700" cy="276225"/>
        </a:xfrm>
        <a:prstGeom prst="rect">
          <a:avLst/>
        </a:prstGeom>
        <a:noFill/>
        <a:ln w="9525" cmpd="sng">
          <a:noFill/>
        </a:ln>
      </xdr:spPr>
    </xdr:pic>
    <xdr:clientData fPrintsWithSheet="0"/>
  </xdr:twoCellAnchor>
  <xdr:twoCellAnchor>
    <xdr:from>
      <xdr:col>20</xdr:col>
      <xdr:colOff>85725</xdr:colOff>
      <xdr:row>39</xdr:row>
      <xdr:rowOff>295275</xdr:rowOff>
    </xdr:from>
    <xdr:to>
      <xdr:col>20</xdr:col>
      <xdr:colOff>352425</xdr:colOff>
      <xdr:row>39</xdr:row>
      <xdr:rowOff>571500</xdr:rowOff>
    </xdr:to>
    <xdr:pic macro="[0]!なな">
      <xdr:nvPicPr>
        <xdr:cNvPr id="9" name="Picture 958"/>
        <xdr:cNvPicPr preferRelativeResize="1">
          <a:picLocks noChangeAspect="1"/>
        </xdr:cNvPicPr>
      </xdr:nvPicPr>
      <xdr:blipFill>
        <a:blip r:embed="rId2"/>
        <a:stretch>
          <a:fillRect/>
        </a:stretch>
      </xdr:blipFill>
      <xdr:spPr>
        <a:xfrm>
          <a:off x="10410825" y="20440650"/>
          <a:ext cx="266700" cy="276225"/>
        </a:xfrm>
        <a:prstGeom prst="rect">
          <a:avLst/>
        </a:prstGeom>
        <a:noFill/>
        <a:ln w="9525" cmpd="sng">
          <a:noFill/>
        </a:ln>
      </xdr:spPr>
    </xdr:pic>
    <xdr:clientData fPrintsWithSheet="0"/>
  </xdr:twoCellAnchor>
  <xdr:twoCellAnchor>
    <xdr:from>
      <xdr:col>20</xdr:col>
      <xdr:colOff>76200</xdr:colOff>
      <xdr:row>47</xdr:row>
      <xdr:rowOff>276225</xdr:rowOff>
    </xdr:from>
    <xdr:to>
      <xdr:col>20</xdr:col>
      <xdr:colOff>342900</xdr:colOff>
      <xdr:row>47</xdr:row>
      <xdr:rowOff>552450</xdr:rowOff>
    </xdr:to>
    <xdr:pic macro="[0]!はち">
      <xdr:nvPicPr>
        <xdr:cNvPr id="10" name="Picture 959"/>
        <xdr:cNvPicPr preferRelativeResize="1">
          <a:picLocks noChangeAspect="1"/>
        </xdr:cNvPicPr>
      </xdr:nvPicPr>
      <xdr:blipFill>
        <a:blip r:embed="rId2"/>
        <a:stretch>
          <a:fillRect/>
        </a:stretch>
      </xdr:blipFill>
      <xdr:spPr>
        <a:xfrm>
          <a:off x="10401300" y="23717250"/>
          <a:ext cx="266700" cy="276225"/>
        </a:xfrm>
        <a:prstGeom prst="rect">
          <a:avLst/>
        </a:prstGeom>
        <a:noFill/>
        <a:ln w="9525" cmpd="sng">
          <a:noFill/>
        </a:ln>
      </xdr:spPr>
    </xdr:pic>
    <xdr:clientData fPrintsWithSheet="0"/>
  </xdr:twoCellAnchor>
  <xdr:twoCellAnchor>
    <xdr:from>
      <xdr:col>20</xdr:col>
      <xdr:colOff>66675</xdr:colOff>
      <xdr:row>55</xdr:row>
      <xdr:rowOff>504825</xdr:rowOff>
    </xdr:from>
    <xdr:to>
      <xdr:col>20</xdr:col>
      <xdr:colOff>333375</xdr:colOff>
      <xdr:row>55</xdr:row>
      <xdr:rowOff>781050</xdr:rowOff>
    </xdr:to>
    <xdr:pic macro="[0]!きゅう">
      <xdr:nvPicPr>
        <xdr:cNvPr id="11" name="Picture 960"/>
        <xdr:cNvPicPr preferRelativeResize="1">
          <a:picLocks noChangeAspect="1"/>
        </xdr:cNvPicPr>
      </xdr:nvPicPr>
      <xdr:blipFill>
        <a:blip r:embed="rId2"/>
        <a:stretch>
          <a:fillRect/>
        </a:stretch>
      </xdr:blipFill>
      <xdr:spPr>
        <a:xfrm>
          <a:off x="10391775" y="27336750"/>
          <a:ext cx="266700" cy="276225"/>
        </a:xfrm>
        <a:prstGeom prst="rect">
          <a:avLst/>
        </a:prstGeom>
        <a:noFill/>
        <a:ln w="9525" cmpd="sng">
          <a:noFill/>
        </a:ln>
      </xdr:spPr>
    </xdr:pic>
    <xdr:clientData fPrintsWithSheet="0"/>
  </xdr:twoCellAnchor>
  <xdr:twoCellAnchor>
    <xdr:from>
      <xdr:col>20</xdr:col>
      <xdr:colOff>76200</xdr:colOff>
      <xdr:row>60</xdr:row>
      <xdr:rowOff>514350</xdr:rowOff>
    </xdr:from>
    <xdr:to>
      <xdr:col>20</xdr:col>
      <xdr:colOff>342900</xdr:colOff>
      <xdr:row>60</xdr:row>
      <xdr:rowOff>790575</xdr:rowOff>
    </xdr:to>
    <xdr:pic macro="[0]!じゅう">
      <xdr:nvPicPr>
        <xdr:cNvPr id="12" name="Picture 961"/>
        <xdr:cNvPicPr preferRelativeResize="1">
          <a:picLocks noChangeAspect="1"/>
        </xdr:cNvPicPr>
      </xdr:nvPicPr>
      <xdr:blipFill>
        <a:blip r:embed="rId2"/>
        <a:stretch>
          <a:fillRect/>
        </a:stretch>
      </xdr:blipFill>
      <xdr:spPr>
        <a:xfrm>
          <a:off x="10401300" y="30432375"/>
          <a:ext cx="266700" cy="276225"/>
        </a:xfrm>
        <a:prstGeom prst="rect">
          <a:avLst/>
        </a:prstGeom>
        <a:noFill/>
        <a:ln w="9525" cmpd="sng">
          <a:noFill/>
        </a:ln>
      </xdr:spPr>
    </xdr:pic>
    <xdr:clientData fPrintsWithSheet="0"/>
  </xdr:twoCellAnchor>
  <xdr:twoCellAnchor>
    <xdr:from>
      <xdr:col>20</xdr:col>
      <xdr:colOff>66675</xdr:colOff>
      <xdr:row>63</xdr:row>
      <xdr:rowOff>190500</xdr:rowOff>
    </xdr:from>
    <xdr:to>
      <xdr:col>20</xdr:col>
      <xdr:colOff>333375</xdr:colOff>
      <xdr:row>63</xdr:row>
      <xdr:rowOff>466725</xdr:rowOff>
    </xdr:to>
    <xdr:pic macro="[0]!じゅういち">
      <xdr:nvPicPr>
        <xdr:cNvPr id="13" name="Picture 962"/>
        <xdr:cNvPicPr preferRelativeResize="1">
          <a:picLocks noChangeAspect="1"/>
        </xdr:cNvPicPr>
      </xdr:nvPicPr>
      <xdr:blipFill>
        <a:blip r:embed="rId2"/>
        <a:stretch>
          <a:fillRect/>
        </a:stretch>
      </xdr:blipFill>
      <xdr:spPr>
        <a:xfrm>
          <a:off x="10391775" y="31975425"/>
          <a:ext cx="266700" cy="276225"/>
        </a:xfrm>
        <a:prstGeom prst="rect">
          <a:avLst/>
        </a:prstGeom>
        <a:noFill/>
        <a:ln w="9525" cmpd="sng">
          <a:noFill/>
        </a:ln>
      </xdr:spPr>
    </xdr:pic>
    <xdr:clientData fPrintsWithSheet="0"/>
  </xdr:twoCellAnchor>
  <xdr:twoCellAnchor>
    <xdr:from>
      <xdr:col>20</xdr:col>
      <xdr:colOff>66675</xdr:colOff>
      <xdr:row>67</xdr:row>
      <xdr:rowOff>190500</xdr:rowOff>
    </xdr:from>
    <xdr:to>
      <xdr:col>20</xdr:col>
      <xdr:colOff>333375</xdr:colOff>
      <xdr:row>67</xdr:row>
      <xdr:rowOff>466725</xdr:rowOff>
    </xdr:to>
    <xdr:pic macro="[0]!じゅうに">
      <xdr:nvPicPr>
        <xdr:cNvPr id="14" name="Picture 963"/>
        <xdr:cNvPicPr preferRelativeResize="1">
          <a:picLocks noChangeAspect="1"/>
        </xdr:cNvPicPr>
      </xdr:nvPicPr>
      <xdr:blipFill>
        <a:blip r:embed="rId2"/>
        <a:stretch>
          <a:fillRect/>
        </a:stretch>
      </xdr:blipFill>
      <xdr:spPr>
        <a:xfrm>
          <a:off x="10391775" y="33994725"/>
          <a:ext cx="266700" cy="276225"/>
        </a:xfrm>
        <a:prstGeom prst="rect">
          <a:avLst/>
        </a:prstGeom>
        <a:noFill/>
        <a:ln w="9525" cmpd="sng">
          <a:noFill/>
        </a:ln>
      </xdr:spPr>
    </xdr:pic>
    <xdr:clientData fPrintsWithSheet="0"/>
  </xdr:twoCellAnchor>
  <xdr:twoCellAnchor>
    <xdr:from>
      <xdr:col>20</xdr:col>
      <xdr:colOff>57150</xdr:colOff>
      <xdr:row>77</xdr:row>
      <xdr:rowOff>276225</xdr:rowOff>
    </xdr:from>
    <xdr:to>
      <xdr:col>20</xdr:col>
      <xdr:colOff>323850</xdr:colOff>
      <xdr:row>77</xdr:row>
      <xdr:rowOff>552450</xdr:rowOff>
    </xdr:to>
    <xdr:pic macro="[0]!じゅうさん">
      <xdr:nvPicPr>
        <xdr:cNvPr id="15" name="Picture 964"/>
        <xdr:cNvPicPr preferRelativeResize="1">
          <a:picLocks noChangeAspect="1"/>
        </xdr:cNvPicPr>
      </xdr:nvPicPr>
      <xdr:blipFill>
        <a:blip r:embed="rId2"/>
        <a:stretch>
          <a:fillRect/>
        </a:stretch>
      </xdr:blipFill>
      <xdr:spPr>
        <a:xfrm>
          <a:off x="10382250" y="39624000"/>
          <a:ext cx="266700" cy="276225"/>
        </a:xfrm>
        <a:prstGeom prst="rect">
          <a:avLst/>
        </a:prstGeom>
        <a:noFill/>
        <a:ln w="9525" cmpd="sng">
          <a:noFill/>
        </a:ln>
      </xdr:spPr>
    </xdr:pic>
    <xdr:clientData fPrintsWithSheet="0"/>
  </xdr:twoCellAnchor>
  <xdr:twoCellAnchor>
    <xdr:from>
      <xdr:col>20</xdr:col>
      <xdr:colOff>66675</xdr:colOff>
      <xdr:row>81</xdr:row>
      <xdr:rowOff>323850</xdr:rowOff>
    </xdr:from>
    <xdr:to>
      <xdr:col>20</xdr:col>
      <xdr:colOff>333375</xdr:colOff>
      <xdr:row>81</xdr:row>
      <xdr:rowOff>600075</xdr:rowOff>
    </xdr:to>
    <xdr:pic macro="[0]!じゅうよん">
      <xdr:nvPicPr>
        <xdr:cNvPr id="16" name="Picture 965"/>
        <xdr:cNvPicPr preferRelativeResize="1">
          <a:picLocks noChangeAspect="1"/>
        </xdr:cNvPicPr>
      </xdr:nvPicPr>
      <xdr:blipFill>
        <a:blip r:embed="rId2"/>
        <a:stretch>
          <a:fillRect/>
        </a:stretch>
      </xdr:blipFill>
      <xdr:spPr>
        <a:xfrm>
          <a:off x="10391775" y="41471850"/>
          <a:ext cx="266700" cy="276225"/>
        </a:xfrm>
        <a:prstGeom prst="rect">
          <a:avLst/>
        </a:prstGeom>
        <a:noFill/>
        <a:ln w="9525" cmpd="sng">
          <a:noFill/>
        </a:ln>
      </xdr:spPr>
    </xdr:pic>
    <xdr:clientData fPrintsWithSheet="0"/>
  </xdr:twoCellAnchor>
  <xdr:twoCellAnchor>
    <xdr:from>
      <xdr:col>20</xdr:col>
      <xdr:colOff>66675</xdr:colOff>
      <xdr:row>90</xdr:row>
      <xdr:rowOff>247650</xdr:rowOff>
    </xdr:from>
    <xdr:to>
      <xdr:col>20</xdr:col>
      <xdr:colOff>333375</xdr:colOff>
      <xdr:row>90</xdr:row>
      <xdr:rowOff>523875</xdr:rowOff>
    </xdr:to>
    <xdr:pic macro="[0]!じゅうご">
      <xdr:nvPicPr>
        <xdr:cNvPr id="17" name="Picture 966"/>
        <xdr:cNvPicPr preferRelativeResize="1">
          <a:picLocks noChangeAspect="1"/>
        </xdr:cNvPicPr>
      </xdr:nvPicPr>
      <xdr:blipFill>
        <a:blip r:embed="rId2"/>
        <a:stretch>
          <a:fillRect/>
        </a:stretch>
      </xdr:blipFill>
      <xdr:spPr>
        <a:xfrm>
          <a:off x="10391775" y="48044100"/>
          <a:ext cx="266700" cy="276225"/>
        </a:xfrm>
        <a:prstGeom prst="rect">
          <a:avLst/>
        </a:prstGeom>
        <a:noFill/>
        <a:ln w="9525" cmpd="sng">
          <a:noFill/>
        </a:ln>
      </xdr:spPr>
    </xdr:pic>
    <xdr:clientData fPrintsWithSheet="0"/>
  </xdr:twoCellAnchor>
  <xdr:twoCellAnchor>
    <xdr:from>
      <xdr:col>20</xdr:col>
      <xdr:colOff>66675</xdr:colOff>
      <xdr:row>97</xdr:row>
      <xdr:rowOff>133350</xdr:rowOff>
    </xdr:from>
    <xdr:to>
      <xdr:col>20</xdr:col>
      <xdr:colOff>333375</xdr:colOff>
      <xdr:row>97</xdr:row>
      <xdr:rowOff>409575</xdr:rowOff>
    </xdr:to>
    <xdr:pic macro="[0]!じゅうろく">
      <xdr:nvPicPr>
        <xdr:cNvPr id="18" name="Picture 967"/>
        <xdr:cNvPicPr preferRelativeResize="1">
          <a:picLocks noChangeAspect="1"/>
        </xdr:cNvPicPr>
      </xdr:nvPicPr>
      <xdr:blipFill>
        <a:blip r:embed="rId2"/>
        <a:stretch>
          <a:fillRect/>
        </a:stretch>
      </xdr:blipFill>
      <xdr:spPr>
        <a:xfrm>
          <a:off x="10391775" y="50796825"/>
          <a:ext cx="266700" cy="276225"/>
        </a:xfrm>
        <a:prstGeom prst="rect">
          <a:avLst/>
        </a:prstGeom>
        <a:noFill/>
        <a:ln w="9525" cmpd="sng">
          <a:noFill/>
        </a:ln>
      </xdr:spPr>
    </xdr:pic>
    <xdr:clientData fPrintsWithSheet="0"/>
  </xdr:twoCellAnchor>
  <xdr:twoCellAnchor>
    <xdr:from>
      <xdr:col>20</xdr:col>
      <xdr:colOff>66675</xdr:colOff>
      <xdr:row>102</xdr:row>
      <xdr:rowOff>361950</xdr:rowOff>
    </xdr:from>
    <xdr:to>
      <xdr:col>20</xdr:col>
      <xdr:colOff>333375</xdr:colOff>
      <xdr:row>102</xdr:row>
      <xdr:rowOff>638175</xdr:rowOff>
    </xdr:to>
    <xdr:pic macro="[0]!じゅうなな">
      <xdr:nvPicPr>
        <xdr:cNvPr id="19" name="Picture 968"/>
        <xdr:cNvPicPr preferRelativeResize="1">
          <a:picLocks noChangeAspect="1"/>
        </xdr:cNvPicPr>
      </xdr:nvPicPr>
      <xdr:blipFill>
        <a:blip r:embed="rId2"/>
        <a:stretch>
          <a:fillRect/>
        </a:stretch>
      </xdr:blipFill>
      <xdr:spPr>
        <a:xfrm>
          <a:off x="10391775" y="53540025"/>
          <a:ext cx="266700" cy="276225"/>
        </a:xfrm>
        <a:prstGeom prst="rect">
          <a:avLst/>
        </a:prstGeom>
        <a:noFill/>
        <a:ln w="9525" cmpd="sng">
          <a:noFill/>
        </a:ln>
      </xdr:spPr>
    </xdr:pic>
    <xdr:clientData fPrintsWithSheet="0"/>
  </xdr:twoCellAnchor>
  <xdr:twoCellAnchor>
    <xdr:from>
      <xdr:col>20</xdr:col>
      <xdr:colOff>66675</xdr:colOff>
      <xdr:row>109</xdr:row>
      <xdr:rowOff>314325</xdr:rowOff>
    </xdr:from>
    <xdr:to>
      <xdr:col>20</xdr:col>
      <xdr:colOff>333375</xdr:colOff>
      <xdr:row>109</xdr:row>
      <xdr:rowOff>590550</xdr:rowOff>
    </xdr:to>
    <xdr:pic macro="[0]!じゅうはち">
      <xdr:nvPicPr>
        <xdr:cNvPr id="20" name="Picture 969"/>
        <xdr:cNvPicPr preferRelativeResize="1">
          <a:picLocks noChangeAspect="1"/>
        </xdr:cNvPicPr>
      </xdr:nvPicPr>
      <xdr:blipFill>
        <a:blip r:embed="rId2"/>
        <a:stretch>
          <a:fillRect/>
        </a:stretch>
      </xdr:blipFill>
      <xdr:spPr>
        <a:xfrm>
          <a:off x="10391775" y="56559450"/>
          <a:ext cx="266700" cy="276225"/>
        </a:xfrm>
        <a:prstGeom prst="rect">
          <a:avLst/>
        </a:prstGeom>
        <a:noFill/>
        <a:ln w="9525" cmpd="sng">
          <a:noFill/>
        </a:ln>
      </xdr:spPr>
    </xdr:pic>
    <xdr:clientData fPrintsWithSheet="0"/>
  </xdr:twoCellAnchor>
  <xdr:twoCellAnchor>
    <xdr:from>
      <xdr:col>20</xdr:col>
      <xdr:colOff>66675</xdr:colOff>
      <xdr:row>122</xdr:row>
      <xdr:rowOff>247650</xdr:rowOff>
    </xdr:from>
    <xdr:to>
      <xdr:col>20</xdr:col>
      <xdr:colOff>333375</xdr:colOff>
      <xdr:row>122</xdr:row>
      <xdr:rowOff>523875</xdr:rowOff>
    </xdr:to>
    <xdr:pic macro="[0]!じゅうきゅう">
      <xdr:nvPicPr>
        <xdr:cNvPr id="21" name="Picture 970"/>
        <xdr:cNvPicPr preferRelativeResize="1">
          <a:picLocks noChangeAspect="1"/>
        </xdr:cNvPicPr>
      </xdr:nvPicPr>
      <xdr:blipFill>
        <a:blip r:embed="rId2"/>
        <a:stretch>
          <a:fillRect/>
        </a:stretch>
      </xdr:blipFill>
      <xdr:spPr>
        <a:xfrm>
          <a:off x="10391775" y="63722250"/>
          <a:ext cx="266700" cy="276225"/>
        </a:xfrm>
        <a:prstGeom prst="rect">
          <a:avLst/>
        </a:prstGeom>
        <a:noFill/>
        <a:ln w="9525" cmpd="sng">
          <a:noFill/>
        </a:ln>
      </xdr:spPr>
    </xdr:pic>
    <xdr:clientData fPrintsWithSheet="0"/>
  </xdr:twoCellAnchor>
  <xdr:twoCellAnchor>
    <xdr:from>
      <xdr:col>20</xdr:col>
      <xdr:colOff>66675</xdr:colOff>
      <xdr:row>126</xdr:row>
      <xdr:rowOff>190500</xdr:rowOff>
    </xdr:from>
    <xdr:to>
      <xdr:col>20</xdr:col>
      <xdr:colOff>333375</xdr:colOff>
      <xdr:row>126</xdr:row>
      <xdr:rowOff>466725</xdr:rowOff>
    </xdr:to>
    <xdr:pic macro="[0]!にじゅう">
      <xdr:nvPicPr>
        <xdr:cNvPr id="22" name="Picture 971"/>
        <xdr:cNvPicPr preferRelativeResize="1">
          <a:picLocks noChangeAspect="1"/>
        </xdr:cNvPicPr>
      </xdr:nvPicPr>
      <xdr:blipFill>
        <a:blip r:embed="rId2"/>
        <a:stretch>
          <a:fillRect/>
        </a:stretch>
      </xdr:blipFill>
      <xdr:spPr>
        <a:xfrm>
          <a:off x="10391775" y="65732025"/>
          <a:ext cx="266700" cy="276225"/>
        </a:xfrm>
        <a:prstGeom prst="rect">
          <a:avLst/>
        </a:prstGeom>
        <a:noFill/>
        <a:ln w="9525" cmpd="sng">
          <a:noFill/>
        </a:ln>
      </xdr:spPr>
    </xdr:pic>
    <xdr:clientData fPrintsWithSheet="0"/>
  </xdr:twoCellAnchor>
  <xdr:twoCellAnchor>
    <xdr:from>
      <xdr:col>20</xdr:col>
      <xdr:colOff>66675</xdr:colOff>
      <xdr:row>131</xdr:row>
      <xdr:rowOff>190500</xdr:rowOff>
    </xdr:from>
    <xdr:to>
      <xdr:col>20</xdr:col>
      <xdr:colOff>333375</xdr:colOff>
      <xdr:row>131</xdr:row>
      <xdr:rowOff>466725</xdr:rowOff>
    </xdr:to>
    <xdr:pic macro="[0]!にじゅういち">
      <xdr:nvPicPr>
        <xdr:cNvPr id="23" name="Picture 972"/>
        <xdr:cNvPicPr preferRelativeResize="1">
          <a:picLocks noChangeAspect="1"/>
        </xdr:cNvPicPr>
      </xdr:nvPicPr>
      <xdr:blipFill>
        <a:blip r:embed="rId2"/>
        <a:stretch>
          <a:fillRect/>
        </a:stretch>
      </xdr:blipFill>
      <xdr:spPr>
        <a:xfrm>
          <a:off x="10391775" y="68580000"/>
          <a:ext cx="266700" cy="276225"/>
        </a:xfrm>
        <a:prstGeom prst="rect">
          <a:avLst/>
        </a:prstGeom>
        <a:noFill/>
        <a:ln w="9525" cmpd="sng">
          <a:noFill/>
        </a:ln>
      </xdr:spPr>
    </xdr:pic>
    <xdr:clientData fPrintsWithSheet="0"/>
  </xdr:twoCellAnchor>
  <xdr:twoCellAnchor>
    <xdr:from>
      <xdr:col>20</xdr:col>
      <xdr:colOff>66675</xdr:colOff>
      <xdr:row>136</xdr:row>
      <xdr:rowOff>152400</xdr:rowOff>
    </xdr:from>
    <xdr:to>
      <xdr:col>20</xdr:col>
      <xdr:colOff>333375</xdr:colOff>
      <xdr:row>136</xdr:row>
      <xdr:rowOff>428625</xdr:rowOff>
    </xdr:to>
    <xdr:pic macro="[0]!にじゅうに">
      <xdr:nvPicPr>
        <xdr:cNvPr id="24" name="Picture 973"/>
        <xdr:cNvPicPr preferRelativeResize="1">
          <a:picLocks noChangeAspect="1"/>
        </xdr:cNvPicPr>
      </xdr:nvPicPr>
      <xdr:blipFill>
        <a:blip r:embed="rId2"/>
        <a:stretch>
          <a:fillRect/>
        </a:stretch>
      </xdr:blipFill>
      <xdr:spPr>
        <a:xfrm>
          <a:off x="10391775" y="71170800"/>
          <a:ext cx="266700" cy="276225"/>
        </a:xfrm>
        <a:prstGeom prst="rect">
          <a:avLst/>
        </a:prstGeom>
        <a:noFill/>
        <a:ln w="9525" cmpd="sng">
          <a:noFill/>
        </a:ln>
      </xdr:spPr>
    </xdr:pic>
    <xdr:clientData fPrintsWithSheet="0"/>
  </xdr:twoCellAnchor>
  <xdr:twoCellAnchor>
    <xdr:from>
      <xdr:col>20</xdr:col>
      <xdr:colOff>66675</xdr:colOff>
      <xdr:row>145</xdr:row>
      <xdr:rowOff>247650</xdr:rowOff>
    </xdr:from>
    <xdr:to>
      <xdr:col>20</xdr:col>
      <xdr:colOff>333375</xdr:colOff>
      <xdr:row>145</xdr:row>
      <xdr:rowOff>523875</xdr:rowOff>
    </xdr:to>
    <xdr:pic macro="[0]!にじゅうさん">
      <xdr:nvPicPr>
        <xdr:cNvPr id="25" name="Picture 974"/>
        <xdr:cNvPicPr preferRelativeResize="1">
          <a:picLocks noChangeAspect="1"/>
        </xdr:cNvPicPr>
      </xdr:nvPicPr>
      <xdr:blipFill>
        <a:blip r:embed="rId2"/>
        <a:stretch>
          <a:fillRect/>
        </a:stretch>
      </xdr:blipFill>
      <xdr:spPr>
        <a:xfrm>
          <a:off x="10391775" y="76790550"/>
          <a:ext cx="266700" cy="276225"/>
        </a:xfrm>
        <a:prstGeom prst="rect">
          <a:avLst/>
        </a:prstGeom>
        <a:noFill/>
        <a:ln w="9525" cmpd="sng">
          <a:noFill/>
        </a:ln>
      </xdr:spPr>
    </xdr:pic>
    <xdr:clientData fPrintsWithSheet="0"/>
  </xdr:twoCellAnchor>
  <xdr:twoCellAnchor>
    <xdr:from>
      <xdr:col>20</xdr:col>
      <xdr:colOff>66675</xdr:colOff>
      <xdr:row>157</xdr:row>
      <xdr:rowOff>104775</xdr:rowOff>
    </xdr:from>
    <xdr:to>
      <xdr:col>20</xdr:col>
      <xdr:colOff>333375</xdr:colOff>
      <xdr:row>157</xdr:row>
      <xdr:rowOff>381000</xdr:rowOff>
    </xdr:to>
    <xdr:pic macro="[0]!にじゅうよん">
      <xdr:nvPicPr>
        <xdr:cNvPr id="26" name="Picture 975"/>
        <xdr:cNvPicPr preferRelativeResize="1">
          <a:picLocks noChangeAspect="1"/>
        </xdr:cNvPicPr>
      </xdr:nvPicPr>
      <xdr:blipFill>
        <a:blip r:embed="rId2"/>
        <a:stretch>
          <a:fillRect/>
        </a:stretch>
      </xdr:blipFill>
      <xdr:spPr>
        <a:xfrm>
          <a:off x="10391775" y="84058125"/>
          <a:ext cx="266700" cy="276225"/>
        </a:xfrm>
        <a:prstGeom prst="rect">
          <a:avLst/>
        </a:prstGeom>
        <a:noFill/>
        <a:ln w="9525" cmpd="sng">
          <a:noFill/>
        </a:ln>
      </xdr:spPr>
    </xdr:pic>
    <xdr:clientData fPrintsWithSheet="0"/>
  </xdr:twoCellAnchor>
  <xdr:twoCellAnchor>
    <xdr:from>
      <xdr:col>20</xdr:col>
      <xdr:colOff>66675</xdr:colOff>
      <xdr:row>162</xdr:row>
      <xdr:rowOff>190500</xdr:rowOff>
    </xdr:from>
    <xdr:to>
      <xdr:col>20</xdr:col>
      <xdr:colOff>333375</xdr:colOff>
      <xdr:row>162</xdr:row>
      <xdr:rowOff>466725</xdr:rowOff>
    </xdr:to>
    <xdr:pic macro="[0]!にじゅうご">
      <xdr:nvPicPr>
        <xdr:cNvPr id="27" name="Picture 976"/>
        <xdr:cNvPicPr preferRelativeResize="1">
          <a:picLocks noChangeAspect="1"/>
        </xdr:cNvPicPr>
      </xdr:nvPicPr>
      <xdr:blipFill>
        <a:blip r:embed="rId2"/>
        <a:stretch>
          <a:fillRect/>
        </a:stretch>
      </xdr:blipFill>
      <xdr:spPr>
        <a:xfrm>
          <a:off x="10391775" y="86572725"/>
          <a:ext cx="266700" cy="276225"/>
        </a:xfrm>
        <a:prstGeom prst="rect">
          <a:avLst/>
        </a:prstGeom>
        <a:noFill/>
        <a:ln w="9525" cmpd="sng">
          <a:noFill/>
        </a:ln>
      </xdr:spPr>
    </xdr:pic>
    <xdr:clientData fPrintsWithSheet="0"/>
  </xdr:twoCellAnchor>
  <xdr:twoCellAnchor>
    <xdr:from>
      <xdr:col>20</xdr:col>
      <xdr:colOff>66675</xdr:colOff>
      <xdr:row>171</xdr:row>
      <xdr:rowOff>190500</xdr:rowOff>
    </xdr:from>
    <xdr:to>
      <xdr:col>20</xdr:col>
      <xdr:colOff>333375</xdr:colOff>
      <xdr:row>171</xdr:row>
      <xdr:rowOff>466725</xdr:rowOff>
    </xdr:to>
    <xdr:pic macro="[0]!にじゅうろく">
      <xdr:nvPicPr>
        <xdr:cNvPr id="28" name="Picture 977"/>
        <xdr:cNvPicPr preferRelativeResize="1">
          <a:picLocks noChangeAspect="1"/>
        </xdr:cNvPicPr>
      </xdr:nvPicPr>
      <xdr:blipFill>
        <a:blip r:embed="rId2"/>
        <a:stretch>
          <a:fillRect/>
        </a:stretch>
      </xdr:blipFill>
      <xdr:spPr>
        <a:xfrm>
          <a:off x="10391775" y="91373325"/>
          <a:ext cx="266700" cy="276225"/>
        </a:xfrm>
        <a:prstGeom prst="rect">
          <a:avLst/>
        </a:prstGeom>
        <a:noFill/>
        <a:ln w="9525" cmpd="sng">
          <a:noFill/>
        </a:ln>
      </xdr:spPr>
    </xdr:pic>
    <xdr:clientData fPrintsWithSheet="0"/>
  </xdr:twoCellAnchor>
  <xdr:twoCellAnchor>
    <xdr:from>
      <xdr:col>20</xdr:col>
      <xdr:colOff>66675</xdr:colOff>
      <xdr:row>177</xdr:row>
      <xdr:rowOff>257175</xdr:rowOff>
    </xdr:from>
    <xdr:to>
      <xdr:col>20</xdr:col>
      <xdr:colOff>333375</xdr:colOff>
      <xdr:row>177</xdr:row>
      <xdr:rowOff>533400</xdr:rowOff>
    </xdr:to>
    <xdr:pic macro="[0]!にじゅうなな">
      <xdr:nvPicPr>
        <xdr:cNvPr id="29" name="Picture 978"/>
        <xdr:cNvPicPr preferRelativeResize="1">
          <a:picLocks noChangeAspect="1"/>
        </xdr:cNvPicPr>
      </xdr:nvPicPr>
      <xdr:blipFill>
        <a:blip r:embed="rId2"/>
        <a:stretch>
          <a:fillRect/>
        </a:stretch>
      </xdr:blipFill>
      <xdr:spPr>
        <a:xfrm>
          <a:off x="10391775" y="94707075"/>
          <a:ext cx="266700" cy="276225"/>
        </a:xfrm>
        <a:prstGeom prst="rect">
          <a:avLst/>
        </a:prstGeom>
        <a:noFill/>
        <a:ln w="9525" cmpd="sng">
          <a:noFill/>
        </a:ln>
      </xdr:spPr>
    </xdr:pic>
    <xdr:clientData fPrintsWithSheet="0"/>
  </xdr:twoCellAnchor>
  <xdr:twoCellAnchor>
    <xdr:from>
      <xdr:col>20</xdr:col>
      <xdr:colOff>66675</xdr:colOff>
      <xdr:row>182</xdr:row>
      <xdr:rowOff>190500</xdr:rowOff>
    </xdr:from>
    <xdr:to>
      <xdr:col>20</xdr:col>
      <xdr:colOff>333375</xdr:colOff>
      <xdr:row>182</xdr:row>
      <xdr:rowOff>466725</xdr:rowOff>
    </xdr:to>
    <xdr:pic macro="[0]!にじゅうはち">
      <xdr:nvPicPr>
        <xdr:cNvPr id="30" name="Picture 979"/>
        <xdr:cNvPicPr preferRelativeResize="1">
          <a:picLocks noChangeAspect="1"/>
        </xdr:cNvPicPr>
      </xdr:nvPicPr>
      <xdr:blipFill>
        <a:blip r:embed="rId2"/>
        <a:stretch>
          <a:fillRect/>
        </a:stretch>
      </xdr:blipFill>
      <xdr:spPr>
        <a:xfrm>
          <a:off x="10391775" y="97335975"/>
          <a:ext cx="266700" cy="276225"/>
        </a:xfrm>
        <a:prstGeom prst="rect">
          <a:avLst/>
        </a:prstGeom>
        <a:noFill/>
        <a:ln w="9525" cmpd="sng">
          <a:noFill/>
        </a:ln>
      </xdr:spPr>
    </xdr:pic>
    <xdr:clientData fPrintsWithSheet="0"/>
  </xdr:twoCellAnchor>
  <xdr:twoCellAnchor>
    <xdr:from>
      <xdr:col>20</xdr:col>
      <xdr:colOff>66675</xdr:colOff>
      <xdr:row>187</xdr:row>
      <xdr:rowOff>190500</xdr:rowOff>
    </xdr:from>
    <xdr:to>
      <xdr:col>20</xdr:col>
      <xdr:colOff>333375</xdr:colOff>
      <xdr:row>187</xdr:row>
      <xdr:rowOff>466725</xdr:rowOff>
    </xdr:to>
    <xdr:pic macro="[0]!にじゅうきゅう">
      <xdr:nvPicPr>
        <xdr:cNvPr id="31" name="Picture 980"/>
        <xdr:cNvPicPr preferRelativeResize="1">
          <a:picLocks noChangeAspect="1"/>
        </xdr:cNvPicPr>
      </xdr:nvPicPr>
      <xdr:blipFill>
        <a:blip r:embed="rId2"/>
        <a:stretch>
          <a:fillRect/>
        </a:stretch>
      </xdr:blipFill>
      <xdr:spPr>
        <a:xfrm>
          <a:off x="10391775" y="99983925"/>
          <a:ext cx="266700" cy="276225"/>
        </a:xfrm>
        <a:prstGeom prst="rect">
          <a:avLst/>
        </a:prstGeom>
        <a:noFill/>
        <a:ln w="9525" cmpd="sng">
          <a:noFill/>
        </a:ln>
      </xdr:spPr>
    </xdr:pic>
    <xdr:clientData fPrintsWithSheet="0"/>
  </xdr:twoCellAnchor>
  <xdr:twoCellAnchor>
    <xdr:from>
      <xdr:col>20</xdr:col>
      <xdr:colOff>66675</xdr:colOff>
      <xdr:row>194</xdr:row>
      <xdr:rowOff>247650</xdr:rowOff>
    </xdr:from>
    <xdr:to>
      <xdr:col>20</xdr:col>
      <xdr:colOff>333375</xdr:colOff>
      <xdr:row>194</xdr:row>
      <xdr:rowOff>523875</xdr:rowOff>
    </xdr:to>
    <xdr:pic macro="[0]!さんじゅう">
      <xdr:nvPicPr>
        <xdr:cNvPr id="32" name="Picture 981"/>
        <xdr:cNvPicPr preferRelativeResize="1">
          <a:picLocks noChangeAspect="1"/>
        </xdr:cNvPicPr>
      </xdr:nvPicPr>
      <xdr:blipFill>
        <a:blip r:embed="rId2"/>
        <a:stretch>
          <a:fillRect/>
        </a:stretch>
      </xdr:blipFill>
      <xdr:spPr>
        <a:xfrm>
          <a:off x="10391775" y="104108250"/>
          <a:ext cx="266700" cy="276225"/>
        </a:xfrm>
        <a:prstGeom prst="rect">
          <a:avLst/>
        </a:prstGeom>
        <a:noFill/>
        <a:ln w="9525" cmpd="sng">
          <a:noFill/>
        </a:ln>
      </xdr:spPr>
    </xdr:pic>
    <xdr:clientData fPrintsWithSheet="0"/>
  </xdr:twoCellAnchor>
  <xdr:twoCellAnchor>
    <xdr:from>
      <xdr:col>20</xdr:col>
      <xdr:colOff>66675</xdr:colOff>
      <xdr:row>210</xdr:row>
      <xdr:rowOff>190500</xdr:rowOff>
    </xdr:from>
    <xdr:to>
      <xdr:col>20</xdr:col>
      <xdr:colOff>333375</xdr:colOff>
      <xdr:row>210</xdr:row>
      <xdr:rowOff>466725</xdr:rowOff>
    </xdr:to>
    <xdr:pic macro="[0]!さんじゅういち">
      <xdr:nvPicPr>
        <xdr:cNvPr id="33" name="Picture 982"/>
        <xdr:cNvPicPr preferRelativeResize="1">
          <a:picLocks noChangeAspect="1"/>
        </xdr:cNvPicPr>
      </xdr:nvPicPr>
      <xdr:blipFill>
        <a:blip r:embed="rId2"/>
        <a:stretch>
          <a:fillRect/>
        </a:stretch>
      </xdr:blipFill>
      <xdr:spPr>
        <a:xfrm>
          <a:off x="10391775" y="112623600"/>
          <a:ext cx="266700" cy="276225"/>
        </a:xfrm>
        <a:prstGeom prst="rect">
          <a:avLst/>
        </a:prstGeom>
        <a:noFill/>
        <a:ln w="9525" cmpd="sng">
          <a:noFill/>
        </a:ln>
      </xdr:spPr>
    </xdr:pic>
    <xdr:clientData fPrintsWithSheet="0"/>
  </xdr:twoCellAnchor>
  <xdr:twoCellAnchor>
    <xdr:from>
      <xdr:col>20</xdr:col>
      <xdr:colOff>66675</xdr:colOff>
      <xdr:row>220</xdr:row>
      <xdr:rowOff>190500</xdr:rowOff>
    </xdr:from>
    <xdr:to>
      <xdr:col>20</xdr:col>
      <xdr:colOff>333375</xdr:colOff>
      <xdr:row>220</xdr:row>
      <xdr:rowOff>466725</xdr:rowOff>
    </xdr:to>
    <xdr:pic macro="[0]!さんじゅうに">
      <xdr:nvPicPr>
        <xdr:cNvPr id="34" name="Picture 983"/>
        <xdr:cNvPicPr preferRelativeResize="1">
          <a:picLocks noChangeAspect="1"/>
        </xdr:cNvPicPr>
      </xdr:nvPicPr>
      <xdr:blipFill>
        <a:blip r:embed="rId2"/>
        <a:stretch>
          <a:fillRect/>
        </a:stretch>
      </xdr:blipFill>
      <xdr:spPr>
        <a:xfrm>
          <a:off x="10391775" y="117633750"/>
          <a:ext cx="266700" cy="276225"/>
        </a:xfrm>
        <a:prstGeom prst="rect">
          <a:avLst/>
        </a:prstGeom>
        <a:noFill/>
        <a:ln w="9525" cmpd="sng">
          <a:noFill/>
        </a:ln>
      </xdr:spPr>
    </xdr:pic>
    <xdr:clientData fPrintsWithSheet="0"/>
  </xdr:twoCellAnchor>
  <xdr:twoCellAnchor>
    <xdr:from>
      <xdr:col>20</xdr:col>
      <xdr:colOff>66675</xdr:colOff>
      <xdr:row>228</xdr:row>
      <xdr:rowOff>371475</xdr:rowOff>
    </xdr:from>
    <xdr:to>
      <xdr:col>20</xdr:col>
      <xdr:colOff>333375</xdr:colOff>
      <xdr:row>228</xdr:row>
      <xdr:rowOff>647700</xdr:rowOff>
    </xdr:to>
    <xdr:pic macro="[0]!さんじゅうさん">
      <xdr:nvPicPr>
        <xdr:cNvPr id="35" name="Picture 984"/>
        <xdr:cNvPicPr preferRelativeResize="1">
          <a:picLocks noChangeAspect="1"/>
        </xdr:cNvPicPr>
      </xdr:nvPicPr>
      <xdr:blipFill>
        <a:blip r:embed="rId2"/>
        <a:stretch>
          <a:fillRect/>
        </a:stretch>
      </xdr:blipFill>
      <xdr:spPr>
        <a:xfrm>
          <a:off x="10391775" y="121186575"/>
          <a:ext cx="266700" cy="276225"/>
        </a:xfrm>
        <a:prstGeom prst="rect">
          <a:avLst/>
        </a:prstGeom>
        <a:noFill/>
        <a:ln w="9525" cmpd="sng">
          <a:noFill/>
        </a:ln>
      </xdr:spPr>
    </xdr:pic>
    <xdr:clientData fPrintsWithSheet="0"/>
  </xdr:twoCellAnchor>
  <xdr:twoCellAnchor>
    <xdr:from>
      <xdr:col>20</xdr:col>
      <xdr:colOff>66675</xdr:colOff>
      <xdr:row>235</xdr:row>
      <xdr:rowOff>190500</xdr:rowOff>
    </xdr:from>
    <xdr:to>
      <xdr:col>20</xdr:col>
      <xdr:colOff>333375</xdr:colOff>
      <xdr:row>235</xdr:row>
      <xdr:rowOff>466725</xdr:rowOff>
    </xdr:to>
    <xdr:pic macro="[0]!さんじゅうよん">
      <xdr:nvPicPr>
        <xdr:cNvPr id="36" name="Picture 985"/>
        <xdr:cNvPicPr preferRelativeResize="1">
          <a:picLocks noChangeAspect="1"/>
        </xdr:cNvPicPr>
      </xdr:nvPicPr>
      <xdr:blipFill>
        <a:blip r:embed="rId2"/>
        <a:stretch>
          <a:fillRect/>
        </a:stretch>
      </xdr:blipFill>
      <xdr:spPr>
        <a:xfrm>
          <a:off x="10391775" y="125606175"/>
          <a:ext cx="266700" cy="276225"/>
        </a:xfrm>
        <a:prstGeom prst="rect">
          <a:avLst/>
        </a:prstGeom>
        <a:noFill/>
        <a:ln w="9525" cmpd="sng">
          <a:noFill/>
        </a:ln>
      </xdr:spPr>
    </xdr:pic>
    <xdr:clientData fPrintsWithSheet="0"/>
  </xdr:twoCellAnchor>
  <xdr:twoCellAnchor>
    <xdr:from>
      <xdr:col>20</xdr:col>
      <xdr:colOff>57150</xdr:colOff>
      <xdr:row>241</xdr:row>
      <xdr:rowOff>152400</xdr:rowOff>
    </xdr:from>
    <xdr:to>
      <xdr:col>20</xdr:col>
      <xdr:colOff>323850</xdr:colOff>
      <xdr:row>241</xdr:row>
      <xdr:rowOff>428625</xdr:rowOff>
    </xdr:to>
    <xdr:pic macro="[0]!さんじゅうご">
      <xdr:nvPicPr>
        <xdr:cNvPr id="37" name="Picture 986"/>
        <xdr:cNvPicPr preferRelativeResize="1">
          <a:picLocks noChangeAspect="1"/>
        </xdr:cNvPicPr>
      </xdr:nvPicPr>
      <xdr:blipFill>
        <a:blip r:embed="rId2"/>
        <a:stretch>
          <a:fillRect/>
        </a:stretch>
      </xdr:blipFill>
      <xdr:spPr>
        <a:xfrm>
          <a:off x="10382250" y="128806575"/>
          <a:ext cx="266700" cy="276225"/>
        </a:xfrm>
        <a:prstGeom prst="rect">
          <a:avLst/>
        </a:prstGeom>
        <a:noFill/>
        <a:ln w="9525" cmpd="sng">
          <a:noFill/>
        </a:ln>
      </xdr:spPr>
    </xdr:pic>
    <xdr:clientData fPrintsWithSheet="0"/>
  </xdr:twoCellAnchor>
  <xdr:twoCellAnchor>
    <xdr:from>
      <xdr:col>20</xdr:col>
      <xdr:colOff>76200</xdr:colOff>
      <xdr:row>246</xdr:row>
      <xdr:rowOff>266700</xdr:rowOff>
    </xdr:from>
    <xdr:to>
      <xdr:col>20</xdr:col>
      <xdr:colOff>342900</xdr:colOff>
      <xdr:row>246</xdr:row>
      <xdr:rowOff>542925</xdr:rowOff>
    </xdr:to>
    <xdr:pic macro="[0]!さんじゅうろく">
      <xdr:nvPicPr>
        <xdr:cNvPr id="38" name="Picture 987"/>
        <xdr:cNvPicPr preferRelativeResize="1">
          <a:picLocks noChangeAspect="1"/>
        </xdr:cNvPicPr>
      </xdr:nvPicPr>
      <xdr:blipFill>
        <a:blip r:embed="rId2"/>
        <a:stretch>
          <a:fillRect/>
        </a:stretch>
      </xdr:blipFill>
      <xdr:spPr>
        <a:xfrm>
          <a:off x="10401300" y="131397375"/>
          <a:ext cx="266700" cy="276225"/>
        </a:xfrm>
        <a:prstGeom prst="rect">
          <a:avLst/>
        </a:prstGeom>
        <a:noFill/>
        <a:ln w="9525" cmpd="sng">
          <a:noFill/>
        </a:ln>
      </xdr:spPr>
    </xdr:pic>
    <xdr:clientData fPrintsWithSheet="0"/>
  </xdr:twoCellAnchor>
  <xdr:twoCellAnchor>
    <xdr:from>
      <xdr:col>20</xdr:col>
      <xdr:colOff>66675</xdr:colOff>
      <xdr:row>254</xdr:row>
      <xdr:rowOff>257175</xdr:rowOff>
    </xdr:from>
    <xdr:to>
      <xdr:col>20</xdr:col>
      <xdr:colOff>333375</xdr:colOff>
      <xdr:row>254</xdr:row>
      <xdr:rowOff>533400</xdr:rowOff>
    </xdr:to>
    <xdr:pic macro="[0]!さんじゅうなな">
      <xdr:nvPicPr>
        <xdr:cNvPr id="39" name="Picture 988"/>
        <xdr:cNvPicPr preferRelativeResize="1">
          <a:picLocks noChangeAspect="1"/>
        </xdr:cNvPicPr>
      </xdr:nvPicPr>
      <xdr:blipFill>
        <a:blip r:embed="rId2"/>
        <a:stretch>
          <a:fillRect/>
        </a:stretch>
      </xdr:blipFill>
      <xdr:spPr>
        <a:xfrm>
          <a:off x="10391775" y="134550150"/>
          <a:ext cx="266700" cy="276225"/>
        </a:xfrm>
        <a:prstGeom prst="rect">
          <a:avLst/>
        </a:prstGeom>
        <a:noFill/>
        <a:ln w="9525" cmpd="sng">
          <a:noFill/>
        </a:ln>
      </xdr:spPr>
    </xdr:pic>
    <xdr:clientData fPrintsWithSheet="0"/>
  </xdr:twoCellAnchor>
  <xdr:twoCellAnchor>
    <xdr:from>
      <xdr:col>20</xdr:col>
      <xdr:colOff>57150</xdr:colOff>
      <xdr:row>264</xdr:row>
      <xdr:rowOff>257175</xdr:rowOff>
    </xdr:from>
    <xdr:to>
      <xdr:col>20</xdr:col>
      <xdr:colOff>323850</xdr:colOff>
      <xdr:row>264</xdr:row>
      <xdr:rowOff>533400</xdr:rowOff>
    </xdr:to>
    <xdr:pic macro="[0]!さんじゅうはち">
      <xdr:nvPicPr>
        <xdr:cNvPr id="40" name="Picture 989"/>
        <xdr:cNvPicPr preferRelativeResize="1">
          <a:picLocks noChangeAspect="1"/>
        </xdr:cNvPicPr>
      </xdr:nvPicPr>
      <xdr:blipFill>
        <a:blip r:embed="rId2"/>
        <a:stretch>
          <a:fillRect/>
        </a:stretch>
      </xdr:blipFill>
      <xdr:spPr>
        <a:xfrm>
          <a:off x="10382250" y="139741275"/>
          <a:ext cx="266700" cy="276225"/>
        </a:xfrm>
        <a:prstGeom prst="rect">
          <a:avLst/>
        </a:prstGeom>
        <a:noFill/>
        <a:ln w="9525" cmpd="sng">
          <a:noFill/>
        </a:ln>
      </xdr:spPr>
    </xdr:pic>
    <xdr:clientData fPrintsWithSheet="0"/>
  </xdr:twoCellAnchor>
  <xdr:twoCellAnchor>
    <xdr:from>
      <xdr:col>20</xdr:col>
      <xdr:colOff>76200</xdr:colOff>
      <xdr:row>272</xdr:row>
      <xdr:rowOff>228600</xdr:rowOff>
    </xdr:from>
    <xdr:to>
      <xdr:col>20</xdr:col>
      <xdr:colOff>342900</xdr:colOff>
      <xdr:row>272</xdr:row>
      <xdr:rowOff>504825</xdr:rowOff>
    </xdr:to>
    <xdr:pic macro="[0]!さんじゅうきゅう">
      <xdr:nvPicPr>
        <xdr:cNvPr id="41" name="Picture 990"/>
        <xdr:cNvPicPr preferRelativeResize="1">
          <a:picLocks noChangeAspect="1"/>
        </xdr:cNvPicPr>
      </xdr:nvPicPr>
      <xdr:blipFill>
        <a:blip r:embed="rId2"/>
        <a:stretch>
          <a:fillRect/>
        </a:stretch>
      </xdr:blipFill>
      <xdr:spPr>
        <a:xfrm>
          <a:off x="10401300" y="143008350"/>
          <a:ext cx="266700" cy="276225"/>
        </a:xfrm>
        <a:prstGeom prst="rect">
          <a:avLst/>
        </a:prstGeom>
        <a:noFill/>
        <a:ln w="9525" cmpd="sng">
          <a:noFill/>
        </a:ln>
      </xdr:spPr>
    </xdr:pic>
    <xdr:clientData fPrintsWithSheet="0"/>
  </xdr:twoCellAnchor>
  <xdr:twoCellAnchor>
    <xdr:from>
      <xdr:col>20</xdr:col>
      <xdr:colOff>66675</xdr:colOff>
      <xdr:row>276</xdr:row>
      <xdr:rowOff>257175</xdr:rowOff>
    </xdr:from>
    <xdr:to>
      <xdr:col>20</xdr:col>
      <xdr:colOff>333375</xdr:colOff>
      <xdr:row>276</xdr:row>
      <xdr:rowOff>533400</xdr:rowOff>
    </xdr:to>
    <xdr:pic macro="[0]!よんじゅう">
      <xdr:nvPicPr>
        <xdr:cNvPr id="42" name="Picture 991"/>
        <xdr:cNvPicPr preferRelativeResize="1">
          <a:picLocks noChangeAspect="1"/>
        </xdr:cNvPicPr>
      </xdr:nvPicPr>
      <xdr:blipFill>
        <a:blip r:embed="rId2"/>
        <a:stretch>
          <a:fillRect/>
        </a:stretch>
      </xdr:blipFill>
      <xdr:spPr>
        <a:xfrm>
          <a:off x="10391775" y="145265775"/>
          <a:ext cx="266700" cy="276225"/>
        </a:xfrm>
        <a:prstGeom prst="rect">
          <a:avLst/>
        </a:prstGeom>
        <a:noFill/>
        <a:ln w="9525" cmpd="sng">
          <a:noFill/>
        </a:ln>
      </xdr:spPr>
    </xdr:pic>
    <xdr:clientData fPrintsWithSheet="0"/>
  </xdr:twoCellAnchor>
  <xdr:twoCellAnchor>
    <xdr:from>
      <xdr:col>20</xdr:col>
      <xdr:colOff>66675</xdr:colOff>
      <xdr:row>284</xdr:row>
      <xdr:rowOff>190500</xdr:rowOff>
    </xdr:from>
    <xdr:to>
      <xdr:col>20</xdr:col>
      <xdr:colOff>333375</xdr:colOff>
      <xdr:row>284</xdr:row>
      <xdr:rowOff>466725</xdr:rowOff>
    </xdr:to>
    <xdr:pic macro="[0]!よんじゅういち">
      <xdr:nvPicPr>
        <xdr:cNvPr id="43" name="Picture 992"/>
        <xdr:cNvPicPr preferRelativeResize="1">
          <a:picLocks noChangeAspect="1"/>
        </xdr:cNvPicPr>
      </xdr:nvPicPr>
      <xdr:blipFill>
        <a:blip r:embed="rId2"/>
        <a:stretch>
          <a:fillRect/>
        </a:stretch>
      </xdr:blipFill>
      <xdr:spPr>
        <a:xfrm>
          <a:off x="10391775" y="150028275"/>
          <a:ext cx="266700" cy="276225"/>
        </a:xfrm>
        <a:prstGeom prst="rect">
          <a:avLst/>
        </a:prstGeom>
        <a:noFill/>
        <a:ln w="9525" cmpd="sng">
          <a:noFill/>
        </a:ln>
      </xdr:spPr>
    </xdr:pic>
    <xdr:clientData fPrintsWithSheet="0"/>
  </xdr:twoCellAnchor>
  <xdr:twoCellAnchor>
    <xdr:from>
      <xdr:col>20</xdr:col>
      <xdr:colOff>66675</xdr:colOff>
      <xdr:row>292</xdr:row>
      <xdr:rowOff>190500</xdr:rowOff>
    </xdr:from>
    <xdr:to>
      <xdr:col>20</xdr:col>
      <xdr:colOff>333375</xdr:colOff>
      <xdr:row>292</xdr:row>
      <xdr:rowOff>466725</xdr:rowOff>
    </xdr:to>
    <xdr:pic macro="[0]!よんじゅうに">
      <xdr:nvPicPr>
        <xdr:cNvPr id="44" name="Picture 993"/>
        <xdr:cNvPicPr preferRelativeResize="1">
          <a:picLocks noChangeAspect="1"/>
        </xdr:cNvPicPr>
      </xdr:nvPicPr>
      <xdr:blipFill>
        <a:blip r:embed="rId2"/>
        <a:stretch>
          <a:fillRect/>
        </a:stretch>
      </xdr:blipFill>
      <xdr:spPr>
        <a:xfrm>
          <a:off x="10391775" y="153314400"/>
          <a:ext cx="266700" cy="276225"/>
        </a:xfrm>
        <a:prstGeom prst="rect">
          <a:avLst/>
        </a:prstGeom>
        <a:noFill/>
        <a:ln w="9525" cmpd="sng">
          <a:noFill/>
        </a:ln>
      </xdr:spPr>
    </xdr:pic>
    <xdr:clientData fPrintsWithSheet="0"/>
  </xdr:twoCellAnchor>
  <xdr:twoCellAnchor>
    <xdr:from>
      <xdr:col>20</xdr:col>
      <xdr:colOff>66675</xdr:colOff>
      <xdr:row>296</xdr:row>
      <xdr:rowOff>381000</xdr:rowOff>
    </xdr:from>
    <xdr:to>
      <xdr:col>20</xdr:col>
      <xdr:colOff>333375</xdr:colOff>
      <xdr:row>296</xdr:row>
      <xdr:rowOff>657225</xdr:rowOff>
    </xdr:to>
    <xdr:pic macro="[0]!よんじゅうさん">
      <xdr:nvPicPr>
        <xdr:cNvPr id="45" name="Picture 994"/>
        <xdr:cNvPicPr preferRelativeResize="1">
          <a:picLocks noChangeAspect="1"/>
        </xdr:cNvPicPr>
      </xdr:nvPicPr>
      <xdr:blipFill>
        <a:blip r:embed="rId2"/>
        <a:stretch>
          <a:fillRect/>
        </a:stretch>
      </xdr:blipFill>
      <xdr:spPr>
        <a:xfrm>
          <a:off x="10391775" y="155590875"/>
          <a:ext cx="266700" cy="276225"/>
        </a:xfrm>
        <a:prstGeom prst="rect">
          <a:avLst/>
        </a:prstGeom>
        <a:noFill/>
        <a:ln w="9525" cmpd="sng">
          <a:noFill/>
        </a:ln>
      </xdr:spPr>
    </xdr:pic>
    <xdr:clientData fPrintsWithSheet="0"/>
  </xdr:twoCellAnchor>
  <xdr:twoCellAnchor>
    <xdr:from>
      <xdr:col>20</xdr:col>
      <xdr:colOff>76200</xdr:colOff>
      <xdr:row>299</xdr:row>
      <xdr:rowOff>371475</xdr:rowOff>
    </xdr:from>
    <xdr:to>
      <xdr:col>20</xdr:col>
      <xdr:colOff>342900</xdr:colOff>
      <xdr:row>299</xdr:row>
      <xdr:rowOff>647700</xdr:rowOff>
    </xdr:to>
    <xdr:pic macro="[0]!よんじゅうよん">
      <xdr:nvPicPr>
        <xdr:cNvPr id="46" name="Picture 995"/>
        <xdr:cNvPicPr preferRelativeResize="1">
          <a:picLocks noChangeAspect="1"/>
        </xdr:cNvPicPr>
      </xdr:nvPicPr>
      <xdr:blipFill>
        <a:blip r:embed="rId2"/>
        <a:stretch>
          <a:fillRect/>
        </a:stretch>
      </xdr:blipFill>
      <xdr:spPr>
        <a:xfrm>
          <a:off x="10401300" y="157200600"/>
          <a:ext cx="266700" cy="276225"/>
        </a:xfrm>
        <a:prstGeom prst="rect">
          <a:avLst/>
        </a:prstGeom>
        <a:noFill/>
        <a:ln w="9525" cmpd="sng">
          <a:noFill/>
        </a:ln>
      </xdr:spPr>
    </xdr:pic>
    <xdr:clientData fPrintsWithSheet="0"/>
  </xdr:twoCellAnchor>
  <xdr:twoCellAnchor>
    <xdr:from>
      <xdr:col>20</xdr:col>
      <xdr:colOff>66675</xdr:colOff>
      <xdr:row>306</xdr:row>
      <xdr:rowOff>190500</xdr:rowOff>
    </xdr:from>
    <xdr:to>
      <xdr:col>20</xdr:col>
      <xdr:colOff>333375</xdr:colOff>
      <xdr:row>306</xdr:row>
      <xdr:rowOff>466725</xdr:rowOff>
    </xdr:to>
    <xdr:pic macro="[0]!よんじゅうご">
      <xdr:nvPicPr>
        <xdr:cNvPr id="47" name="Picture 996"/>
        <xdr:cNvPicPr preferRelativeResize="1">
          <a:picLocks noChangeAspect="1"/>
        </xdr:cNvPicPr>
      </xdr:nvPicPr>
      <xdr:blipFill>
        <a:blip r:embed="rId2"/>
        <a:stretch>
          <a:fillRect/>
        </a:stretch>
      </xdr:blipFill>
      <xdr:spPr>
        <a:xfrm>
          <a:off x="10391775" y="160972500"/>
          <a:ext cx="266700" cy="276225"/>
        </a:xfrm>
        <a:prstGeom prst="rect">
          <a:avLst/>
        </a:prstGeom>
        <a:noFill/>
        <a:ln w="9525" cmpd="sng">
          <a:noFill/>
        </a:ln>
      </xdr:spPr>
    </xdr:pic>
    <xdr:clientData fPrintsWithSheet="0"/>
  </xdr:twoCellAnchor>
  <xdr:twoCellAnchor>
    <xdr:from>
      <xdr:col>20</xdr:col>
      <xdr:colOff>66675</xdr:colOff>
      <xdr:row>314</xdr:row>
      <xdr:rowOff>142875</xdr:rowOff>
    </xdr:from>
    <xdr:to>
      <xdr:col>20</xdr:col>
      <xdr:colOff>333375</xdr:colOff>
      <xdr:row>314</xdr:row>
      <xdr:rowOff>419100</xdr:rowOff>
    </xdr:to>
    <xdr:pic macro="[0]!よんじゅうろく">
      <xdr:nvPicPr>
        <xdr:cNvPr id="48" name="Picture 997"/>
        <xdr:cNvPicPr preferRelativeResize="1">
          <a:picLocks noChangeAspect="1"/>
        </xdr:cNvPicPr>
      </xdr:nvPicPr>
      <xdr:blipFill>
        <a:blip r:embed="rId2"/>
        <a:stretch>
          <a:fillRect/>
        </a:stretch>
      </xdr:blipFill>
      <xdr:spPr>
        <a:xfrm>
          <a:off x="10391775" y="164420550"/>
          <a:ext cx="266700" cy="276225"/>
        </a:xfrm>
        <a:prstGeom prst="rect">
          <a:avLst/>
        </a:prstGeom>
        <a:noFill/>
        <a:ln w="9525" cmpd="sng">
          <a:noFill/>
        </a:ln>
      </xdr:spPr>
    </xdr:pic>
    <xdr:clientData fPrintsWithSheet="0"/>
  </xdr:twoCellAnchor>
  <xdr:twoCellAnchor>
    <xdr:from>
      <xdr:col>20</xdr:col>
      <xdr:colOff>66675</xdr:colOff>
      <xdr:row>321</xdr:row>
      <xdr:rowOff>123825</xdr:rowOff>
    </xdr:from>
    <xdr:to>
      <xdr:col>20</xdr:col>
      <xdr:colOff>333375</xdr:colOff>
      <xdr:row>321</xdr:row>
      <xdr:rowOff>400050</xdr:rowOff>
    </xdr:to>
    <xdr:pic macro="[0]!よんじゅうなな">
      <xdr:nvPicPr>
        <xdr:cNvPr id="49" name="Picture 998"/>
        <xdr:cNvPicPr preferRelativeResize="1">
          <a:picLocks noChangeAspect="1"/>
        </xdr:cNvPicPr>
      </xdr:nvPicPr>
      <xdr:blipFill>
        <a:blip r:embed="rId2"/>
        <a:stretch>
          <a:fillRect/>
        </a:stretch>
      </xdr:blipFill>
      <xdr:spPr>
        <a:xfrm>
          <a:off x="10391775" y="167935275"/>
          <a:ext cx="266700" cy="276225"/>
        </a:xfrm>
        <a:prstGeom prst="rect">
          <a:avLst/>
        </a:prstGeom>
        <a:noFill/>
        <a:ln w="9525" cmpd="sng">
          <a:noFill/>
        </a:ln>
      </xdr:spPr>
    </xdr:pic>
    <xdr:clientData fPrintsWithSheet="0"/>
  </xdr:twoCellAnchor>
  <xdr:twoCellAnchor>
    <xdr:from>
      <xdr:col>20</xdr:col>
      <xdr:colOff>66675</xdr:colOff>
      <xdr:row>333</xdr:row>
      <xdr:rowOff>190500</xdr:rowOff>
    </xdr:from>
    <xdr:to>
      <xdr:col>20</xdr:col>
      <xdr:colOff>333375</xdr:colOff>
      <xdr:row>333</xdr:row>
      <xdr:rowOff>466725</xdr:rowOff>
    </xdr:to>
    <xdr:pic macro="[0]!よんじゅうはち">
      <xdr:nvPicPr>
        <xdr:cNvPr id="50" name="Picture 999"/>
        <xdr:cNvPicPr preferRelativeResize="1">
          <a:picLocks noChangeAspect="1"/>
        </xdr:cNvPicPr>
      </xdr:nvPicPr>
      <xdr:blipFill>
        <a:blip r:embed="rId2"/>
        <a:stretch>
          <a:fillRect/>
        </a:stretch>
      </xdr:blipFill>
      <xdr:spPr>
        <a:xfrm>
          <a:off x="10391775" y="172726350"/>
          <a:ext cx="266700" cy="276225"/>
        </a:xfrm>
        <a:prstGeom prst="rect">
          <a:avLst/>
        </a:prstGeom>
        <a:noFill/>
        <a:ln w="9525" cmpd="sng">
          <a:noFill/>
        </a:ln>
      </xdr:spPr>
    </xdr:pic>
    <xdr:clientData fPrintsWithSheet="0"/>
  </xdr:twoCellAnchor>
  <xdr:twoCellAnchor>
    <xdr:from>
      <xdr:col>20</xdr:col>
      <xdr:colOff>66675</xdr:colOff>
      <xdr:row>341</xdr:row>
      <xdr:rowOff>190500</xdr:rowOff>
    </xdr:from>
    <xdr:to>
      <xdr:col>20</xdr:col>
      <xdr:colOff>333375</xdr:colOff>
      <xdr:row>341</xdr:row>
      <xdr:rowOff>466725</xdr:rowOff>
    </xdr:to>
    <xdr:pic macro="[0]!よんじゅうきゅう">
      <xdr:nvPicPr>
        <xdr:cNvPr id="51" name="Picture 1000"/>
        <xdr:cNvPicPr preferRelativeResize="1">
          <a:picLocks noChangeAspect="1"/>
        </xdr:cNvPicPr>
      </xdr:nvPicPr>
      <xdr:blipFill>
        <a:blip r:embed="rId2"/>
        <a:stretch>
          <a:fillRect/>
        </a:stretch>
      </xdr:blipFill>
      <xdr:spPr>
        <a:xfrm>
          <a:off x="10391775" y="175879125"/>
          <a:ext cx="266700" cy="276225"/>
        </a:xfrm>
        <a:prstGeom prst="rect">
          <a:avLst/>
        </a:prstGeom>
        <a:noFill/>
        <a:ln w="9525" cmpd="sng">
          <a:noFill/>
        </a:ln>
      </xdr:spPr>
    </xdr:pic>
    <xdr:clientData fPrintsWithSheet="0"/>
  </xdr:twoCellAnchor>
  <xdr:twoCellAnchor>
    <xdr:from>
      <xdr:col>20</xdr:col>
      <xdr:colOff>66675</xdr:colOff>
      <xdr:row>347</xdr:row>
      <xdr:rowOff>266700</xdr:rowOff>
    </xdr:from>
    <xdr:to>
      <xdr:col>20</xdr:col>
      <xdr:colOff>333375</xdr:colOff>
      <xdr:row>347</xdr:row>
      <xdr:rowOff>542925</xdr:rowOff>
    </xdr:to>
    <xdr:pic macro="[0]!ごじゅう">
      <xdr:nvPicPr>
        <xdr:cNvPr id="52" name="Picture 1001"/>
        <xdr:cNvPicPr preferRelativeResize="1">
          <a:picLocks noChangeAspect="1"/>
        </xdr:cNvPicPr>
      </xdr:nvPicPr>
      <xdr:blipFill>
        <a:blip r:embed="rId2"/>
        <a:stretch>
          <a:fillRect/>
        </a:stretch>
      </xdr:blipFill>
      <xdr:spPr>
        <a:xfrm>
          <a:off x="10391775" y="178917600"/>
          <a:ext cx="266700" cy="276225"/>
        </a:xfrm>
        <a:prstGeom prst="rect">
          <a:avLst/>
        </a:prstGeom>
        <a:noFill/>
        <a:ln w="9525" cmpd="sng">
          <a:noFill/>
        </a:ln>
      </xdr:spPr>
    </xdr:pic>
    <xdr:clientData fPrintsWithSheet="0"/>
  </xdr:twoCellAnchor>
  <xdr:twoCellAnchor>
    <xdr:from>
      <xdr:col>20</xdr:col>
      <xdr:colOff>85725</xdr:colOff>
      <xdr:row>350</xdr:row>
      <xdr:rowOff>238125</xdr:rowOff>
    </xdr:from>
    <xdr:to>
      <xdr:col>20</xdr:col>
      <xdr:colOff>352425</xdr:colOff>
      <xdr:row>350</xdr:row>
      <xdr:rowOff>514350</xdr:rowOff>
    </xdr:to>
    <xdr:pic macro="[0]!ごじゅういち">
      <xdr:nvPicPr>
        <xdr:cNvPr id="53" name="Picture 1002"/>
        <xdr:cNvPicPr preferRelativeResize="1">
          <a:picLocks noChangeAspect="1"/>
        </xdr:cNvPicPr>
      </xdr:nvPicPr>
      <xdr:blipFill>
        <a:blip r:embed="rId2"/>
        <a:stretch>
          <a:fillRect/>
        </a:stretch>
      </xdr:blipFill>
      <xdr:spPr>
        <a:xfrm>
          <a:off x="10410825" y="180336825"/>
          <a:ext cx="266700" cy="276225"/>
        </a:xfrm>
        <a:prstGeom prst="rect">
          <a:avLst/>
        </a:prstGeom>
        <a:noFill/>
        <a:ln w="9525" cmpd="sng">
          <a:noFill/>
        </a:ln>
      </xdr:spPr>
    </xdr:pic>
    <xdr:clientData fPrintsWithSheet="0"/>
  </xdr:twoCellAnchor>
  <xdr:twoCellAnchor>
    <xdr:from>
      <xdr:col>20</xdr:col>
      <xdr:colOff>66675</xdr:colOff>
      <xdr:row>353</xdr:row>
      <xdr:rowOff>333375</xdr:rowOff>
    </xdr:from>
    <xdr:to>
      <xdr:col>20</xdr:col>
      <xdr:colOff>333375</xdr:colOff>
      <xdr:row>353</xdr:row>
      <xdr:rowOff>609600</xdr:rowOff>
    </xdr:to>
    <xdr:pic macro="[0]!ごじゅうに">
      <xdr:nvPicPr>
        <xdr:cNvPr id="54" name="Picture 1003"/>
        <xdr:cNvPicPr preferRelativeResize="1">
          <a:picLocks noChangeAspect="1"/>
        </xdr:cNvPicPr>
      </xdr:nvPicPr>
      <xdr:blipFill>
        <a:blip r:embed="rId2"/>
        <a:stretch>
          <a:fillRect/>
        </a:stretch>
      </xdr:blipFill>
      <xdr:spPr>
        <a:xfrm>
          <a:off x="10391775" y="181746525"/>
          <a:ext cx="266700" cy="276225"/>
        </a:xfrm>
        <a:prstGeom prst="rect">
          <a:avLst/>
        </a:prstGeom>
        <a:noFill/>
        <a:ln w="9525" cmpd="sng">
          <a:noFill/>
        </a:ln>
      </xdr:spPr>
    </xdr:pic>
    <xdr:clientData fPrintsWithSheet="0"/>
  </xdr:twoCellAnchor>
  <xdr:twoCellAnchor>
    <xdr:from>
      <xdr:col>20</xdr:col>
      <xdr:colOff>66675</xdr:colOff>
      <xdr:row>358</xdr:row>
      <xdr:rowOff>123825</xdr:rowOff>
    </xdr:from>
    <xdr:to>
      <xdr:col>20</xdr:col>
      <xdr:colOff>333375</xdr:colOff>
      <xdr:row>358</xdr:row>
      <xdr:rowOff>400050</xdr:rowOff>
    </xdr:to>
    <xdr:pic macro="[0]!ごじゅうさん">
      <xdr:nvPicPr>
        <xdr:cNvPr id="55" name="Picture 1004"/>
        <xdr:cNvPicPr preferRelativeResize="1">
          <a:picLocks noChangeAspect="1"/>
        </xdr:cNvPicPr>
      </xdr:nvPicPr>
      <xdr:blipFill>
        <a:blip r:embed="rId2"/>
        <a:stretch>
          <a:fillRect/>
        </a:stretch>
      </xdr:blipFill>
      <xdr:spPr>
        <a:xfrm>
          <a:off x="10391775" y="183765825"/>
          <a:ext cx="266700" cy="276225"/>
        </a:xfrm>
        <a:prstGeom prst="rect">
          <a:avLst/>
        </a:prstGeom>
        <a:noFill/>
        <a:ln w="9525" cmpd="sng">
          <a:noFill/>
        </a:ln>
      </xdr:spPr>
    </xdr:pic>
    <xdr:clientData fPrintsWithSheet="0"/>
  </xdr:twoCellAnchor>
  <xdr:twoCellAnchor>
    <xdr:from>
      <xdr:col>20</xdr:col>
      <xdr:colOff>66675</xdr:colOff>
      <xdr:row>369</xdr:row>
      <xdr:rowOff>190500</xdr:rowOff>
    </xdr:from>
    <xdr:to>
      <xdr:col>20</xdr:col>
      <xdr:colOff>333375</xdr:colOff>
      <xdr:row>369</xdr:row>
      <xdr:rowOff>466725</xdr:rowOff>
    </xdr:to>
    <xdr:pic macro="[0]!ごじゅうよん">
      <xdr:nvPicPr>
        <xdr:cNvPr id="56" name="Picture 1005"/>
        <xdr:cNvPicPr preferRelativeResize="1">
          <a:picLocks noChangeAspect="1"/>
        </xdr:cNvPicPr>
      </xdr:nvPicPr>
      <xdr:blipFill>
        <a:blip r:embed="rId2"/>
        <a:stretch>
          <a:fillRect/>
        </a:stretch>
      </xdr:blipFill>
      <xdr:spPr>
        <a:xfrm>
          <a:off x="10391775" y="187975875"/>
          <a:ext cx="266700" cy="276225"/>
        </a:xfrm>
        <a:prstGeom prst="rect">
          <a:avLst/>
        </a:prstGeom>
        <a:noFill/>
        <a:ln w="9525" cmpd="sng">
          <a:noFill/>
        </a:ln>
      </xdr:spPr>
    </xdr:pic>
    <xdr:clientData fPrintsWithSheet="0"/>
  </xdr:twoCellAnchor>
  <xdr:twoCellAnchor>
    <xdr:from>
      <xdr:col>20</xdr:col>
      <xdr:colOff>66675</xdr:colOff>
      <xdr:row>376</xdr:row>
      <xdr:rowOff>361950</xdr:rowOff>
    </xdr:from>
    <xdr:to>
      <xdr:col>20</xdr:col>
      <xdr:colOff>333375</xdr:colOff>
      <xdr:row>376</xdr:row>
      <xdr:rowOff>638175</xdr:rowOff>
    </xdr:to>
    <xdr:pic macro="[0]!ごじゅうご">
      <xdr:nvPicPr>
        <xdr:cNvPr id="57" name="Picture 1006"/>
        <xdr:cNvPicPr preferRelativeResize="1">
          <a:picLocks noChangeAspect="1"/>
        </xdr:cNvPicPr>
      </xdr:nvPicPr>
      <xdr:blipFill>
        <a:blip r:embed="rId2"/>
        <a:stretch>
          <a:fillRect/>
        </a:stretch>
      </xdr:blipFill>
      <xdr:spPr>
        <a:xfrm>
          <a:off x="10391775" y="191900175"/>
          <a:ext cx="266700" cy="276225"/>
        </a:xfrm>
        <a:prstGeom prst="rect">
          <a:avLst/>
        </a:prstGeom>
        <a:noFill/>
        <a:ln w="9525" cmpd="sng">
          <a:noFill/>
        </a:ln>
      </xdr:spPr>
    </xdr:pic>
    <xdr:clientData fPrintsWithSheet="0"/>
  </xdr:twoCellAnchor>
  <xdr:twoCellAnchor>
    <xdr:from>
      <xdr:col>20</xdr:col>
      <xdr:colOff>66675</xdr:colOff>
      <xdr:row>389</xdr:row>
      <xdr:rowOff>190500</xdr:rowOff>
    </xdr:from>
    <xdr:to>
      <xdr:col>20</xdr:col>
      <xdr:colOff>333375</xdr:colOff>
      <xdr:row>389</xdr:row>
      <xdr:rowOff>466725</xdr:rowOff>
    </xdr:to>
    <xdr:pic macro="[0]!ごじゅうろく">
      <xdr:nvPicPr>
        <xdr:cNvPr id="58" name="Picture 1007"/>
        <xdr:cNvPicPr preferRelativeResize="1">
          <a:picLocks noChangeAspect="1"/>
        </xdr:cNvPicPr>
      </xdr:nvPicPr>
      <xdr:blipFill>
        <a:blip r:embed="rId2"/>
        <a:stretch>
          <a:fillRect/>
        </a:stretch>
      </xdr:blipFill>
      <xdr:spPr>
        <a:xfrm>
          <a:off x="10391775" y="198662925"/>
          <a:ext cx="266700" cy="276225"/>
        </a:xfrm>
        <a:prstGeom prst="rect">
          <a:avLst/>
        </a:prstGeom>
        <a:noFill/>
        <a:ln w="9525" cmpd="sng">
          <a:noFill/>
        </a:ln>
      </xdr:spPr>
    </xdr:pic>
    <xdr:clientData fPrintsWithSheet="0"/>
  </xdr:twoCellAnchor>
  <xdr:twoCellAnchor>
    <xdr:from>
      <xdr:col>20</xdr:col>
      <xdr:colOff>66675</xdr:colOff>
      <xdr:row>400</xdr:row>
      <xdr:rowOff>190500</xdr:rowOff>
    </xdr:from>
    <xdr:to>
      <xdr:col>20</xdr:col>
      <xdr:colOff>333375</xdr:colOff>
      <xdr:row>400</xdr:row>
      <xdr:rowOff>466725</xdr:rowOff>
    </xdr:to>
    <xdr:pic macro="[0]!ごじゅうなな">
      <xdr:nvPicPr>
        <xdr:cNvPr id="59" name="Picture 1008"/>
        <xdr:cNvPicPr preferRelativeResize="1">
          <a:picLocks noChangeAspect="1"/>
        </xdr:cNvPicPr>
      </xdr:nvPicPr>
      <xdr:blipFill>
        <a:blip r:embed="rId2"/>
        <a:stretch>
          <a:fillRect/>
        </a:stretch>
      </xdr:blipFill>
      <xdr:spPr>
        <a:xfrm>
          <a:off x="10391775" y="205482825"/>
          <a:ext cx="266700" cy="276225"/>
        </a:xfrm>
        <a:prstGeom prst="rect">
          <a:avLst/>
        </a:prstGeom>
        <a:noFill/>
        <a:ln w="9525" cmpd="sng">
          <a:noFill/>
        </a:ln>
      </xdr:spPr>
    </xdr:pic>
    <xdr:clientData fPrintsWithSheet="0"/>
  </xdr:twoCellAnchor>
  <xdr:twoCellAnchor>
    <xdr:from>
      <xdr:col>20</xdr:col>
      <xdr:colOff>104775</xdr:colOff>
      <xdr:row>411</xdr:row>
      <xdr:rowOff>276225</xdr:rowOff>
    </xdr:from>
    <xdr:to>
      <xdr:col>20</xdr:col>
      <xdr:colOff>371475</xdr:colOff>
      <xdr:row>411</xdr:row>
      <xdr:rowOff>552450</xdr:rowOff>
    </xdr:to>
    <xdr:pic macro="[0]!ごじゅうはち">
      <xdr:nvPicPr>
        <xdr:cNvPr id="60" name="Picture 1009"/>
        <xdr:cNvPicPr preferRelativeResize="1">
          <a:picLocks noChangeAspect="1"/>
        </xdr:cNvPicPr>
      </xdr:nvPicPr>
      <xdr:blipFill>
        <a:blip r:embed="rId2"/>
        <a:stretch>
          <a:fillRect/>
        </a:stretch>
      </xdr:blipFill>
      <xdr:spPr>
        <a:xfrm>
          <a:off x="10429875" y="210873975"/>
          <a:ext cx="266700" cy="276225"/>
        </a:xfrm>
        <a:prstGeom prst="rect">
          <a:avLst/>
        </a:prstGeom>
        <a:noFill/>
        <a:ln w="9525" cmpd="sng">
          <a:noFill/>
        </a:ln>
      </xdr:spPr>
    </xdr:pic>
    <xdr:clientData fPrintsWithSheet="0"/>
  </xdr:twoCellAnchor>
  <xdr:twoCellAnchor>
    <xdr:from>
      <xdr:col>20</xdr:col>
      <xdr:colOff>66675</xdr:colOff>
      <xdr:row>419</xdr:row>
      <xdr:rowOff>190500</xdr:rowOff>
    </xdr:from>
    <xdr:to>
      <xdr:col>20</xdr:col>
      <xdr:colOff>333375</xdr:colOff>
      <xdr:row>419</xdr:row>
      <xdr:rowOff>466725</xdr:rowOff>
    </xdr:to>
    <xdr:pic macro="[0]!ごじゅうきゅう">
      <xdr:nvPicPr>
        <xdr:cNvPr id="61" name="Picture 1010"/>
        <xdr:cNvPicPr preferRelativeResize="1">
          <a:picLocks noChangeAspect="1"/>
        </xdr:cNvPicPr>
      </xdr:nvPicPr>
      <xdr:blipFill>
        <a:blip r:embed="rId2"/>
        <a:stretch>
          <a:fillRect/>
        </a:stretch>
      </xdr:blipFill>
      <xdr:spPr>
        <a:xfrm>
          <a:off x="10391775" y="214131525"/>
          <a:ext cx="266700" cy="276225"/>
        </a:xfrm>
        <a:prstGeom prst="rect">
          <a:avLst/>
        </a:prstGeom>
        <a:noFill/>
        <a:ln w="9525" cmpd="sng">
          <a:noFill/>
        </a:ln>
      </xdr:spPr>
    </xdr:pic>
    <xdr:clientData fPrintsWithSheet="0"/>
  </xdr:twoCellAnchor>
  <xdr:twoCellAnchor>
    <xdr:from>
      <xdr:col>20</xdr:col>
      <xdr:colOff>66675</xdr:colOff>
      <xdr:row>425</xdr:row>
      <xdr:rowOff>400050</xdr:rowOff>
    </xdr:from>
    <xdr:to>
      <xdr:col>20</xdr:col>
      <xdr:colOff>333375</xdr:colOff>
      <xdr:row>425</xdr:row>
      <xdr:rowOff>676275</xdr:rowOff>
    </xdr:to>
    <xdr:pic macro="[0]!ろくじゅう">
      <xdr:nvPicPr>
        <xdr:cNvPr id="62" name="Picture 1011"/>
        <xdr:cNvPicPr preferRelativeResize="1">
          <a:picLocks noChangeAspect="1"/>
        </xdr:cNvPicPr>
      </xdr:nvPicPr>
      <xdr:blipFill>
        <a:blip r:embed="rId2"/>
        <a:stretch>
          <a:fillRect/>
        </a:stretch>
      </xdr:blipFill>
      <xdr:spPr>
        <a:xfrm>
          <a:off x="10391775" y="217465275"/>
          <a:ext cx="266700" cy="276225"/>
        </a:xfrm>
        <a:prstGeom prst="rect">
          <a:avLst/>
        </a:prstGeom>
        <a:noFill/>
        <a:ln w="9525" cmpd="sng">
          <a:noFill/>
        </a:ln>
      </xdr:spPr>
    </xdr:pic>
    <xdr:clientData fPrintsWithSheet="0"/>
  </xdr:twoCellAnchor>
  <xdr:twoCellAnchor>
    <xdr:from>
      <xdr:col>20</xdr:col>
      <xdr:colOff>66675</xdr:colOff>
      <xdr:row>431</xdr:row>
      <xdr:rowOff>428625</xdr:rowOff>
    </xdr:from>
    <xdr:to>
      <xdr:col>20</xdr:col>
      <xdr:colOff>333375</xdr:colOff>
      <xdr:row>431</xdr:row>
      <xdr:rowOff>704850</xdr:rowOff>
    </xdr:to>
    <xdr:pic macro="[0]!ろくじゅういち">
      <xdr:nvPicPr>
        <xdr:cNvPr id="63" name="Picture 1012"/>
        <xdr:cNvPicPr preferRelativeResize="1">
          <a:picLocks noChangeAspect="1"/>
        </xdr:cNvPicPr>
      </xdr:nvPicPr>
      <xdr:blipFill>
        <a:blip r:embed="rId2"/>
        <a:stretch>
          <a:fillRect/>
        </a:stretch>
      </xdr:blipFill>
      <xdr:spPr>
        <a:xfrm>
          <a:off x="10391775" y="219570300"/>
          <a:ext cx="266700" cy="276225"/>
        </a:xfrm>
        <a:prstGeom prst="rect">
          <a:avLst/>
        </a:prstGeom>
        <a:noFill/>
        <a:ln w="9525" cmpd="sng">
          <a:noFill/>
        </a:ln>
      </xdr:spPr>
    </xdr:pic>
    <xdr:clientData fPrintsWithSheet="0"/>
  </xdr:twoCellAnchor>
  <xdr:twoCellAnchor>
    <xdr:from>
      <xdr:col>20</xdr:col>
      <xdr:colOff>66675</xdr:colOff>
      <xdr:row>436</xdr:row>
      <xdr:rowOff>123825</xdr:rowOff>
    </xdr:from>
    <xdr:to>
      <xdr:col>20</xdr:col>
      <xdr:colOff>333375</xdr:colOff>
      <xdr:row>436</xdr:row>
      <xdr:rowOff>400050</xdr:rowOff>
    </xdr:to>
    <xdr:pic macro="[0]!ろくじゅうに">
      <xdr:nvPicPr>
        <xdr:cNvPr id="64" name="Picture 1013"/>
        <xdr:cNvPicPr preferRelativeResize="1">
          <a:picLocks noChangeAspect="1"/>
        </xdr:cNvPicPr>
      </xdr:nvPicPr>
      <xdr:blipFill>
        <a:blip r:embed="rId2"/>
        <a:stretch>
          <a:fillRect/>
        </a:stretch>
      </xdr:blipFill>
      <xdr:spPr>
        <a:xfrm>
          <a:off x="10391775" y="222313500"/>
          <a:ext cx="266700" cy="276225"/>
        </a:xfrm>
        <a:prstGeom prst="rect">
          <a:avLst/>
        </a:prstGeom>
        <a:noFill/>
        <a:ln w="9525" cmpd="sng">
          <a:noFill/>
        </a:ln>
      </xdr:spPr>
    </xdr:pic>
    <xdr:clientData fPrintsWithSheet="0"/>
  </xdr:twoCellAnchor>
  <xdr:twoCellAnchor>
    <xdr:from>
      <xdr:col>3</xdr:col>
      <xdr:colOff>2714625</xdr:colOff>
      <xdr:row>6</xdr:row>
      <xdr:rowOff>9525</xdr:rowOff>
    </xdr:from>
    <xdr:to>
      <xdr:col>6</xdr:col>
      <xdr:colOff>371475</xdr:colOff>
      <xdr:row>445</xdr:row>
      <xdr:rowOff>76200</xdr:rowOff>
    </xdr:to>
    <xdr:sp>
      <xdr:nvSpPr>
        <xdr:cNvPr id="65" name="Rectangle 1014"/>
        <xdr:cNvSpPr>
          <a:spLocks/>
        </xdr:cNvSpPr>
      </xdr:nvSpPr>
      <xdr:spPr>
        <a:xfrm>
          <a:off x="4943475" y="2752725"/>
          <a:ext cx="1209675" cy="2233136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39</xdr:row>
      <xdr:rowOff>209550</xdr:rowOff>
    </xdr:from>
    <xdr:to>
      <xdr:col>7</xdr:col>
      <xdr:colOff>809625</xdr:colOff>
      <xdr:row>65</xdr:row>
      <xdr:rowOff>95250</xdr:rowOff>
    </xdr:to>
    <xdr:graphicFrame>
      <xdr:nvGraphicFramePr>
        <xdr:cNvPr id="1" name="Chart 1"/>
        <xdr:cNvGraphicFramePr/>
      </xdr:nvGraphicFramePr>
      <xdr:xfrm>
        <a:off x="266700" y="14335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38</xdr:row>
      <xdr:rowOff>161925</xdr:rowOff>
    </xdr:from>
    <xdr:to>
      <xdr:col>7</xdr:col>
      <xdr:colOff>552450</xdr:colOff>
      <xdr:row>45</xdr:row>
      <xdr:rowOff>114300</xdr:rowOff>
    </xdr:to>
    <xdr:sp>
      <xdr:nvSpPr>
        <xdr:cNvPr id="2" name="AutoShape 2"/>
        <xdr:cNvSpPr>
          <a:spLocks/>
        </xdr:cNvSpPr>
      </xdr:nvSpPr>
      <xdr:spPr>
        <a:xfrm>
          <a:off x="7239000" y="14106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tabColor indexed="45"/>
  </sheetPr>
  <dimension ref="A1:M18"/>
  <sheetViews>
    <sheetView tabSelected="1" view="pageBreakPreview" zoomScaleSheetLayoutView="100" workbookViewId="0" topLeftCell="A1">
      <selection activeCell="O5" sqref="O5"/>
    </sheetView>
  </sheetViews>
  <sheetFormatPr defaultColWidth="9.00390625" defaultRowHeight="13.5"/>
  <cols>
    <col min="1" max="1" width="26.375" style="115" customWidth="1"/>
    <col min="2" max="2" width="5.625" style="139" customWidth="1"/>
    <col min="3" max="3" width="5.625" style="115" customWidth="1"/>
    <col min="4" max="4" width="4.875" style="115" customWidth="1"/>
    <col min="5" max="7" width="5.00390625" style="115" customWidth="1"/>
    <col min="8" max="12" width="5.625" style="115" customWidth="1"/>
    <col min="13" max="13" width="5.25390625" style="115" customWidth="1"/>
    <col min="14" max="16" width="5.625" style="115" customWidth="1"/>
    <col min="17" max="16384" width="9.00390625" style="115" customWidth="1"/>
  </cols>
  <sheetData>
    <row r="1" spans="1:13" ht="13.5">
      <c r="A1" s="113"/>
      <c r="B1" s="114"/>
      <c r="C1" s="113"/>
      <c r="D1" s="113"/>
      <c r="E1" s="113"/>
      <c r="F1" s="113"/>
      <c r="G1" s="113"/>
      <c r="H1" s="113"/>
      <c r="I1" s="113"/>
      <c r="J1" s="113"/>
      <c r="K1" s="113"/>
      <c r="L1" s="113"/>
      <c r="M1" s="113"/>
    </row>
    <row r="2" spans="1:13" ht="30" customHeight="1" thickBot="1">
      <c r="A2" s="257" t="s">
        <v>267</v>
      </c>
      <c r="B2" s="257"/>
      <c r="C2" s="257"/>
      <c r="D2" s="257"/>
      <c r="E2" s="257"/>
      <c r="F2" s="257"/>
      <c r="G2" s="257"/>
      <c r="H2" s="257"/>
      <c r="I2" s="257"/>
      <c r="J2" s="257"/>
      <c r="K2" s="257"/>
      <c r="L2" s="257"/>
      <c r="M2" s="257"/>
    </row>
    <row r="3" spans="1:13" ht="27.75" customHeight="1" thickBot="1" thickTop="1">
      <c r="A3" s="116" t="s">
        <v>268</v>
      </c>
      <c r="B3" s="295" t="s">
        <v>269</v>
      </c>
      <c r="C3" s="296"/>
      <c r="D3" s="296"/>
      <c r="E3" s="294"/>
      <c r="F3" s="294"/>
      <c r="G3" s="294"/>
      <c r="H3" s="294"/>
      <c r="I3" s="118" t="s">
        <v>270</v>
      </c>
      <c r="J3" s="119"/>
      <c r="K3" s="118" t="s">
        <v>271</v>
      </c>
      <c r="L3" s="119"/>
      <c r="M3" s="120" t="s">
        <v>272</v>
      </c>
    </row>
    <row r="4" spans="1:13" ht="27.75" customHeight="1" thickBot="1" thickTop="1">
      <c r="A4" s="121" t="s">
        <v>40</v>
      </c>
      <c r="B4" s="276"/>
      <c r="C4" s="277"/>
      <c r="D4" s="277"/>
      <c r="E4" s="277"/>
      <c r="F4" s="277"/>
      <c r="G4" s="277"/>
      <c r="H4" s="277"/>
      <c r="I4" s="277"/>
      <c r="J4" s="277"/>
      <c r="K4" s="277"/>
      <c r="L4" s="277"/>
      <c r="M4" s="278"/>
    </row>
    <row r="5" spans="1:13" ht="27.75" customHeight="1" thickBot="1" thickTop="1">
      <c r="A5" s="121" t="s">
        <v>273</v>
      </c>
      <c r="B5" s="279"/>
      <c r="C5" s="280"/>
      <c r="D5" s="280"/>
      <c r="E5" s="280"/>
      <c r="F5" s="280"/>
      <c r="G5" s="280"/>
      <c r="H5" s="280"/>
      <c r="I5" s="280"/>
      <c r="J5" s="280"/>
      <c r="K5" s="280"/>
      <c r="L5" s="280"/>
      <c r="M5" s="253"/>
    </row>
    <row r="6" spans="1:13" ht="27.75" customHeight="1" thickBot="1" thickTop="1">
      <c r="A6" s="121" t="s">
        <v>274</v>
      </c>
      <c r="B6" s="249" t="s">
        <v>275</v>
      </c>
      <c r="C6" s="281"/>
      <c r="D6" s="282"/>
      <c r="E6" s="282"/>
      <c r="F6" s="282"/>
      <c r="G6" s="283"/>
      <c r="H6" s="297" t="s">
        <v>276</v>
      </c>
      <c r="I6" s="298"/>
      <c r="J6" s="282"/>
      <c r="K6" s="282"/>
      <c r="L6" s="282"/>
      <c r="M6" s="283"/>
    </row>
    <row r="7" spans="1:13" ht="27.75" customHeight="1" thickTop="1">
      <c r="A7" s="250" t="s">
        <v>277</v>
      </c>
      <c r="B7" s="118" t="s">
        <v>461</v>
      </c>
      <c r="C7" s="284"/>
      <c r="D7" s="284"/>
      <c r="E7" s="122"/>
      <c r="F7" s="122"/>
      <c r="G7" s="122"/>
      <c r="H7" s="122"/>
      <c r="I7" s="122"/>
      <c r="J7" s="122"/>
      <c r="K7" s="122"/>
      <c r="L7" s="122"/>
      <c r="M7" s="123"/>
    </row>
    <row r="8" spans="1:13" ht="27.75" customHeight="1" thickBot="1">
      <c r="A8" s="251"/>
      <c r="B8" s="263"/>
      <c r="C8" s="264"/>
      <c r="D8" s="264"/>
      <c r="E8" s="264"/>
      <c r="F8" s="264"/>
      <c r="G8" s="264"/>
      <c r="H8" s="264"/>
      <c r="I8" s="264"/>
      <c r="J8" s="264"/>
      <c r="K8" s="264"/>
      <c r="L8" s="264"/>
      <c r="M8" s="265"/>
    </row>
    <row r="9" spans="1:13" ht="27.75" customHeight="1" thickTop="1">
      <c r="A9" s="275" t="s">
        <v>278</v>
      </c>
      <c r="B9" s="252" t="s">
        <v>279</v>
      </c>
      <c r="C9" s="252"/>
      <c r="D9" s="266"/>
      <c r="E9" s="267"/>
      <c r="F9" s="267"/>
      <c r="G9" s="267"/>
      <c r="H9" s="267"/>
      <c r="I9" s="267"/>
      <c r="J9" s="267"/>
      <c r="K9" s="267"/>
      <c r="L9" s="267"/>
      <c r="M9" s="268"/>
    </row>
    <row r="10" spans="1:13" ht="27.75" customHeight="1" thickBot="1">
      <c r="A10" s="275"/>
      <c r="B10" s="261" t="s">
        <v>280</v>
      </c>
      <c r="C10" s="262"/>
      <c r="D10" s="269"/>
      <c r="E10" s="270"/>
      <c r="F10" s="270"/>
      <c r="G10" s="270"/>
      <c r="H10" s="270"/>
      <c r="I10" s="270"/>
      <c r="J10" s="270"/>
      <c r="K10" s="270"/>
      <c r="L10" s="270"/>
      <c r="M10" s="271"/>
    </row>
    <row r="11" spans="1:13" ht="27.75" customHeight="1" thickBot="1" thickTop="1">
      <c r="A11" s="121" t="s">
        <v>462</v>
      </c>
      <c r="B11" s="285"/>
      <c r="C11" s="286"/>
      <c r="D11" s="286"/>
      <c r="E11" s="286"/>
      <c r="F11" s="286"/>
      <c r="G11" s="286"/>
      <c r="H11" s="286"/>
      <c r="I11" s="286"/>
      <c r="J11" s="286"/>
      <c r="K11" s="286"/>
      <c r="L11" s="286"/>
      <c r="M11" s="287"/>
    </row>
    <row r="12" spans="1:13" ht="27.75" customHeight="1" thickBot="1" thickTop="1">
      <c r="A12" s="121" t="s">
        <v>281</v>
      </c>
      <c r="B12" s="295" t="s">
        <v>269</v>
      </c>
      <c r="C12" s="296"/>
      <c r="D12" s="296"/>
      <c r="E12" s="294"/>
      <c r="F12" s="294"/>
      <c r="G12" s="294"/>
      <c r="H12" s="294"/>
      <c r="I12" s="117" t="s">
        <v>270</v>
      </c>
      <c r="J12" s="124"/>
      <c r="K12" s="117" t="s">
        <v>271</v>
      </c>
      <c r="L12" s="124"/>
      <c r="M12" s="125" t="s">
        <v>272</v>
      </c>
    </row>
    <row r="13" spans="1:13" ht="27.75" customHeight="1" thickTop="1">
      <c r="A13" s="288" t="s">
        <v>282</v>
      </c>
      <c r="B13" s="258" t="s">
        <v>283</v>
      </c>
      <c r="C13" s="258"/>
      <c r="D13" s="126"/>
      <c r="E13" s="127" t="s">
        <v>284</v>
      </c>
      <c r="F13" s="126"/>
      <c r="G13" s="128" t="s">
        <v>285</v>
      </c>
      <c r="H13" s="128" t="s">
        <v>463</v>
      </c>
      <c r="I13" s="126"/>
      <c r="J13" s="127" t="s">
        <v>284</v>
      </c>
      <c r="K13" s="126"/>
      <c r="L13" s="122" t="s">
        <v>285</v>
      </c>
      <c r="M13" s="123"/>
    </row>
    <row r="14" spans="1:13" ht="27.75" customHeight="1">
      <c r="A14" s="289"/>
      <c r="B14" s="259" t="s">
        <v>286</v>
      </c>
      <c r="C14" s="259"/>
      <c r="D14" s="129"/>
      <c r="E14" s="130" t="s">
        <v>284</v>
      </c>
      <c r="F14" s="129"/>
      <c r="G14" s="131" t="s">
        <v>285</v>
      </c>
      <c r="H14" s="131" t="s">
        <v>463</v>
      </c>
      <c r="I14" s="129"/>
      <c r="J14" s="130" t="s">
        <v>284</v>
      </c>
      <c r="K14" s="129"/>
      <c r="L14" s="131" t="s">
        <v>285</v>
      </c>
      <c r="M14" s="132"/>
    </row>
    <row r="15" spans="1:13" ht="27.75" customHeight="1">
      <c r="A15" s="289"/>
      <c r="B15" s="260" t="s">
        <v>287</v>
      </c>
      <c r="C15" s="260"/>
      <c r="D15" s="134"/>
      <c r="E15" s="133" t="s">
        <v>284</v>
      </c>
      <c r="F15" s="134"/>
      <c r="G15" s="135" t="s">
        <v>285</v>
      </c>
      <c r="H15" s="135" t="s">
        <v>463</v>
      </c>
      <c r="I15" s="134"/>
      <c r="J15" s="133" t="s">
        <v>284</v>
      </c>
      <c r="K15" s="129"/>
      <c r="L15" s="136" t="s">
        <v>285</v>
      </c>
      <c r="M15" s="137"/>
    </row>
    <row r="16" spans="1:13" ht="27.75" customHeight="1" thickBot="1">
      <c r="A16" s="290"/>
      <c r="B16" s="291" t="s">
        <v>288</v>
      </c>
      <c r="C16" s="291"/>
      <c r="D16" s="292"/>
      <c r="E16" s="292"/>
      <c r="F16" s="292"/>
      <c r="G16" s="292"/>
      <c r="H16" s="292"/>
      <c r="I16" s="292"/>
      <c r="J16" s="292"/>
      <c r="K16" s="292"/>
      <c r="L16" s="292"/>
      <c r="M16" s="293"/>
    </row>
    <row r="17" spans="1:13" ht="66.75" customHeight="1" thickBot="1" thickTop="1">
      <c r="A17" s="138" t="s">
        <v>289</v>
      </c>
      <c r="B17" s="272"/>
      <c r="C17" s="273"/>
      <c r="D17" s="273"/>
      <c r="E17" s="273"/>
      <c r="F17" s="273"/>
      <c r="G17" s="273"/>
      <c r="H17" s="273"/>
      <c r="I17" s="273"/>
      <c r="J17" s="273"/>
      <c r="K17" s="273"/>
      <c r="L17" s="273"/>
      <c r="M17" s="274"/>
    </row>
    <row r="18" spans="1:13" ht="218.25" customHeight="1" thickBot="1" thickTop="1">
      <c r="A18" s="138" t="s">
        <v>290</v>
      </c>
      <c r="B18" s="254"/>
      <c r="C18" s="255"/>
      <c r="D18" s="255"/>
      <c r="E18" s="255"/>
      <c r="F18" s="255"/>
      <c r="G18" s="255"/>
      <c r="H18" s="255"/>
      <c r="I18" s="255"/>
      <c r="J18" s="255"/>
      <c r="K18" s="255"/>
      <c r="L18" s="255"/>
      <c r="M18" s="256"/>
    </row>
    <row r="19" ht="24.75" customHeight="1" thickTop="1"/>
    <row r="20" ht="24.75" customHeight="1"/>
    <row r="21" ht="24.75" customHeight="1"/>
    <row r="22" ht="24.75" customHeight="1"/>
    <row r="23" ht="24.75" customHeight="1"/>
  </sheetData>
  <sheetProtection password="8ED9" sheet="1" objects="1" scenarios="1"/>
  <mergeCells count="28">
    <mergeCell ref="B3:D3"/>
    <mergeCell ref="E3:H3"/>
    <mergeCell ref="D6:G6"/>
    <mergeCell ref="H6:I6"/>
    <mergeCell ref="B11:M11"/>
    <mergeCell ref="A13:A16"/>
    <mergeCell ref="B16:C16"/>
    <mergeCell ref="D16:M16"/>
    <mergeCell ref="E12:H12"/>
    <mergeCell ref="B12:D12"/>
    <mergeCell ref="A9:A10"/>
    <mergeCell ref="B4:M4"/>
    <mergeCell ref="B5:M5"/>
    <mergeCell ref="A7:A8"/>
    <mergeCell ref="B9:C9"/>
    <mergeCell ref="B6:C6"/>
    <mergeCell ref="J6:M6"/>
    <mergeCell ref="C7:D7"/>
    <mergeCell ref="B18:M18"/>
    <mergeCell ref="A2:M2"/>
    <mergeCell ref="B13:C13"/>
    <mergeCell ref="B14:C14"/>
    <mergeCell ref="B15:C15"/>
    <mergeCell ref="B10:C10"/>
    <mergeCell ref="B8:M8"/>
    <mergeCell ref="D9:M9"/>
    <mergeCell ref="D10:M10"/>
    <mergeCell ref="B17:M17"/>
  </mergeCells>
  <printOptions/>
  <pageMargins left="0.95" right="0.75" top="1" bottom="0.67" header="0.512" footer="0.38"/>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codeName="Sheet5">
    <tabColor indexed="45"/>
  </sheetPr>
  <dimension ref="A1:H77"/>
  <sheetViews>
    <sheetView view="pageBreakPreview" zoomScale="75" zoomScaleNormal="85" zoomScaleSheetLayoutView="75" workbookViewId="0" topLeftCell="A1">
      <selection activeCell="G26" sqref="G26"/>
    </sheetView>
  </sheetViews>
  <sheetFormatPr defaultColWidth="9.00390625" defaultRowHeight="30.75" customHeight="1"/>
  <cols>
    <col min="1" max="1" width="5.875" style="162" customWidth="1"/>
    <col min="2" max="2" width="6.125" style="163" customWidth="1"/>
    <col min="3" max="3" width="10.00390625" style="164" customWidth="1"/>
    <col min="4" max="4" width="16.625" style="164" customWidth="1"/>
    <col min="5" max="5" width="9.00390625" style="157" customWidth="1"/>
    <col min="6" max="6" width="9.00390625" style="162" customWidth="1"/>
    <col min="7" max="7" width="68.25390625" style="163" customWidth="1"/>
    <col min="8" max="8" width="13.50390625" style="162" customWidth="1"/>
    <col min="9" max="16384" width="9.00390625" style="140" customWidth="1"/>
  </cols>
  <sheetData>
    <row r="1" spans="1:8" ht="30.75" customHeight="1" thickBot="1" thickTop="1">
      <c r="A1" s="299" t="s">
        <v>414</v>
      </c>
      <c r="B1" s="299"/>
      <c r="C1" s="299"/>
      <c r="D1" s="299"/>
      <c r="E1" s="299"/>
      <c r="F1" s="299"/>
      <c r="G1" s="299"/>
      <c r="H1" s="299"/>
    </row>
    <row r="2" spans="1:8" ht="30.75" customHeight="1" thickTop="1">
      <c r="A2" s="300" t="s">
        <v>419</v>
      </c>
      <c r="B2" s="300"/>
      <c r="C2" s="300"/>
      <c r="D2" s="300"/>
      <c r="E2" s="300"/>
      <c r="F2" s="300"/>
      <c r="G2" s="300"/>
      <c r="H2" s="300"/>
    </row>
    <row r="3" spans="1:8" ht="30.75" customHeight="1">
      <c r="A3" s="301"/>
      <c r="B3" s="301"/>
      <c r="C3" s="301"/>
      <c r="D3" s="301"/>
      <c r="E3" s="301"/>
      <c r="F3" s="301"/>
      <c r="G3" s="301"/>
      <c r="H3" s="301"/>
    </row>
    <row r="4" spans="1:8" ht="30.75" customHeight="1" thickBot="1">
      <c r="A4" s="302"/>
      <c r="B4" s="302"/>
      <c r="C4" s="302"/>
      <c r="D4" s="302"/>
      <c r="E4" s="302"/>
      <c r="F4" s="302"/>
      <c r="G4" s="302"/>
      <c r="H4" s="302"/>
    </row>
    <row r="5" spans="1:8" ht="16.5" customHeight="1" thickTop="1">
      <c r="A5" s="141"/>
      <c r="B5" s="141"/>
      <c r="C5" s="142"/>
      <c r="D5" s="142"/>
      <c r="E5" s="142"/>
      <c r="F5" s="141"/>
      <c r="G5" s="141"/>
      <c r="H5" s="141"/>
    </row>
    <row r="6" spans="1:8" s="145" customFormat="1" ht="33" customHeight="1">
      <c r="A6" s="143"/>
      <c r="B6" s="143" t="s">
        <v>464</v>
      </c>
      <c r="C6" s="144" t="s">
        <v>415</v>
      </c>
      <c r="D6" s="144"/>
      <c r="E6" s="144"/>
      <c r="F6" s="143"/>
      <c r="G6" s="143"/>
      <c r="H6" s="143"/>
    </row>
    <row r="7" spans="1:8" s="148" customFormat="1" ht="33" customHeight="1">
      <c r="A7" s="146"/>
      <c r="B7" s="146"/>
      <c r="C7" s="147" t="s">
        <v>465</v>
      </c>
      <c r="D7" s="147" t="s">
        <v>617</v>
      </c>
      <c r="E7" s="147"/>
      <c r="F7" s="146"/>
      <c r="G7" s="146"/>
      <c r="H7" s="146"/>
    </row>
    <row r="8" spans="1:8" s="148" customFormat="1" ht="33" customHeight="1">
      <c r="A8" s="146"/>
      <c r="B8" s="146"/>
      <c r="C8" s="147" t="s">
        <v>398</v>
      </c>
      <c r="D8" s="147" t="s">
        <v>618</v>
      </c>
      <c r="E8" s="147"/>
      <c r="F8" s="146"/>
      <c r="G8" s="146"/>
      <c r="H8" s="146"/>
    </row>
    <row r="9" spans="1:8" s="148" customFormat="1" ht="33" customHeight="1">
      <c r="A9" s="146"/>
      <c r="B9" s="146"/>
      <c r="C9" s="147" t="s">
        <v>399</v>
      </c>
      <c r="D9" s="147" t="s">
        <v>619</v>
      </c>
      <c r="E9" s="147"/>
      <c r="F9" s="146"/>
      <c r="G9" s="146"/>
      <c r="H9" s="146"/>
    </row>
    <row r="10" spans="1:8" s="145" customFormat="1" ht="33" customHeight="1">
      <c r="A10" s="143"/>
      <c r="B10" s="143" t="s">
        <v>466</v>
      </c>
      <c r="C10" s="144" t="s">
        <v>416</v>
      </c>
      <c r="D10" s="144"/>
      <c r="E10" s="144"/>
      <c r="F10" s="143"/>
      <c r="G10" s="143"/>
      <c r="H10" s="143"/>
    </row>
    <row r="11" spans="1:8" s="148" customFormat="1" ht="33" customHeight="1">
      <c r="A11" s="146"/>
      <c r="B11" s="146"/>
      <c r="C11" s="147" t="s">
        <v>467</v>
      </c>
      <c r="D11" s="147" t="s">
        <v>622</v>
      </c>
      <c r="E11" s="147"/>
      <c r="F11" s="146"/>
      <c r="G11" s="146"/>
      <c r="H11" s="146"/>
    </row>
    <row r="12" spans="1:8" s="148" customFormat="1" ht="33" customHeight="1">
      <c r="A12" s="146"/>
      <c r="B12" s="146"/>
      <c r="C12" s="147" t="s">
        <v>400</v>
      </c>
      <c r="D12" s="147" t="s">
        <v>549</v>
      </c>
      <c r="E12" s="147"/>
      <c r="F12" s="146"/>
      <c r="G12" s="146"/>
      <c r="H12" s="146"/>
    </row>
    <row r="13" spans="1:8" s="148" customFormat="1" ht="33" customHeight="1">
      <c r="A13" s="146"/>
      <c r="B13" s="146"/>
      <c r="C13" s="147" t="s">
        <v>401</v>
      </c>
      <c r="D13" s="147" t="s">
        <v>623</v>
      </c>
      <c r="E13" s="147"/>
      <c r="F13" s="146"/>
      <c r="G13" s="146"/>
      <c r="H13" s="146"/>
    </row>
    <row r="14" spans="1:8" s="148" customFormat="1" ht="33" customHeight="1">
      <c r="A14" s="146"/>
      <c r="B14" s="146"/>
      <c r="C14" s="147"/>
      <c r="D14" s="147" t="s">
        <v>468</v>
      </c>
      <c r="E14" s="147" t="s">
        <v>420</v>
      </c>
      <c r="F14" s="146"/>
      <c r="G14" s="146"/>
      <c r="H14" s="146"/>
    </row>
    <row r="15" spans="1:8" s="148" customFormat="1" ht="33" customHeight="1">
      <c r="A15" s="146"/>
      <c r="B15" s="146"/>
      <c r="C15" s="147"/>
      <c r="D15" s="147" t="s">
        <v>469</v>
      </c>
      <c r="E15" s="147" t="s">
        <v>421</v>
      </c>
      <c r="F15" s="146"/>
      <c r="G15" s="146"/>
      <c r="H15" s="146"/>
    </row>
    <row r="16" spans="1:8" s="148" customFormat="1" ht="33" customHeight="1">
      <c r="A16" s="146"/>
      <c r="B16" s="146"/>
      <c r="C16" s="147"/>
      <c r="D16" s="147" t="s">
        <v>470</v>
      </c>
      <c r="E16" s="147" t="s">
        <v>471</v>
      </c>
      <c r="F16" s="146"/>
      <c r="G16" s="146"/>
      <c r="H16" s="146"/>
    </row>
    <row r="17" spans="1:8" s="148" customFormat="1" ht="33" customHeight="1">
      <c r="A17" s="146"/>
      <c r="B17" s="146"/>
      <c r="C17" s="147"/>
      <c r="D17" s="147" t="s">
        <v>472</v>
      </c>
      <c r="E17" s="147" t="s">
        <v>422</v>
      </c>
      <c r="F17" s="146"/>
      <c r="G17" s="146"/>
      <c r="H17" s="146"/>
    </row>
    <row r="18" spans="1:8" s="148" customFormat="1" ht="33" customHeight="1">
      <c r="A18" s="146"/>
      <c r="B18" s="146"/>
      <c r="C18" s="147"/>
      <c r="D18" s="147" t="s">
        <v>473</v>
      </c>
      <c r="E18" s="147" t="s">
        <v>474</v>
      </c>
      <c r="F18" s="146"/>
      <c r="G18" s="146"/>
      <c r="H18" s="146"/>
    </row>
    <row r="19" spans="1:8" s="148" customFormat="1" ht="33" customHeight="1">
      <c r="A19" s="146"/>
      <c r="B19" s="146"/>
      <c r="C19" s="147"/>
      <c r="D19" s="147" t="s">
        <v>475</v>
      </c>
      <c r="E19" s="147" t="s">
        <v>423</v>
      </c>
      <c r="F19" s="146"/>
      <c r="G19" s="146"/>
      <c r="H19" s="146"/>
    </row>
    <row r="20" spans="1:8" s="148" customFormat="1" ht="33" customHeight="1">
      <c r="A20" s="146"/>
      <c r="B20" s="146"/>
      <c r="C20" s="147" t="s">
        <v>476</v>
      </c>
      <c r="D20" s="147" t="s">
        <v>424</v>
      </c>
      <c r="E20" s="147"/>
      <c r="F20" s="146"/>
      <c r="G20" s="146"/>
      <c r="H20" s="146"/>
    </row>
    <row r="21" spans="1:8" s="148" customFormat="1" ht="33" customHeight="1">
      <c r="A21" s="146"/>
      <c r="B21" s="146"/>
      <c r="C21" s="147" t="s">
        <v>477</v>
      </c>
      <c r="D21" s="147" t="s">
        <v>551</v>
      </c>
      <c r="E21" s="147"/>
      <c r="F21" s="146"/>
      <c r="G21" s="146"/>
      <c r="H21" s="146"/>
    </row>
    <row r="22" spans="1:8" s="145" customFormat="1" ht="33" customHeight="1">
      <c r="A22" s="143"/>
      <c r="B22" s="143" t="s">
        <v>478</v>
      </c>
      <c r="C22" s="149" t="s">
        <v>417</v>
      </c>
      <c r="D22" s="144"/>
      <c r="E22" s="144"/>
      <c r="F22" s="143"/>
      <c r="G22" s="143"/>
      <c r="H22" s="143"/>
    </row>
    <row r="23" spans="1:8" s="148" customFormat="1" ht="33" customHeight="1">
      <c r="A23" s="146"/>
      <c r="B23" s="146"/>
      <c r="C23" s="147" t="s">
        <v>479</v>
      </c>
      <c r="D23" s="147" t="s">
        <v>402</v>
      </c>
      <c r="E23" s="147"/>
      <c r="F23" s="146"/>
      <c r="G23" s="146"/>
      <c r="H23" s="146"/>
    </row>
    <row r="24" spans="1:8" s="148" customFormat="1" ht="33" customHeight="1">
      <c r="A24" s="146"/>
      <c r="B24" s="146"/>
      <c r="C24" s="147" t="s">
        <v>403</v>
      </c>
      <c r="D24" s="147" t="s">
        <v>480</v>
      </c>
      <c r="E24" s="147"/>
      <c r="F24" s="146"/>
      <c r="G24" s="146"/>
      <c r="H24" s="146"/>
    </row>
    <row r="25" spans="1:8" s="148" customFormat="1" ht="33" customHeight="1">
      <c r="A25" s="146"/>
      <c r="B25" s="146"/>
      <c r="C25" s="147" t="s">
        <v>404</v>
      </c>
      <c r="D25" s="147" t="s">
        <v>405</v>
      </c>
      <c r="E25" s="147"/>
      <c r="F25" s="146"/>
      <c r="G25" s="146"/>
      <c r="H25" s="146"/>
    </row>
    <row r="26" spans="1:8" s="148" customFormat="1" ht="33" customHeight="1">
      <c r="A26" s="146"/>
      <c r="B26" s="146"/>
      <c r="C26" s="147" t="s">
        <v>406</v>
      </c>
      <c r="D26" s="147" t="s">
        <v>407</v>
      </c>
      <c r="E26" s="147"/>
      <c r="F26" s="146"/>
      <c r="G26" s="146"/>
      <c r="H26" s="146"/>
    </row>
    <row r="27" spans="1:8" s="148" customFormat="1" ht="33" customHeight="1">
      <c r="A27" s="146"/>
      <c r="B27" s="146"/>
      <c r="C27" s="147" t="s">
        <v>408</v>
      </c>
      <c r="D27" s="147" t="s">
        <v>409</v>
      </c>
      <c r="E27" s="147"/>
      <c r="F27" s="146"/>
      <c r="G27" s="146"/>
      <c r="H27" s="146"/>
    </row>
    <row r="28" spans="1:8" s="148" customFormat="1" ht="33" customHeight="1">
      <c r="A28" s="146"/>
      <c r="B28" s="146"/>
      <c r="C28" s="147"/>
      <c r="D28" s="147" t="s">
        <v>481</v>
      </c>
      <c r="E28" s="147" t="s">
        <v>410</v>
      </c>
      <c r="F28" s="146"/>
      <c r="G28" s="146"/>
      <c r="H28" s="146"/>
    </row>
    <row r="29" spans="1:8" s="148" customFormat="1" ht="33" customHeight="1">
      <c r="A29" s="146"/>
      <c r="B29" s="146"/>
      <c r="C29" s="147"/>
      <c r="D29" s="147" t="s">
        <v>482</v>
      </c>
      <c r="E29" s="147" t="s">
        <v>483</v>
      </c>
      <c r="F29" s="146"/>
      <c r="G29" s="146"/>
      <c r="H29" s="146"/>
    </row>
    <row r="30" spans="1:8" s="148" customFormat="1" ht="33" customHeight="1">
      <c r="A30" s="146"/>
      <c r="B30" s="146"/>
      <c r="C30" s="147"/>
      <c r="D30" s="147" t="s">
        <v>484</v>
      </c>
      <c r="E30" s="147" t="s">
        <v>485</v>
      </c>
      <c r="F30" s="146"/>
      <c r="G30" s="146"/>
      <c r="H30" s="146"/>
    </row>
    <row r="31" spans="1:8" s="145" customFormat="1" ht="33" customHeight="1">
      <c r="A31" s="143"/>
      <c r="B31" s="143" t="s">
        <v>486</v>
      </c>
      <c r="C31" s="144" t="s">
        <v>418</v>
      </c>
      <c r="D31" s="144"/>
      <c r="E31" s="144"/>
      <c r="F31" s="143"/>
      <c r="G31" s="143"/>
      <c r="H31" s="143"/>
    </row>
    <row r="32" spans="1:8" s="148" customFormat="1" ht="33" customHeight="1">
      <c r="A32" s="146"/>
      <c r="B32" s="146"/>
      <c r="C32" s="147" t="s">
        <v>487</v>
      </c>
      <c r="D32" s="147" t="s">
        <v>488</v>
      </c>
      <c r="E32" s="147"/>
      <c r="F32" s="146"/>
      <c r="G32" s="146"/>
      <c r="H32" s="146"/>
    </row>
    <row r="33" spans="1:8" s="148" customFormat="1" ht="33" customHeight="1">
      <c r="A33" s="146"/>
      <c r="B33" s="146"/>
      <c r="C33" s="147" t="s">
        <v>411</v>
      </c>
      <c r="D33" s="147" t="s">
        <v>489</v>
      </c>
      <c r="E33" s="147"/>
      <c r="F33" s="146"/>
      <c r="G33" s="146"/>
      <c r="H33" s="146"/>
    </row>
    <row r="34" spans="1:8" s="148" customFormat="1" ht="33" customHeight="1">
      <c r="A34" s="146"/>
      <c r="B34" s="146"/>
      <c r="C34" s="147" t="s">
        <v>412</v>
      </c>
      <c r="D34" s="147" t="s">
        <v>490</v>
      </c>
      <c r="E34" s="147"/>
      <c r="F34" s="146"/>
      <c r="G34" s="146"/>
      <c r="H34" s="146"/>
    </row>
    <row r="35" spans="1:8" s="145" customFormat="1" ht="33" customHeight="1">
      <c r="A35" s="143"/>
      <c r="B35" s="143" t="s">
        <v>491</v>
      </c>
      <c r="C35" s="144" t="s">
        <v>492</v>
      </c>
      <c r="D35" s="144"/>
      <c r="E35" s="144"/>
      <c r="F35" s="143"/>
      <c r="G35" s="143"/>
      <c r="H35" s="143"/>
    </row>
    <row r="36" spans="1:8" s="145" customFormat="1" ht="33" customHeight="1">
      <c r="A36" s="143"/>
      <c r="B36" s="143"/>
      <c r="C36" s="147" t="s">
        <v>493</v>
      </c>
      <c r="D36" s="147" t="s">
        <v>494</v>
      </c>
      <c r="E36" s="147"/>
      <c r="F36" s="143"/>
      <c r="G36" s="143"/>
      <c r="H36" s="143"/>
    </row>
    <row r="37" spans="1:8" s="148" customFormat="1" ht="33" customHeight="1">
      <c r="A37" s="146"/>
      <c r="B37" s="146"/>
      <c r="C37" s="147" t="s">
        <v>413</v>
      </c>
      <c r="D37" s="150" t="s">
        <v>495</v>
      </c>
      <c r="E37" s="150"/>
      <c r="F37" s="146"/>
      <c r="G37" s="146"/>
      <c r="H37" s="146"/>
    </row>
    <row r="38" spans="1:8" ht="30.75" customHeight="1">
      <c r="A38" s="151"/>
      <c r="B38" s="151"/>
      <c r="C38" s="152"/>
      <c r="D38" s="152"/>
      <c r="E38" s="152"/>
      <c r="F38" s="151"/>
      <c r="G38" s="151"/>
      <c r="H38" s="151"/>
    </row>
    <row r="39" spans="1:8" ht="30.75" customHeight="1">
      <c r="A39" s="151"/>
      <c r="B39" s="151"/>
      <c r="C39" s="152"/>
      <c r="D39" s="152"/>
      <c r="E39" s="152"/>
      <c r="F39" s="151"/>
      <c r="G39" s="151"/>
      <c r="H39" s="151"/>
    </row>
    <row r="40" spans="1:8" ht="30.75" customHeight="1">
      <c r="A40" s="153"/>
      <c r="B40" s="153"/>
      <c r="C40" s="154"/>
      <c r="D40" s="154"/>
      <c r="E40" s="154"/>
      <c r="F40" s="153"/>
      <c r="G40" s="153"/>
      <c r="H40" s="153"/>
    </row>
    <row r="41" spans="1:8" ht="30.75" customHeight="1">
      <c r="A41" s="153"/>
      <c r="B41" s="153"/>
      <c r="C41" s="154"/>
      <c r="D41" s="154"/>
      <c r="E41" s="154"/>
      <c r="F41" s="153"/>
      <c r="G41" s="153"/>
      <c r="H41" s="153"/>
    </row>
    <row r="42" spans="1:8" ht="30.75" customHeight="1">
      <c r="A42" s="153"/>
      <c r="B42" s="153"/>
      <c r="C42" s="154"/>
      <c r="D42" s="154"/>
      <c r="E42" s="154"/>
      <c r="F42" s="153"/>
      <c r="G42" s="153"/>
      <c r="H42" s="153"/>
    </row>
    <row r="43" spans="1:8" ht="30.75" customHeight="1">
      <c r="A43" s="153"/>
      <c r="B43" s="153"/>
      <c r="C43" s="154"/>
      <c r="D43" s="154"/>
      <c r="E43" s="154"/>
      <c r="F43" s="153"/>
      <c r="G43" s="153"/>
      <c r="H43" s="153"/>
    </row>
    <row r="44" spans="1:8" ht="30.75" customHeight="1">
      <c r="A44" s="153"/>
      <c r="B44" s="153"/>
      <c r="C44" s="154"/>
      <c r="D44" s="154"/>
      <c r="E44" s="154"/>
      <c r="F44" s="153"/>
      <c r="G44" s="153"/>
      <c r="H44" s="153"/>
    </row>
    <row r="45" spans="1:8" ht="30.75" customHeight="1">
      <c r="A45" s="153"/>
      <c r="B45" s="153"/>
      <c r="C45" s="154"/>
      <c r="D45" s="154"/>
      <c r="E45" s="154"/>
      <c r="F45" s="153"/>
      <c r="G45" s="153"/>
      <c r="H45" s="153"/>
    </row>
    <row r="46" spans="1:8" ht="30.75" customHeight="1">
      <c r="A46" s="153"/>
      <c r="B46" s="153"/>
      <c r="C46" s="154"/>
      <c r="D46" s="154"/>
      <c r="E46" s="154"/>
      <c r="F46" s="153"/>
      <c r="G46" s="153"/>
      <c r="H46" s="153"/>
    </row>
    <row r="47" spans="1:8" ht="30.75" customHeight="1">
      <c r="A47" s="155"/>
      <c r="B47" s="156"/>
      <c r="C47" s="157"/>
      <c r="D47" s="157"/>
      <c r="F47" s="158"/>
      <c r="G47" s="159"/>
      <c r="H47" s="160"/>
    </row>
    <row r="48" spans="1:8" ht="30.75" customHeight="1">
      <c r="A48" s="155"/>
      <c r="B48" s="156"/>
      <c r="C48" s="157"/>
      <c r="D48" s="157"/>
      <c r="F48" s="158"/>
      <c r="G48" s="159"/>
      <c r="H48" s="160"/>
    </row>
    <row r="49" spans="1:8" ht="30.75" customHeight="1">
      <c r="A49" s="158"/>
      <c r="B49" s="156"/>
      <c r="C49" s="157"/>
      <c r="D49" s="157"/>
      <c r="F49" s="158"/>
      <c r="G49" s="159"/>
      <c r="H49" s="160"/>
    </row>
    <row r="50" spans="1:8" ht="30.75" customHeight="1">
      <c r="A50" s="161"/>
      <c r="B50" s="156"/>
      <c r="C50" s="157"/>
      <c r="D50" s="157"/>
      <c r="F50" s="161"/>
      <c r="G50" s="156"/>
      <c r="H50" s="161"/>
    </row>
    <row r="51" spans="1:8" ht="30.75" customHeight="1">
      <c r="A51" s="161"/>
      <c r="B51" s="156"/>
      <c r="C51" s="157"/>
      <c r="D51" s="157"/>
      <c r="F51" s="161"/>
      <c r="G51" s="156"/>
      <c r="H51" s="161"/>
    </row>
    <row r="52" spans="1:8" ht="30.75" customHeight="1">
      <c r="A52" s="161"/>
      <c r="B52" s="156"/>
      <c r="C52" s="157"/>
      <c r="D52" s="157"/>
      <c r="F52" s="161"/>
      <c r="G52" s="156"/>
      <c r="H52" s="161"/>
    </row>
    <row r="53" spans="1:8" ht="30.75" customHeight="1">
      <c r="A53" s="161"/>
      <c r="B53" s="156"/>
      <c r="C53" s="157"/>
      <c r="D53" s="157"/>
      <c r="F53" s="161"/>
      <c r="G53" s="156"/>
      <c r="H53" s="161"/>
    </row>
    <row r="54" spans="1:8" ht="30.75" customHeight="1">
      <c r="A54" s="161"/>
      <c r="B54" s="156"/>
      <c r="C54" s="157"/>
      <c r="D54" s="157"/>
      <c r="F54" s="161"/>
      <c r="G54" s="156"/>
      <c r="H54" s="161"/>
    </row>
    <row r="55" spans="1:8" ht="30.75" customHeight="1">
      <c r="A55" s="161"/>
      <c r="B55" s="156"/>
      <c r="C55" s="157"/>
      <c r="D55" s="157"/>
      <c r="F55" s="161"/>
      <c r="G55" s="156"/>
      <c r="H55" s="161"/>
    </row>
    <row r="56" spans="1:8" ht="30.75" customHeight="1">
      <c r="A56" s="161"/>
      <c r="B56" s="156"/>
      <c r="C56" s="157"/>
      <c r="D56" s="157"/>
      <c r="F56" s="161"/>
      <c r="G56" s="156"/>
      <c r="H56" s="161"/>
    </row>
    <row r="57" spans="1:8" ht="30.75" customHeight="1">
      <c r="A57" s="161"/>
      <c r="B57" s="156"/>
      <c r="C57" s="157"/>
      <c r="D57" s="157"/>
      <c r="F57" s="161"/>
      <c r="G57" s="156"/>
      <c r="H57" s="161"/>
    </row>
    <row r="58" spans="1:8" ht="30.75" customHeight="1">
      <c r="A58" s="161"/>
      <c r="B58" s="156"/>
      <c r="C58" s="157"/>
      <c r="D58" s="157"/>
      <c r="F58" s="161"/>
      <c r="G58" s="156"/>
      <c r="H58" s="161"/>
    </row>
    <row r="59" spans="1:8" ht="30.75" customHeight="1">
      <c r="A59" s="161"/>
      <c r="B59" s="156"/>
      <c r="C59" s="157"/>
      <c r="D59" s="157"/>
      <c r="F59" s="161"/>
      <c r="G59" s="156"/>
      <c r="H59" s="161"/>
    </row>
    <row r="60" spans="1:8" ht="30.75" customHeight="1">
      <c r="A60" s="161"/>
      <c r="B60" s="156"/>
      <c r="C60" s="157"/>
      <c r="D60" s="157"/>
      <c r="F60" s="161"/>
      <c r="G60" s="156"/>
      <c r="H60" s="161"/>
    </row>
    <row r="61" spans="1:8" ht="30.75" customHeight="1">
      <c r="A61" s="161"/>
      <c r="B61" s="156"/>
      <c r="C61" s="157"/>
      <c r="D61" s="157"/>
      <c r="F61" s="161"/>
      <c r="G61" s="156"/>
      <c r="H61" s="161"/>
    </row>
    <row r="62" spans="1:8" ht="30.75" customHeight="1">
      <c r="A62" s="161"/>
      <c r="B62" s="156"/>
      <c r="C62" s="157"/>
      <c r="D62" s="157"/>
      <c r="F62" s="161"/>
      <c r="G62" s="156"/>
      <c r="H62" s="161"/>
    </row>
    <row r="63" spans="1:8" ht="30.75" customHeight="1">
      <c r="A63" s="161"/>
      <c r="B63" s="156"/>
      <c r="C63" s="157"/>
      <c r="D63" s="157"/>
      <c r="F63" s="161"/>
      <c r="G63" s="156"/>
      <c r="H63" s="161"/>
    </row>
    <row r="64" spans="1:8" ht="30.75" customHeight="1">
      <c r="A64" s="161"/>
      <c r="B64" s="156"/>
      <c r="C64" s="157"/>
      <c r="D64" s="157"/>
      <c r="F64" s="161"/>
      <c r="G64" s="156"/>
      <c r="H64" s="161"/>
    </row>
    <row r="65" spans="1:8" ht="30.75" customHeight="1">
      <c r="A65" s="161"/>
      <c r="B65" s="156"/>
      <c r="C65" s="157"/>
      <c r="D65" s="157"/>
      <c r="F65" s="161"/>
      <c r="G65" s="156"/>
      <c r="H65" s="161"/>
    </row>
    <row r="66" spans="1:8" ht="30.75" customHeight="1">
      <c r="A66" s="161"/>
      <c r="B66" s="156"/>
      <c r="C66" s="157"/>
      <c r="D66" s="157"/>
      <c r="F66" s="161"/>
      <c r="G66" s="156"/>
      <c r="H66" s="161"/>
    </row>
    <row r="67" spans="1:8" ht="30.75" customHeight="1">
      <c r="A67" s="161"/>
      <c r="B67" s="156"/>
      <c r="C67" s="157"/>
      <c r="D67" s="157"/>
      <c r="F67" s="161"/>
      <c r="G67" s="156"/>
      <c r="H67" s="161"/>
    </row>
    <row r="68" spans="1:8" ht="30.75" customHeight="1">
      <c r="A68" s="161"/>
      <c r="B68" s="156"/>
      <c r="C68" s="157"/>
      <c r="D68" s="157"/>
      <c r="F68" s="161"/>
      <c r="G68" s="156"/>
      <c r="H68" s="161"/>
    </row>
    <row r="69" spans="1:8" ht="30.75" customHeight="1">
      <c r="A69" s="161"/>
      <c r="B69" s="156"/>
      <c r="C69" s="157"/>
      <c r="D69" s="157"/>
      <c r="F69" s="161"/>
      <c r="G69" s="156"/>
      <c r="H69" s="161"/>
    </row>
    <row r="70" spans="1:8" ht="30.75" customHeight="1">
      <c r="A70" s="161"/>
      <c r="B70" s="156"/>
      <c r="C70" s="157"/>
      <c r="D70" s="157"/>
      <c r="F70" s="161"/>
      <c r="G70" s="156"/>
      <c r="H70" s="161"/>
    </row>
    <row r="71" spans="1:8" ht="30.75" customHeight="1">
      <c r="A71" s="161"/>
      <c r="B71" s="156"/>
      <c r="C71" s="157"/>
      <c r="D71" s="157"/>
      <c r="F71" s="161"/>
      <c r="G71" s="156"/>
      <c r="H71" s="161"/>
    </row>
    <row r="72" spans="1:8" ht="30.75" customHeight="1">
      <c r="A72" s="161"/>
      <c r="B72" s="156"/>
      <c r="C72" s="157"/>
      <c r="D72" s="157"/>
      <c r="F72" s="161"/>
      <c r="G72" s="156"/>
      <c r="H72" s="161"/>
    </row>
    <row r="73" spans="1:8" ht="30.75" customHeight="1">
      <c r="A73" s="161"/>
      <c r="B73" s="156"/>
      <c r="C73" s="157"/>
      <c r="D73" s="157"/>
      <c r="F73" s="161"/>
      <c r="G73" s="156"/>
      <c r="H73" s="161"/>
    </row>
    <row r="74" spans="1:8" ht="30.75" customHeight="1">
      <c r="A74" s="161"/>
      <c r="B74" s="156"/>
      <c r="C74" s="157"/>
      <c r="D74" s="157"/>
      <c r="F74" s="161"/>
      <c r="G74" s="156"/>
      <c r="H74" s="161"/>
    </row>
    <row r="75" spans="1:8" ht="30.75" customHeight="1">
      <c r="A75" s="161"/>
      <c r="B75" s="156"/>
      <c r="C75" s="157"/>
      <c r="D75" s="157"/>
      <c r="F75" s="161"/>
      <c r="G75" s="156"/>
      <c r="H75" s="161"/>
    </row>
    <row r="76" spans="1:8" ht="30.75" customHeight="1">
      <c r="A76" s="161"/>
      <c r="B76" s="156"/>
      <c r="C76" s="157"/>
      <c r="D76" s="157"/>
      <c r="F76" s="161"/>
      <c r="G76" s="156"/>
      <c r="H76" s="161"/>
    </row>
    <row r="77" spans="1:8" ht="30.75" customHeight="1">
      <c r="A77" s="161"/>
      <c r="B77" s="156"/>
      <c r="C77" s="157"/>
      <c r="D77" s="157"/>
      <c r="F77" s="161"/>
      <c r="G77" s="156"/>
      <c r="H77" s="161"/>
    </row>
  </sheetData>
  <sheetProtection password="8ED9" sheet="1" objects="1" scenarios="1"/>
  <mergeCells count="2">
    <mergeCell ref="A1:H1"/>
    <mergeCell ref="A2:H4"/>
  </mergeCells>
  <printOptions/>
  <pageMargins left="0.51" right="0.47" top="0.76" bottom="0.51" header="0.42" footer="0.27"/>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
    <tabColor indexed="45"/>
  </sheetPr>
  <dimension ref="A1:X478"/>
  <sheetViews>
    <sheetView view="pageBreakPreview" zoomScale="84" zoomScaleSheetLayoutView="84" workbookViewId="0" topLeftCell="A1">
      <pane ySplit="3" topLeftCell="BM4" activePane="bottomLeft" state="frozen"/>
      <selection pane="topLeft" activeCell="A1" sqref="A1"/>
      <selection pane="bottomLeft" activeCell="A7" sqref="A7:B9"/>
    </sheetView>
  </sheetViews>
  <sheetFormatPr defaultColWidth="9.00390625" defaultRowHeight="13.5"/>
  <cols>
    <col min="1" max="1" width="2.75390625" style="39" customWidth="1"/>
    <col min="2" max="2" width="22.875" style="38" customWidth="1"/>
    <col min="3" max="3" width="3.625" style="38" customWidth="1"/>
    <col min="4" max="4" width="36.625" style="38" customWidth="1"/>
    <col min="5" max="7" width="5.00390625" style="38" customWidth="1"/>
    <col min="8" max="15" width="3.625" style="38" customWidth="1"/>
    <col min="16" max="20" width="5.125" style="38" customWidth="1"/>
    <col min="21" max="16384" width="9.00390625" style="38" customWidth="1"/>
  </cols>
  <sheetData>
    <row r="1" spans="2:20" ht="19.5" customHeight="1" thickBot="1">
      <c r="B1" s="40" t="s">
        <v>458</v>
      </c>
      <c r="H1" s="327" t="s">
        <v>609</v>
      </c>
      <c r="I1" s="327"/>
      <c r="J1" s="327"/>
      <c r="K1" s="328">
        <f>IF('事業所概要'!B4="","",'事業所概要'!B4)</f>
      </c>
      <c r="L1" s="328"/>
      <c r="M1" s="328"/>
      <c r="N1" s="328"/>
      <c r="O1" s="328"/>
      <c r="P1" s="328"/>
      <c r="Q1" s="328"/>
      <c r="R1" s="328"/>
      <c r="S1" s="328"/>
      <c r="T1" s="328"/>
    </row>
    <row r="2" spans="1:20" s="41" customFormat="1" ht="21" customHeight="1" thickTop="1">
      <c r="A2" s="358" t="s">
        <v>22</v>
      </c>
      <c r="B2" s="359"/>
      <c r="C2" s="358" t="s">
        <v>23</v>
      </c>
      <c r="D2" s="362"/>
      <c r="E2" s="355" t="s">
        <v>24</v>
      </c>
      <c r="F2" s="364"/>
      <c r="G2" s="365"/>
      <c r="H2" s="366" t="s">
        <v>25</v>
      </c>
      <c r="I2" s="367"/>
      <c r="J2" s="367"/>
      <c r="K2" s="367"/>
      <c r="L2" s="367"/>
      <c r="M2" s="367"/>
      <c r="N2" s="367"/>
      <c r="O2" s="368"/>
      <c r="P2" s="355" t="s">
        <v>26</v>
      </c>
      <c r="Q2" s="356"/>
      <c r="R2" s="356"/>
      <c r="S2" s="356"/>
      <c r="T2" s="357"/>
    </row>
    <row r="3" spans="1:20" s="41" customFormat="1" ht="119.25" customHeight="1" thickBot="1">
      <c r="A3" s="360"/>
      <c r="B3" s="361"/>
      <c r="C3" s="360"/>
      <c r="D3" s="363"/>
      <c r="E3" s="42" t="s">
        <v>27</v>
      </c>
      <c r="F3" s="43" t="s">
        <v>28</v>
      </c>
      <c r="G3" s="44" t="s">
        <v>29</v>
      </c>
      <c r="H3" s="369"/>
      <c r="I3" s="370"/>
      <c r="J3" s="370"/>
      <c r="K3" s="370"/>
      <c r="L3" s="370"/>
      <c r="M3" s="370"/>
      <c r="N3" s="370"/>
      <c r="O3" s="371"/>
      <c r="P3" s="45" t="s">
        <v>30</v>
      </c>
      <c r="Q3" s="46" t="s">
        <v>31</v>
      </c>
      <c r="R3" s="46" t="s">
        <v>32</v>
      </c>
      <c r="S3" s="47" t="s">
        <v>33</v>
      </c>
      <c r="T3" s="48" t="s">
        <v>34</v>
      </c>
    </row>
    <row r="4" spans="1:20" s="40" customFormat="1" ht="24.75" customHeight="1" thickBot="1" thickTop="1">
      <c r="A4" s="336" t="s">
        <v>238</v>
      </c>
      <c r="B4" s="337"/>
      <c r="C4" s="337"/>
      <c r="D4" s="337"/>
      <c r="E4" s="337"/>
      <c r="F4" s="337"/>
      <c r="G4" s="337"/>
      <c r="H4" s="337"/>
      <c r="I4" s="337"/>
      <c r="J4" s="337"/>
      <c r="K4" s="337"/>
      <c r="L4" s="337"/>
      <c r="M4" s="337"/>
      <c r="N4" s="337"/>
      <c r="O4" s="337"/>
      <c r="P4" s="337"/>
      <c r="Q4" s="337"/>
      <c r="R4" s="337"/>
      <c r="S4" s="337"/>
      <c r="T4" s="338"/>
    </row>
    <row r="5" spans="1:20" s="40" customFormat="1" ht="24.75" customHeight="1" thickBot="1" thickTop="1">
      <c r="A5" s="49"/>
      <c r="B5" s="336" t="s">
        <v>239</v>
      </c>
      <c r="C5" s="337"/>
      <c r="D5" s="337"/>
      <c r="E5" s="337"/>
      <c r="F5" s="337"/>
      <c r="G5" s="337"/>
      <c r="H5" s="337"/>
      <c r="I5" s="337"/>
      <c r="J5" s="337"/>
      <c r="K5" s="337"/>
      <c r="L5" s="337"/>
      <c r="M5" s="337"/>
      <c r="N5" s="337"/>
      <c r="O5" s="337"/>
      <c r="P5" s="337"/>
      <c r="Q5" s="337"/>
      <c r="R5" s="337"/>
      <c r="S5" s="337"/>
      <c r="T5" s="338"/>
    </row>
    <row r="6" spans="1:20" s="40" customFormat="1" ht="6.75" customHeight="1" thickBot="1" thickTop="1">
      <c r="A6" s="318"/>
      <c r="B6" s="319"/>
      <c r="C6" s="319"/>
      <c r="D6" s="319"/>
      <c r="E6" s="319"/>
      <c r="F6" s="319"/>
      <c r="G6" s="319"/>
      <c r="H6" s="319"/>
      <c r="I6" s="319"/>
      <c r="J6" s="319"/>
      <c r="K6" s="319"/>
      <c r="L6" s="319"/>
      <c r="M6" s="319"/>
      <c r="N6" s="319"/>
      <c r="O6" s="319"/>
      <c r="P6" s="319"/>
      <c r="Q6" s="319"/>
      <c r="R6" s="319"/>
      <c r="S6" s="319"/>
      <c r="T6" s="329"/>
    </row>
    <row r="7" spans="1:20" ht="49.5" customHeight="1" thickTop="1">
      <c r="A7" s="303" t="s">
        <v>122</v>
      </c>
      <c r="B7" s="330"/>
      <c r="C7" s="50"/>
      <c r="D7" s="51" t="s">
        <v>299</v>
      </c>
      <c r="E7" s="52"/>
      <c r="F7" s="52"/>
      <c r="G7" s="52"/>
      <c r="H7" s="333"/>
      <c r="I7" s="333"/>
      <c r="J7" s="333"/>
      <c r="K7" s="333"/>
      <c r="L7" s="333"/>
      <c r="M7" s="333"/>
      <c r="N7" s="333"/>
      <c r="O7" s="333"/>
      <c r="P7" s="53"/>
      <c r="Q7" s="53"/>
      <c r="R7" s="53"/>
      <c r="S7" s="53"/>
      <c r="T7" s="53"/>
    </row>
    <row r="8" spans="1:20" ht="54.75" customHeight="1">
      <c r="A8" s="323"/>
      <c r="B8" s="331"/>
      <c r="C8" s="54"/>
      <c r="D8" s="55" t="s">
        <v>599</v>
      </c>
      <c r="E8" s="56"/>
      <c r="F8" s="57"/>
      <c r="G8" s="58"/>
      <c r="H8" s="334"/>
      <c r="I8" s="334"/>
      <c r="J8" s="334"/>
      <c r="K8" s="334"/>
      <c r="L8" s="334"/>
      <c r="M8" s="334"/>
      <c r="N8" s="334"/>
      <c r="O8" s="334"/>
      <c r="P8" s="57"/>
      <c r="Q8" s="57"/>
      <c r="R8" s="57"/>
      <c r="S8" s="57"/>
      <c r="T8" s="57"/>
    </row>
    <row r="9" spans="1:20" ht="38.25" customHeight="1" thickBot="1">
      <c r="A9" s="325"/>
      <c r="B9" s="332"/>
      <c r="C9" s="59"/>
      <c r="D9" s="60" t="s">
        <v>300</v>
      </c>
      <c r="E9" s="61"/>
      <c r="F9" s="62"/>
      <c r="G9" s="63"/>
      <c r="H9" s="335"/>
      <c r="I9" s="335"/>
      <c r="J9" s="335"/>
      <c r="K9" s="335"/>
      <c r="L9" s="335"/>
      <c r="M9" s="335"/>
      <c r="N9" s="335"/>
      <c r="O9" s="335"/>
      <c r="P9" s="62"/>
      <c r="Q9" s="62"/>
      <c r="R9" s="62"/>
      <c r="S9" s="62"/>
      <c r="T9" s="62"/>
    </row>
    <row r="10" spans="1:20" s="40" customFormat="1" ht="6.75" customHeight="1" thickBot="1" thickTop="1">
      <c r="A10" s="318"/>
      <c r="B10" s="319"/>
      <c r="C10" s="319"/>
      <c r="D10" s="319"/>
      <c r="E10" s="319"/>
      <c r="F10" s="319"/>
      <c r="G10" s="319"/>
      <c r="H10" s="319"/>
      <c r="I10" s="319"/>
      <c r="J10" s="319"/>
      <c r="K10" s="319"/>
      <c r="L10" s="319"/>
      <c r="M10" s="319"/>
      <c r="N10" s="319"/>
      <c r="O10" s="319"/>
      <c r="P10" s="319"/>
      <c r="Q10" s="319"/>
      <c r="R10" s="319"/>
      <c r="S10" s="319"/>
      <c r="T10" s="329"/>
    </row>
    <row r="11" spans="1:20" s="65" customFormat="1" ht="50.25" customHeight="1" thickTop="1">
      <c r="A11" s="303" t="s">
        <v>123</v>
      </c>
      <c r="B11" s="322"/>
      <c r="C11" s="50"/>
      <c r="D11" s="64" t="s">
        <v>301</v>
      </c>
      <c r="E11" s="52"/>
      <c r="F11" s="52"/>
      <c r="G11" s="52"/>
      <c r="H11" s="309"/>
      <c r="I11" s="310"/>
      <c r="J11" s="310"/>
      <c r="K11" s="310"/>
      <c r="L11" s="310"/>
      <c r="M11" s="310"/>
      <c r="N11" s="310"/>
      <c r="O11" s="310"/>
      <c r="P11" s="53"/>
      <c r="Q11" s="53"/>
      <c r="R11" s="53"/>
      <c r="S11" s="53"/>
      <c r="T11" s="53"/>
    </row>
    <row r="12" spans="1:20" s="65" customFormat="1" ht="50.25" customHeight="1">
      <c r="A12" s="323"/>
      <c r="B12" s="324"/>
      <c r="C12" s="54"/>
      <c r="D12" s="66" t="s">
        <v>302</v>
      </c>
      <c r="E12" s="56"/>
      <c r="F12" s="57"/>
      <c r="G12" s="58"/>
      <c r="H12" s="312"/>
      <c r="I12" s="313"/>
      <c r="J12" s="313"/>
      <c r="K12" s="313"/>
      <c r="L12" s="313"/>
      <c r="M12" s="313"/>
      <c r="N12" s="313"/>
      <c r="O12" s="313"/>
      <c r="P12" s="57"/>
      <c r="Q12" s="57"/>
      <c r="R12" s="57"/>
      <c r="S12" s="57"/>
      <c r="T12" s="57"/>
    </row>
    <row r="13" spans="1:20" s="65" customFormat="1" ht="42" customHeight="1" thickBot="1">
      <c r="A13" s="325"/>
      <c r="B13" s="326"/>
      <c r="C13" s="59"/>
      <c r="D13" s="60" t="s">
        <v>300</v>
      </c>
      <c r="E13" s="61"/>
      <c r="F13" s="62"/>
      <c r="G13" s="63"/>
      <c r="H13" s="315"/>
      <c r="I13" s="316"/>
      <c r="J13" s="316"/>
      <c r="K13" s="316"/>
      <c r="L13" s="316"/>
      <c r="M13" s="316"/>
      <c r="N13" s="316"/>
      <c r="O13" s="316"/>
      <c r="P13" s="62"/>
      <c r="Q13" s="62"/>
      <c r="R13" s="62"/>
      <c r="S13" s="62"/>
      <c r="T13" s="62"/>
    </row>
    <row r="14" spans="1:20" s="40" customFormat="1" ht="6.75" customHeight="1" thickBot="1" thickTop="1">
      <c r="A14" s="318"/>
      <c r="B14" s="319"/>
      <c r="C14" s="319"/>
      <c r="D14" s="319"/>
      <c r="E14" s="319"/>
      <c r="F14" s="319"/>
      <c r="G14" s="319"/>
      <c r="H14" s="319"/>
      <c r="I14" s="319"/>
      <c r="J14" s="319"/>
      <c r="K14" s="319"/>
      <c r="L14" s="319"/>
      <c r="M14" s="319"/>
      <c r="N14" s="319"/>
      <c r="O14" s="319"/>
      <c r="P14" s="320"/>
      <c r="Q14" s="320"/>
      <c r="R14" s="320"/>
      <c r="S14" s="320"/>
      <c r="T14" s="321"/>
    </row>
    <row r="15" spans="1:24" s="68" customFormat="1" ht="24.75" customHeight="1" thickBot="1" thickTop="1">
      <c r="A15" s="353" t="s">
        <v>172</v>
      </c>
      <c r="B15" s="354"/>
      <c r="C15" s="354"/>
      <c r="D15" s="354"/>
      <c r="E15" s="35">
        <f>COUNTIF('隠しシート（記入不要）'!A3:D3,"1")</f>
        <v>0</v>
      </c>
      <c r="F15" s="35">
        <f>COUNTIF('隠しシート（記入不要）'!A3:D3,"2")</f>
        <v>0</v>
      </c>
      <c r="G15" s="35">
        <f>COUNTIF('隠しシート（記入不要）'!A3:D3,"3")</f>
        <v>0</v>
      </c>
      <c r="H15" s="2"/>
      <c r="I15" s="2"/>
      <c r="J15" s="3"/>
      <c r="K15" s="3"/>
      <c r="L15" s="3"/>
      <c r="M15" s="3"/>
      <c r="N15" s="3"/>
      <c r="O15" s="3"/>
      <c r="P15" s="4"/>
      <c r="Q15" s="4"/>
      <c r="R15" s="4"/>
      <c r="S15" s="4"/>
      <c r="T15" s="5"/>
      <c r="U15" s="67"/>
      <c r="V15" s="67"/>
      <c r="W15" s="67"/>
      <c r="X15" s="67"/>
    </row>
    <row r="16" spans="1:20" s="40" customFormat="1" ht="24.75" customHeight="1" thickBot="1" thickTop="1">
      <c r="A16" s="49"/>
      <c r="B16" s="336" t="s">
        <v>240</v>
      </c>
      <c r="C16" s="337"/>
      <c r="D16" s="337"/>
      <c r="E16" s="337"/>
      <c r="F16" s="337"/>
      <c r="G16" s="337"/>
      <c r="H16" s="337"/>
      <c r="I16" s="337"/>
      <c r="J16" s="337"/>
      <c r="K16" s="337"/>
      <c r="L16" s="337"/>
      <c r="M16" s="337"/>
      <c r="N16" s="337"/>
      <c r="O16" s="337"/>
      <c r="P16" s="337"/>
      <c r="Q16" s="337"/>
      <c r="R16" s="337"/>
      <c r="S16" s="337"/>
      <c r="T16" s="338"/>
    </row>
    <row r="17" spans="1:20" s="40" customFormat="1" ht="6.75" customHeight="1" thickBot="1" thickTop="1">
      <c r="A17" s="318"/>
      <c r="B17" s="319"/>
      <c r="C17" s="319"/>
      <c r="D17" s="319"/>
      <c r="E17" s="319"/>
      <c r="F17" s="319"/>
      <c r="G17" s="319"/>
      <c r="H17" s="319"/>
      <c r="I17" s="319"/>
      <c r="J17" s="319"/>
      <c r="K17" s="319"/>
      <c r="L17" s="319"/>
      <c r="M17" s="319"/>
      <c r="N17" s="319"/>
      <c r="O17" s="319"/>
      <c r="P17" s="319"/>
      <c r="Q17" s="319"/>
      <c r="R17" s="319"/>
      <c r="S17" s="319"/>
      <c r="T17" s="329"/>
    </row>
    <row r="18" spans="1:20" s="65" customFormat="1" ht="57" customHeight="1" thickTop="1">
      <c r="A18" s="303" t="s">
        <v>124</v>
      </c>
      <c r="B18" s="322"/>
      <c r="C18" s="50"/>
      <c r="D18" s="64" t="s">
        <v>303</v>
      </c>
      <c r="E18" s="52"/>
      <c r="F18" s="52"/>
      <c r="G18" s="52"/>
      <c r="H18" s="309"/>
      <c r="I18" s="310"/>
      <c r="J18" s="310"/>
      <c r="K18" s="310"/>
      <c r="L18" s="310"/>
      <c r="M18" s="310"/>
      <c r="N18" s="310"/>
      <c r="O18" s="310"/>
      <c r="P18" s="53"/>
      <c r="Q18" s="53"/>
      <c r="R18" s="53"/>
      <c r="S18" s="53"/>
      <c r="T18" s="53"/>
    </row>
    <row r="19" spans="1:20" ht="77.25" customHeight="1">
      <c r="A19" s="323"/>
      <c r="B19" s="324"/>
      <c r="C19" s="54"/>
      <c r="D19" s="69" t="s">
        <v>304</v>
      </c>
      <c r="E19" s="56"/>
      <c r="F19" s="57"/>
      <c r="G19" s="58"/>
      <c r="H19" s="312"/>
      <c r="I19" s="313"/>
      <c r="J19" s="313"/>
      <c r="K19" s="313"/>
      <c r="L19" s="313"/>
      <c r="M19" s="313"/>
      <c r="N19" s="313"/>
      <c r="O19" s="313"/>
      <c r="P19" s="57"/>
      <c r="Q19" s="57"/>
      <c r="R19" s="57"/>
      <c r="S19" s="57"/>
      <c r="T19" s="57"/>
    </row>
    <row r="20" spans="1:20" ht="49.5" customHeight="1">
      <c r="A20" s="323"/>
      <c r="B20" s="324"/>
      <c r="C20" s="54"/>
      <c r="D20" s="69" t="s">
        <v>305</v>
      </c>
      <c r="E20" s="56"/>
      <c r="F20" s="57"/>
      <c r="G20" s="58"/>
      <c r="H20" s="312"/>
      <c r="I20" s="313"/>
      <c r="J20" s="313"/>
      <c r="K20" s="313"/>
      <c r="L20" s="313"/>
      <c r="M20" s="313"/>
      <c r="N20" s="313"/>
      <c r="O20" s="313"/>
      <c r="P20" s="57"/>
      <c r="Q20" s="57"/>
      <c r="R20" s="57"/>
      <c r="S20" s="57"/>
      <c r="T20" s="57"/>
    </row>
    <row r="21" spans="1:20" ht="49.5" customHeight="1">
      <c r="A21" s="323"/>
      <c r="B21" s="324"/>
      <c r="C21" s="54"/>
      <c r="D21" s="51" t="s">
        <v>306</v>
      </c>
      <c r="E21" s="56"/>
      <c r="F21" s="57"/>
      <c r="G21" s="58"/>
      <c r="H21" s="312"/>
      <c r="I21" s="313"/>
      <c r="J21" s="313"/>
      <c r="K21" s="313"/>
      <c r="L21" s="313"/>
      <c r="M21" s="313"/>
      <c r="N21" s="313"/>
      <c r="O21" s="313"/>
      <c r="P21" s="57"/>
      <c r="Q21" s="57"/>
      <c r="R21" s="57"/>
      <c r="S21" s="57"/>
      <c r="T21" s="57"/>
    </row>
    <row r="22" spans="1:20" ht="45" customHeight="1" thickBot="1">
      <c r="A22" s="325"/>
      <c r="B22" s="326"/>
      <c r="C22" s="59"/>
      <c r="D22" s="70" t="s">
        <v>300</v>
      </c>
      <c r="E22" s="61"/>
      <c r="F22" s="62"/>
      <c r="G22" s="63"/>
      <c r="H22" s="315"/>
      <c r="I22" s="316"/>
      <c r="J22" s="316"/>
      <c r="K22" s="316"/>
      <c r="L22" s="316"/>
      <c r="M22" s="316"/>
      <c r="N22" s="316"/>
      <c r="O22" s="316"/>
      <c r="P22" s="62"/>
      <c r="Q22" s="62"/>
      <c r="R22" s="62"/>
      <c r="S22" s="62"/>
      <c r="T22" s="62"/>
    </row>
    <row r="23" spans="1:20" s="40" customFormat="1" ht="6.75" customHeight="1" thickBot="1" thickTop="1">
      <c r="A23" s="318"/>
      <c r="B23" s="319"/>
      <c r="C23" s="319"/>
      <c r="D23" s="319"/>
      <c r="E23" s="319"/>
      <c r="F23" s="319"/>
      <c r="G23" s="319"/>
      <c r="H23" s="319"/>
      <c r="I23" s="319"/>
      <c r="J23" s="319"/>
      <c r="K23" s="319"/>
      <c r="L23" s="319"/>
      <c r="M23" s="319"/>
      <c r="N23" s="319"/>
      <c r="O23" s="319"/>
      <c r="P23" s="320"/>
      <c r="Q23" s="320"/>
      <c r="R23" s="320"/>
      <c r="S23" s="320"/>
      <c r="T23" s="321"/>
    </row>
    <row r="24" spans="1:24" s="68" customFormat="1" ht="24.75" customHeight="1" thickBot="1" thickTop="1">
      <c r="A24" s="353" t="s">
        <v>173</v>
      </c>
      <c r="B24" s="354"/>
      <c r="C24" s="354"/>
      <c r="D24" s="354"/>
      <c r="E24" s="35">
        <f>COUNTIF('隠しシート（記入不要）'!E3:F3,"1")</f>
        <v>0</v>
      </c>
      <c r="F24" s="35">
        <f>COUNTIF('隠しシート（記入不要）'!E3:F3,"2")</f>
        <v>0</v>
      </c>
      <c r="G24" s="1">
        <f>COUNTIF('隠しシート（記入不要）'!E3:F3,"3")</f>
        <v>0</v>
      </c>
      <c r="H24" s="2"/>
      <c r="I24" s="2"/>
      <c r="J24" s="3"/>
      <c r="K24" s="3"/>
      <c r="L24" s="3"/>
      <c r="M24" s="3"/>
      <c r="N24" s="3"/>
      <c r="O24" s="3"/>
      <c r="P24" s="4"/>
      <c r="Q24" s="4"/>
      <c r="R24" s="4"/>
      <c r="S24" s="4"/>
      <c r="T24" s="5"/>
      <c r="U24" s="67"/>
      <c r="V24" s="67"/>
      <c r="W24" s="67"/>
      <c r="X24" s="67"/>
    </row>
    <row r="25" spans="1:20" s="40" customFormat="1" ht="24.75" customHeight="1" thickBot="1" thickTop="1">
      <c r="A25" s="49"/>
      <c r="B25" s="336" t="s">
        <v>241</v>
      </c>
      <c r="C25" s="337"/>
      <c r="D25" s="337"/>
      <c r="E25" s="337"/>
      <c r="F25" s="337"/>
      <c r="G25" s="337"/>
      <c r="H25" s="337"/>
      <c r="I25" s="337"/>
      <c r="J25" s="337"/>
      <c r="K25" s="337"/>
      <c r="L25" s="337"/>
      <c r="M25" s="337"/>
      <c r="N25" s="337"/>
      <c r="O25" s="337"/>
      <c r="P25" s="337"/>
      <c r="Q25" s="337"/>
      <c r="R25" s="337"/>
      <c r="S25" s="337"/>
      <c r="T25" s="338"/>
    </row>
    <row r="26" spans="1:20" s="40" customFormat="1" ht="6.75" customHeight="1" thickBot="1" thickTop="1">
      <c r="A26" s="318"/>
      <c r="B26" s="319"/>
      <c r="C26" s="319"/>
      <c r="D26" s="319"/>
      <c r="E26" s="319"/>
      <c r="F26" s="319"/>
      <c r="G26" s="319"/>
      <c r="H26" s="319"/>
      <c r="I26" s="319"/>
      <c r="J26" s="319"/>
      <c r="K26" s="319"/>
      <c r="L26" s="319"/>
      <c r="M26" s="319"/>
      <c r="N26" s="319"/>
      <c r="O26" s="319"/>
      <c r="P26" s="319"/>
      <c r="Q26" s="319"/>
      <c r="R26" s="319"/>
      <c r="S26" s="319"/>
      <c r="T26" s="329"/>
    </row>
    <row r="27" spans="1:20" s="65" customFormat="1" ht="53.25" customHeight="1" thickTop="1">
      <c r="A27" s="303" t="s">
        <v>600</v>
      </c>
      <c r="B27" s="322"/>
      <c r="C27" s="50"/>
      <c r="D27" s="64" t="s">
        <v>601</v>
      </c>
      <c r="E27" s="52"/>
      <c r="F27" s="52"/>
      <c r="G27" s="52"/>
      <c r="H27" s="309"/>
      <c r="I27" s="310"/>
      <c r="J27" s="310"/>
      <c r="K27" s="310"/>
      <c r="L27" s="310"/>
      <c r="M27" s="310"/>
      <c r="N27" s="310"/>
      <c r="O27" s="310"/>
      <c r="P27" s="53"/>
      <c r="Q27" s="53"/>
      <c r="R27" s="53"/>
      <c r="S27" s="53"/>
      <c r="T27" s="53"/>
    </row>
    <row r="28" spans="1:20" s="65" customFormat="1" ht="105" customHeight="1">
      <c r="A28" s="323"/>
      <c r="B28" s="324"/>
      <c r="C28" s="54"/>
      <c r="D28" s="71" t="s">
        <v>602</v>
      </c>
      <c r="E28" s="72"/>
      <c r="F28" s="72"/>
      <c r="G28" s="72"/>
      <c r="H28" s="312"/>
      <c r="I28" s="313"/>
      <c r="J28" s="313"/>
      <c r="K28" s="313"/>
      <c r="L28" s="313"/>
      <c r="M28" s="313"/>
      <c r="N28" s="313"/>
      <c r="O28" s="313"/>
      <c r="P28" s="57"/>
      <c r="Q28" s="57"/>
      <c r="R28" s="57"/>
      <c r="S28" s="57"/>
      <c r="T28" s="57"/>
    </row>
    <row r="29" spans="1:20" s="65" customFormat="1" ht="85.5" customHeight="1">
      <c r="A29" s="323"/>
      <c r="B29" s="324"/>
      <c r="C29" s="54"/>
      <c r="D29" s="73" t="s">
        <v>330</v>
      </c>
      <c r="E29" s="72"/>
      <c r="F29" s="72"/>
      <c r="G29" s="72"/>
      <c r="H29" s="312"/>
      <c r="I29" s="313"/>
      <c r="J29" s="313"/>
      <c r="K29" s="313"/>
      <c r="L29" s="313"/>
      <c r="M29" s="313"/>
      <c r="N29" s="313"/>
      <c r="O29" s="313"/>
      <c r="P29" s="57"/>
      <c r="Q29" s="57"/>
      <c r="R29" s="57"/>
      <c r="S29" s="57"/>
      <c r="T29" s="57"/>
    </row>
    <row r="30" spans="1:20" s="65" customFormat="1" ht="45.75" customHeight="1" thickBot="1">
      <c r="A30" s="325"/>
      <c r="B30" s="326"/>
      <c r="C30" s="59"/>
      <c r="D30" s="70" t="s">
        <v>300</v>
      </c>
      <c r="E30" s="74"/>
      <c r="F30" s="74"/>
      <c r="G30" s="74"/>
      <c r="H30" s="315"/>
      <c r="I30" s="316"/>
      <c r="J30" s="316"/>
      <c r="K30" s="316"/>
      <c r="L30" s="316"/>
      <c r="M30" s="316"/>
      <c r="N30" s="316"/>
      <c r="O30" s="316"/>
      <c r="P30" s="62"/>
      <c r="Q30" s="62"/>
      <c r="R30" s="62"/>
      <c r="S30" s="62"/>
      <c r="T30" s="62"/>
    </row>
    <row r="31" spans="1:20" s="40" customFormat="1" ht="6.75" customHeight="1" thickBot="1" thickTop="1">
      <c r="A31" s="318"/>
      <c r="B31" s="319"/>
      <c r="C31" s="319"/>
      <c r="D31" s="319"/>
      <c r="E31" s="319"/>
      <c r="F31" s="319"/>
      <c r="G31" s="319"/>
      <c r="H31" s="319"/>
      <c r="I31" s="319"/>
      <c r="J31" s="319"/>
      <c r="K31" s="319"/>
      <c r="L31" s="319"/>
      <c r="M31" s="319"/>
      <c r="N31" s="319"/>
      <c r="O31" s="319"/>
      <c r="P31" s="319"/>
      <c r="Q31" s="319"/>
      <c r="R31" s="319"/>
      <c r="S31" s="319"/>
      <c r="T31" s="329"/>
    </row>
    <row r="32" spans="1:20" s="65" customFormat="1" ht="74.25" customHeight="1" thickTop="1">
      <c r="A32" s="303" t="s">
        <v>606</v>
      </c>
      <c r="B32" s="322"/>
      <c r="C32" s="50"/>
      <c r="D32" s="64" t="s">
        <v>331</v>
      </c>
      <c r="E32" s="52"/>
      <c r="F32" s="52"/>
      <c r="G32" s="52"/>
      <c r="H32" s="309"/>
      <c r="I32" s="310"/>
      <c r="J32" s="310"/>
      <c r="K32" s="310"/>
      <c r="L32" s="310"/>
      <c r="M32" s="310"/>
      <c r="N32" s="310"/>
      <c r="O32" s="310"/>
      <c r="P32" s="53"/>
      <c r="Q32" s="53"/>
      <c r="R32" s="53"/>
      <c r="S32" s="53"/>
      <c r="T32" s="53"/>
    </row>
    <row r="33" spans="1:20" s="65" customFormat="1" ht="74.25" customHeight="1">
      <c r="A33" s="323"/>
      <c r="B33" s="324"/>
      <c r="C33" s="54"/>
      <c r="D33" s="66" t="s">
        <v>193</v>
      </c>
      <c r="E33" s="72"/>
      <c r="F33" s="72"/>
      <c r="G33" s="72"/>
      <c r="H33" s="312"/>
      <c r="I33" s="313"/>
      <c r="J33" s="313"/>
      <c r="K33" s="313"/>
      <c r="L33" s="313"/>
      <c r="M33" s="313"/>
      <c r="N33" s="313"/>
      <c r="O33" s="313"/>
      <c r="P33" s="57"/>
      <c r="Q33" s="57"/>
      <c r="R33" s="57"/>
      <c r="S33" s="57"/>
      <c r="T33" s="57"/>
    </row>
    <row r="34" spans="1:20" s="65" customFormat="1" ht="45" customHeight="1" thickBot="1">
      <c r="A34" s="325"/>
      <c r="B34" s="326"/>
      <c r="C34" s="59"/>
      <c r="D34" s="70" t="s">
        <v>300</v>
      </c>
      <c r="E34" s="74"/>
      <c r="F34" s="74"/>
      <c r="G34" s="74"/>
      <c r="H34" s="315"/>
      <c r="I34" s="316"/>
      <c r="J34" s="316"/>
      <c r="K34" s="316"/>
      <c r="L34" s="316"/>
      <c r="M34" s="316"/>
      <c r="N34" s="316"/>
      <c r="O34" s="316"/>
      <c r="P34" s="62"/>
      <c r="Q34" s="62"/>
      <c r="R34" s="62"/>
      <c r="S34" s="62"/>
      <c r="T34" s="62"/>
    </row>
    <row r="35" spans="1:20" s="40" customFormat="1" ht="6.75" customHeight="1" thickBot="1" thickTop="1">
      <c r="A35" s="318"/>
      <c r="B35" s="319"/>
      <c r="C35" s="319"/>
      <c r="D35" s="319"/>
      <c r="E35" s="319"/>
      <c r="F35" s="319"/>
      <c r="G35" s="319"/>
      <c r="H35" s="319"/>
      <c r="I35" s="319"/>
      <c r="J35" s="319"/>
      <c r="K35" s="319"/>
      <c r="L35" s="319"/>
      <c r="M35" s="319"/>
      <c r="N35" s="319"/>
      <c r="O35" s="319"/>
      <c r="P35" s="320"/>
      <c r="Q35" s="320"/>
      <c r="R35" s="320"/>
      <c r="S35" s="320"/>
      <c r="T35" s="321"/>
    </row>
    <row r="36" spans="1:20" ht="63.75" customHeight="1" thickTop="1">
      <c r="A36" s="303" t="s">
        <v>125</v>
      </c>
      <c r="B36" s="322"/>
      <c r="C36" s="50"/>
      <c r="D36" s="75" t="s">
        <v>332</v>
      </c>
      <c r="E36" s="52"/>
      <c r="F36" s="52"/>
      <c r="G36" s="52"/>
      <c r="H36" s="309"/>
      <c r="I36" s="310"/>
      <c r="J36" s="310"/>
      <c r="K36" s="310"/>
      <c r="L36" s="310"/>
      <c r="M36" s="310"/>
      <c r="N36" s="310"/>
      <c r="O36" s="310"/>
      <c r="P36" s="53"/>
      <c r="Q36" s="53"/>
      <c r="R36" s="53"/>
      <c r="S36" s="53"/>
      <c r="T36" s="53"/>
    </row>
    <row r="37" spans="1:20" ht="63.75" customHeight="1">
      <c r="A37" s="323"/>
      <c r="B37" s="324"/>
      <c r="C37" s="54"/>
      <c r="D37" s="55" t="s">
        <v>333</v>
      </c>
      <c r="E37" s="72"/>
      <c r="F37" s="72"/>
      <c r="G37" s="72"/>
      <c r="H37" s="312"/>
      <c r="I37" s="313"/>
      <c r="J37" s="313"/>
      <c r="K37" s="313"/>
      <c r="L37" s="313"/>
      <c r="M37" s="313"/>
      <c r="N37" s="313"/>
      <c r="O37" s="313"/>
      <c r="P37" s="57"/>
      <c r="Q37" s="57"/>
      <c r="R37" s="57"/>
      <c r="S37" s="57"/>
      <c r="T37" s="57"/>
    </row>
    <row r="38" spans="1:20" ht="43.5" customHeight="1" thickBot="1">
      <c r="A38" s="325"/>
      <c r="B38" s="326"/>
      <c r="C38" s="59"/>
      <c r="D38" s="70" t="s">
        <v>300</v>
      </c>
      <c r="E38" s="74"/>
      <c r="F38" s="74"/>
      <c r="G38" s="74"/>
      <c r="H38" s="315"/>
      <c r="I38" s="316"/>
      <c r="J38" s="316"/>
      <c r="K38" s="316"/>
      <c r="L38" s="316"/>
      <c r="M38" s="316"/>
      <c r="N38" s="316"/>
      <c r="O38" s="316"/>
      <c r="P38" s="62"/>
      <c r="Q38" s="62"/>
      <c r="R38" s="62"/>
      <c r="S38" s="62"/>
      <c r="T38" s="62"/>
    </row>
    <row r="39" spans="1:20" s="40" customFormat="1" ht="6.75" customHeight="1" thickBot="1" thickTop="1">
      <c r="A39" s="318"/>
      <c r="B39" s="319"/>
      <c r="C39" s="319"/>
      <c r="D39" s="319"/>
      <c r="E39" s="319"/>
      <c r="F39" s="319"/>
      <c r="G39" s="319"/>
      <c r="H39" s="319"/>
      <c r="I39" s="319"/>
      <c r="J39" s="319"/>
      <c r="K39" s="319"/>
      <c r="L39" s="319"/>
      <c r="M39" s="319"/>
      <c r="N39" s="319"/>
      <c r="O39" s="319"/>
      <c r="P39" s="319"/>
      <c r="Q39" s="319"/>
      <c r="R39" s="319"/>
      <c r="S39" s="319"/>
      <c r="T39" s="329"/>
    </row>
    <row r="40" spans="1:20" s="65" customFormat="1" ht="62.25" customHeight="1" thickTop="1">
      <c r="A40" s="303" t="s">
        <v>126</v>
      </c>
      <c r="B40" s="322"/>
      <c r="C40" s="50"/>
      <c r="D40" s="64" t="s">
        <v>334</v>
      </c>
      <c r="E40" s="52"/>
      <c r="F40" s="52"/>
      <c r="G40" s="52"/>
      <c r="H40" s="309"/>
      <c r="I40" s="310"/>
      <c r="J40" s="310"/>
      <c r="K40" s="310"/>
      <c r="L40" s="310"/>
      <c r="M40" s="310"/>
      <c r="N40" s="310"/>
      <c r="O40" s="310"/>
      <c r="P40" s="53"/>
      <c r="Q40" s="53"/>
      <c r="R40" s="53"/>
      <c r="S40" s="53"/>
      <c r="T40" s="53"/>
    </row>
    <row r="41" spans="1:20" s="65" customFormat="1" ht="62.25" customHeight="1">
      <c r="A41" s="323"/>
      <c r="B41" s="324"/>
      <c r="C41" s="54"/>
      <c r="D41" s="55" t="s">
        <v>335</v>
      </c>
      <c r="E41" s="72"/>
      <c r="F41" s="72"/>
      <c r="G41" s="72"/>
      <c r="H41" s="312"/>
      <c r="I41" s="313"/>
      <c r="J41" s="313"/>
      <c r="K41" s="313"/>
      <c r="L41" s="313"/>
      <c r="M41" s="313"/>
      <c r="N41" s="313"/>
      <c r="O41" s="313"/>
      <c r="P41" s="57"/>
      <c r="Q41" s="57"/>
      <c r="R41" s="57"/>
      <c r="S41" s="57"/>
      <c r="T41" s="57"/>
    </row>
    <row r="42" spans="1:20" ht="47.25" customHeight="1" thickBot="1">
      <c r="A42" s="325"/>
      <c r="B42" s="326"/>
      <c r="C42" s="59"/>
      <c r="D42" s="70" t="s">
        <v>300</v>
      </c>
      <c r="E42" s="74"/>
      <c r="F42" s="74"/>
      <c r="G42" s="74"/>
      <c r="H42" s="315"/>
      <c r="I42" s="316"/>
      <c r="J42" s="316"/>
      <c r="K42" s="316"/>
      <c r="L42" s="316"/>
      <c r="M42" s="316"/>
      <c r="N42" s="316"/>
      <c r="O42" s="316"/>
      <c r="P42" s="62"/>
      <c r="Q42" s="62"/>
      <c r="R42" s="62"/>
      <c r="S42" s="62"/>
      <c r="T42" s="62"/>
    </row>
    <row r="43" spans="1:20" s="40" customFormat="1" ht="6.75" customHeight="1" thickBot="1" thickTop="1">
      <c r="A43" s="348"/>
      <c r="B43" s="349"/>
      <c r="C43" s="349"/>
      <c r="D43" s="349"/>
      <c r="E43" s="349"/>
      <c r="F43" s="349"/>
      <c r="G43" s="349"/>
      <c r="H43" s="349"/>
      <c r="I43" s="349"/>
      <c r="J43" s="349"/>
      <c r="K43" s="349"/>
      <c r="L43" s="349"/>
      <c r="M43" s="349"/>
      <c r="N43" s="349"/>
      <c r="O43" s="349"/>
      <c r="P43" s="350"/>
      <c r="Q43" s="350"/>
      <c r="R43" s="350"/>
      <c r="S43" s="350"/>
      <c r="T43" s="351"/>
    </row>
    <row r="44" spans="1:24" s="68" customFormat="1" ht="24.75" customHeight="1" thickBot="1" thickTop="1">
      <c r="A44" s="353" t="s">
        <v>174</v>
      </c>
      <c r="B44" s="354"/>
      <c r="C44" s="354"/>
      <c r="D44" s="354"/>
      <c r="E44" s="35">
        <f>COUNTIF('隠しシート（記入不要）'!G3:N3,"1")</f>
        <v>0</v>
      </c>
      <c r="F44" s="35">
        <f>COUNTIF('隠しシート（記入不要）'!G3:N3,"2")</f>
        <v>0</v>
      </c>
      <c r="G44" s="1">
        <f>COUNTIF('隠しシート（記入不要）'!G3:N3,"3")</f>
        <v>0</v>
      </c>
      <c r="H44" s="2"/>
      <c r="I44" s="2"/>
      <c r="J44" s="3"/>
      <c r="K44" s="3"/>
      <c r="L44" s="3"/>
      <c r="M44" s="3"/>
      <c r="N44" s="3"/>
      <c r="O44" s="3"/>
      <c r="P44" s="4"/>
      <c r="Q44" s="4"/>
      <c r="R44" s="4"/>
      <c r="S44" s="4"/>
      <c r="T44" s="5"/>
      <c r="U44" s="67"/>
      <c r="V44" s="67"/>
      <c r="W44" s="67"/>
      <c r="X44" s="67"/>
    </row>
    <row r="45" spans="1:20" s="40" customFormat="1" ht="24.75" customHeight="1" thickBot="1" thickTop="1">
      <c r="A45" s="336" t="s">
        <v>242</v>
      </c>
      <c r="B45" s="337"/>
      <c r="C45" s="337"/>
      <c r="D45" s="337"/>
      <c r="E45" s="337"/>
      <c r="F45" s="337"/>
      <c r="G45" s="337"/>
      <c r="H45" s="337"/>
      <c r="I45" s="337"/>
      <c r="J45" s="337"/>
      <c r="K45" s="337"/>
      <c r="L45" s="337"/>
      <c r="M45" s="337"/>
      <c r="N45" s="337"/>
      <c r="O45" s="337"/>
      <c r="P45" s="337"/>
      <c r="Q45" s="337"/>
      <c r="R45" s="337"/>
      <c r="S45" s="337"/>
      <c r="T45" s="338"/>
    </row>
    <row r="46" spans="1:20" s="40" customFormat="1" ht="24.75" customHeight="1" thickBot="1" thickTop="1">
      <c r="A46" s="49"/>
      <c r="B46" s="336" t="s">
        <v>243</v>
      </c>
      <c r="C46" s="337"/>
      <c r="D46" s="337"/>
      <c r="E46" s="337"/>
      <c r="F46" s="337"/>
      <c r="G46" s="337"/>
      <c r="H46" s="337"/>
      <c r="I46" s="337"/>
      <c r="J46" s="337"/>
      <c r="K46" s="337"/>
      <c r="L46" s="337"/>
      <c r="M46" s="337"/>
      <c r="N46" s="337"/>
      <c r="O46" s="337"/>
      <c r="P46" s="337"/>
      <c r="Q46" s="337"/>
      <c r="R46" s="337"/>
      <c r="S46" s="337"/>
      <c r="T46" s="338"/>
    </row>
    <row r="47" spans="1:20" s="40" customFormat="1" ht="6.75" customHeight="1" thickBot="1" thickTop="1">
      <c r="A47" s="348"/>
      <c r="B47" s="349"/>
      <c r="C47" s="349"/>
      <c r="D47" s="349"/>
      <c r="E47" s="349"/>
      <c r="F47" s="349"/>
      <c r="G47" s="349"/>
      <c r="H47" s="349"/>
      <c r="I47" s="349"/>
      <c r="J47" s="349"/>
      <c r="K47" s="349"/>
      <c r="L47" s="349"/>
      <c r="M47" s="349"/>
      <c r="N47" s="349"/>
      <c r="O47" s="349"/>
      <c r="P47" s="349"/>
      <c r="Q47" s="349"/>
      <c r="R47" s="349"/>
      <c r="S47" s="349"/>
      <c r="T47" s="352"/>
    </row>
    <row r="48" spans="1:20" s="65" customFormat="1" ht="66.75" customHeight="1" thickTop="1">
      <c r="A48" s="303" t="s">
        <v>127</v>
      </c>
      <c r="B48" s="322"/>
      <c r="C48" s="50"/>
      <c r="D48" s="64" t="s">
        <v>194</v>
      </c>
      <c r="E48" s="52"/>
      <c r="F48" s="52"/>
      <c r="G48" s="52"/>
      <c r="H48" s="309"/>
      <c r="I48" s="310"/>
      <c r="J48" s="310"/>
      <c r="K48" s="310"/>
      <c r="L48" s="310"/>
      <c r="M48" s="310"/>
      <c r="N48" s="310"/>
      <c r="O48" s="310"/>
      <c r="P48" s="53"/>
      <c r="Q48" s="53"/>
      <c r="R48" s="53"/>
      <c r="S48" s="53"/>
      <c r="T48" s="53"/>
    </row>
    <row r="49" spans="1:20" s="65" customFormat="1" ht="47.25" customHeight="1">
      <c r="A49" s="323"/>
      <c r="B49" s="324"/>
      <c r="C49" s="54"/>
      <c r="D49" s="71" t="s">
        <v>336</v>
      </c>
      <c r="E49" s="72"/>
      <c r="F49" s="72"/>
      <c r="G49" s="72"/>
      <c r="H49" s="312"/>
      <c r="I49" s="313"/>
      <c r="J49" s="313"/>
      <c r="K49" s="313"/>
      <c r="L49" s="313"/>
      <c r="M49" s="313"/>
      <c r="N49" s="313"/>
      <c r="O49" s="313"/>
      <c r="P49" s="57"/>
      <c r="Q49" s="57"/>
      <c r="R49" s="57"/>
      <c r="S49" s="57"/>
      <c r="T49" s="57"/>
    </row>
    <row r="50" spans="1:20" s="65" customFormat="1" ht="47.25" customHeight="1">
      <c r="A50" s="323"/>
      <c r="B50" s="324"/>
      <c r="C50" s="54"/>
      <c r="D50" s="73" t="s">
        <v>337</v>
      </c>
      <c r="E50" s="72"/>
      <c r="F50" s="72"/>
      <c r="G50" s="72"/>
      <c r="H50" s="312"/>
      <c r="I50" s="313"/>
      <c r="J50" s="313"/>
      <c r="K50" s="313"/>
      <c r="L50" s="313"/>
      <c r="M50" s="313"/>
      <c r="N50" s="313"/>
      <c r="O50" s="313"/>
      <c r="P50" s="57"/>
      <c r="Q50" s="57"/>
      <c r="R50" s="57"/>
      <c r="S50" s="57"/>
      <c r="T50" s="57"/>
    </row>
    <row r="51" spans="1:20" s="65" customFormat="1" ht="42.75" customHeight="1" thickBot="1">
      <c r="A51" s="325"/>
      <c r="B51" s="326"/>
      <c r="C51" s="59"/>
      <c r="D51" s="70" t="s">
        <v>300</v>
      </c>
      <c r="E51" s="74"/>
      <c r="F51" s="74"/>
      <c r="G51" s="74"/>
      <c r="H51" s="315"/>
      <c r="I51" s="316"/>
      <c r="J51" s="316"/>
      <c r="K51" s="316"/>
      <c r="L51" s="316"/>
      <c r="M51" s="316"/>
      <c r="N51" s="316"/>
      <c r="O51" s="316"/>
      <c r="P51" s="62"/>
      <c r="Q51" s="62"/>
      <c r="R51" s="62"/>
      <c r="S51" s="62"/>
      <c r="T51" s="62"/>
    </row>
    <row r="52" spans="1:20" s="40" customFormat="1" ht="6.75" customHeight="1" thickBot="1" thickTop="1">
      <c r="A52" s="348"/>
      <c r="B52" s="349"/>
      <c r="C52" s="349"/>
      <c r="D52" s="349"/>
      <c r="E52" s="349"/>
      <c r="F52" s="349"/>
      <c r="G52" s="349"/>
      <c r="H52" s="349"/>
      <c r="I52" s="349"/>
      <c r="J52" s="349"/>
      <c r="K52" s="349"/>
      <c r="L52" s="349"/>
      <c r="M52" s="349"/>
      <c r="N52" s="349"/>
      <c r="O52" s="349"/>
      <c r="P52" s="350"/>
      <c r="Q52" s="350"/>
      <c r="R52" s="350"/>
      <c r="S52" s="350"/>
      <c r="T52" s="351"/>
    </row>
    <row r="53" spans="1:24" s="68" customFormat="1" ht="24.75" customHeight="1" thickBot="1" thickTop="1">
      <c r="A53" s="353" t="s">
        <v>175</v>
      </c>
      <c r="B53" s="354"/>
      <c r="C53" s="354"/>
      <c r="D53" s="354"/>
      <c r="E53" s="35">
        <f>COUNTIF('隠しシート（記入不要）'!O3:P3,"1")</f>
        <v>0</v>
      </c>
      <c r="F53" s="35">
        <f>COUNTIF('隠しシート（記入不要）'!O3:P3,"2")</f>
        <v>0</v>
      </c>
      <c r="G53" s="1">
        <f>COUNTIF('隠しシート（記入不要）'!O3:P3,"3")</f>
        <v>0</v>
      </c>
      <c r="H53" s="2"/>
      <c r="I53" s="2"/>
      <c r="J53" s="3"/>
      <c r="K53" s="3"/>
      <c r="L53" s="3"/>
      <c r="M53" s="3"/>
      <c r="N53" s="3"/>
      <c r="O53" s="3"/>
      <c r="P53" s="4"/>
      <c r="Q53" s="4"/>
      <c r="R53" s="4"/>
      <c r="S53" s="4"/>
      <c r="T53" s="5"/>
      <c r="U53" s="67"/>
      <c r="V53" s="67"/>
      <c r="W53" s="67"/>
      <c r="X53" s="67"/>
    </row>
    <row r="54" spans="1:20" s="40" customFormat="1" ht="24.75" customHeight="1" thickBot="1" thickTop="1">
      <c r="A54" s="49"/>
      <c r="B54" s="336" t="s">
        <v>20</v>
      </c>
      <c r="C54" s="337"/>
      <c r="D54" s="337"/>
      <c r="E54" s="337"/>
      <c r="F54" s="337"/>
      <c r="G54" s="337"/>
      <c r="H54" s="337"/>
      <c r="I54" s="337"/>
      <c r="J54" s="337"/>
      <c r="K54" s="337"/>
      <c r="L54" s="337"/>
      <c r="M54" s="337"/>
      <c r="N54" s="337"/>
      <c r="O54" s="337"/>
      <c r="P54" s="337"/>
      <c r="Q54" s="337"/>
      <c r="R54" s="337"/>
      <c r="S54" s="337"/>
      <c r="T54" s="338"/>
    </row>
    <row r="55" spans="1:20" s="40" customFormat="1" ht="6.75" customHeight="1" thickBot="1" thickTop="1">
      <c r="A55" s="348"/>
      <c r="B55" s="349"/>
      <c r="C55" s="349"/>
      <c r="D55" s="349"/>
      <c r="E55" s="349"/>
      <c r="F55" s="349"/>
      <c r="G55" s="349"/>
      <c r="H55" s="349"/>
      <c r="I55" s="349"/>
      <c r="J55" s="349"/>
      <c r="K55" s="349"/>
      <c r="L55" s="349"/>
      <c r="M55" s="349"/>
      <c r="N55" s="349"/>
      <c r="O55" s="349"/>
      <c r="P55" s="349"/>
      <c r="Q55" s="349"/>
      <c r="R55" s="349"/>
      <c r="S55" s="349"/>
      <c r="T55" s="352"/>
    </row>
    <row r="56" spans="1:20" s="65" customFormat="1" ht="99" customHeight="1" thickTop="1">
      <c r="A56" s="303" t="s">
        <v>128</v>
      </c>
      <c r="B56" s="322"/>
      <c r="C56" s="50"/>
      <c r="D56" s="76" t="s">
        <v>338</v>
      </c>
      <c r="E56" s="52"/>
      <c r="F56" s="52"/>
      <c r="G56" s="52"/>
      <c r="H56" s="309"/>
      <c r="I56" s="310"/>
      <c r="J56" s="310"/>
      <c r="K56" s="310"/>
      <c r="L56" s="310"/>
      <c r="M56" s="310"/>
      <c r="N56" s="310"/>
      <c r="O56" s="310"/>
      <c r="P56" s="53"/>
      <c r="Q56" s="53"/>
      <c r="R56" s="53"/>
      <c r="S56" s="53"/>
      <c r="T56" s="53"/>
    </row>
    <row r="57" spans="1:20" ht="47.25" customHeight="1">
      <c r="A57" s="323"/>
      <c r="B57" s="324"/>
      <c r="C57" s="54"/>
      <c r="D57" s="77" t="s">
        <v>339</v>
      </c>
      <c r="E57" s="57"/>
      <c r="F57" s="57"/>
      <c r="G57" s="57"/>
      <c r="H57" s="312"/>
      <c r="I57" s="313"/>
      <c r="J57" s="313"/>
      <c r="K57" s="313"/>
      <c r="L57" s="313"/>
      <c r="M57" s="313"/>
      <c r="N57" s="313"/>
      <c r="O57" s="313"/>
      <c r="P57" s="57"/>
      <c r="Q57" s="57"/>
      <c r="R57" s="57"/>
      <c r="S57" s="57"/>
      <c r="T57" s="57"/>
    </row>
    <row r="58" spans="1:20" ht="47.25" customHeight="1">
      <c r="A58" s="323"/>
      <c r="B58" s="324"/>
      <c r="C58" s="54"/>
      <c r="D58" s="66" t="s">
        <v>593</v>
      </c>
      <c r="E58" s="57"/>
      <c r="F58" s="57"/>
      <c r="G58" s="57"/>
      <c r="H58" s="312"/>
      <c r="I58" s="313"/>
      <c r="J58" s="313"/>
      <c r="K58" s="313"/>
      <c r="L58" s="313"/>
      <c r="M58" s="313"/>
      <c r="N58" s="313"/>
      <c r="O58" s="313"/>
      <c r="P58" s="57"/>
      <c r="Q58" s="57"/>
      <c r="R58" s="57"/>
      <c r="S58" s="57"/>
      <c r="T58" s="57"/>
    </row>
    <row r="59" spans="1:20" s="65" customFormat="1" ht="42.75" customHeight="1" thickBot="1">
      <c r="A59" s="325"/>
      <c r="B59" s="326"/>
      <c r="C59" s="59"/>
      <c r="D59" s="70" t="s">
        <v>300</v>
      </c>
      <c r="E59" s="62"/>
      <c r="F59" s="62"/>
      <c r="G59" s="62"/>
      <c r="H59" s="315"/>
      <c r="I59" s="316"/>
      <c r="J59" s="316"/>
      <c r="K59" s="316"/>
      <c r="L59" s="316"/>
      <c r="M59" s="316"/>
      <c r="N59" s="316"/>
      <c r="O59" s="316"/>
      <c r="P59" s="62"/>
      <c r="Q59" s="62"/>
      <c r="R59" s="62"/>
      <c r="S59" s="62"/>
      <c r="T59" s="62"/>
    </row>
    <row r="60" spans="1:20" s="40" customFormat="1" ht="6.75" customHeight="1" thickBot="1" thickTop="1">
      <c r="A60" s="348"/>
      <c r="B60" s="349"/>
      <c r="C60" s="349"/>
      <c r="D60" s="349"/>
      <c r="E60" s="349"/>
      <c r="F60" s="349"/>
      <c r="G60" s="349"/>
      <c r="H60" s="349"/>
      <c r="I60" s="349"/>
      <c r="J60" s="349"/>
      <c r="K60" s="349"/>
      <c r="L60" s="349"/>
      <c r="M60" s="349"/>
      <c r="N60" s="349"/>
      <c r="O60" s="349"/>
      <c r="P60" s="350"/>
      <c r="Q60" s="350"/>
      <c r="R60" s="350"/>
      <c r="S60" s="350"/>
      <c r="T60" s="351"/>
    </row>
    <row r="61" spans="1:20" s="65" customFormat="1" ht="99.75" customHeight="1" thickTop="1">
      <c r="A61" s="303" t="s">
        <v>129</v>
      </c>
      <c r="B61" s="322"/>
      <c r="C61" s="50"/>
      <c r="D61" s="64" t="s">
        <v>195</v>
      </c>
      <c r="E61" s="52"/>
      <c r="F61" s="52"/>
      <c r="G61" s="52"/>
      <c r="H61" s="333"/>
      <c r="I61" s="333"/>
      <c r="J61" s="333"/>
      <c r="K61" s="333"/>
      <c r="L61" s="333"/>
      <c r="M61" s="333"/>
      <c r="N61" s="333"/>
      <c r="O61" s="309"/>
      <c r="P61" s="53"/>
      <c r="Q61" s="53"/>
      <c r="R61" s="53"/>
      <c r="S61" s="53"/>
      <c r="T61" s="53"/>
    </row>
    <row r="62" spans="1:20" s="65" customFormat="1" ht="40.5" customHeight="1" thickBot="1">
      <c r="A62" s="325"/>
      <c r="B62" s="326"/>
      <c r="C62" s="59"/>
      <c r="D62" s="70" t="s">
        <v>300</v>
      </c>
      <c r="E62" s="62"/>
      <c r="F62" s="62"/>
      <c r="G62" s="62"/>
      <c r="H62" s="335"/>
      <c r="I62" s="335"/>
      <c r="J62" s="335"/>
      <c r="K62" s="335"/>
      <c r="L62" s="335"/>
      <c r="M62" s="335"/>
      <c r="N62" s="335"/>
      <c r="O62" s="315"/>
      <c r="P62" s="62"/>
      <c r="Q62" s="62"/>
      <c r="R62" s="62"/>
      <c r="S62" s="62"/>
      <c r="T62" s="62"/>
    </row>
    <row r="63" spans="1:20" s="40" customFormat="1" ht="6.75" customHeight="1" thickBot="1" thickTop="1">
      <c r="A63" s="318"/>
      <c r="B63" s="319"/>
      <c r="C63" s="319"/>
      <c r="D63" s="319"/>
      <c r="E63" s="319"/>
      <c r="F63" s="319"/>
      <c r="G63" s="319"/>
      <c r="H63" s="319"/>
      <c r="I63" s="319"/>
      <c r="J63" s="319"/>
      <c r="K63" s="319"/>
      <c r="L63" s="319"/>
      <c r="M63" s="319"/>
      <c r="N63" s="319"/>
      <c r="O63" s="319"/>
      <c r="P63" s="319"/>
      <c r="Q63" s="319"/>
      <c r="R63" s="319"/>
      <c r="S63" s="319"/>
      <c r="T63" s="329"/>
    </row>
    <row r="64" spans="1:20" s="65" customFormat="1" ht="53.25" customHeight="1" thickTop="1">
      <c r="A64" s="303" t="s">
        <v>131</v>
      </c>
      <c r="B64" s="322"/>
      <c r="C64" s="50"/>
      <c r="D64" s="76" t="s">
        <v>196</v>
      </c>
      <c r="E64" s="52"/>
      <c r="F64" s="52"/>
      <c r="G64" s="52"/>
      <c r="H64" s="333"/>
      <c r="I64" s="333"/>
      <c r="J64" s="333"/>
      <c r="K64" s="333"/>
      <c r="L64" s="333"/>
      <c r="M64" s="333"/>
      <c r="N64" s="333"/>
      <c r="O64" s="309"/>
      <c r="P64" s="53"/>
      <c r="Q64" s="53"/>
      <c r="R64" s="53"/>
      <c r="S64" s="53"/>
      <c r="T64" s="53"/>
    </row>
    <row r="65" spans="1:20" s="65" customFormat="1" ht="53.25" customHeight="1">
      <c r="A65" s="323"/>
      <c r="B65" s="324"/>
      <c r="C65" s="54"/>
      <c r="D65" s="71" t="s">
        <v>197</v>
      </c>
      <c r="E65" s="57"/>
      <c r="F65" s="57"/>
      <c r="G65" s="57"/>
      <c r="H65" s="334"/>
      <c r="I65" s="334"/>
      <c r="J65" s="334"/>
      <c r="K65" s="334"/>
      <c r="L65" s="334"/>
      <c r="M65" s="334"/>
      <c r="N65" s="334"/>
      <c r="O65" s="312"/>
      <c r="P65" s="57"/>
      <c r="Q65" s="57"/>
      <c r="R65" s="57"/>
      <c r="S65" s="57"/>
      <c r="T65" s="57"/>
    </row>
    <row r="66" spans="1:20" s="65" customFormat="1" ht="45.75" customHeight="1" thickBot="1">
      <c r="A66" s="325"/>
      <c r="B66" s="326"/>
      <c r="C66" s="59"/>
      <c r="D66" s="70" t="s">
        <v>300</v>
      </c>
      <c r="E66" s="62"/>
      <c r="F66" s="62"/>
      <c r="G66" s="62"/>
      <c r="H66" s="335"/>
      <c r="I66" s="335"/>
      <c r="J66" s="335"/>
      <c r="K66" s="335"/>
      <c r="L66" s="335"/>
      <c r="M66" s="335"/>
      <c r="N66" s="335"/>
      <c r="O66" s="315"/>
      <c r="P66" s="62"/>
      <c r="Q66" s="62"/>
      <c r="R66" s="62"/>
      <c r="S66" s="62"/>
      <c r="T66" s="62"/>
    </row>
    <row r="67" spans="1:20" s="40" customFormat="1" ht="6.75" customHeight="1" thickBot="1" thickTop="1">
      <c r="A67" s="318"/>
      <c r="B67" s="319"/>
      <c r="C67" s="319"/>
      <c r="D67" s="319"/>
      <c r="E67" s="319"/>
      <c r="F67" s="319"/>
      <c r="G67" s="319"/>
      <c r="H67" s="319"/>
      <c r="I67" s="319"/>
      <c r="J67" s="319"/>
      <c r="K67" s="319"/>
      <c r="L67" s="319"/>
      <c r="M67" s="319"/>
      <c r="N67" s="319"/>
      <c r="O67" s="319"/>
      <c r="P67" s="319"/>
      <c r="Q67" s="319"/>
      <c r="R67" s="319"/>
      <c r="S67" s="319"/>
      <c r="T67" s="329"/>
    </row>
    <row r="68" spans="1:20" s="65" customFormat="1" ht="55.5" customHeight="1" thickTop="1">
      <c r="A68" s="305" t="s">
        <v>132</v>
      </c>
      <c r="B68" s="324"/>
      <c r="C68" s="50"/>
      <c r="D68" s="73" t="s">
        <v>340</v>
      </c>
      <c r="E68" s="52"/>
      <c r="F68" s="52"/>
      <c r="G68" s="52"/>
      <c r="H68" s="312"/>
      <c r="I68" s="313"/>
      <c r="J68" s="313"/>
      <c r="K68" s="313"/>
      <c r="L68" s="313"/>
      <c r="M68" s="313"/>
      <c r="N68" s="313"/>
      <c r="O68" s="313"/>
      <c r="P68" s="53"/>
      <c r="Q68" s="53"/>
      <c r="R68" s="53"/>
      <c r="S68" s="53"/>
      <c r="T68" s="53"/>
    </row>
    <row r="69" spans="1:20" s="65" customFormat="1" ht="68.25" customHeight="1">
      <c r="A69" s="323"/>
      <c r="B69" s="324"/>
      <c r="C69" s="54"/>
      <c r="D69" s="71" t="s">
        <v>341</v>
      </c>
      <c r="E69" s="72"/>
      <c r="F69" s="72"/>
      <c r="G69" s="72"/>
      <c r="H69" s="312"/>
      <c r="I69" s="313"/>
      <c r="J69" s="313"/>
      <c r="K69" s="313"/>
      <c r="L69" s="313"/>
      <c r="M69" s="313"/>
      <c r="N69" s="313"/>
      <c r="O69" s="313"/>
      <c r="P69" s="57"/>
      <c r="Q69" s="57"/>
      <c r="R69" s="57"/>
      <c r="S69" s="57"/>
      <c r="T69" s="57"/>
    </row>
    <row r="70" spans="1:20" s="65" customFormat="1" ht="98.25" customHeight="1">
      <c r="A70" s="323"/>
      <c r="B70" s="324"/>
      <c r="C70" s="54"/>
      <c r="D70" s="71" t="s">
        <v>342</v>
      </c>
      <c r="E70" s="72"/>
      <c r="F70" s="72"/>
      <c r="G70" s="72"/>
      <c r="H70" s="312"/>
      <c r="I70" s="313"/>
      <c r="J70" s="313"/>
      <c r="K70" s="313"/>
      <c r="L70" s="313"/>
      <c r="M70" s="313"/>
      <c r="N70" s="313"/>
      <c r="O70" s="313"/>
      <c r="P70" s="57"/>
      <c r="Q70" s="57"/>
      <c r="R70" s="57"/>
      <c r="S70" s="57"/>
      <c r="T70" s="57"/>
    </row>
    <row r="71" spans="1:20" s="65" customFormat="1" ht="87" customHeight="1">
      <c r="A71" s="323"/>
      <c r="B71" s="324"/>
      <c r="C71" s="54"/>
      <c r="D71" s="73" t="s">
        <v>343</v>
      </c>
      <c r="E71" s="72"/>
      <c r="F71" s="72"/>
      <c r="G71" s="72"/>
      <c r="H71" s="312"/>
      <c r="I71" s="313"/>
      <c r="J71" s="313"/>
      <c r="K71" s="313"/>
      <c r="L71" s="313"/>
      <c r="M71" s="313"/>
      <c r="N71" s="313"/>
      <c r="O71" s="313"/>
      <c r="P71" s="57"/>
      <c r="Q71" s="57"/>
      <c r="R71" s="57"/>
      <c r="S71" s="57"/>
      <c r="T71" s="57"/>
    </row>
    <row r="72" spans="1:20" s="65" customFormat="1" ht="39.75" customHeight="1" thickBot="1">
      <c r="A72" s="323"/>
      <c r="B72" s="324"/>
      <c r="C72" s="59"/>
      <c r="D72" s="70" t="s">
        <v>300</v>
      </c>
      <c r="E72" s="72"/>
      <c r="F72" s="72"/>
      <c r="G72" s="72"/>
      <c r="H72" s="312"/>
      <c r="I72" s="313"/>
      <c r="J72" s="313"/>
      <c r="K72" s="313"/>
      <c r="L72" s="313"/>
      <c r="M72" s="313"/>
      <c r="N72" s="313"/>
      <c r="O72" s="313"/>
      <c r="P72" s="62"/>
      <c r="Q72" s="62"/>
      <c r="R72" s="62"/>
      <c r="S72" s="62"/>
      <c r="T72" s="62"/>
    </row>
    <row r="73" spans="1:20" s="40" customFormat="1" ht="6.75" customHeight="1" thickBot="1" thickTop="1">
      <c r="A73" s="318"/>
      <c r="B73" s="319"/>
      <c r="C73" s="319"/>
      <c r="D73" s="319"/>
      <c r="E73" s="319"/>
      <c r="F73" s="319"/>
      <c r="G73" s="319"/>
      <c r="H73" s="319"/>
      <c r="I73" s="319"/>
      <c r="J73" s="319"/>
      <c r="K73" s="319"/>
      <c r="L73" s="319"/>
      <c r="M73" s="319"/>
      <c r="N73" s="319"/>
      <c r="O73" s="319"/>
      <c r="P73" s="320"/>
      <c r="Q73" s="320"/>
      <c r="R73" s="320"/>
      <c r="S73" s="320"/>
      <c r="T73" s="321"/>
    </row>
    <row r="74" spans="1:24" s="68" customFormat="1" ht="24.75" customHeight="1" thickBot="1" thickTop="1">
      <c r="A74" s="353" t="s">
        <v>176</v>
      </c>
      <c r="B74" s="354"/>
      <c r="C74" s="354"/>
      <c r="D74" s="354"/>
      <c r="E74" s="35">
        <f>COUNTIF('隠しシート（記入不要）'!Q3:X3,"1")</f>
        <v>0</v>
      </c>
      <c r="F74" s="35">
        <f>COUNTIF('隠しシート（記入不要）'!Q3:X3,"2")</f>
        <v>0</v>
      </c>
      <c r="G74" s="1">
        <f>COUNTIF('隠しシート（記入不要）'!Q3:X3,"3")</f>
        <v>0</v>
      </c>
      <c r="H74" s="2"/>
      <c r="I74" s="2"/>
      <c r="J74" s="3"/>
      <c r="K74" s="3"/>
      <c r="L74" s="3"/>
      <c r="M74" s="3"/>
      <c r="N74" s="3"/>
      <c r="O74" s="3"/>
      <c r="P74" s="4"/>
      <c r="Q74" s="4"/>
      <c r="R74" s="4"/>
      <c r="S74" s="4"/>
      <c r="T74" s="5"/>
      <c r="U74" s="67"/>
      <c r="V74" s="67"/>
      <c r="W74" s="67"/>
      <c r="X74" s="67"/>
    </row>
    <row r="75" spans="1:20" s="40" customFormat="1" ht="24.75" customHeight="1" thickBot="1" thickTop="1">
      <c r="A75" s="336" t="s">
        <v>244</v>
      </c>
      <c r="B75" s="337"/>
      <c r="C75" s="337"/>
      <c r="D75" s="337"/>
      <c r="E75" s="337"/>
      <c r="F75" s="337"/>
      <c r="G75" s="337"/>
      <c r="H75" s="337"/>
      <c r="I75" s="337"/>
      <c r="J75" s="337"/>
      <c r="K75" s="337"/>
      <c r="L75" s="337"/>
      <c r="M75" s="337"/>
      <c r="N75" s="337"/>
      <c r="O75" s="337"/>
      <c r="P75" s="337"/>
      <c r="Q75" s="337"/>
      <c r="R75" s="337"/>
      <c r="S75" s="337"/>
      <c r="T75" s="338"/>
    </row>
    <row r="76" spans="1:20" s="40" customFormat="1" ht="24.75" customHeight="1" thickBot="1" thickTop="1">
      <c r="A76" s="49"/>
      <c r="B76" s="336" t="s">
        <v>245</v>
      </c>
      <c r="C76" s="337"/>
      <c r="D76" s="337"/>
      <c r="E76" s="337"/>
      <c r="F76" s="337"/>
      <c r="G76" s="337"/>
      <c r="H76" s="337"/>
      <c r="I76" s="337"/>
      <c r="J76" s="337"/>
      <c r="K76" s="337"/>
      <c r="L76" s="337"/>
      <c r="M76" s="337"/>
      <c r="N76" s="337"/>
      <c r="O76" s="337"/>
      <c r="P76" s="337"/>
      <c r="Q76" s="337"/>
      <c r="R76" s="337"/>
      <c r="S76" s="337"/>
      <c r="T76" s="338"/>
    </row>
    <row r="77" spans="1:20" s="40" customFormat="1" ht="6.75" customHeight="1" thickBot="1" thickTop="1">
      <c r="A77" s="318"/>
      <c r="B77" s="319"/>
      <c r="C77" s="349"/>
      <c r="D77" s="319"/>
      <c r="E77" s="319"/>
      <c r="F77" s="319"/>
      <c r="G77" s="319"/>
      <c r="H77" s="319"/>
      <c r="I77" s="319"/>
      <c r="J77" s="319"/>
      <c r="K77" s="319"/>
      <c r="L77" s="319"/>
      <c r="M77" s="319"/>
      <c r="N77" s="319"/>
      <c r="O77" s="319"/>
      <c r="P77" s="319"/>
      <c r="Q77" s="319"/>
      <c r="R77" s="319"/>
      <c r="S77" s="319"/>
      <c r="T77" s="329"/>
    </row>
    <row r="78" spans="1:20" s="65" customFormat="1" ht="60.75" customHeight="1" thickTop="1">
      <c r="A78" s="303" t="s">
        <v>133</v>
      </c>
      <c r="B78" s="322"/>
      <c r="C78" s="50"/>
      <c r="D78" s="73" t="s">
        <v>344</v>
      </c>
      <c r="E78" s="52"/>
      <c r="F78" s="52"/>
      <c r="G78" s="52"/>
      <c r="H78" s="339"/>
      <c r="I78" s="340"/>
      <c r="J78" s="340"/>
      <c r="K78" s="340"/>
      <c r="L78" s="340"/>
      <c r="M78" s="340"/>
      <c r="N78" s="340"/>
      <c r="O78" s="340"/>
      <c r="P78" s="53"/>
      <c r="Q78" s="53"/>
      <c r="R78" s="53"/>
      <c r="S78" s="53"/>
      <c r="T78" s="53"/>
    </row>
    <row r="79" spans="1:20" s="65" customFormat="1" ht="42.75" customHeight="1">
      <c r="A79" s="323"/>
      <c r="B79" s="324"/>
      <c r="C79" s="54"/>
      <c r="D79" s="66" t="s">
        <v>198</v>
      </c>
      <c r="E79" s="72"/>
      <c r="F79" s="72"/>
      <c r="G79" s="72"/>
      <c r="H79" s="342"/>
      <c r="I79" s="343"/>
      <c r="J79" s="343"/>
      <c r="K79" s="343"/>
      <c r="L79" s="343"/>
      <c r="M79" s="343"/>
      <c r="N79" s="343"/>
      <c r="O79" s="343"/>
      <c r="P79" s="57"/>
      <c r="Q79" s="57"/>
      <c r="R79" s="57"/>
      <c r="S79" s="57"/>
      <c r="T79" s="57"/>
    </row>
    <row r="80" spans="1:20" s="65" customFormat="1" ht="31.5" customHeight="1" thickBot="1">
      <c r="A80" s="325"/>
      <c r="B80" s="326"/>
      <c r="C80" s="59"/>
      <c r="D80" s="70" t="s">
        <v>300</v>
      </c>
      <c r="E80" s="74"/>
      <c r="F80" s="74"/>
      <c r="G80" s="74"/>
      <c r="H80" s="345"/>
      <c r="I80" s="346"/>
      <c r="J80" s="346"/>
      <c r="K80" s="346"/>
      <c r="L80" s="346"/>
      <c r="M80" s="346"/>
      <c r="N80" s="346"/>
      <c r="O80" s="346"/>
      <c r="P80" s="62"/>
      <c r="Q80" s="62"/>
      <c r="R80" s="62"/>
      <c r="S80" s="62"/>
      <c r="T80" s="62"/>
    </row>
    <row r="81" spans="1:20" s="40" customFormat="1" ht="6.75" customHeight="1" thickBot="1" thickTop="1">
      <c r="A81" s="318"/>
      <c r="B81" s="319"/>
      <c r="C81" s="319"/>
      <c r="D81" s="319"/>
      <c r="E81" s="319"/>
      <c r="F81" s="319"/>
      <c r="G81" s="319"/>
      <c r="H81" s="319"/>
      <c r="I81" s="319"/>
      <c r="J81" s="319"/>
      <c r="K81" s="319"/>
      <c r="L81" s="319"/>
      <c r="M81" s="319"/>
      <c r="N81" s="319"/>
      <c r="O81" s="319"/>
      <c r="P81" s="319"/>
      <c r="Q81" s="319"/>
      <c r="R81" s="319"/>
      <c r="S81" s="319"/>
      <c r="T81" s="329"/>
    </row>
    <row r="82" spans="1:20" s="65" customFormat="1" ht="66.75" customHeight="1" thickTop="1">
      <c r="A82" s="303" t="s">
        <v>134</v>
      </c>
      <c r="B82" s="304"/>
      <c r="C82" s="50"/>
      <c r="D82" s="64" t="s">
        <v>345</v>
      </c>
      <c r="E82" s="52"/>
      <c r="F82" s="52"/>
      <c r="G82" s="52"/>
      <c r="H82" s="309"/>
      <c r="I82" s="310"/>
      <c r="J82" s="310"/>
      <c r="K82" s="310"/>
      <c r="L82" s="310"/>
      <c r="M82" s="310"/>
      <c r="N82" s="310"/>
      <c r="O82" s="311"/>
      <c r="P82" s="53"/>
      <c r="Q82" s="53"/>
      <c r="R82" s="53"/>
      <c r="S82" s="53"/>
      <c r="T82" s="53"/>
    </row>
    <row r="83" spans="1:20" s="65" customFormat="1" ht="57.75" customHeight="1">
      <c r="A83" s="305"/>
      <c r="B83" s="306"/>
      <c r="C83" s="54"/>
      <c r="D83" s="71" t="s">
        <v>346</v>
      </c>
      <c r="E83" s="72"/>
      <c r="F83" s="72"/>
      <c r="G83" s="72"/>
      <c r="H83" s="312"/>
      <c r="I83" s="313"/>
      <c r="J83" s="313"/>
      <c r="K83" s="313"/>
      <c r="L83" s="313"/>
      <c r="M83" s="313"/>
      <c r="N83" s="313"/>
      <c r="O83" s="314"/>
      <c r="P83" s="57"/>
      <c r="Q83" s="57"/>
      <c r="R83" s="57"/>
      <c r="S83" s="57"/>
      <c r="T83" s="57"/>
    </row>
    <row r="84" spans="1:20" s="65" customFormat="1" ht="76.5" customHeight="1">
      <c r="A84" s="305"/>
      <c r="B84" s="306"/>
      <c r="C84" s="54"/>
      <c r="D84" s="71" t="s">
        <v>347</v>
      </c>
      <c r="E84" s="72"/>
      <c r="F84" s="72"/>
      <c r="G84" s="72"/>
      <c r="H84" s="312"/>
      <c r="I84" s="313"/>
      <c r="J84" s="313"/>
      <c r="K84" s="313"/>
      <c r="L84" s="313"/>
      <c r="M84" s="313"/>
      <c r="N84" s="313"/>
      <c r="O84" s="314"/>
      <c r="P84" s="57"/>
      <c r="Q84" s="57"/>
      <c r="R84" s="57"/>
      <c r="S84" s="57"/>
      <c r="T84" s="57"/>
    </row>
    <row r="85" spans="1:20" ht="68.25" customHeight="1">
      <c r="A85" s="305"/>
      <c r="B85" s="306"/>
      <c r="C85" s="54"/>
      <c r="D85" s="71" t="s">
        <v>348</v>
      </c>
      <c r="E85" s="72"/>
      <c r="F85" s="72"/>
      <c r="G85" s="72"/>
      <c r="H85" s="312"/>
      <c r="I85" s="313"/>
      <c r="J85" s="313"/>
      <c r="K85" s="313"/>
      <c r="L85" s="313"/>
      <c r="M85" s="313"/>
      <c r="N85" s="313"/>
      <c r="O85" s="314"/>
      <c r="P85" s="57"/>
      <c r="Q85" s="57"/>
      <c r="R85" s="57"/>
      <c r="S85" s="57"/>
      <c r="T85" s="57"/>
    </row>
    <row r="86" spans="1:20" ht="87" customHeight="1" thickBot="1">
      <c r="A86" s="307"/>
      <c r="B86" s="308"/>
      <c r="C86" s="59"/>
      <c r="D86" s="78" t="s">
        <v>349</v>
      </c>
      <c r="E86" s="74"/>
      <c r="F86" s="74"/>
      <c r="G86" s="74"/>
      <c r="H86" s="315"/>
      <c r="I86" s="316"/>
      <c r="J86" s="316"/>
      <c r="K86" s="316"/>
      <c r="L86" s="316"/>
      <c r="M86" s="316"/>
      <c r="N86" s="316"/>
      <c r="O86" s="317"/>
      <c r="P86" s="62"/>
      <c r="Q86" s="62"/>
      <c r="R86" s="62"/>
      <c r="S86" s="62"/>
      <c r="T86" s="62"/>
    </row>
    <row r="87" spans="1:20" ht="67.5" customHeight="1" thickTop="1">
      <c r="A87" s="303" t="s">
        <v>607</v>
      </c>
      <c r="B87" s="322"/>
      <c r="C87" s="50"/>
      <c r="D87" s="76" t="s">
        <v>350</v>
      </c>
      <c r="E87" s="79"/>
      <c r="F87" s="79"/>
      <c r="G87" s="79"/>
      <c r="H87" s="309"/>
      <c r="I87" s="310"/>
      <c r="J87" s="310"/>
      <c r="K87" s="310"/>
      <c r="L87" s="310"/>
      <c r="M87" s="310"/>
      <c r="N87" s="310"/>
      <c r="O87" s="311"/>
      <c r="P87" s="53"/>
      <c r="Q87" s="53"/>
      <c r="R87" s="53"/>
      <c r="S87" s="53"/>
      <c r="T87" s="53"/>
    </row>
    <row r="88" spans="1:20" ht="59.25" customHeight="1">
      <c r="A88" s="323"/>
      <c r="B88" s="324"/>
      <c r="C88" s="54"/>
      <c r="D88" s="73" t="s">
        <v>351</v>
      </c>
      <c r="E88" s="72"/>
      <c r="F88" s="72"/>
      <c r="G88" s="72"/>
      <c r="H88" s="312"/>
      <c r="I88" s="313"/>
      <c r="J88" s="313"/>
      <c r="K88" s="313"/>
      <c r="L88" s="313"/>
      <c r="M88" s="313"/>
      <c r="N88" s="313"/>
      <c r="O88" s="314"/>
      <c r="P88" s="57"/>
      <c r="Q88" s="57"/>
      <c r="R88" s="57"/>
      <c r="S88" s="57"/>
      <c r="T88" s="57"/>
    </row>
    <row r="89" spans="1:20" ht="33.75" customHeight="1" thickBot="1">
      <c r="A89" s="325"/>
      <c r="B89" s="326"/>
      <c r="C89" s="59"/>
      <c r="D89" s="70" t="s">
        <v>300</v>
      </c>
      <c r="E89" s="74"/>
      <c r="F89" s="74"/>
      <c r="G89" s="74"/>
      <c r="H89" s="315"/>
      <c r="I89" s="316"/>
      <c r="J89" s="316"/>
      <c r="K89" s="316"/>
      <c r="L89" s="316"/>
      <c r="M89" s="316"/>
      <c r="N89" s="316"/>
      <c r="O89" s="317"/>
      <c r="P89" s="62"/>
      <c r="Q89" s="62"/>
      <c r="R89" s="62"/>
      <c r="S89" s="62"/>
      <c r="T89" s="62"/>
    </row>
    <row r="90" spans="1:20" s="40" customFormat="1" ht="6.75" customHeight="1" thickBot="1" thickTop="1">
      <c r="A90" s="318"/>
      <c r="B90" s="319"/>
      <c r="C90" s="319"/>
      <c r="D90" s="319"/>
      <c r="E90" s="319"/>
      <c r="F90" s="319"/>
      <c r="G90" s="319"/>
      <c r="H90" s="319"/>
      <c r="I90" s="319"/>
      <c r="J90" s="319"/>
      <c r="K90" s="319"/>
      <c r="L90" s="319"/>
      <c r="M90" s="319"/>
      <c r="N90" s="319"/>
      <c r="O90" s="319"/>
      <c r="P90" s="319"/>
      <c r="Q90" s="319"/>
      <c r="R90" s="319"/>
      <c r="S90" s="319"/>
      <c r="T90" s="329"/>
    </row>
    <row r="91" spans="1:20" ht="61.5" customHeight="1" thickTop="1">
      <c r="A91" s="303" t="s">
        <v>135</v>
      </c>
      <c r="B91" s="322"/>
      <c r="C91" s="50"/>
      <c r="D91" s="75" t="s">
        <v>594</v>
      </c>
      <c r="E91" s="52"/>
      <c r="F91" s="52"/>
      <c r="G91" s="52"/>
      <c r="H91" s="309"/>
      <c r="I91" s="310"/>
      <c r="J91" s="310"/>
      <c r="K91" s="310"/>
      <c r="L91" s="310"/>
      <c r="M91" s="310"/>
      <c r="N91" s="310"/>
      <c r="O91" s="311"/>
      <c r="P91" s="53"/>
      <c r="Q91" s="53"/>
      <c r="R91" s="53"/>
      <c r="S91" s="53"/>
      <c r="T91" s="53"/>
    </row>
    <row r="92" spans="1:20" ht="61.5" customHeight="1">
      <c r="A92" s="323"/>
      <c r="B92" s="324"/>
      <c r="C92" s="54"/>
      <c r="D92" s="55" t="s">
        <v>595</v>
      </c>
      <c r="E92" s="72"/>
      <c r="F92" s="72"/>
      <c r="G92" s="72"/>
      <c r="H92" s="312"/>
      <c r="I92" s="313"/>
      <c r="J92" s="313"/>
      <c r="K92" s="313"/>
      <c r="L92" s="313"/>
      <c r="M92" s="313"/>
      <c r="N92" s="313"/>
      <c r="O92" s="314"/>
      <c r="P92" s="57"/>
      <c r="Q92" s="57"/>
      <c r="R92" s="57"/>
      <c r="S92" s="57"/>
      <c r="T92" s="57"/>
    </row>
    <row r="93" spans="1:20" ht="39.75" customHeight="1" thickBot="1">
      <c r="A93" s="325"/>
      <c r="B93" s="326"/>
      <c r="C93" s="59"/>
      <c r="D93" s="70" t="s">
        <v>300</v>
      </c>
      <c r="E93" s="74"/>
      <c r="F93" s="74"/>
      <c r="G93" s="74"/>
      <c r="H93" s="315"/>
      <c r="I93" s="316"/>
      <c r="J93" s="316"/>
      <c r="K93" s="316"/>
      <c r="L93" s="316"/>
      <c r="M93" s="316"/>
      <c r="N93" s="316"/>
      <c r="O93" s="317"/>
      <c r="P93" s="62"/>
      <c r="Q93" s="62"/>
      <c r="R93" s="62"/>
      <c r="S93" s="62"/>
      <c r="T93" s="62"/>
    </row>
    <row r="94" spans="1:20" s="40" customFormat="1" ht="6.75" customHeight="1" thickBot="1" thickTop="1">
      <c r="A94" s="318"/>
      <c r="B94" s="319"/>
      <c r="C94" s="319"/>
      <c r="D94" s="319"/>
      <c r="E94" s="319"/>
      <c r="F94" s="319"/>
      <c r="G94" s="319"/>
      <c r="H94" s="319"/>
      <c r="I94" s="319"/>
      <c r="J94" s="319"/>
      <c r="K94" s="319"/>
      <c r="L94" s="319"/>
      <c r="M94" s="319"/>
      <c r="N94" s="319"/>
      <c r="O94" s="319"/>
      <c r="P94" s="319"/>
      <c r="Q94" s="319"/>
      <c r="R94" s="319"/>
      <c r="S94" s="319"/>
      <c r="T94" s="329"/>
    </row>
    <row r="95" spans="1:24" s="68" customFormat="1" ht="24.75" customHeight="1" thickBot="1" thickTop="1">
      <c r="A95" s="353" t="s">
        <v>319</v>
      </c>
      <c r="B95" s="354"/>
      <c r="C95" s="354"/>
      <c r="D95" s="354"/>
      <c r="E95" s="35">
        <f>COUNTIF('隠しシート（記入不要）'!Y3:AD3,"1")</f>
        <v>0</v>
      </c>
      <c r="F95" s="35">
        <f>COUNTIF('隠しシート（記入不要）'!Y3:AD3,"2")</f>
        <v>0</v>
      </c>
      <c r="G95" s="1">
        <f>COUNTIF('隠しシート（記入不要）'!Y3:AD3,"3")</f>
        <v>0</v>
      </c>
      <c r="H95" s="2"/>
      <c r="I95" s="2"/>
      <c r="J95" s="3"/>
      <c r="K95" s="3"/>
      <c r="L95" s="3"/>
      <c r="M95" s="3"/>
      <c r="N95" s="3"/>
      <c r="O95" s="3"/>
      <c r="P95" s="4"/>
      <c r="Q95" s="4"/>
      <c r="R95" s="4"/>
      <c r="S95" s="4"/>
      <c r="T95" s="5"/>
      <c r="U95" s="67"/>
      <c r="V95" s="67"/>
      <c r="W95" s="67"/>
      <c r="X95" s="67"/>
    </row>
    <row r="96" spans="1:20" s="40" customFormat="1" ht="24.75" customHeight="1" thickBot="1" thickTop="1">
      <c r="A96" s="49"/>
      <c r="B96" s="336" t="s">
        <v>246</v>
      </c>
      <c r="C96" s="337"/>
      <c r="D96" s="337"/>
      <c r="E96" s="337"/>
      <c r="F96" s="337"/>
      <c r="G96" s="337"/>
      <c r="H96" s="337"/>
      <c r="I96" s="337"/>
      <c r="J96" s="337"/>
      <c r="K96" s="337"/>
      <c r="L96" s="337"/>
      <c r="M96" s="337"/>
      <c r="N96" s="337"/>
      <c r="O96" s="337"/>
      <c r="P96" s="337"/>
      <c r="Q96" s="337"/>
      <c r="R96" s="337"/>
      <c r="S96" s="337"/>
      <c r="T96" s="338"/>
    </row>
    <row r="97" spans="1:20" s="40" customFormat="1" ht="6.75" customHeight="1" thickBot="1" thickTop="1">
      <c r="A97" s="318"/>
      <c r="B97" s="319"/>
      <c r="C97" s="319"/>
      <c r="D97" s="319"/>
      <c r="E97" s="319"/>
      <c r="F97" s="319"/>
      <c r="G97" s="319"/>
      <c r="H97" s="319"/>
      <c r="I97" s="319"/>
      <c r="J97" s="319"/>
      <c r="K97" s="319"/>
      <c r="L97" s="319"/>
      <c r="M97" s="319"/>
      <c r="N97" s="319"/>
      <c r="O97" s="319"/>
      <c r="P97" s="319"/>
      <c r="Q97" s="319"/>
      <c r="R97" s="319"/>
      <c r="S97" s="319"/>
      <c r="T97" s="329"/>
    </row>
    <row r="98" spans="1:20" ht="39.75" customHeight="1" thickTop="1">
      <c r="A98" s="303" t="s">
        <v>136</v>
      </c>
      <c r="B98" s="322"/>
      <c r="C98" s="50"/>
      <c r="D98" s="75" t="s">
        <v>352</v>
      </c>
      <c r="E98" s="52"/>
      <c r="F98" s="52"/>
      <c r="G98" s="52"/>
      <c r="H98" s="309"/>
      <c r="I98" s="310"/>
      <c r="J98" s="310"/>
      <c r="K98" s="310"/>
      <c r="L98" s="310"/>
      <c r="M98" s="310"/>
      <c r="N98" s="310"/>
      <c r="O98" s="311"/>
      <c r="P98" s="53"/>
      <c r="Q98" s="53"/>
      <c r="R98" s="53"/>
      <c r="S98" s="53"/>
      <c r="T98" s="53"/>
    </row>
    <row r="99" spans="1:20" ht="52.5" customHeight="1">
      <c r="A99" s="323"/>
      <c r="B99" s="324"/>
      <c r="C99" s="54"/>
      <c r="D99" s="69" t="s">
        <v>353</v>
      </c>
      <c r="E99" s="72"/>
      <c r="F99" s="72"/>
      <c r="G99" s="72"/>
      <c r="H99" s="312"/>
      <c r="I99" s="313"/>
      <c r="J99" s="313"/>
      <c r="K99" s="313"/>
      <c r="L99" s="313"/>
      <c r="M99" s="313"/>
      <c r="N99" s="313"/>
      <c r="O99" s="314"/>
      <c r="P99" s="57"/>
      <c r="Q99" s="57"/>
      <c r="R99" s="57"/>
      <c r="S99" s="57"/>
      <c r="T99" s="57"/>
    </row>
    <row r="100" spans="1:20" ht="52.5" customHeight="1">
      <c r="A100" s="323"/>
      <c r="B100" s="324"/>
      <c r="C100" s="54"/>
      <c r="D100" s="73" t="s">
        <v>199</v>
      </c>
      <c r="E100" s="72"/>
      <c r="F100" s="72"/>
      <c r="G100" s="72"/>
      <c r="H100" s="312"/>
      <c r="I100" s="313"/>
      <c r="J100" s="313"/>
      <c r="K100" s="313"/>
      <c r="L100" s="313"/>
      <c r="M100" s="313"/>
      <c r="N100" s="313"/>
      <c r="O100" s="314"/>
      <c r="P100" s="57"/>
      <c r="Q100" s="57"/>
      <c r="R100" s="57"/>
      <c r="S100" s="57"/>
      <c r="T100" s="57"/>
    </row>
    <row r="101" spans="1:20" s="65" customFormat="1" ht="46.5" customHeight="1" thickBot="1">
      <c r="A101" s="325"/>
      <c r="B101" s="326"/>
      <c r="C101" s="59"/>
      <c r="D101" s="70" t="s">
        <v>300</v>
      </c>
      <c r="E101" s="74"/>
      <c r="F101" s="74"/>
      <c r="G101" s="74"/>
      <c r="H101" s="315"/>
      <c r="I101" s="316"/>
      <c r="J101" s="316"/>
      <c r="K101" s="316"/>
      <c r="L101" s="316"/>
      <c r="M101" s="316"/>
      <c r="N101" s="316"/>
      <c r="O101" s="317"/>
      <c r="P101" s="62"/>
      <c r="Q101" s="62"/>
      <c r="R101" s="62"/>
      <c r="S101" s="62"/>
      <c r="T101" s="62"/>
    </row>
    <row r="102" spans="1:20" s="40" customFormat="1" ht="6.75" customHeight="1" thickBot="1" thickTop="1">
      <c r="A102" s="318"/>
      <c r="B102" s="319"/>
      <c r="C102" s="319"/>
      <c r="D102" s="319"/>
      <c r="E102" s="319"/>
      <c r="F102" s="319"/>
      <c r="G102" s="319"/>
      <c r="H102" s="319"/>
      <c r="I102" s="319"/>
      <c r="J102" s="319"/>
      <c r="K102" s="319"/>
      <c r="L102" s="319"/>
      <c r="M102" s="319"/>
      <c r="N102" s="319"/>
      <c r="O102" s="319"/>
      <c r="P102" s="319"/>
      <c r="Q102" s="319"/>
      <c r="R102" s="319"/>
      <c r="S102" s="319"/>
      <c r="T102" s="329"/>
    </row>
    <row r="103" spans="1:20" ht="80.25" customHeight="1" thickTop="1">
      <c r="A103" s="303" t="s">
        <v>137</v>
      </c>
      <c r="B103" s="322"/>
      <c r="C103" s="50"/>
      <c r="D103" s="51" t="s">
        <v>354</v>
      </c>
      <c r="E103" s="52"/>
      <c r="F103" s="52"/>
      <c r="G103" s="52"/>
      <c r="H103" s="309"/>
      <c r="I103" s="310"/>
      <c r="J103" s="310"/>
      <c r="K103" s="310"/>
      <c r="L103" s="310"/>
      <c r="M103" s="310"/>
      <c r="N103" s="310"/>
      <c r="O103" s="311"/>
      <c r="P103" s="53"/>
      <c r="Q103" s="53"/>
      <c r="R103" s="53"/>
      <c r="S103" s="53"/>
      <c r="T103" s="53"/>
    </row>
    <row r="104" spans="1:20" ht="63" customHeight="1">
      <c r="A104" s="323"/>
      <c r="B104" s="324"/>
      <c r="C104" s="54"/>
      <c r="D104" s="55" t="s">
        <v>355</v>
      </c>
      <c r="E104" s="72"/>
      <c r="F104" s="72"/>
      <c r="G104" s="72"/>
      <c r="H104" s="312"/>
      <c r="I104" s="313"/>
      <c r="J104" s="313"/>
      <c r="K104" s="313"/>
      <c r="L104" s="313"/>
      <c r="M104" s="313"/>
      <c r="N104" s="313"/>
      <c r="O104" s="314"/>
      <c r="P104" s="57"/>
      <c r="Q104" s="57"/>
      <c r="R104" s="57"/>
      <c r="S104" s="57"/>
      <c r="T104" s="57"/>
    </row>
    <row r="105" spans="1:20" ht="35.25" customHeight="1" thickBot="1">
      <c r="A105" s="325"/>
      <c r="B105" s="326"/>
      <c r="C105" s="59"/>
      <c r="D105" s="70" t="s">
        <v>300</v>
      </c>
      <c r="E105" s="74"/>
      <c r="F105" s="74"/>
      <c r="G105" s="74"/>
      <c r="H105" s="315"/>
      <c r="I105" s="316"/>
      <c r="J105" s="316"/>
      <c r="K105" s="316"/>
      <c r="L105" s="316"/>
      <c r="M105" s="316"/>
      <c r="N105" s="316"/>
      <c r="O105" s="317"/>
      <c r="P105" s="62"/>
      <c r="Q105" s="62"/>
      <c r="R105" s="62"/>
      <c r="S105" s="62"/>
      <c r="T105" s="62"/>
    </row>
    <row r="106" spans="1:20" s="40" customFormat="1" ht="6.75" customHeight="1" thickBot="1" thickTop="1">
      <c r="A106" s="318"/>
      <c r="B106" s="319"/>
      <c r="C106" s="319"/>
      <c r="D106" s="319"/>
      <c r="E106" s="319"/>
      <c r="F106" s="319"/>
      <c r="G106" s="319"/>
      <c r="H106" s="319"/>
      <c r="I106" s="319"/>
      <c r="J106" s="319"/>
      <c r="K106" s="319"/>
      <c r="L106" s="319"/>
      <c r="M106" s="319"/>
      <c r="N106" s="319"/>
      <c r="O106" s="319"/>
      <c r="P106" s="319"/>
      <c r="Q106" s="319"/>
      <c r="R106" s="319"/>
      <c r="S106" s="319"/>
      <c r="T106" s="329"/>
    </row>
    <row r="107" spans="1:24" s="68" customFormat="1" ht="24.75" customHeight="1" thickBot="1" thickTop="1">
      <c r="A107" s="353" t="s">
        <v>320</v>
      </c>
      <c r="B107" s="354"/>
      <c r="C107" s="354"/>
      <c r="D107" s="354"/>
      <c r="E107" s="35">
        <f>COUNTIF('隠しシート（記入不要）'!AE3:AH3,"1")</f>
        <v>0</v>
      </c>
      <c r="F107" s="35">
        <f>COUNTIF('隠しシート（記入不要）'!AG3:AH3,"2")</f>
        <v>0</v>
      </c>
      <c r="G107" s="1">
        <f>COUNTIF('隠しシート（記入不要）'!AE3:AF3,"3")</f>
        <v>0</v>
      </c>
      <c r="H107" s="2"/>
      <c r="I107" s="2"/>
      <c r="J107" s="3"/>
      <c r="K107" s="3"/>
      <c r="L107" s="3"/>
      <c r="M107" s="3"/>
      <c r="N107" s="3"/>
      <c r="O107" s="3"/>
      <c r="P107" s="4"/>
      <c r="Q107" s="4"/>
      <c r="R107" s="4"/>
      <c r="S107" s="4"/>
      <c r="T107" s="5"/>
      <c r="U107" s="67"/>
      <c r="V107" s="67"/>
      <c r="W107" s="67"/>
      <c r="X107" s="67"/>
    </row>
    <row r="108" spans="1:20" s="40" customFormat="1" ht="24.75" customHeight="1" thickBot="1" thickTop="1">
      <c r="A108" s="49"/>
      <c r="B108" s="336" t="s">
        <v>247</v>
      </c>
      <c r="C108" s="337"/>
      <c r="D108" s="337"/>
      <c r="E108" s="337"/>
      <c r="F108" s="337"/>
      <c r="G108" s="337"/>
      <c r="H108" s="337"/>
      <c r="I108" s="337"/>
      <c r="J108" s="337"/>
      <c r="K108" s="337"/>
      <c r="L108" s="337"/>
      <c r="M108" s="337"/>
      <c r="N108" s="337"/>
      <c r="O108" s="337"/>
      <c r="P108" s="337"/>
      <c r="Q108" s="337"/>
      <c r="R108" s="337"/>
      <c r="S108" s="337"/>
      <c r="T108" s="338"/>
    </row>
    <row r="109" spans="1:20" s="40" customFormat="1" ht="6.75" customHeight="1" thickBot="1" thickTop="1">
      <c r="A109" s="318"/>
      <c r="B109" s="319"/>
      <c r="C109" s="319"/>
      <c r="D109" s="319"/>
      <c r="E109" s="319"/>
      <c r="F109" s="319"/>
      <c r="G109" s="319"/>
      <c r="H109" s="319"/>
      <c r="I109" s="319"/>
      <c r="J109" s="319"/>
      <c r="K109" s="319"/>
      <c r="L109" s="319"/>
      <c r="M109" s="319"/>
      <c r="N109" s="319"/>
      <c r="O109" s="319"/>
      <c r="P109" s="319"/>
      <c r="Q109" s="319"/>
      <c r="R109" s="319"/>
      <c r="S109" s="319"/>
      <c r="T109" s="329"/>
    </row>
    <row r="110" spans="1:20" s="65" customFormat="1" ht="68.25" customHeight="1" thickTop="1">
      <c r="A110" s="303" t="s">
        <v>138</v>
      </c>
      <c r="B110" s="304"/>
      <c r="C110" s="50"/>
      <c r="D110" s="64" t="s">
        <v>356</v>
      </c>
      <c r="E110" s="52"/>
      <c r="F110" s="52"/>
      <c r="G110" s="52"/>
      <c r="H110" s="309"/>
      <c r="I110" s="310"/>
      <c r="J110" s="310"/>
      <c r="K110" s="310"/>
      <c r="L110" s="310"/>
      <c r="M110" s="310"/>
      <c r="N110" s="310"/>
      <c r="O110" s="311"/>
      <c r="P110" s="53"/>
      <c r="Q110" s="53"/>
      <c r="R110" s="53"/>
      <c r="S110" s="53"/>
      <c r="T110" s="53"/>
    </row>
    <row r="111" spans="1:20" s="65" customFormat="1" ht="53.25" customHeight="1">
      <c r="A111" s="305"/>
      <c r="B111" s="306"/>
      <c r="C111" s="54"/>
      <c r="D111" s="71" t="s">
        <v>200</v>
      </c>
      <c r="E111" s="72"/>
      <c r="F111" s="72"/>
      <c r="G111" s="72"/>
      <c r="H111" s="312"/>
      <c r="I111" s="313"/>
      <c r="J111" s="313"/>
      <c r="K111" s="313"/>
      <c r="L111" s="313"/>
      <c r="M111" s="313"/>
      <c r="N111" s="313"/>
      <c r="O111" s="314"/>
      <c r="P111" s="57"/>
      <c r="Q111" s="57"/>
      <c r="R111" s="57"/>
      <c r="S111" s="57"/>
      <c r="T111" s="57"/>
    </row>
    <row r="112" spans="1:20" ht="56.25" customHeight="1">
      <c r="A112" s="305"/>
      <c r="B112" s="306"/>
      <c r="C112" s="54"/>
      <c r="D112" s="69" t="s">
        <v>357</v>
      </c>
      <c r="E112" s="72"/>
      <c r="F112" s="72"/>
      <c r="G112" s="72"/>
      <c r="H112" s="312"/>
      <c r="I112" s="313"/>
      <c r="J112" s="313"/>
      <c r="K112" s="313"/>
      <c r="L112" s="313"/>
      <c r="M112" s="313"/>
      <c r="N112" s="313"/>
      <c r="O112" s="314"/>
      <c r="P112" s="57"/>
      <c r="Q112" s="57"/>
      <c r="R112" s="57"/>
      <c r="S112" s="57"/>
      <c r="T112" s="57"/>
    </row>
    <row r="113" spans="1:20" ht="50.25" customHeight="1">
      <c r="A113" s="305"/>
      <c r="B113" s="306"/>
      <c r="C113" s="54"/>
      <c r="D113" s="69" t="s">
        <v>358</v>
      </c>
      <c r="E113" s="72"/>
      <c r="F113" s="72"/>
      <c r="G113" s="72"/>
      <c r="H113" s="312"/>
      <c r="I113" s="313"/>
      <c r="J113" s="313"/>
      <c r="K113" s="313"/>
      <c r="L113" s="313"/>
      <c r="M113" s="313"/>
      <c r="N113" s="313"/>
      <c r="O113" s="314"/>
      <c r="P113" s="57"/>
      <c r="Q113" s="57"/>
      <c r="R113" s="57"/>
      <c r="S113" s="57"/>
      <c r="T113" s="57"/>
    </row>
    <row r="114" spans="1:20" ht="75.75" customHeight="1" thickBot="1">
      <c r="A114" s="307"/>
      <c r="B114" s="308"/>
      <c r="C114" s="59"/>
      <c r="D114" s="80" t="s">
        <v>359</v>
      </c>
      <c r="E114" s="74"/>
      <c r="F114" s="74"/>
      <c r="G114" s="74"/>
      <c r="H114" s="315"/>
      <c r="I114" s="316"/>
      <c r="J114" s="316"/>
      <c r="K114" s="316"/>
      <c r="L114" s="316"/>
      <c r="M114" s="316"/>
      <c r="N114" s="316"/>
      <c r="O114" s="317"/>
      <c r="P114" s="62"/>
      <c r="Q114" s="62"/>
      <c r="R114" s="62"/>
      <c r="S114" s="62"/>
      <c r="T114" s="62"/>
    </row>
    <row r="115" spans="1:20" ht="53.25" customHeight="1" thickTop="1">
      <c r="A115" s="303" t="s">
        <v>7</v>
      </c>
      <c r="B115" s="322"/>
      <c r="C115" s="50"/>
      <c r="D115" s="81" t="s">
        <v>360</v>
      </c>
      <c r="E115" s="79"/>
      <c r="F115" s="79"/>
      <c r="G115" s="79"/>
      <c r="H115" s="309"/>
      <c r="I115" s="310"/>
      <c r="J115" s="310"/>
      <c r="K115" s="310"/>
      <c r="L115" s="310"/>
      <c r="M115" s="310"/>
      <c r="N115" s="310"/>
      <c r="O115" s="311"/>
      <c r="P115" s="53"/>
      <c r="Q115" s="53"/>
      <c r="R115" s="53"/>
      <c r="S115" s="53"/>
      <c r="T115" s="53"/>
    </row>
    <row r="116" spans="1:20" ht="52.5" customHeight="1">
      <c r="A116" s="323"/>
      <c r="B116" s="324"/>
      <c r="C116" s="54"/>
      <c r="D116" s="69" t="s">
        <v>361</v>
      </c>
      <c r="E116" s="72"/>
      <c r="F116" s="72"/>
      <c r="G116" s="72"/>
      <c r="H116" s="312"/>
      <c r="I116" s="313"/>
      <c r="J116" s="313"/>
      <c r="K116" s="313"/>
      <c r="L116" s="313"/>
      <c r="M116" s="313"/>
      <c r="N116" s="313"/>
      <c r="O116" s="314"/>
      <c r="P116" s="57"/>
      <c r="Q116" s="57"/>
      <c r="R116" s="57"/>
      <c r="S116" s="57"/>
      <c r="T116" s="57"/>
    </row>
    <row r="117" spans="1:20" ht="52.5" customHeight="1">
      <c r="A117" s="323"/>
      <c r="B117" s="324"/>
      <c r="C117" s="54"/>
      <c r="D117" s="51" t="s">
        <v>362</v>
      </c>
      <c r="E117" s="72"/>
      <c r="F117" s="72"/>
      <c r="G117" s="72"/>
      <c r="H117" s="312"/>
      <c r="I117" s="313"/>
      <c r="J117" s="313"/>
      <c r="K117" s="313"/>
      <c r="L117" s="313"/>
      <c r="M117" s="313"/>
      <c r="N117" s="313"/>
      <c r="O117" s="314"/>
      <c r="P117" s="57"/>
      <c r="Q117" s="57"/>
      <c r="R117" s="57"/>
      <c r="S117" s="57"/>
      <c r="T117" s="57"/>
    </row>
    <row r="118" spans="1:20" ht="44.25" customHeight="1" thickBot="1">
      <c r="A118" s="325"/>
      <c r="B118" s="326"/>
      <c r="C118" s="59"/>
      <c r="D118" s="70" t="s">
        <v>300</v>
      </c>
      <c r="E118" s="74"/>
      <c r="F118" s="74"/>
      <c r="G118" s="74"/>
      <c r="H118" s="315"/>
      <c r="I118" s="316"/>
      <c r="J118" s="316"/>
      <c r="K118" s="316"/>
      <c r="L118" s="316"/>
      <c r="M118" s="316"/>
      <c r="N118" s="316"/>
      <c r="O118" s="317"/>
      <c r="P118" s="62"/>
      <c r="Q118" s="62"/>
      <c r="R118" s="62"/>
      <c r="S118" s="62"/>
      <c r="T118" s="62"/>
    </row>
    <row r="119" spans="1:20" s="40" customFormat="1" ht="6.75" customHeight="1" thickBot="1" thickTop="1">
      <c r="A119" s="318"/>
      <c r="B119" s="319"/>
      <c r="C119" s="319"/>
      <c r="D119" s="319"/>
      <c r="E119" s="319"/>
      <c r="F119" s="319"/>
      <c r="G119" s="319"/>
      <c r="H119" s="319"/>
      <c r="I119" s="319"/>
      <c r="J119" s="319"/>
      <c r="K119" s="319"/>
      <c r="L119" s="319"/>
      <c r="M119" s="319"/>
      <c r="N119" s="319"/>
      <c r="O119" s="319"/>
      <c r="P119" s="319"/>
      <c r="Q119" s="319"/>
      <c r="R119" s="319"/>
      <c r="S119" s="319"/>
      <c r="T119" s="329"/>
    </row>
    <row r="120" spans="1:24" s="68" customFormat="1" ht="24.75" customHeight="1" thickBot="1" thickTop="1">
      <c r="A120" s="353" t="s">
        <v>177</v>
      </c>
      <c r="B120" s="354"/>
      <c r="C120" s="354"/>
      <c r="D120" s="354"/>
      <c r="E120" s="35">
        <f>COUNTIF('隠しシート（記入不要）'!AI3:AJ3,"1")</f>
        <v>0</v>
      </c>
      <c r="F120" s="35">
        <f>COUNTIF('隠しシート（記入不要）'!AI3:AJ3,"2")</f>
        <v>0</v>
      </c>
      <c r="G120" s="1">
        <f>COUNTIF('隠しシート（記入不要）'!AI3:AJ3,"3")</f>
        <v>0</v>
      </c>
      <c r="H120" s="2"/>
      <c r="I120" s="2"/>
      <c r="J120" s="3"/>
      <c r="K120" s="3"/>
      <c r="L120" s="3"/>
      <c r="M120" s="3"/>
      <c r="N120" s="3"/>
      <c r="O120" s="3"/>
      <c r="P120" s="4"/>
      <c r="Q120" s="4"/>
      <c r="R120" s="4"/>
      <c r="S120" s="4"/>
      <c r="T120" s="5"/>
      <c r="U120" s="67"/>
      <c r="V120" s="67"/>
      <c r="W120" s="67"/>
      <c r="X120" s="67"/>
    </row>
    <row r="121" spans="1:20" s="40" customFormat="1" ht="24.75" customHeight="1" thickBot="1" thickTop="1">
      <c r="A121" s="49"/>
      <c r="B121" s="336" t="s">
        <v>21</v>
      </c>
      <c r="C121" s="337"/>
      <c r="D121" s="337"/>
      <c r="E121" s="337"/>
      <c r="F121" s="337"/>
      <c r="G121" s="337"/>
      <c r="H121" s="337"/>
      <c r="I121" s="337"/>
      <c r="J121" s="337"/>
      <c r="K121" s="337"/>
      <c r="L121" s="337"/>
      <c r="M121" s="337"/>
      <c r="N121" s="337"/>
      <c r="O121" s="337"/>
      <c r="P121" s="337"/>
      <c r="Q121" s="337"/>
      <c r="R121" s="337"/>
      <c r="S121" s="337"/>
      <c r="T121" s="338"/>
    </row>
    <row r="122" spans="1:20" s="40" customFormat="1" ht="6.75" customHeight="1" thickBot="1" thickTop="1">
      <c r="A122" s="318"/>
      <c r="B122" s="319"/>
      <c r="C122" s="319"/>
      <c r="D122" s="319"/>
      <c r="E122" s="319"/>
      <c r="F122" s="319"/>
      <c r="G122" s="319"/>
      <c r="H122" s="319"/>
      <c r="I122" s="319"/>
      <c r="J122" s="319"/>
      <c r="K122" s="319"/>
      <c r="L122" s="319"/>
      <c r="M122" s="319"/>
      <c r="N122" s="319"/>
      <c r="O122" s="319"/>
      <c r="P122" s="319"/>
      <c r="Q122" s="319"/>
      <c r="R122" s="319"/>
      <c r="S122" s="319"/>
      <c r="T122" s="329"/>
    </row>
    <row r="123" spans="1:20" s="65" customFormat="1" ht="55.5" customHeight="1" thickTop="1">
      <c r="A123" s="303" t="s">
        <v>139</v>
      </c>
      <c r="B123" s="322"/>
      <c r="C123" s="50"/>
      <c r="D123" s="73" t="s">
        <v>201</v>
      </c>
      <c r="E123" s="52"/>
      <c r="F123" s="52"/>
      <c r="G123" s="52"/>
      <c r="H123" s="309"/>
      <c r="I123" s="310"/>
      <c r="J123" s="310"/>
      <c r="K123" s="310"/>
      <c r="L123" s="310"/>
      <c r="M123" s="310"/>
      <c r="N123" s="310"/>
      <c r="O123" s="311"/>
      <c r="P123" s="53"/>
      <c r="Q123" s="53"/>
      <c r="R123" s="53"/>
      <c r="S123" s="53"/>
      <c r="T123" s="53"/>
    </row>
    <row r="124" spans="1:20" s="65" customFormat="1" ht="55.5" customHeight="1">
      <c r="A124" s="323"/>
      <c r="B124" s="324"/>
      <c r="C124" s="54"/>
      <c r="D124" s="66" t="s">
        <v>437</v>
      </c>
      <c r="E124" s="72"/>
      <c r="F124" s="72"/>
      <c r="G124" s="72"/>
      <c r="H124" s="312"/>
      <c r="I124" s="313"/>
      <c r="J124" s="313"/>
      <c r="K124" s="313"/>
      <c r="L124" s="313"/>
      <c r="M124" s="313"/>
      <c r="N124" s="313"/>
      <c r="O124" s="314"/>
      <c r="P124" s="57"/>
      <c r="Q124" s="57"/>
      <c r="R124" s="57"/>
      <c r="S124" s="57"/>
      <c r="T124" s="57"/>
    </row>
    <row r="125" spans="1:20" ht="45" customHeight="1" thickBot="1">
      <c r="A125" s="325"/>
      <c r="B125" s="326"/>
      <c r="C125" s="59"/>
      <c r="D125" s="70" t="s">
        <v>300</v>
      </c>
      <c r="E125" s="74"/>
      <c r="F125" s="74"/>
      <c r="G125" s="74"/>
      <c r="H125" s="315"/>
      <c r="I125" s="316"/>
      <c r="J125" s="316"/>
      <c r="K125" s="316"/>
      <c r="L125" s="316"/>
      <c r="M125" s="316"/>
      <c r="N125" s="316"/>
      <c r="O125" s="317"/>
      <c r="P125" s="62"/>
      <c r="Q125" s="62"/>
      <c r="R125" s="62"/>
      <c r="S125" s="62"/>
      <c r="T125" s="62"/>
    </row>
    <row r="126" spans="1:20" s="40" customFormat="1" ht="6.75" customHeight="1" thickBot="1" thickTop="1">
      <c r="A126" s="318"/>
      <c r="B126" s="319"/>
      <c r="C126" s="319"/>
      <c r="D126" s="319"/>
      <c r="E126" s="319"/>
      <c r="F126" s="319"/>
      <c r="G126" s="319"/>
      <c r="H126" s="319"/>
      <c r="I126" s="319"/>
      <c r="J126" s="319"/>
      <c r="K126" s="319"/>
      <c r="L126" s="319"/>
      <c r="M126" s="319"/>
      <c r="N126" s="319"/>
      <c r="O126" s="319"/>
      <c r="P126" s="319"/>
      <c r="Q126" s="319"/>
      <c r="R126" s="319"/>
      <c r="S126" s="319"/>
      <c r="T126" s="329"/>
    </row>
    <row r="127" spans="1:20" ht="54.75" customHeight="1" thickTop="1">
      <c r="A127" s="303" t="s">
        <v>140</v>
      </c>
      <c r="B127" s="322"/>
      <c r="C127" s="50"/>
      <c r="D127" s="75" t="s">
        <v>363</v>
      </c>
      <c r="E127" s="52"/>
      <c r="F127" s="52"/>
      <c r="G127" s="52"/>
      <c r="H127" s="339"/>
      <c r="I127" s="340"/>
      <c r="J127" s="340"/>
      <c r="K127" s="340"/>
      <c r="L127" s="340"/>
      <c r="M127" s="340"/>
      <c r="N127" s="340"/>
      <c r="O127" s="341"/>
      <c r="P127" s="53"/>
      <c r="Q127" s="53"/>
      <c r="R127" s="53"/>
      <c r="S127" s="53"/>
      <c r="T127" s="53"/>
    </row>
    <row r="128" spans="1:20" ht="59.25" customHeight="1">
      <c r="A128" s="323"/>
      <c r="B128" s="324"/>
      <c r="C128" s="54"/>
      <c r="D128" s="69" t="s">
        <v>435</v>
      </c>
      <c r="E128" s="72"/>
      <c r="F128" s="72"/>
      <c r="G128" s="72"/>
      <c r="H128" s="342"/>
      <c r="I128" s="343"/>
      <c r="J128" s="343"/>
      <c r="K128" s="343"/>
      <c r="L128" s="343"/>
      <c r="M128" s="343"/>
      <c r="N128" s="343"/>
      <c r="O128" s="344"/>
      <c r="P128" s="57"/>
      <c r="Q128" s="57"/>
      <c r="R128" s="57"/>
      <c r="S128" s="57"/>
      <c r="T128" s="57"/>
    </row>
    <row r="129" spans="1:20" ht="59.25" customHeight="1">
      <c r="A129" s="323"/>
      <c r="B129" s="324"/>
      <c r="C129" s="54"/>
      <c r="D129" s="51" t="s">
        <v>436</v>
      </c>
      <c r="E129" s="72"/>
      <c r="F129" s="72"/>
      <c r="G129" s="72"/>
      <c r="H129" s="342"/>
      <c r="I129" s="343"/>
      <c r="J129" s="343"/>
      <c r="K129" s="343"/>
      <c r="L129" s="343"/>
      <c r="M129" s="343"/>
      <c r="N129" s="343"/>
      <c r="O129" s="344"/>
      <c r="P129" s="57"/>
      <c r="Q129" s="57"/>
      <c r="R129" s="57"/>
      <c r="S129" s="57"/>
      <c r="T129" s="57"/>
    </row>
    <row r="130" spans="1:20" ht="44.25" customHeight="1" thickBot="1">
      <c r="A130" s="325"/>
      <c r="B130" s="326"/>
      <c r="C130" s="59"/>
      <c r="D130" s="70" t="s">
        <v>300</v>
      </c>
      <c r="E130" s="74"/>
      <c r="F130" s="74"/>
      <c r="G130" s="74"/>
      <c r="H130" s="345"/>
      <c r="I130" s="346"/>
      <c r="J130" s="346"/>
      <c r="K130" s="346"/>
      <c r="L130" s="346"/>
      <c r="M130" s="346"/>
      <c r="N130" s="346"/>
      <c r="O130" s="347"/>
      <c r="P130" s="62"/>
      <c r="Q130" s="62"/>
      <c r="R130" s="62"/>
      <c r="S130" s="62"/>
      <c r="T130" s="62"/>
    </row>
    <row r="131" spans="1:20" s="40" customFormat="1" ht="6.75" customHeight="1" thickBot="1" thickTop="1">
      <c r="A131" s="318"/>
      <c r="B131" s="319"/>
      <c r="C131" s="319"/>
      <c r="D131" s="319"/>
      <c r="E131" s="319"/>
      <c r="F131" s="319"/>
      <c r="G131" s="319"/>
      <c r="H131" s="319"/>
      <c r="I131" s="319"/>
      <c r="J131" s="319"/>
      <c r="K131" s="319"/>
      <c r="L131" s="319"/>
      <c r="M131" s="319"/>
      <c r="N131" s="319"/>
      <c r="O131" s="319"/>
      <c r="P131" s="319"/>
      <c r="Q131" s="319"/>
      <c r="R131" s="319"/>
      <c r="S131" s="319"/>
      <c r="T131" s="329"/>
    </row>
    <row r="132" spans="1:20" ht="51" customHeight="1" thickTop="1">
      <c r="A132" s="303" t="s">
        <v>141</v>
      </c>
      <c r="B132" s="322"/>
      <c r="C132" s="50"/>
      <c r="D132" s="75" t="s">
        <v>438</v>
      </c>
      <c r="E132" s="52"/>
      <c r="F132" s="52"/>
      <c r="G132" s="52"/>
      <c r="H132" s="309"/>
      <c r="I132" s="310"/>
      <c r="J132" s="310"/>
      <c r="K132" s="310"/>
      <c r="L132" s="310"/>
      <c r="M132" s="310"/>
      <c r="N132" s="310"/>
      <c r="O132" s="310"/>
      <c r="P132" s="53"/>
      <c r="Q132" s="53"/>
      <c r="R132" s="53"/>
      <c r="S132" s="53"/>
      <c r="T132" s="53"/>
    </row>
    <row r="133" spans="1:20" ht="53.25" customHeight="1">
      <c r="A133" s="323"/>
      <c r="B133" s="324"/>
      <c r="C133" s="54"/>
      <c r="D133" s="69" t="s">
        <v>439</v>
      </c>
      <c r="E133" s="72"/>
      <c r="F133" s="72"/>
      <c r="G133" s="72"/>
      <c r="H133" s="312"/>
      <c r="I133" s="313"/>
      <c r="J133" s="313"/>
      <c r="K133" s="313"/>
      <c r="L133" s="313"/>
      <c r="M133" s="313"/>
      <c r="N133" s="313"/>
      <c r="O133" s="313"/>
      <c r="P133" s="57"/>
      <c r="Q133" s="57"/>
      <c r="R133" s="57"/>
      <c r="S133" s="57"/>
      <c r="T133" s="57"/>
    </row>
    <row r="134" spans="1:20" ht="49.5" customHeight="1">
      <c r="A134" s="323"/>
      <c r="B134" s="324"/>
      <c r="C134" s="54"/>
      <c r="D134" s="51" t="s">
        <v>440</v>
      </c>
      <c r="E134" s="72"/>
      <c r="F134" s="72"/>
      <c r="G134" s="72"/>
      <c r="H134" s="312"/>
      <c r="I134" s="313"/>
      <c r="J134" s="313"/>
      <c r="K134" s="313"/>
      <c r="L134" s="313"/>
      <c r="M134" s="313"/>
      <c r="N134" s="313"/>
      <c r="O134" s="313"/>
      <c r="P134" s="57"/>
      <c r="Q134" s="57"/>
      <c r="R134" s="57"/>
      <c r="S134" s="57"/>
      <c r="T134" s="57"/>
    </row>
    <row r="135" spans="1:20" ht="46.5" customHeight="1" thickBot="1">
      <c r="A135" s="325"/>
      <c r="B135" s="326"/>
      <c r="C135" s="59"/>
      <c r="D135" s="70" t="s">
        <v>300</v>
      </c>
      <c r="E135" s="74"/>
      <c r="F135" s="74"/>
      <c r="G135" s="74"/>
      <c r="H135" s="315"/>
      <c r="I135" s="316"/>
      <c r="J135" s="316"/>
      <c r="K135" s="316"/>
      <c r="L135" s="316"/>
      <c r="M135" s="316"/>
      <c r="N135" s="316"/>
      <c r="O135" s="316"/>
      <c r="P135" s="62"/>
      <c r="Q135" s="62"/>
      <c r="R135" s="62"/>
      <c r="S135" s="62"/>
      <c r="T135" s="62"/>
    </row>
    <row r="136" spans="1:20" s="40" customFormat="1" ht="6.75" customHeight="1" thickBot="1" thickTop="1">
      <c r="A136" s="318"/>
      <c r="B136" s="319"/>
      <c r="C136" s="319"/>
      <c r="D136" s="319"/>
      <c r="E136" s="319"/>
      <c r="F136" s="319"/>
      <c r="G136" s="319"/>
      <c r="H136" s="319"/>
      <c r="I136" s="319"/>
      <c r="J136" s="319"/>
      <c r="K136" s="319"/>
      <c r="L136" s="319"/>
      <c r="M136" s="319"/>
      <c r="N136" s="319"/>
      <c r="O136" s="319"/>
      <c r="P136" s="320"/>
      <c r="Q136" s="320"/>
      <c r="R136" s="320"/>
      <c r="S136" s="320"/>
      <c r="T136" s="321"/>
    </row>
    <row r="137" spans="1:20" s="65" customFormat="1" ht="45.75" customHeight="1" thickTop="1">
      <c r="A137" s="303" t="s">
        <v>142</v>
      </c>
      <c r="B137" s="322"/>
      <c r="C137" s="50"/>
      <c r="D137" s="64" t="s">
        <v>441</v>
      </c>
      <c r="E137" s="52"/>
      <c r="F137" s="52"/>
      <c r="G137" s="52"/>
      <c r="H137" s="309"/>
      <c r="I137" s="310"/>
      <c r="J137" s="310"/>
      <c r="K137" s="310"/>
      <c r="L137" s="310"/>
      <c r="M137" s="310"/>
      <c r="N137" s="310"/>
      <c r="O137" s="310"/>
      <c r="P137" s="53"/>
      <c r="Q137" s="53"/>
      <c r="R137" s="53"/>
      <c r="S137" s="53"/>
      <c r="T137" s="53"/>
    </row>
    <row r="138" spans="1:20" s="65" customFormat="1" ht="49.5" customHeight="1">
      <c r="A138" s="323"/>
      <c r="B138" s="324"/>
      <c r="C138" s="54"/>
      <c r="D138" s="71" t="s">
        <v>202</v>
      </c>
      <c r="E138" s="72"/>
      <c r="F138" s="72"/>
      <c r="G138" s="72"/>
      <c r="H138" s="312"/>
      <c r="I138" s="313"/>
      <c r="J138" s="313"/>
      <c r="K138" s="313"/>
      <c r="L138" s="313"/>
      <c r="M138" s="313"/>
      <c r="N138" s="313"/>
      <c r="O138" s="313"/>
      <c r="P138" s="57"/>
      <c r="Q138" s="57"/>
      <c r="R138" s="57"/>
      <c r="S138" s="57"/>
      <c r="T138" s="57"/>
    </row>
    <row r="139" spans="1:20" s="65" customFormat="1" ht="58.5" customHeight="1">
      <c r="A139" s="323"/>
      <c r="B139" s="324"/>
      <c r="C139" s="54"/>
      <c r="D139" s="69" t="s">
        <v>442</v>
      </c>
      <c r="E139" s="72"/>
      <c r="F139" s="72"/>
      <c r="G139" s="72"/>
      <c r="H139" s="312"/>
      <c r="I139" s="313"/>
      <c r="J139" s="313"/>
      <c r="K139" s="313"/>
      <c r="L139" s="313"/>
      <c r="M139" s="313"/>
      <c r="N139" s="313"/>
      <c r="O139" s="313"/>
      <c r="P139" s="57"/>
      <c r="Q139" s="57"/>
      <c r="R139" s="57"/>
      <c r="S139" s="57"/>
      <c r="T139" s="57"/>
    </row>
    <row r="140" spans="1:20" s="65" customFormat="1" ht="45" customHeight="1">
      <c r="A140" s="323"/>
      <c r="B140" s="324"/>
      <c r="C140" s="54"/>
      <c r="D140" s="69" t="s">
        <v>443</v>
      </c>
      <c r="E140" s="72"/>
      <c r="F140" s="72"/>
      <c r="G140" s="72"/>
      <c r="H140" s="312"/>
      <c r="I140" s="313"/>
      <c r="J140" s="313"/>
      <c r="K140" s="313"/>
      <c r="L140" s="313"/>
      <c r="M140" s="313"/>
      <c r="N140" s="313"/>
      <c r="O140" s="313"/>
      <c r="P140" s="57"/>
      <c r="Q140" s="57"/>
      <c r="R140" s="57"/>
      <c r="S140" s="57"/>
      <c r="T140" s="57"/>
    </row>
    <row r="141" spans="1:20" s="65" customFormat="1" ht="80.25" customHeight="1">
      <c r="A141" s="323"/>
      <c r="B141" s="324"/>
      <c r="C141" s="54"/>
      <c r="D141" s="69" t="s">
        <v>444</v>
      </c>
      <c r="E141" s="72"/>
      <c r="F141" s="72"/>
      <c r="G141" s="72"/>
      <c r="H141" s="312"/>
      <c r="I141" s="313"/>
      <c r="J141" s="313"/>
      <c r="K141" s="313"/>
      <c r="L141" s="313"/>
      <c r="M141" s="313"/>
      <c r="N141" s="313"/>
      <c r="O141" s="313"/>
      <c r="P141" s="57"/>
      <c r="Q141" s="57"/>
      <c r="R141" s="57"/>
      <c r="S141" s="57"/>
      <c r="T141" s="57"/>
    </row>
    <row r="142" spans="1:20" s="65" customFormat="1" ht="60.75" customHeight="1">
      <c r="A142" s="323"/>
      <c r="B142" s="324"/>
      <c r="C142" s="54"/>
      <c r="D142" s="69" t="s">
        <v>445</v>
      </c>
      <c r="E142" s="72"/>
      <c r="F142" s="72"/>
      <c r="G142" s="72"/>
      <c r="H142" s="312"/>
      <c r="I142" s="313"/>
      <c r="J142" s="313"/>
      <c r="K142" s="313"/>
      <c r="L142" s="313"/>
      <c r="M142" s="313"/>
      <c r="N142" s="313"/>
      <c r="O142" s="313"/>
      <c r="P142" s="57"/>
      <c r="Q142" s="57"/>
      <c r="R142" s="57"/>
      <c r="S142" s="57"/>
      <c r="T142" s="57"/>
    </row>
    <row r="143" spans="1:20" s="65" customFormat="1" ht="49.5" customHeight="1">
      <c r="A143" s="323"/>
      <c r="B143" s="324"/>
      <c r="C143" s="54"/>
      <c r="D143" s="51" t="s">
        <v>446</v>
      </c>
      <c r="E143" s="72"/>
      <c r="F143" s="72"/>
      <c r="G143" s="72"/>
      <c r="H143" s="312"/>
      <c r="I143" s="313"/>
      <c r="J143" s="313"/>
      <c r="K143" s="313"/>
      <c r="L143" s="313"/>
      <c r="M143" s="313"/>
      <c r="N143" s="313"/>
      <c r="O143" s="313"/>
      <c r="P143" s="57"/>
      <c r="Q143" s="57"/>
      <c r="R143" s="57"/>
      <c r="S143" s="57"/>
      <c r="T143" s="57"/>
    </row>
    <row r="144" spans="1:20" s="65" customFormat="1" ht="39" customHeight="1" thickBot="1">
      <c r="A144" s="325"/>
      <c r="B144" s="326"/>
      <c r="C144" s="59"/>
      <c r="D144" s="70" t="s">
        <v>300</v>
      </c>
      <c r="E144" s="74"/>
      <c r="F144" s="74"/>
      <c r="G144" s="74"/>
      <c r="H144" s="315"/>
      <c r="I144" s="316"/>
      <c r="J144" s="316"/>
      <c r="K144" s="316"/>
      <c r="L144" s="316"/>
      <c r="M144" s="316"/>
      <c r="N144" s="316"/>
      <c r="O144" s="316"/>
      <c r="P144" s="62"/>
      <c r="Q144" s="62"/>
      <c r="R144" s="62"/>
      <c r="S144" s="62"/>
      <c r="T144" s="62"/>
    </row>
    <row r="145" spans="1:20" s="40" customFormat="1" ht="6.75" customHeight="1" thickBot="1" thickTop="1">
      <c r="A145" s="318"/>
      <c r="B145" s="319"/>
      <c r="C145" s="319"/>
      <c r="D145" s="319"/>
      <c r="E145" s="319"/>
      <c r="F145" s="319"/>
      <c r="G145" s="319"/>
      <c r="H145" s="319"/>
      <c r="I145" s="319"/>
      <c r="J145" s="319"/>
      <c r="K145" s="319"/>
      <c r="L145" s="319"/>
      <c r="M145" s="319"/>
      <c r="N145" s="319"/>
      <c r="O145" s="319"/>
      <c r="P145" s="320"/>
      <c r="Q145" s="320"/>
      <c r="R145" s="320"/>
      <c r="S145" s="320"/>
      <c r="T145" s="321"/>
    </row>
    <row r="146" spans="1:20" ht="59.25" customHeight="1" thickTop="1">
      <c r="A146" s="303" t="s">
        <v>143</v>
      </c>
      <c r="B146" s="304"/>
      <c r="C146" s="50"/>
      <c r="D146" s="64" t="s">
        <v>447</v>
      </c>
      <c r="E146" s="52"/>
      <c r="F146" s="52"/>
      <c r="G146" s="52"/>
      <c r="H146" s="309"/>
      <c r="I146" s="310"/>
      <c r="J146" s="310"/>
      <c r="K146" s="310"/>
      <c r="L146" s="310"/>
      <c r="M146" s="310"/>
      <c r="N146" s="310"/>
      <c r="O146" s="311"/>
      <c r="P146" s="53"/>
      <c r="Q146" s="53"/>
      <c r="R146" s="53"/>
      <c r="S146" s="53"/>
      <c r="T146" s="53"/>
    </row>
    <row r="147" spans="1:20" s="65" customFormat="1" ht="44.25" customHeight="1">
      <c r="A147" s="305"/>
      <c r="B147" s="306"/>
      <c r="C147" s="54"/>
      <c r="D147" s="71" t="s">
        <v>203</v>
      </c>
      <c r="E147" s="72"/>
      <c r="F147" s="72"/>
      <c r="G147" s="72"/>
      <c r="H147" s="312"/>
      <c r="I147" s="313"/>
      <c r="J147" s="313"/>
      <c r="K147" s="313"/>
      <c r="L147" s="313"/>
      <c r="M147" s="313"/>
      <c r="N147" s="313"/>
      <c r="O147" s="314"/>
      <c r="P147" s="57"/>
      <c r="Q147" s="57"/>
      <c r="R147" s="57"/>
      <c r="S147" s="57"/>
      <c r="T147" s="57"/>
    </row>
    <row r="148" spans="1:20" s="65" customFormat="1" ht="64.5" customHeight="1">
      <c r="A148" s="305"/>
      <c r="B148" s="306"/>
      <c r="C148" s="54"/>
      <c r="D148" s="69" t="s">
        <v>448</v>
      </c>
      <c r="E148" s="72"/>
      <c r="F148" s="72"/>
      <c r="G148" s="72"/>
      <c r="H148" s="312"/>
      <c r="I148" s="313"/>
      <c r="J148" s="313"/>
      <c r="K148" s="313"/>
      <c r="L148" s="313"/>
      <c r="M148" s="313"/>
      <c r="N148" s="313"/>
      <c r="O148" s="314"/>
      <c r="P148" s="57"/>
      <c r="Q148" s="57"/>
      <c r="R148" s="57"/>
      <c r="S148" s="57"/>
      <c r="T148" s="57"/>
    </row>
    <row r="149" spans="1:20" s="65" customFormat="1" ht="47.25" customHeight="1">
      <c r="A149" s="305"/>
      <c r="B149" s="306"/>
      <c r="C149" s="54"/>
      <c r="D149" s="69" t="s">
        <v>449</v>
      </c>
      <c r="E149" s="72"/>
      <c r="F149" s="72"/>
      <c r="G149" s="72"/>
      <c r="H149" s="312"/>
      <c r="I149" s="313"/>
      <c r="J149" s="313"/>
      <c r="K149" s="313"/>
      <c r="L149" s="313"/>
      <c r="M149" s="313"/>
      <c r="N149" s="313"/>
      <c r="O149" s="314"/>
      <c r="P149" s="57"/>
      <c r="Q149" s="57"/>
      <c r="R149" s="57"/>
      <c r="S149" s="57"/>
      <c r="T149" s="57"/>
    </row>
    <row r="150" spans="1:20" s="65" customFormat="1" ht="51" customHeight="1">
      <c r="A150" s="305"/>
      <c r="B150" s="306"/>
      <c r="C150" s="54"/>
      <c r="D150" s="69" t="s">
        <v>450</v>
      </c>
      <c r="E150" s="72"/>
      <c r="F150" s="72"/>
      <c r="G150" s="72"/>
      <c r="H150" s="312"/>
      <c r="I150" s="313"/>
      <c r="J150" s="313"/>
      <c r="K150" s="313"/>
      <c r="L150" s="313"/>
      <c r="M150" s="313"/>
      <c r="N150" s="313"/>
      <c r="O150" s="314"/>
      <c r="P150" s="57"/>
      <c r="Q150" s="57"/>
      <c r="R150" s="57"/>
      <c r="S150" s="57"/>
      <c r="T150" s="57"/>
    </row>
    <row r="151" spans="1:20" s="65" customFormat="1" ht="60.75" customHeight="1">
      <c r="A151" s="305"/>
      <c r="B151" s="306"/>
      <c r="C151" s="54"/>
      <c r="D151" s="69" t="s">
        <v>451</v>
      </c>
      <c r="E151" s="72"/>
      <c r="F151" s="72"/>
      <c r="G151" s="72"/>
      <c r="H151" s="312"/>
      <c r="I151" s="313"/>
      <c r="J151" s="313"/>
      <c r="K151" s="313"/>
      <c r="L151" s="313"/>
      <c r="M151" s="313"/>
      <c r="N151" s="313"/>
      <c r="O151" s="314"/>
      <c r="P151" s="57"/>
      <c r="Q151" s="57"/>
      <c r="R151" s="57"/>
      <c r="S151" s="57"/>
      <c r="T151" s="57"/>
    </row>
    <row r="152" spans="1:20" s="65" customFormat="1" ht="59.25" customHeight="1" thickBot="1">
      <c r="A152" s="307"/>
      <c r="B152" s="308"/>
      <c r="C152" s="59"/>
      <c r="D152" s="80" t="s">
        <v>452</v>
      </c>
      <c r="E152" s="74"/>
      <c r="F152" s="74"/>
      <c r="G152" s="74"/>
      <c r="H152" s="315"/>
      <c r="I152" s="316"/>
      <c r="J152" s="316"/>
      <c r="K152" s="316"/>
      <c r="L152" s="316"/>
      <c r="M152" s="316"/>
      <c r="N152" s="316"/>
      <c r="O152" s="317"/>
      <c r="P152" s="62"/>
      <c r="Q152" s="62"/>
      <c r="R152" s="62"/>
      <c r="S152" s="62"/>
      <c r="T152" s="62"/>
    </row>
    <row r="153" spans="1:20" s="65" customFormat="1" ht="48.75" customHeight="1" thickTop="1">
      <c r="A153" s="303" t="s">
        <v>8</v>
      </c>
      <c r="B153" s="322"/>
      <c r="C153" s="50"/>
      <c r="D153" s="81" t="s">
        <v>453</v>
      </c>
      <c r="E153" s="79"/>
      <c r="F153" s="79"/>
      <c r="G153" s="79"/>
      <c r="H153" s="309"/>
      <c r="I153" s="310"/>
      <c r="J153" s="310"/>
      <c r="K153" s="310"/>
      <c r="L153" s="310"/>
      <c r="M153" s="310"/>
      <c r="N153" s="310"/>
      <c r="O153" s="311"/>
      <c r="P153" s="53"/>
      <c r="Q153" s="53"/>
      <c r="R153" s="53"/>
      <c r="S153" s="53"/>
      <c r="T153" s="53"/>
    </row>
    <row r="154" spans="1:20" s="65" customFormat="1" ht="49.5" customHeight="1">
      <c r="A154" s="323"/>
      <c r="B154" s="324"/>
      <c r="C154" s="54"/>
      <c r="D154" s="69" t="s">
        <v>454</v>
      </c>
      <c r="E154" s="72"/>
      <c r="F154" s="72"/>
      <c r="G154" s="72"/>
      <c r="H154" s="312"/>
      <c r="I154" s="313"/>
      <c r="J154" s="313"/>
      <c r="K154" s="313"/>
      <c r="L154" s="313"/>
      <c r="M154" s="313"/>
      <c r="N154" s="313"/>
      <c r="O154" s="314"/>
      <c r="P154" s="57"/>
      <c r="Q154" s="57"/>
      <c r="R154" s="57"/>
      <c r="S154" s="57"/>
      <c r="T154" s="57"/>
    </row>
    <row r="155" spans="1:20" s="65" customFormat="1" ht="49.5" customHeight="1">
      <c r="A155" s="323"/>
      <c r="B155" s="324"/>
      <c r="C155" s="54"/>
      <c r="D155" s="51" t="s">
        <v>455</v>
      </c>
      <c r="E155" s="72"/>
      <c r="F155" s="72"/>
      <c r="G155" s="72"/>
      <c r="H155" s="312"/>
      <c r="I155" s="313"/>
      <c r="J155" s="313"/>
      <c r="K155" s="313"/>
      <c r="L155" s="313"/>
      <c r="M155" s="313"/>
      <c r="N155" s="313"/>
      <c r="O155" s="314"/>
      <c r="P155" s="57"/>
      <c r="Q155" s="57"/>
      <c r="R155" s="57"/>
      <c r="S155" s="57"/>
      <c r="T155" s="57"/>
    </row>
    <row r="156" spans="1:20" s="65" customFormat="1" ht="42.75" customHeight="1" thickBot="1">
      <c r="A156" s="325"/>
      <c r="B156" s="326"/>
      <c r="C156" s="59"/>
      <c r="D156" s="70" t="s">
        <v>300</v>
      </c>
      <c r="E156" s="74"/>
      <c r="F156" s="74"/>
      <c r="G156" s="74"/>
      <c r="H156" s="315"/>
      <c r="I156" s="316"/>
      <c r="J156" s="316"/>
      <c r="K156" s="316"/>
      <c r="L156" s="316"/>
      <c r="M156" s="316"/>
      <c r="N156" s="316"/>
      <c r="O156" s="317"/>
      <c r="P156" s="62"/>
      <c r="Q156" s="62"/>
      <c r="R156" s="62"/>
      <c r="S156" s="62"/>
      <c r="T156" s="62"/>
    </row>
    <row r="157" spans="1:20" s="40" customFormat="1" ht="6.75" customHeight="1" thickBot="1" thickTop="1">
      <c r="A157" s="318"/>
      <c r="B157" s="319"/>
      <c r="C157" s="319"/>
      <c r="D157" s="319"/>
      <c r="E157" s="319"/>
      <c r="F157" s="319"/>
      <c r="G157" s="319"/>
      <c r="H157" s="319"/>
      <c r="I157" s="319"/>
      <c r="J157" s="319"/>
      <c r="K157" s="319"/>
      <c r="L157" s="319"/>
      <c r="M157" s="319"/>
      <c r="N157" s="319"/>
      <c r="O157" s="319"/>
      <c r="P157" s="320"/>
      <c r="Q157" s="320"/>
      <c r="R157" s="320"/>
      <c r="S157" s="320"/>
      <c r="T157" s="321"/>
    </row>
    <row r="158" spans="1:20" s="65" customFormat="1" ht="39.75" customHeight="1" thickTop="1">
      <c r="A158" s="303" t="s">
        <v>144</v>
      </c>
      <c r="B158" s="322"/>
      <c r="C158" s="50"/>
      <c r="D158" s="64" t="s">
        <v>456</v>
      </c>
      <c r="E158" s="52"/>
      <c r="F158" s="52"/>
      <c r="G158" s="52"/>
      <c r="H158" s="309"/>
      <c r="I158" s="310"/>
      <c r="J158" s="310"/>
      <c r="K158" s="310"/>
      <c r="L158" s="310"/>
      <c r="M158" s="310"/>
      <c r="N158" s="310"/>
      <c r="O158" s="310"/>
      <c r="P158" s="53"/>
      <c r="Q158" s="53"/>
      <c r="R158" s="53"/>
      <c r="S158" s="53"/>
      <c r="T158" s="53"/>
    </row>
    <row r="159" spans="1:20" s="65" customFormat="1" ht="52.5" customHeight="1">
      <c r="A159" s="323"/>
      <c r="B159" s="324"/>
      <c r="C159" s="54"/>
      <c r="D159" s="71" t="s">
        <v>204</v>
      </c>
      <c r="E159" s="72"/>
      <c r="F159" s="72"/>
      <c r="G159" s="72"/>
      <c r="H159" s="312"/>
      <c r="I159" s="313"/>
      <c r="J159" s="313"/>
      <c r="K159" s="313"/>
      <c r="L159" s="313"/>
      <c r="M159" s="313"/>
      <c r="N159" s="313"/>
      <c r="O159" s="313"/>
      <c r="P159" s="57"/>
      <c r="Q159" s="57"/>
      <c r="R159" s="57"/>
      <c r="S159" s="57"/>
      <c r="T159" s="57"/>
    </row>
    <row r="160" spans="1:20" s="65" customFormat="1" ht="52.5" customHeight="1">
      <c r="A160" s="323"/>
      <c r="B160" s="324"/>
      <c r="C160" s="54"/>
      <c r="D160" s="73" t="s">
        <v>457</v>
      </c>
      <c r="E160" s="72"/>
      <c r="F160" s="72"/>
      <c r="G160" s="72"/>
      <c r="H160" s="312"/>
      <c r="I160" s="313"/>
      <c r="J160" s="313"/>
      <c r="K160" s="313"/>
      <c r="L160" s="313"/>
      <c r="M160" s="313"/>
      <c r="N160" s="313"/>
      <c r="O160" s="313"/>
      <c r="P160" s="57"/>
      <c r="Q160" s="57"/>
      <c r="R160" s="57"/>
      <c r="S160" s="57"/>
      <c r="T160" s="57"/>
    </row>
    <row r="161" spans="1:20" s="65" customFormat="1" ht="39.75" customHeight="1" thickBot="1">
      <c r="A161" s="325"/>
      <c r="B161" s="326"/>
      <c r="C161" s="59"/>
      <c r="D161" s="70" t="s">
        <v>300</v>
      </c>
      <c r="E161" s="74"/>
      <c r="F161" s="74"/>
      <c r="G161" s="74"/>
      <c r="H161" s="315"/>
      <c r="I161" s="316"/>
      <c r="J161" s="316"/>
      <c r="K161" s="316"/>
      <c r="L161" s="316"/>
      <c r="M161" s="316"/>
      <c r="N161" s="316"/>
      <c r="O161" s="316"/>
      <c r="P161" s="62"/>
      <c r="Q161" s="62"/>
      <c r="R161" s="62"/>
      <c r="S161" s="62"/>
      <c r="T161" s="62"/>
    </row>
    <row r="162" spans="1:20" s="40" customFormat="1" ht="6.75" customHeight="1" thickBot="1" thickTop="1">
      <c r="A162" s="318"/>
      <c r="B162" s="319"/>
      <c r="C162" s="319"/>
      <c r="D162" s="319"/>
      <c r="E162" s="319"/>
      <c r="F162" s="319"/>
      <c r="G162" s="319"/>
      <c r="H162" s="319"/>
      <c r="I162" s="319"/>
      <c r="J162" s="319"/>
      <c r="K162" s="319"/>
      <c r="L162" s="319"/>
      <c r="M162" s="319"/>
      <c r="N162" s="319"/>
      <c r="O162" s="319"/>
      <c r="P162" s="319"/>
      <c r="Q162" s="319"/>
      <c r="R162" s="319"/>
      <c r="S162" s="319"/>
      <c r="T162" s="329"/>
    </row>
    <row r="163" spans="1:21" ht="50.25" customHeight="1" thickTop="1">
      <c r="A163" s="303" t="s">
        <v>145</v>
      </c>
      <c r="B163" s="322"/>
      <c r="C163" s="50"/>
      <c r="D163" s="75" t="s">
        <v>459</v>
      </c>
      <c r="E163" s="52"/>
      <c r="F163" s="52"/>
      <c r="G163" s="52"/>
      <c r="H163" s="309"/>
      <c r="I163" s="310"/>
      <c r="J163" s="310"/>
      <c r="K163" s="310"/>
      <c r="L163" s="310"/>
      <c r="M163" s="310"/>
      <c r="N163" s="310"/>
      <c r="O163" s="310"/>
      <c r="P163" s="53"/>
      <c r="Q163" s="53"/>
      <c r="R163" s="53"/>
      <c r="S163" s="53"/>
      <c r="T163" s="53"/>
      <c r="U163" s="82"/>
    </row>
    <row r="164" spans="1:21" ht="41.25" customHeight="1">
      <c r="A164" s="323"/>
      <c r="B164" s="324"/>
      <c r="C164" s="54"/>
      <c r="D164" s="69" t="s">
        <v>460</v>
      </c>
      <c r="E164" s="72"/>
      <c r="F164" s="72"/>
      <c r="G164" s="72"/>
      <c r="H164" s="312"/>
      <c r="I164" s="313"/>
      <c r="J164" s="313"/>
      <c r="K164" s="313"/>
      <c r="L164" s="313"/>
      <c r="M164" s="313"/>
      <c r="N164" s="313"/>
      <c r="O164" s="313"/>
      <c r="P164" s="57"/>
      <c r="Q164" s="57"/>
      <c r="R164" s="57"/>
      <c r="S164" s="57"/>
      <c r="T164" s="57"/>
      <c r="U164" s="82"/>
    </row>
    <row r="165" spans="1:21" ht="39.75" customHeight="1">
      <c r="A165" s="323"/>
      <c r="B165" s="324"/>
      <c r="C165" s="54"/>
      <c r="D165" s="69" t="s">
        <v>510</v>
      </c>
      <c r="E165" s="72"/>
      <c r="F165" s="72"/>
      <c r="G165" s="72"/>
      <c r="H165" s="312"/>
      <c r="I165" s="313"/>
      <c r="J165" s="313"/>
      <c r="K165" s="313"/>
      <c r="L165" s="313"/>
      <c r="M165" s="313"/>
      <c r="N165" s="313"/>
      <c r="O165" s="313"/>
      <c r="P165" s="57"/>
      <c r="Q165" s="57"/>
      <c r="R165" s="57"/>
      <c r="S165" s="57"/>
      <c r="T165" s="57"/>
      <c r="U165" s="82"/>
    </row>
    <row r="166" spans="1:21" ht="50.25" customHeight="1">
      <c r="A166" s="323"/>
      <c r="B166" s="324"/>
      <c r="C166" s="54"/>
      <c r="D166" s="69" t="s">
        <v>511</v>
      </c>
      <c r="E166" s="72"/>
      <c r="F166" s="72"/>
      <c r="G166" s="72"/>
      <c r="H166" s="312"/>
      <c r="I166" s="313"/>
      <c r="J166" s="313"/>
      <c r="K166" s="313"/>
      <c r="L166" s="313"/>
      <c r="M166" s="313"/>
      <c r="N166" s="313"/>
      <c r="O166" s="313"/>
      <c r="P166" s="57"/>
      <c r="Q166" s="57"/>
      <c r="R166" s="57"/>
      <c r="S166" s="57"/>
      <c r="T166" s="57"/>
      <c r="U166" s="82"/>
    </row>
    <row r="167" spans="1:21" ht="52.5" customHeight="1">
      <c r="A167" s="323"/>
      <c r="B167" s="324"/>
      <c r="C167" s="54"/>
      <c r="D167" s="69" t="s">
        <v>512</v>
      </c>
      <c r="E167" s="72"/>
      <c r="F167" s="72"/>
      <c r="G167" s="72"/>
      <c r="H167" s="312"/>
      <c r="I167" s="313"/>
      <c r="J167" s="313"/>
      <c r="K167" s="313"/>
      <c r="L167" s="313"/>
      <c r="M167" s="313"/>
      <c r="N167" s="313"/>
      <c r="O167" s="313"/>
      <c r="P167" s="57"/>
      <c r="Q167" s="57"/>
      <c r="R167" s="57"/>
      <c r="S167" s="57"/>
      <c r="T167" s="57"/>
      <c r="U167" s="82"/>
    </row>
    <row r="168" spans="1:21" ht="53.25" customHeight="1">
      <c r="A168" s="323"/>
      <c r="B168" s="324"/>
      <c r="C168" s="54"/>
      <c r="D168" s="69" t="s">
        <v>513</v>
      </c>
      <c r="E168" s="72"/>
      <c r="F168" s="72"/>
      <c r="G168" s="72"/>
      <c r="H168" s="312"/>
      <c r="I168" s="313"/>
      <c r="J168" s="313"/>
      <c r="K168" s="313"/>
      <c r="L168" s="313"/>
      <c r="M168" s="313"/>
      <c r="N168" s="313"/>
      <c r="O168" s="313"/>
      <c r="P168" s="57"/>
      <c r="Q168" s="57"/>
      <c r="R168" s="57"/>
      <c r="S168" s="57"/>
      <c r="T168" s="57"/>
      <c r="U168" s="82"/>
    </row>
    <row r="169" spans="1:21" ht="45" customHeight="1">
      <c r="A169" s="323"/>
      <c r="B169" s="324"/>
      <c r="C169" s="54"/>
      <c r="D169" s="51" t="s">
        <v>514</v>
      </c>
      <c r="E169" s="72"/>
      <c r="F169" s="72"/>
      <c r="G169" s="72"/>
      <c r="H169" s="312"/>
      <c r="I169" s="313"/>
      <c r="J169" s="313"/>
      <c r="K169" s="313"/>
      <c r="L169" s="313"/>
      <c r="M169" s="313"/>
      <c r="N169" s="313"/>
      <c r="O169" s="313"/>
      <c r="P169" s="57"/>
      <c r="Q169" s="57"/>
      <c r="R169" s="57"/>
      <c r="S169" s="57"/>
      <c r="T169" s="57"/>
      <c r="U169" s="82"/>
    </row>
    <row r="170" spans="1:21" ht="39" customHeight="1" thickBot="1">
      <c r="A170" s="325"/>
      <c r="B170" s="326"/>
      <c r="C170" s="59"/>
      <c r="D170" s="70" t="s">
        <v>300</v>
      </c>
      <c r="E170" s="74"/>
      <c r="F170" s="74"/>
      <c r="G170" s="74"/>
      <c r="H170" s="315"/>
      <c r="I170" s="316"/>
      <c r="J170" s="316"/>
      <c r="K170" s="316"/>
      <c r="L170" s="316"/>
      <c r="M170" s="316"/>
      <c r="N170" s="316"/>
      <c r="O170" s="316"/>
      <c r="P170" s="62"/>
      <c r="Q170" s="62"/>
      <c r="R170" s="62"/>
      <c r="S170" s="62"/>
      <c r="T170" s="62"/>
      <c r="U170" s="82"/>
    </row>
    <row r="171" spans="1:20" s="40" customFormat="1" ht="6.75" customHeight="1" thickBot="1" thickTop="1">
      <c r="A171" s="318"/>
      <c r="B171" s="319"/>
      <c r="C171" s="319"/>
      <c r="D171" s="319"/>
      <c r="E171" s="319"/>
      <c r="F171" s="319"/>
      <c r="G171" s="319"/>
      <c r="H171" s="319"/>
      <c r="I171" s="319"/>
      <c r="J171" s="319"/>
      <c r="K171" s="319"/>
      <c r="L171" s="319"/>
      <c r="M171" s="319"/>
      <c r="N171" s="319"/>
      <c r="O171" s="319"/>
      <c r="P171" s="319"/>
      <c r="Q171" s="319"/>
      <c r="R171" s="319"/>
      <c r="S171" s="319"/>
      <c r="T171" s="329"/>
    </row>
    <row r="172" spans="1:20" ht="50.25" customHeight="1" thickTop="1">
      <c r="A172" s="303" t="s">
        <v>146</v>
      </c>
      <c r="B172" s="322"/>
      <c r="C172" s="50"/>
      <c r="D172" s="75" t="s">
        <v>515</v>
      </c>
      <c r="E172" s="52"/>
      <c r="F172" s="52"/>
      <c r="G172" s="52"/>
      <c r="H172" s="309"/>
      <c r="I172" s="310"/>
      <c r="J172" s="310"/>
      <c r="K172" s="310"/>
      <c r="L172" s="310"/>
      <c r="M172" s="310"/>
      <c r="N172" s="310"/>
      <c r="O172" s="310"/>
      <c r="P172" s="53"/>
      <c r="Q172" s="53"/>
      <c r="R172" s="53"/>
      <c r="S172" s="53"/>
      <c r="T172" s="53"/>
    </row>
    <row r="173" spans="1:20" ht="73.5" customHeight="1">
      <c r="A173" s="323"/>
      <c r="B173" s="324"/>
      <c r="C173" s="54"/>
      <c r="D173" s="69" t="s">
        <v>516</v>
      </c>
      <c r="E173" s="72"/>
      <c r="F173" s="72"/>
      <c r="G173" s="72"/>
      <c r="H173" s="312"/>
      <c r="I173" s="313"/>
      <c r="J173" s="313"/>
      <c r="K173" s="313"/>
      <c r="L173" s="313"/>
      <c r="M173" s="313"/>
      <c r="N173" s="313"/>
      <c r="O173" s="313"/>
      <c r="P173" s="57"/>
      <c r="Q173" s="57"/>
      <c r="R173" s="57"/>
      <c r="S173" s="57"/>
      <c r="T173" s="57"/>
    </row>
    <row r="174" spans="1:20" ht="50.25" customHeight="1">
      <c r="A174" s="323"/>
      <c r="B174" s="324"/>
      <c r="C174" s="54"/>
      <c r="D174" s="69" t="s">
        <v>517</v>
      </c>
      <c r="E174" s="72"/>
      <c r="F174" s="72"/>
      <c r="G174" s="72"/>
      <c r="H174" s="312"/>
      <c r="I174" s="313"/>
      <c r="J174" s="313"/>
      <c r="K174" s="313"/>
      <c r="L174" s="313"/>
      <c r="M174" s="313"/>
      <c r="N174" s="313"/>
      <c r="O174" s="313"/>
      <c r="P174" s="57"/>
      <c r="Q174" s="57"/>
      <c r="R174" s="57"/>
      <c r="S174" s="57"/>
      <c r="T174" s="57"/>
    </row>
    <row r="175" spans="1:20" ht="40.5" customHeight="1">
      <c r="A175" s="323"/>
      <c r="B175" s="324"/>
      <c r="C175" s="54"/>
      <c r="D175" s="51" t="s">
        <v>518</v>
      </c>
      <c r="E175" s="72"/>
      <c r="F175" s="72"/>
      <c r="G175" s="72"/>
      <c r="H175" s="312"/>
      <c r="I175" s="313"/>
      <c r="J175" s="313"/>
      <c r="K175" s="313"/>
      <c r="L175" s="313"/>
      <c r="M175" s="313"/>
      <c r="N175" s="313"/>
      <c r="O175" s="313"/>
      <c r="P175" s="57"/>
      <c r="Q175" s="57"/>
      <c r="R175" s="57"/>
      <c r="S175" s="57"/>
      <c r="T175" s="57"/>
    </row>
    <row r="176" spans="1:20" ht="36" customHeight="1" thickBot="1">
      <c r="A176" s="325"/>
      <c r="B176" s="326"/>
      <c r="C176" s="59"/>
      <c r="D176" s="70" t="s">
        <v>300</v>
      </c>
      <c r="E176" s="74"/>
      <c r="F176" s="74"/>
      <c r="G176" s="74"/>
      <c r="H176" s="315"/>
      <c r="I176" s="316"/>
      <c r="J176" s="316"/>
      <c r="K176" s="316"/>
      <c r="L176" s="316"/>
      <c r="M176" s="316"/>
      <c r="N176" s="316"/>
      <c r="O176" s="316"/>
      <c r="P176" s="62"/>
      <c r="Q176" s="62"/>
      <c r="R176" s="62"/>
      <c r="S176" s="62"/>
      <c r="T176" s="62"/>
    </row>
    <row r="177" spans="1:20" s="40" customFormat="1" ht="6.75" customHeight="1" thickBot="1" thickTop="1">
      <c r="A177" s="318"/>
      <c r="B177" s="319"/>
      <c r="C177" s="319"/>
      <c r="D177" s="319"/>
      <c r="E177" s="319"/>
      <c r="F177" s="319"/>
      <c r="G177" s="319"/>
      <c r="H177" s="319"/>
      <c r="I177" s="319"/>
      <c r="J177" s="319"/>
      <c r="K177" s="319"/>
      <c r="L177" s="319"/>
      <c r="M177" s="319"/>
      <c r="N177" s="319"/>
      <c r="O177" s="319"/>
      <c r="P177" s="319"/>
      <c r="Q177" s="319"/>
      <c r="R177" s="319"/>
      <c r="S177" s="319"/>
      <c r="T177" s="329"/>
    </row>
    <row r="178" spans="1:20" s="65" customFormat="1" ht="57.75" customHeight="1" thickTop="1">
      <c r="A178" s="303" t="s">
        <v>147</v>
      </c>
      <c r="B178" s="322"/>
      <c r="C178" s="50"/>
      <c r="D178" s="73" t="s">
        <v>519</v>
      </c>
      <c r="E178" s="52"/>
      <c r="F178" s="52"/>
      <c r="G178" s="52"/>
      <c r="H178" s="309"/>
      <c r="I178" s="310"/>
      <c r="J178" s="310"/>
      <c r="K178" s="310"/>
      <c r="L178" s="310"/>
      <c r="M178" s="310"/>
      <c r="N178" s="310"/>
      <c r="O178" s="310"/>
      <c r="P178" s="53"/>
      <c r="Q178" s="53"/>
      <c r="R178" s="53"/>
      <c r="S178" s="53"/>
      <c r="T178" s="53"/>
    </row>
    <row r="179" spans="1:20" s="65" customFormat="1" ht="52.5" customHeight="1">
      <c r="A179" s="323"/>
      <c r="B179" s="324"/>
      <c r="C179" s="54"/>
      <c r="D179" s="71" t="s">
        <v>205</v>
      </c>
      <c r="E179" s="72"/>
      <c r="F179" s="72"/>
      <c r="G179" s="72"/>
      <c r="H179" s="312"/>
      <c r="I179" s="313"/>
      <c r="J179" s="313"/>
      <c r="K179" s="313"/>
      <c r="L179" s="313"/>
      <c r="M179" s="313"/>
      <c r="N179" s="313"/>
      <c r="O179" s="313"/>
      <c r="P179" s="57"/>
      <c r="Q179" s="57"/>
      <c r="R179" s="57"/>
      <c r="S179" s="57"/>
      <c r="T179" s="57"/>
    </row>
    <row r="180" spans="1:20" s="65" customFormat="1" ht="52.5" customHeight="1">
      <c r="A180" s="323"/>
      <c r="B180" s="324"/>
      <c r="C180" s="54"/>
      <c r="D180" s="73" t="s">
        <v>206</v>
      </c>
      <c r="E180" s="72"/>
      <c r="F180" s="72"/>
      <c r="G180" s="72"/>
      <c r="H180" s="312"/>
      <c r="I180" s="313"/>
      <c r="J180" s="313"/>
      <c r="K180" s="313"/>
      <c r="L180" s="313"/>
      <c r="M180" s="313"/>
      <c r="N180" s="313"/>
      <c r="O180" s="313"/>
      <c r="P180" s="57"/>
      <c r="Q180" s="57"/>
      <c r="R180" s="57"/>
      <c r="S180" s="57"/>
      <c r="T180" s="57"/>
    </row>
    <row r="181" spans="1:20" s="65" customFormat="1" ht="42.75" customHeight="1" thickBot="1">
      <c r="A181" s="325"/>
      <c r="B181" s="326"/>
      <c r="C181" s="59"/>
      <c r="D181" s="70" t="s">
        <v>300</v>
      </c>
      <c r="E181" s="74"/>
      <c r="F181" s="74"/>
      <c r="G181" s="74"/>
      <c r="H181" s="315"/>
      <c r="I181" s="316"/>
      <c r="J181" s="316"/>
      <c r="K181" s="316"/>
      <c r="L181" s="316"/>
      <c r="M181" s="316"/>
      <c r="N181" s="316"/>
      <c r="O181" s="316"/>
      <c r="P181" s="62"/>
      <c r="Q181" s="62"/>
      <c r="R181" s="62"/>
      <c r="S181" s="62"/>
      <c r="T181" s="62"/>
    </row>
    <row r="182" spans="1:20" s="40" customFormat="1" ht="6.75" customHeight="1" thickBot="1" thickTop="1">
      <c r="A182" s="318"/>
      <c r="B182" s="319"/>
      <c r="C182" s="319"/>
      <c r="D182" s="319"/>
      <c r="E182" s="320"/>
      <c r="F182" s="320"/>
      <c r="G182" s="320"/>
      <c r="H182" s="319"/>
      <c r="I182" s="319"/>
      <c r="J182" s="319"/>
      <c r="K182" s="319"/>
      <c r="L182" s="319"/>
      <c r="M182" s="319"/>
      <c r="N182" s="319"/>
      <c r="O182" s="319"/>
      <c r="P182" s="320"/>
      <c r="Q182" s="320"/>
      <c r="R182" s="320"/>
      <c r="S182" s="320"/>
      <c r="T182" s="321"/>
    </row>
    <row r="183" spans="1:21" s="65" customFormat="1" ht="53.25" customHeight="1" thickTop="1">
      <c r="A183" s="303" t="s">
        <v>148</v>
      </c>
      <c r="B183" s="322"/>
      <c r="C183" s="50"/>
      <c r="D183" s="64" t="s">
        <v>207</v>
      </c>
      <c r="E183" s="52"/>
      <c r="F183" s="52"/>
      <c r="G183" s="52"/>
      <c r="H183" s="309"/>
      <c r="I183" s="310"/>
      <c r="J183" s="310"/>
      <c r="K183" s="310"/>
      <c r="L183" s="310"/>
      <c r="M183" s="310"/>
      <c r="N183" s="310"/>
      <c r="O183" s="311"/>
      <c r="P183" s="53"/>
      <c r="Q183" s="53"/>
      <c r="R183" s="53"/>
      <c r="S183" s="53"/>
      <c r="T183" s="53"/>
      <c r="U183" s="56"/>
    </row>
    <row r="184" spans="1:20" s="65" customFormat="1" ht="60.75" customHeight="1">
      <c r="A184" s="323"/>
      <c r="B184" s="324"/>
      <c r="C184" s="54"/>
      <c r="D184" s="71" t="s">
        <v>603</v>
      </c>
      <c r="E184" s="72"/>
      <c r="F184" s="72"/>
      <c r="G184" s="72"/>
      <c r="H184" s="312"/>
      <c r="I184" s="313"/>
      <c r="J184" s="313"/>
      <c r="K184" s="313"/>
      <c r="L184" s="313"/>
      <c r="M184" s="313"/>
      <c r="N184" s="313"/>
      <c r="O184" s="314"/>
      <c r="P184" s="57"/>
      <c r="Q184" s="57"/>
      <c r="R184" s="57"/>
      <c r="S184" s="57"/>
      <c r="T184" s="57"/>
    </row>
    <row r="185" spans="1:20" s="65" customFormat="1" ht="51.75" customHeight="1">
      <c r="A185" s="323"/>
      <c r="B185" s="324"/>
      <c r="C185" s="54"/>
      <c r="D185" s="73" t="s">
        <v>208</v>
      </c>
      <c r="E185" s="72"/>
      <c r="F185" s="72"/>
      <c r="G185" s="72"/>
      <c r="H185" s="312"/>
      <c r="I185" s="313"/>
      <c r="J185" s="313"/>
      <c r="K185" s="313"/>
      <c r="L185" s="313"/>
      <c r="M185" s="313"/>
      <c r="N185" s="313"/>
      <c r="O185" s="314"/>
      <c r="P185" s="57"/>
      <c r="Q185" s="57"/>
      <c r="R185" s="57"/>
      <c r="S185" s="57"/>
      <c r="T185" s="57"/>
    </row>
    <row r="186" spans="1:20" s="65" customFormat="1" ht="36" customHeight="1" thickBot="1">
      <c r="A186" s="325"/>
      <c r="B186" s="326"/>
      <c r="C186" s="59"/>
      <c r="D186" s="70" t="s">
        <v>300</v>
      </c>
      <c r="E186" s="74"/>
      <c r="F186" s="74"/>
      <c r="G186" s="74"/>
      <c r="H186" s="315"/>
      <c r="I186" s="316"/>
      <c r="J186" s="316"/>
      <c r="K186" s="316"/>
      <c r="L186" s="316"/>
      <c r="M186" s="316"/>
      <c r="N186" s="316"/>
      <c r="O186" s="317"/>
      <c r="P186" s="62"/>
      <c r="Q186" s="62"/>
      <c r="R186" s="62"/>
      <c r="S186" s="62"/>
      <c r="T186" s="62"/>
    </row>
    <row r="187" spans="1:20" s="40" customFormat="1" ht="6.75" customHeight="1" thickBot="1" thickTop="1">
      <c r="A187" s="318"/>
      <c r="B187" s="319"/>
      <c r="C187" s="319"/>
      <c r="D187" s="319"/>
      <c r="E187" s="319"/>
      <c r="F187" s="319"/>
      <c r="G187" s="319"/>
      <c r="H187" s="319"/>
      <c r="I187" s="319"/>
      <c r="J187" s="319"/>
      <c r="K187" s="319"/>
      <c r="L187" s="319"/>
      <c r="M187" s="319"/>
      <c r="N187" s="319"/>
      <c r="O187" s="319"/>
      <c r="P187" s="319"/>
      <c r="Q187" s="319"/>
      <c r="R187" s="319"/>
      <c r="S187" s="319"/>
      <c r="T187" s="329"/>
    </row>
    <row r="188" spans="1:20" ht="48" customHeight="1" thickTop="1">
      <c r="A188" s="303" t="s">
        <v>149</v>
      </c>
      <c r="B188" s="322"/>
      <c r="C188" s="50"/>
      <c r="D188" s="75" t="s">
        <v>520</v>
      </c>
      <c r="E188" s="52"/>
      <c r="F188" s="52"/>
      <c r="G188" s="52"/>
      <c r="H188" s="309"/>
      <c r="I188" s="310"/>
      <c r="J188" s="310"/>
      <c r="K188" s="310"/>
      <c r="L188" s="310"/>
      <c r="M188" s="310"/>
      <c r="N188" s="310"/>
      <c r="O188" s="311"/>
      <c r="P188" s="53"/>
      <c r="Q188" s="53"/>
      <c r="R188" s="53"/>
      <c r="S188" s="53"/>
      <c r="T188" s="53"/>
    </row>
    <row r="189" spans="1:20" s="65" customFormat="1" ht="52.5" customHeight="1">
      <c r="A189" s="323"/>
      <c r="B189" s="324"/>
      <c r="C189" s="54"/>
      <c r="D189" s="71" t="s">
        <v>209</v>
      </c>
      <c r="E189" s="72"/>
      <c r="F189" s="72"/>
      <c r="G189" s="72"/>
      <c r="H189" s="312"/>
      <c r="I189" s="313"/>
      <c r="J189" s="313"/>
      <c r="K189" s="313"/>
      <c r="L189" s="313"/>
      <c r="M189" s="313"/>
      <c r="N189" s="313"/>
      <c r="O189" s="314"/>
      <c r="P189" s="57"/>
      <c r="Q189" s="57"/>
      <c r="R189" s="57"/>
      <c r="S189" s="57"/>
      <c r="T189" s="57"/>
    </row>
    <row r="190" spans="1:20" s="65" customFormat="1" ht="63" customHeight="1">
      <c r="A190" s="323"/>
      <c r="B190" s="324"/>
      <c r="C190" s="54"/>
      <c r="D190" s="71" t="s">
        <v>521</v>
      </c>
      <c r="E190" s="72"/>
      <c r="F190" s="72"/>
      <c r="G190" s="72"/>
      <c r="H190" s="312"/>
      <c r="I190" s="313"/>
      <c r="J190" s="313"/>
      <c r="K190" s="313"/>
      <c r="L190" s="313"/>
      <c r="M190" s="313"/>
      <c r="N190" s="313"/>
      <c r="O190" s="314"/>
      <c r="P190" s="57"/>
      <c r="Q190" s="57"/>
      <c r="R190" s="57"/>
      <c r="S190" s="57"/>
      <c r="T190" s="57"/>
    </row>
    <row r="191" spans="1:20" s="65" customFormat="1" ht="51" customHeight="1">
      <c r="A191" s="323"/>
      <c r="B191" s="324"/>
      <c r="C191" s="54"/>
      <c r="D191" s="71" t="s">
        <v>210</v>
      </c>
      <c r="E191" s="72"/>
      <c r="F191" s="72"/>
      <c r="G191" s="72"/>
      <c r="H191" s="312"/>
      <c r="I191" s="313"/>
      <c r="J191" s="313"/>
      <c r="K191" s="313"/>
      <c r="L191" s="313"/>
      <c r="M191" s="313"/>
      <c r="N191" s="313"/>
      <c r="O191" s="314"/>
      <c r="P191" s="57"/>
      <c r="Q191" s="57"/>
      <c r="R191" s="57"/>
      <c r="S191" s="57"/>
      <c r="T191" s="57"/>
    </row>
    <row r="192" spans="1:20" s="65" customFormat="1" ht="51" customHeight="1">
      <c r="A192" s="323"/>
      <c r="B192" s="324"/>
      <c r="C192" s="54"/>
      <c r="D192" s="51" t="s">
        <v>522</v>
      </c>
      <c r="E192" s="72"/>
      <c r="F192" s="72"/>
      <c r="G192" s="72"/>
      <c r="H192" s="312"/>
      <c r="I192" s="313"/>
      <c r="J192" s="313"/>
      <c r="K192" s="313"/>
      <c r="L192" s="313"/>
      <c r="M192" s="313"/>
      <c r="N192" s="313"/>
      <c r="O192" s="314"/>
      <c r="P192" s="57"/>
      <c r="Q192" s="57"/>
      <c r="R192" s="57"/>
      <c r="S192" s="57"/>
      <c r="T192" s="57"/>
    </row>
    <row r="193" spans="1:20" s="65" customFormat="1" ht="48" customHeight="1" thickBot="1">
      <c r="A193" s="325"/>
      <c r="B193" s="326"/>
      <c r="C193" s="59"/>
      <c r="D193" s="70" t="s">
        <v>300</v>
      </c>
      <c r="E193" s="74"/>
      <c r="F193" s="74"/>
      <c r="G193" s="74"/>
      <c r="H193" s="315"/>
      <c r="I193" s="316"/>
      <c r="J193" s="316"/>
      <c r="K193" s="316"/>
      <c r="L193" s="316"/>
      <c r="M193" s="316"/>
      <c r="N193" s="316"/>
      <c r="O193" s="317"/>
      <c r="P193" s="62"/>
      <c r="Q193" s="62"/>
      <c r="R193" s="62"/>
      <c r="S193" s="62"/>
      <c r="T193" s="62"/>
    </row>
    <row r="194" spans="1:20" s="40" customFormat="1" ht="6.75" customHeight="1" thickBot="1" thickTop="1">
      <c r="A194" s="318"/>
      <c r="B194" s="319"/>
      <c r="C194" s="319"/>
      <c r="D194" s="319"/>
      <c r="E194" s="319"/>
      <c r="F194" s="319"/>
      <c r="G194" s="319"/>
      <c r="H194" s="319"/>
      <c r="I194" s="319"/>
      <c r="J194" s="319"/>
      <c r="K194" s="319"/>
      <c r="L194" s="319"/>
      <c r="M194" s="319"/>
      <c r="N194" s="319"/>
      <c r="O194" s="319"/>
      <c r="P194" s="319"/>
      <c r="Q194" s="319"/>
      <c r="R194" s="319"/>
      <c r="S194" s="319"/>
      <c r="T194" s="329"/>
    </row>
    <row r="195" spans="1:20" s="65" customFormat="1" ht="55.5" customHeight="1" thickTop="1">
      <c r="A195" s="303" t="s">
        <v>150</v>
      </c>
      <c r="B195" s="304"/>
      <c r="C195" s="50"/>
      <c r="D195" s="64" t="s">
        <v>523</v>
      </c>
      <c r="E195" s="52"/>
      <c r="F195" s="52"/>
      <c r="G195" s="52"/>
      <c r="H195" s="309"/>
      <c r="I195" s="310"/>
      <c r="J195" s="310"/>
      <c r="K195" s="310"/>
      <c r="L195" s="310"/>
      <c r="M195" s="310"/>
      <c r="N195" s="310"/>
      <c r="O195" s="311"/>
      <c r="P195" s="53"/>
      <c r="Q195" s="53"/>
      <c r="R195" s="53"/>
      <c r="S195" s="53"/>
      <c r="T195" s="53"/>
    </row>
    <row r="196" spans="1:20" s="65" customFormat="1" ht="57" customHeight="1">
      <c r="A196" s="305"/>
      <c r="B196" s="306"/>
      <c r="C196" s="54"/>
      <c r="D196" s="69" t="s">
        <v>524</v>
      </c>
      <c r="E196" s="72"/>
      <c r="F196" s="72"/>
      <c r="G196" s="72"/>
      <c r="H196" s="312"/>
      <c r="I196" s="313"/>
      <c r="J196" s="313"/>
      <c r="K196" s="313"/>
      <c r="L196" s="313"/>
      <c r="M196" s="313"/>
      <c r="N196" s="313"/>
      <c r="O196" s="314"/>
      <c r="P196" s="57"/>
      <c r="Q196" s="57"/>
      <c r="R196" s="57"/>
      <c r="S196" s="57"/>
      <c r="T196" s="57"/>
    </row>
    <row r="197" spans="1:20" s="65" customFormat="1" ht="48" customHeight="1">
      <c r="A197" s="305"/>
      <c r="B197" s="306"/>
      <c r="C197" s="54"/>
      <c r="D197" s="71" t="s">
        <v>211</v>
      </c>
      <c r="E197" s="72"/>
      <c r="F197" s="72"/>
      <c r="G197" s="72"/>
      <c r="H197" s="312"/>
      <c r="I197" s="313"/>
      <c r="J197" s="313"/>
      <c r="K197" s="313"/>
      <c r="L197" s="313"/>
      <c r="M197" s="313"/>
      <c r="N197" s="313"/>
      <c r="O197" s="314"/>
      <c r="P197" s="57"/>
      <c r="Q197" s="57"/>
      <c r="R197" s="57"/>
      <c r="S197" s="57"/>
      <c r="T197" s="57"/>
    </row>
    <row r="198" spans="1:20" s="65" customFormat="1" ht="49.5" customHeight="1">
      <c r="A198" s="305"/>
      <c r="B198" s="306"/>
      <c r="C198" s="54"/>
      <c r="D198" s="71" t="s">
        <v>212</v>
      </c>
      <c r="E198" s="72"/>
      <c r="F198" s="72"/>
      <c r="G198" s="72"/>
      <c r="H198" s="312"/>
      <c r="I198" s="313"/>
      <c r="J198" s="313"/>
      <c r="K198" s="313"/>
      <c r="L198" s="313"/>
      <c r="M198" s="313"/>
      <c r="N198" s="313"/>
      <c r="O198" s="314"/>
      <c r="P198" s="57"/>
      <c r="Q198" s="57"/>
      <c r="R198" s="57"/>
      <c r="S198" s="57"/>
      <c r="T198" s="57"/>
    </row>
    <row r="199" spans="1:20" s="65" customFormat="1" ht="51" customHeight="1">
      <c r="A199" s="305"/>
      <c r="B199" s="306"/>
      <c r="C199" s="54"/>
      <c r="D199" s="71" t="s">
        <v>213</v>
      </c>
      <c r="E199" s="72"/>
      <c r="F199" s="72"/>
      <c r="G199" s="72"/>
      <c r="H199" s="312"/>
      <c r="I199" s="313"/>
      <c r="J199" s="313"/>
      <c r="K199" s="313"/>
      <c r="L199" s="313"/>
      <c r="M199" s="313"/>
      <c r="N199" s="313"/>
      <c r="O199" s="314"/>
      <c r="P199" s="57"/>
      <c r="Q199" s="57"/>
      <c r="R199" s="57"/>
      <c r="S199" s="57"/>
      <c r="T199" s="57"/>
    </row>
    <row r="200" spans="1:20" s="65" customFormat="1" ht="45.75" customHeight="1">
      <c r="A200" s="305"/>
      <c r="B200" s="306"/>
      <c r="C200" s="54"/>
      <c r="D200" s="69" t="s">
        <v>525</v>
      </c>
      <c r="E200" s="72"/>
      <c r="F200" s="72"/>
      <c r="G200" s="72"/>
      <c r="H200" s="312"/>
      <c r="I200" s="313"/>
      <c r="J200" s="313"/>
      <c r="K200" s="313"/>
      <c r="L200" s="313"/>
      <c r="M200" s="313"/>
      <c r="N200" s="313"/>
      <c r="O200" s="314"/>
      <c r="P200" s="57"/>
      <c r="Q200" s="57"/>
      <c r="R200" s="57"/>
      <c r="S200" s="57"/>
      <c r="T200" s="57"/>
    </row>
    <row r="201" spans="1:20" s="65" customFormat="1" ht="48" customHeight="1">
      <c r="A201" s="305"/>
      <c r="B201" s="306"/>
      <c r="C201" s="54"/>
      <c r="D201" s="69" t="s">
        <v>526</v>
      </c>
      <c r="E201" s="72"/>
      <c r="F201" s="72"/>
      <c r="G201" s="72"/>
      <c r="H201" s="312"/>
      <c r="I201" s="313"/>
      <c r="J201" s="313"/>
      <c r="K201" s="313"/>
      <c r="L201" s="313"/>
      <c r="M201" s="313"/>
      <c r="N201" s="313"/>
      <c r="O201" s="314"/>
      <c r="P201" s="57"/>
      <c r="Q201" s="57"/>
      <c r="R201" s="57"/>
      <c r="S201" s="57"/>
      <c r="T201" s="57"/>
    </row>
    <row r="202" spans="1:20" ht="49.5" customHeight="1" thickBot="1">
      <c r="A202" s="307"/>
      <c r="B202" s="308"/>
      <c r="C202" s="59"/>
      <c r="D202" s="80" t="s">
        <v>527</v>
      </c>
      <c r="E202" s="74"/>
      <c r="F202" s="74"/>
      <c r="G202" s="74"/>
      <c r="H202" s="315"/>
      <c r="I202" s="316"/>
      <c r="J202" s="316"/>
      <c r="K202" s="316"/>
      <c r="L202" s="316"/>
      <c r="M202" s="316"/>
      <c r="N202" s="316"/>
      <c r="O202" s="317"/>
      <c r="P202" s="62"/>
      <c r="Q202" s="62"/>
      <c r="R202" s="62"/>
      <c r="S202" s="62"/>
      <c r="T202" s="62"/>
    </row>
    <row r="203" spans="1:20" ht="46.5" customHeight="1" thickTop="1">
      <c r="A203" s="303" t="s">
        <v>9</v>
      </c>
      <c r="B203" s="322"/>
      <c r="C203" s="50"/>
      <c r="D203" s="81" t="s">
        <v>528</v>
      </c>
      <c r="E203" s="79"/>
      <c r="F203" s="79"/>
      <c r="G203" s="79"/>
      <c r="H203" s="309"/>
      <c r="I203" s="310"/>
      <c r="J203" s="310"/>
      <c r="K203" s="310"/>
      <c r="L203" s="310"/>
      <c r="M203" s="310"/>
      <c r="N203" s="310"/>
      <c r="O203" s="311"/>
      <c r="P203" s="53"/>
      <c r="Q203" s="53"/>
      <c r="R203" s="53"/>
      <c r="S203" s="53"/>
      <c r="T203" s="53"/>
    </row>
    <row r="204" spans="1:20" ht="53.25" customHeight="1">
      <c r="A204" s="323"/>
      <c r="B204" s="324"/>
      <c r="C204" s="54"/>
      <c r="D204" s="69" t="s">
        <v>529</v>
      </c>
      <c r="E204" s="72"/>
      <c r="F204" s="72"/>
      <c r="G204" s="72"/>
      <c r="H204" s="312"/>
      <c r="I204" s="313"/>
      <c r="J204" s="313"/>
      <c r="K204" s="313"/>
      <c r="L204" s="313"/>
      <c r="M204" s="313"/>
      <c r="N204" s="313"/>
      <c r="O204" s="314"/>
      <c r="P204" s="57"/>
      <c r="Q204" s="57"/>
      <c r="R204" s="57"/>
      <c r="S204" s="57"/>
      <c r="T204" s="57"/>
    </row>
    <row r="205" spans="1:20" ht="53.25" customHeight="1">
      <c r="A205" s="323"/>
      <c r="B205" s="324"/>
      <c r="C205" s="54"/>
      <c r="D205" s="51" t="s">
        <v>530</v>
      </c>
      <c r="E205" s="72"/>
      <c r="F205" s="72"/>
      <c r="G205" s="72"/>
      <c r="H205" s="312"/>
      <c r="I205" s="313"/>
      <c r="J205" s="313"/>
      <c r="K205" s="313"/>
      <c r="L205" s="313"/>
      <c r="M205" s="313"/>
      <c r="N205" s="313"/>
      <c r="O205" s="314"/>
      <c r="P205" s="57"/>
      <c r="Q205" s="57"/>
      <c r="R205" s="57"/>
      <c r="S205" s="57"/>
      <c r="T205" s="57"/>
    </row>
    <row r="206" spans="1:20" ht="54.75" customHeight="1" thickBot="1">
      <c r="A206" s="325"/>
      <c r="B206" s="326"/>
      <c r="C206" s="59"/>
      <c r="D206" s="70" t="s">
        <v>300</v>
      </c>
      <c r="E206" s="74"/>
      <c r="F206" s="74"/>
      <c r="G206" s="74"/>
      <c r="H206" s="315"/>
      <c r="I206" s="316"/>
      <c r="J206" s="316"/>
      <c r="K206" s="316"/>
      <c r="L206" s="316"/>
      <c r="M206" s="316"/>
      <c r="N206" s="316"/>
      <c r="O206" s="317"/>
      <c r="P206" s="62"/>
      <c r="Q206" s="62"/>
      <c r="R206" s="62"/>
      <c r="S206" s="62"/>
      <c r="T206" s="62"/>
    </row>
    <row r="207" spans="1:20" s="40" customFormat="1" ht="6.75" customHeight="1" thickBot="1" thickTop="1">
      <c r="A207" s="318"/>
      <c r="B207" s="319"/>
      <c r="C207" s="319"/>
      <c r="D207" s="319"/>
      <c r="E207" s="320"/>
      <c r="F207" s="320"/>
      <c r="G207" s="320"/>
      <c r="H207" s="319"/>
      <c r="I207" s="319"/>
      <c r="J207" s="319"/>
      <c r="K207" s="319"/>
      <c r="L207" s="319"/>
      <c r="M207" s="319"/>
      <c r="N207" s="319"/>
      <c r="O207" s="319"/>
      <c r="P207" s="320"/>
      <c r="Q207" s="320"/>
      <c r="R207" s="320"/>
      <c r="S207" s="320"/>
      <c r="T207" s="321"/>
    </row>
    <row r="208" spans="1:24" s="68" customFormat="1" ht="24.75" customHeight="1" thickBot="1" thickTop="1">
      <c r="A208" s="353" t="s">
        <v>178</v>
      </c>
      <c r="B208" s="354"/>
      <c r="C208" s="354"/>
      <c r="D208" s="354"/>
      <c r="E208" s="35">
        <f>COUNTIF('隠しシート（記入不要）'!AK3:BH3,"1")</f>
        <v>0</v>
      </c>
      <c r="F208" s="35">
        <f>COUNTIF('隠しシート（記入不要）'!AK3:BH3,"2")</f>
        <v>0</v>
      </c>
      <c r="G208" s="1">
        <f>COUNTIF('隠しシート（記入不要）'!AK3:BH3,"3")</f>
        <v>0</v>
      </c>
      <c r="H208" s="2"/>
      <c r="I208" s="2"/>
      <c r="J208" s="3"/>
      <c r="K208" s="3"/>
      <c r="L208" s="3"/>
      <c r="M208" s="3"/>
      <c r="N208" s="3"/>
      <c r="O208" s="3"/>
      <c r="P208" s="4"/>
      <c r="Q208" s="4"/>
      <c r="R208" s="4"/>
      <c r="S208" s="4"/>
      <c r="T208" s="5"/>
      <c r="U208" s="67"/>
      <c r="V208" s="67"/>
      <c r="W208" s="67"/>
      <c r="X208" s="67"/>
    </row>
    <row r="209" spans="1:20" s="40" customFormat="1" ht="24.75" customHeight="1" thickBot="1" thickTop="1">
      <c r="A209" s="49"/>
      <c r="B209" s="336" t="s">
        <v>248</v>
      </c>
      <c r="C209" s="337"/>
      <c r="D209" s="337"/>
      <c r="E209" s="337"/>
      <c r="F209" s="337"/>
      <c r="G209" s="337"/>
      <c r="H209" s="337"/>
      <c r="I209" s="337"/>
      <c r="J209" s="337"/>
      <c r="K209" s="337"/>
      <c r="L209" s="337"/>
      <c r="M209" s="337"/>
      <c r="N209" s="337"/>
      <c r="O209" s="337"/>
      <c r="P209" s="337"/>
      <c r="Q209" s="337"/>
      <c r="R209" s="337"/>
      <c r="S209" s="337"/>
      <c r="T209" s="338"/>
    </row>
    <row r="210" spans="1:20" s="40" customFormat="1" ht="6.75" customHeight="1" thickBot="1" thickTop="1">
      <c r="A210" s="318"/>
      <c r="B210" s="319"/>
      <c r="C210" s="319"/>
      <c r="D210" s="319"/>
      <c r="E210" s="319"/>
      <c r="F210" s="319"/>
      <c r="G210" s="319"/>
      <c r="H210" s="319"/>
      <c r="I210" s="319"/>
      <c r="J210" s="319"/>
      <c r="K210" s="319"/>
      <c r="L210" s="319"/>
      <c r="M210" s="319"/>
      <c r="N210" s="319"/>
      <c r="O210" s="319"/>
      <c r="P210" s="319"/>
      <c r="Q210" s="319"/>
      <c r="R210" s="319"/>
      <c r="S210" s="319"/>
      <c r="T210" s="329"/>
    </row>
    <row r="211" spans="1:20" s="65" customFormat="1" ht="51" customHeight="1" thickTop="1">
      <c r="A211" s="303" t="s">
        <v>151</v>
      </c>
      <c r="B211" s="322"/>
      <c r="C211" s="50"/>
      <c r="D211" s="64" t="s">
        <v>531</v>
      </c>
      <c r="E211" s="52"/>
      <c r="F211" s="52"/>
      <c r="G211" s="52"/>
      <c r="H211" s="309"/>
      <c r="I211" s="310"/>
      <c r="J211" s="310"/>
      <c r="K211" s="310"/>
      <c r="L211" s="310"/>
      <c r="M211" s="310"/>
      <c r="N211" s="310"/>
      <c r="O211" s="311"/>
      <c r="P211" s="53"/>
      <c r="Q211" s="53"/>
      <c r="R211" s="53"/>
      <c r="S211" s="53"/>
      <c r="T211" s="53"/>
    </row>
    <row r="212" spans="1:20" s="65" customFormat="1" ht="51.75" customHeight="1">
      <c r="A212" s="323"/>
      <c r="B212" s="324"/>
      <c r="C212" s="54"/>
      <c r="D212" s="71" t="s">
        <v>214</v>
      </c>
      <c r="E212" s="72"/>
      <c r="F212" s="72"/>
      <c r="G212" s="72"/>
      <c r="H212" s="312"/>
      <c r="I212" s="313"/>
      <c r="J212" s="313"/>
      <c r="K212" s="313"/>
      <c r="L212" s="313"/>
      <c r="M212" s="313"/>
      <c r="N212" s="313"/>
      <c r="O212" s="314"/>
      <c r="P212" s="57"/>
      <c r="Q212" s="57"/>
      <c r="R212" s="57"/>
      <c r="S212" s="57"/>
      <c r="T212" s="57"/>
    </row>
    <row r="213" spans="1:20" s="65" customFormat="1" ht="75" customHeight="1">
      <c r="A213" s="323"/>
      <c r="B213" s="324"/>
      <c r="C213" s="54"/>
      <c r="D213" s="71" t="s">
        <v>534</v>
      </c>
      <c r="E213" s="72"/>
      <c r="F213" s="72"/>
      <c r="G213" s="72"/>
      <c r="H213" s="312"/>
      <c r="I213" s="313"/>
      <c r="J213" s="313"/>
      <c r="K213" s="313"/>
      <c r="L213" s="313"/>
      <c r="M213" s="313"/>
      <c r="N213" s="313"/>
      <c r="O213" s="314"/>
      <c r="P213" s="57"/>
      <c r="Q213" s="57"/>
      <c r="R213" s="57"/>
      <c r="S213" s="57"/>
      <c r="T213" s="57"/>
    </row>
    <row r="214" spans="1:20" s="65" customFormat="1" ht="66" customHeight="1">
      <c r="A214" s="323"/>
      <c r="B214" s="324"/>
      <c r="C214" s="54"/>
      <c r="D214" s="71" t="s">
        <v>215</v>
      </c>
      <c r="E214" s="72"/>
      <c r="F214" s="72"/>
      <c r="G214" s="72"/>
      <c r="H214" s="312"/>
      <c r="I214" s="313"/>
      <c r="J214" s="313"/>
      <c r="K214" s="313"/>
      <c r="L214" s="313"/>
      <c r="M214" s="313"/>
      <c r="N214" s="313"/>
      <c r="O214" s="314"/>
      <c r="P214" s="57"/>
      <c r="Q214" s="57"/>
      <c r="R214" s="57"/>
      <c r="S214" s="57"/>
      <c r="T214" s="57"/>
    </row>
    <row r="215" spans="1:20" s="65" customFormat="1" ht="48" customHeight="1">
      <c r="A215" s="323"/>
      <c r="B215" s="324"/>
      <c r="C215" s="54"/>
      <c r="D215" s="51" t="s">
        <v>535</v>
      </c>
      <c r="E215" s="72"/>
      <c r="F215" s="72"/>
      <c r="G215" s="72"/>
      <c r="H215" s="312"/>
      <c r="I215" s="313"/>
      <c r="J215" s="313"/>
      <c r="K215" s="313"/>
      <c r="L215" s="313"/>
      <c r="M215" s="313"/>
      <c r="N215" s="313"/>
      <c r="O215" s="314"/>
      <c r="P215" s="57"/>
      <c r="Q215" s="57"/>
      <c r="R215" s="57"/>
      <c r="S215" s="57"/>
      <c r="T215" s="57"/>
    </row>
    <row r="216" spans="1:20" s="65" customFormat="1" ht="39.75" customHeight="1" thickBot="1">
      <c r="A216" s="325"/>
      <c r="B216" s="326"/>
      <c r="C216" s="59"/>
      <c r="D216" s="70" t="s">
        <v>300</v>
      </c>
      <c r="E216" s="74"/>
      <c r="F216" s="74"/>
      <c r="G216" s="74"/>
      <c r="H216" s="315"/>
      <c r="I216" s="316"/>
      <c r="J216" s="316"/>
      <c r="K216" s="316"/>
      <c r="L216" s="316"/>
      <c r="M216" s="316"/>
      <c r="N216" s="316"/>
      <c r="O216" s="317"/>
      <c r="P216" s="62"/>
      <c r="Q216" s="62"/>
      <c r="R216" s="62"/>
      <c r="S216" s="62"/>
      <c r="T216" s="62"/>
    </row>
    <row r="217" spans="1:20" s="40" customFormat="1" ht="6.75" customHeight="1" thickBot="1" thickTop="1">
      <c r="A217" s="318"/>
      <c r="B217" s="319"/>
      <c r="C217" s="319"/>
      <c r="D217" s="319"/>
      <c r="E217" s="319"/>
      <c r="F217" s="319"/>
      <c r="G217" s="319"/>
      <c r="H217" s="319"/>
      <c r="I217" s="319"/>
      <c r="J217" s="319"/>
      <c r="K217" s="319"/>
      <c r="L217" s="319"/>
      <c r="M217" s="319"/>
      <c r="N217" s="319"/>
      <c r="O217" s="319"/>
      <c r="P217" s="320"/>
      <c r="Q217" s="320"/>
      <c r="R217" s="320"/>
      <c r="S217" s="320"/>
      <c r="T217" s="321"/>
    </row>
    <row r="218" spans="1:24" s="68" customFormat="1" ht="24.75" customHeight="1" thickBot="1" thickTop="1">
      <c r="A218" s="353" t="s">
        <v>179</v>
      </c>
      <c r="B218" s="354"/>
      <c r="C218" s="354"/>
      <c r="D218" s="354"/>
      <c r="E218" s="35">
        <f>COUNTIF('隠しシート（記入不要）'!BI3:BJ3,"1")</f>
        <v>0</v>
      </c>
      <c r="F218" s="35">
        <f>COUNTIF('隠しシート（記入不要）'!BI3:BJ3,"2")</f>
        <v>0</v>
      </c>
      <c r="G218" s="1">
        <f>COUNTIF('隠しシート（記入不要）'!BI3:BJ3,"3")</f>
        <v>0</v>
      </c>
      <c r="H218" s="2"/>
      <c r="I218" s="2"/>
      <c r="J218" s="3"/>
      <c r="K218" s="3"/>
      <c r="L218" s="3"/>
      <c r="M218" s="3"/>
      <c r="N218" s="3"/>
      <c r="O218" s="3"/>
      <c r="P218" s="4"/>
      <c r="Q218" s="4"/>
      <c r="R218" s="4"/>
      <c r="S218" s="4"/>
      <c r="T218" s="5"/>
      <c r="U218" s="67"/>
      <c r="V218" s="67"/>
      <c r="W218" s="67"/>
      <c r="X218" s="67"/>
    </row>
    <row r="219" spans="1:20" s="40" customFormat="1" ht="24.75" customHeight="1" thickBot="1" thickTop="1">
      <c r="A219" s="49"/>
      <c r="B219" s="336" t="s">
        <v>249</v>
      </c>
      <c r="C219" s="337"/>
      <c r="D219" s="337"/>
      <c r="E219" s="337"/>
      <c r="F219" s="337"/>
      <c r="G219" s="337"/>
      <c r="H219" s="337"/>
      <c r="I219" s="337"/>
      <c r="J219" s="337"/>
      <c r="K219" s="337"/>
      <c r="L219" s="337"/>
      <c r="M219" s="337"/>
      <c r="N219" s="337"/>
      <c r="O219" s="337"/>
      <c r="P219" s="337"/>
      <c r="Q219" s="337"/>
      <c r="R219" s="337"/>
      <c r="S219" s="337"/>
      <c r="T219" s="338"/>
    </row>
    <row r="220" spans="1:20" s="40" customFormat="1" ht="6.75" customHeight="1" thickBot="1" thickTop="1">
      <c r="A220" s="318"/>
      <c r="B220" s="319"/>
      <c r="C220" s="319"/>
      <c r="D220" s="319"/>
      <c r="E220" s="319"/>
      <c r="F220" s="319"/>
      <c r="G220" s="319"/>
      <c r="H220" s="319"/>
      <c r="I220" s="319"/>
      <c r="J220" s="319"/>
      <c r="K220" s="319"/>
      <c r="L220" s="319"/>
      <c r="M220" s="319"/>
      <c r="N220" s="319"/>
      <c r="O220" s="319"/>
      <c r="P220" s="319"/>
      <c r="Q220" s="319"/>
      <c r="R220" s="319"/>
      <c r="S220" s="319"/>
      <c r="T220" s="329"/>
    </row>
    <row r="221" spans="1:20" ht="50.25" customHeight="1" thickTop="1">
      <c r="A221" s="303" t="s">
        <v>152</v>
      </c>
      <c r="B221" s="322"/>
      <c r="C221" s="50"/>
      <c r="D221" s="75" t="s">
        <v>536</v>
      </c>
      <c r="E221" s="52"/>
      <c r="F221" s="52"/>
      <c r="G221" s="52"/>
      <c r="H221" s="309"/>
      <c r="I221" s="310"/>
      <c r="J221" s="310"/>
      <c r="K221" s="310"/>
      <c r="L221" s="310"/>
      <c r="M221" s="310"/>
      <c r="N221" s="310"/>
      <c r="O221" s="311"/>
      <c r="P221" s="53"/>
      <c r="Q221" s="53"/>
      <c r="R221" s="53"/>
      <c r="S221" s="53"/>
      <c r="T221" s="53"/>
    </row>
    <row r="222" spans="1:20" ht="56.25" customHeight="1">
      <c r="A222" s="323"/>
      <c r="B222" s="324"/>
      <c r="C222" s="54"/>
      <c r="D222" s="69" t="s">
        <v>537</v>
      </c>
      <c r="E222" s="72"/>
      <c r="F222" s="72"/>
      <c r="G222" s="72"/>
      <c r="H222" s="312"/>
      <c r="I222" s="313"/>
      <c r="J222" s="313"/>
      <c r="K222" s="313"/>
      <c r="L222" s="313"/>
      <c r="M222" s="313"/>
      <c r="N222" s="313"/>
      <c r="O222" s="314"/>
      <c r="P222" s="57"/>
      <c r="Q222" s="57"/>
      <c r="R222" s="57"/>
      <c r="S222" s="57"/>
      <c r="T222" s="57"/>
    </row>
    <row r="223" spans="1:20" ht="56.25" customHeight="1">
      <c r="A223" s="323"/>
      <c r="B223" s="324"/>
      <c r="C223" s="54"/>
      <c r="D223" s="51" t="s">
        <v>538</v>
      </c>
      <c r="E223" s="72"/>
      <c r="F223" s="72"/>
      <c r="G223" s="72"/>
      <c r="H223" s="312"/>
      <c r="I223" s="313"/>
      <c r="J223" s="313"/>
      <c r="K223" s="313"/>
      <c r="L223" s="313"/>
      <c r="M223" s="313"/>
      <c r="N223" s="313"/>
      <c r="O223" s="314"/>
      <c r="P223" s="57"/>
      <c r="Q223" s="57"/>
      <c r="R223" s="57"/>
      <c r="S223" s="57"/>
      <c r="T223" s="57"/>
    </row>
    <row r="224" spans="1:20" ht="39.75" customHeight="1" thickBot="1">
      <c r="A224" s="325"/>
      <c r="B224" s="326"/>
      <c r="C224" s="59"/>
      <c r="D224" s="70" t="s">
        <v>300</v>
      </c>
      <c r="E224" s="74"/>
      <c r="F224" s="74"/>
      <c r="G224" s="74"/>
      <c r="H224" s="315"/>
      <c r="I224" s="316"/>
      <c r="J224" s="316"/>
      <c r="K224" s="316"/>
      <c r="L224" s="316"/>
      <c r="M224" s="316"/>
      <c r="N224" s="316"/>
      <c r="O224" s="317"/>
      <c r="P224" s="62"/>
      <c r="Q224" s="62"/>
      <c r="R224" s="62"/>
      <c r="S224" s="62"/>
      <c r="T224" s="62"/>
    </row>
    <row r="225" spans="1:20" s="40" customFormat="1" ht="6.75" customHeight="1" thickBot="1" thickTop="1">
      <c r="A225" s="318"/>
      <c r="B225" s="319"/>
      <c r="C225" s="319"/>
      <c r="D225" s="319"/>
      <c r="E225" s="319"/>
      <c r="F225" s="319"/>
      <c r="G225" s="319"/>
      <c r="H225" s="319"/>
      <c r="I225" s="319"/>
      <c r="J225" s="319"/>
      <c r="K225" s="319"/>
      <c r="L225" s="319"/>
      <c r="M225" s="319"/>
      <c r="N225" s="319"/>
      <c r="O225" s="319"/>
      <c r="P225" s="320"/>
      <c r="Q225" s="320"/>
      <c r="R225" s="320"/>
      <c r="S225" s="320"/>
      <c r="T225" s="321"/>
    </row>
    <row r="226" spans="1:24" s="68" customFormat="1" ht="24.75" customHeight="1" thickBot="1" thickTop="1">
      <c r="A226" s="353" t="s">
        <v>180</v>
      </c>
      <c r="B226" s="354"/>
      <c r="C226" s="354"/>
      <c r="D226" s="354"/>
      <c r="E226" s="35">
        <f>COUNTIF('隠しシート（記入不要）'!BK3:BL3,"1")</f>
        <v>0</v>
      </c>
      <c r="F226" s="35">
        <f>COUNTIF('隠しシート（記入不要）'!BK3:BL3,"2")</f>
        <v>0</v>
      </c>
      <c r="G226" s="1">
        <f>COUNTIF('隠しシート（記入不要）'!BK3:BL3,"3")</f>
        <v>0</v>
      </c>
      <c r="H226" s="2"/>
      <c r="I226" s="2"/>
      <c r="J226" s="3"/>
      <c r="K226" s="3"/>
      <c r="L226" s="3"/>
      <c r="M226" s="3"/>
      <c r="N226" s="3"/>
      <c r="O226" s="3"/>
      <c r="P226" s="4"/>
      <c r="Q226" s="4"/>
      <c r="R226" s="4"/>
      <c r="S226" s="4"/>
      <c r="T226" s="5"/>
      <c r="U226" s="67"/>
      <c r="V226" s="67"/>
      <c r="W226" s="67"/>
      <c r="X226" s="67"/>
    </row>
    <row r="227" spans="1:20" s="40" customFormat="1" ht="24.75" customHeight="1" thickBot="1" thickTop="1">
      <c r="A227" s="83"/>
      <c r="B227" s="336" t="s">
        <v>532</v>
      </c>
      <c r="C227" s="337"/>
      <c r="D227" s="337"/>
      <c r="E227" s="337"/>
      <c r="F227" s="337"/>
      <c r="G227" s="337"/>
      <c r="H227" s="337"/>
      <c r="I227" s="337"/>
      <c r="J227" s="337"/>
      <c r="K227" s="337"/>
      <c r="L227" s="337"/>
      <c r="M227" s="337"/>
      <c r="N227" s="337"/>
      <c r="O227" s="337"/>
      <c r="P227" s="337"/>
      <c r="Q227" s="337"/>
      <c r="R227" s="337"/>
      <c r="S227" s="337"/>
      <c r="T227" s="338"/>
    </row>
    <row r="228" spans="1:20" s="40" customFormat="1" ht="6.75" customHeight="1" thickBot="1" thickTop="1">
      <c r="A228" s="318"/>
      <c r="B228" s="319"/>
      <c r="C228" s="319"/>
      <c r="D228" s="319"/>
      <c r="E228" s="319"/>
      <c r="F228" s="319"/>
      <c r="G228" s="319"/>
      <c r="H228" s="319"/>
      <c r="I228" s="319"/>
      <c r="J228" s="319"/>
      <c r="K228" s="319"/>
      <c r="L228" s="319"/>
      <c r="M228" s="319"/>
      <c r="N228" s="319"/>
      <c r="O228" s="319"/>
      <c r="P228" s="319"/>
      <c r="Q228" s="319"/>
      <c r="R228" s="319"/>
      <c r="S228" s="319"/>
      <c r="T228" s="329"/>
    </row>
    <row r="229" spans="1:20" s="65" customFormat="1" ht="75.75" customHeight="1" thickTop="1">
      <c r="A229" s="303" t="s">
        <v>153</v>
      </c>
      <c r="B229" s="322"/>
      <c r="C229" s="50"/>
      <c r="D229" s="64" t="s">
        <v>604</v>
      </c>
      <c r="E229" s="52"/>
      <c r="F229" s="52"/>
      <c r="G229" s="52"/>
      <c r="H229" s="309"/>
      <c r="I229" s="310"/>
      <c r="J229" s="310"/>
      <c r="K229" s="310"/>
      <c r="L229" s="310"/>
      <c r="M229" s="310"/>
      <c r="N229" s="310"/>
      <c r="O229" s="311"/>
      <c r="P229" s="53"/>
      <c r="Q229" s="53"/>
      <c r="R229" s="53"/>
      <c r="S229" s="53"/>
      <c r="T229" s="53"/>
    </row>
    <row r="230" spans="1:20" s="65" customFormat="1" ht="46.5" customHeight="1">
      <c r="A230" s="323"/>
      <c r="B230" s="324"/>
      <c r="C230" s="54"/>
      <c r="D230" s="71" t="s">
        <v>216</v>
      </c>
      <c r="E230" s="72"/>
      <c r="F230" s="72"/>
      <c r="G230" s="72"/>
      <c r="H230" s="312"/>
      <c r="I230" s="313"/>
      <c r="J230" s="313"/>
      <c r="K230" s="313"/>
      <c r="L230" s="313"/>
      <c r="M230" s="313"/>
      <c r="N230" s="313"/>
      <c r="O230" s="314"/>
      <c r="P230" s="57"/>
      <c r="Q230" s="57"/>
      <c r="R230" s="57"/>
      <c r="S230" s="57"/>
      <c r="T230" s="57"/>
    </row>
    <row r="231" spans="1:20" s="65" customFormat="1" ht="67.5" customHeight="1">
      <c r="A231" s="323"/>
      <c r="B231" s="324"/>
      <c r="C231" s="54"/>
      <c r="D231" s="71" t="s">
        <v>539</v>
      </c>
      <c r="E231" s="72"/>
      <c r="F231" s="72"/>
      <c r="G231" s="72"/>
      <c r="H231" s="312"/>
      <c r="I231" s="313"/>
      <c r="J231" s="313"/>
      <c r="K231" s="313"/>
      <c r="L231" s="313"/>
      <c r="M231" s="313"/>
      <c r="N231" s="313"/>
      <c r="O231" s="314"/>
      <c r="P231" s="57"/>
      <c r="Q231" s="57"/>
      <c r="R231" s="57"/>
      <c r="S231" s="57"/>
      <c r="T231" s="57"/>
    </row>
    <row r="232" spans="1:20" s="65" customFormat="1" ht="63.75" customHeight="1">
      <c r="A232" s="323"/>
      <c r="B232" s="324"/>
      <c r="C232" s="54"/>
      <c r="D232" s="69" t="s">
        <v>540</v>
      </c>
      <c r="E232" s="72"/>
      <c r="F232" s="72"/>
      <c r="G232" s="72"/>
      <c r="H232" s="312"/>
      <c r="I232" s="313"/>
      <c r="J232" s="313"/>
      <c r="K232" s="313"/>
      <c r="L232" s="313"/>
      <c r="M232" s="313"/>
      <c r="N232" s="313"/>
      <c r="O232" s="314"/>
      <c r="P232" s="57"/>
      <c r="Q232" s="57"/>
      <c r="R232" s="57"/>
      <c r="S232" s="57"/>
      <c r="T232" s="57"/>
    </row>
    <row r="233" spans="1:20" s="65" customFormat="1" ht="63.75" customHeight="1">
      <c r="A233" s="323"/>
      <c r="B233" s="324"/>
      <c r="C233" s="54"/>
      <c r="D233" s="51" t="s">
        <v>541</v>
      </c>
      <c r="E233" s="72"/>
      <c r="F233" s="72"/>
      <c r="G233" s="72"/>
      <c r="H233" s="312"/>
      <c r="I233" s="313"/>
      <c r="J233" s="313"/>
      <c r="K233" s="313"/>
      <c r="L233" s="313"/>
      <c r="M233" s="313"/>
      <c r="N233" s="313"/>
      <c r="O233" s="314"/>
      <c r="P233" s="57"/>
      <c r="Q233" s="57"/>
      <c r="R233" s="57"/>
      <c r="S233" s="57"/>
      <c r="T233" s="57"/>
    </row>
    <row r="234" spans="1:20" s="65" customFormat="1" ht="38.25" customHeight="1" thickBot="1">
      <c r="A234" s="325"/>
      <c r="B234" s="326"/>
      <c r="C234" s="59"/>
      <c r="D234" s="70" t="s">
        <v>300</v>
      </c>
      <c r="E234" s="74"/>
      <c r="F234" s="74"/>
      <c r="G234" s="74"/>
      <c r="H234" s="315"/>
      <c r="I234" s="316"/>
      <c r="J234" s="316"/>
      <c r="K234" s="316"/>
      <c r="L234" s="316"/>
      <c r="M234" s="316"/>
      <c r="N234" s="316"/>
      <c r="O234" s="317"/>
      <c r="P234" s="62"/>
      <c r="Q234" s="62"/>
      <c r="R234" s="62"/>
      <c r="S234" s="62"/>
      <c r="T234" s="62"/>
    </row>
    <row r="235" spans="1:20" s="40" customFormat="1" ht="6.75" customHeight="1" thickBot="1" thickTop="1">
      <c r="A235" s="318"/>
      <c r="B235" s="319"/>
      <c r="C235" s="319"/>
      <c r="D235" s="319"/>
      <c r="E235" s="319"/>
      <c r="F235" s="319"/>
      <c r="G235" s="319"/>
      <c r="H235" s="319"/>
      <c r="I235" s="319"/>
      <c r="J235" s="319"/>
      <c r="K235" s="319"/>
      <c r="L235" s="319"/>
      <c r="M235" s="319"/>
      <c r="N235" s="319"/>
      <c r="O235" s="319"/>
      <c r="P235" s="319"/>
      <c r="Q235" s="319"/>
      <c r="R235" s="319"/>
      <c r="S235" s="319"/>
      <c r="T235" s="329"/>
    </row>
    <row r="236" spans="1:20" s="65" customFormat="1" ht="50.25" customHeight="1" thickTop="1">
      <c r="A236" s="303" t="s">
        <v>154</v>
      </c>
      <c r="B236" s="322"/>
      <c r="C236" s="50"/>
      <c r="D236" s="64" t="s">
        <v>542</v>
      </c>
      <c r="E236" s="52"/>
      <c r="F236" s="52"/>
      <c r="G236" s="52"/>
      <c r="H236" s="309"/>
      <c r="I236" s="310"/>
      <c r="J236" s="310"/>
      <c r="K236" s="310"/>
      <c r="L236" s="310"/>
      <c r="M236" s="310"/>
      <c r="N236" s="310"/>
      <c r="O236" s="311"/>
      <c r="P236" s="53"/>
      <c r="Q236" s="53"/>
      <c r="R236" s="53"/>
      <c r="S236" s="53"/>
      <c r="T236" s="53"/>
    </row>
    <row r="237" spans="1:20" s="65" customFormat="1" ht="50.25" customHeight="1">
      <c r="A237" s="323"/>
      <c r="B237" s="324"/>
      <c r="C237" s="54"/>
      <c r="D237" s="71" t="s">
        <v>217</v>
      </c>
      <c r="E237" s="72"/>
      <c r="F237" s="72"/>
      <c r="G237" s="72"/>
      <c r="H237" s="312"/>
      <c r="I237" s="313"/>
      <c r="J237" s="313"/>
      <c r="K237" s="313"/>
      <c r="L237" s="313"/>
      <c r="M237" s="313"/>
      <c r="N237" s="313"/>
      <c r="O237" s="314"/>
      <c r="P237" s="57"/>
      <c r="Q237" s="57"/>
      <c r="R237" s="57"/>
      <c r="S237" s="57"/>
      <c r="T237" s="57"/>
    </row>
    <row r="238" spans="1:20" s="65" customFormat="1" ht="53.25" customHeight="1">
      <c r="A238" s="323"/>
      <c r="B238" s="324"/>
      <c r="C238" s="54"/>
      <c r="D238" s="69" t="s">
        <v>543</v>
      </c>
      <c r="E238" s="72"/>
      <c r="F238" s="72"/>
      <c r="G238" s="72"/>
      <c r="H238" s="312"/>
      <c r="I238" s="313"/>
      <c r="J238" s="313"/>
      <c r="K238" s="313"/>
      <c r="L238" s="313"/>
      <c r="M238" s="313"/>
      <c r="N238" s="313"/>
      <c r="O238" s="314"/>
      <c r="P238" s="57"/>
      <c r="Q238" s="57"/>
      <c r="R238" s="57"/>
      <c r="S238" s="57"/>
      <c r="T238" s="57"/>
    </row>
    <row r="239" spans="1:20" s="65" customFormat="1" ht="53.25" customHeight="1">
      <c r="A239" s="323"/>
      <c r="B239" s="324"/>
      <c r="C239" s="54"/>
      <c r="D239" s="51" t="s">
        <v>544</v>
      </c>
      <c r="E239" s="72"/>
      <c r="F239" s="72"/>
      <c r="G239" s="72"/>
      <c r="H239" s="312"/>
      <c r="I239" s="313"/>
      <c r="J239" s="313"/>
      <c r="K239" s="313"/>
      <c r="L239" s="313"/>
      <c r="M239" s="313"/>
      <c r="N239" s="313"/>
      <c r="O239" s="314"/>
      <c r="P239" s="57"/>
      <c r="Q239" s="57"/>
      <c r="R239" s="57"/>
      <c r="S239" s="57"/>
      <c r="T239" s="57"/>
    </row>
    <row r="240" spans="1:20" s="65" customFormat="1" ht="41.25" customHeight="1" thickBot="1">
      <c r="A240" s="325"/>
      <c r="B240" s="326"/>
      <c r="C240" s="59"/>
      <c r="D240" s="70" t="s">
        <v>300</v>
      </c>
      <c r="E240" s="74"/>
      <c r="F240" s="74"/>
      <c r="G240" s="74"/>
      <c r="H240" s="315"/>
      <c r="I240" s="316"/>
      <c r="J240" s="316"/>
      <c r="K240" s="316"/>
      <c r="L240" s="316"/>
      <c r="M240" s="316"/>
      <c r="N240" s="316"/>
      <c r="O240" s="317"/>
      <c r="P240" s="62"/>
      <c r="Q240" s="62"/>
      <c r="R240" s="62"/>
      <c r="S240" s="62"/>
      <c r="T240" s="62"/>
    </row>
    <row r="241" spans="1:20" s="40" customFormat="1" ht="6.75" customHeight="1" thickBot="1" thickTop="1">
      <c r="A241" s="318"/>
      <c r="B241" s="319"/>
      <c r="C241" s="319"/>
      <c r="D241" s="319"/>
      <c r="E241" s="319"/>
      <c r="F241" s="319"/>
      <c r="G241" s="319"/>
      <c r="H241" s="319"/>
      <c r="I241" s="319"/>
      <c r="J241" s="319"/>
      <c r="K241" s="319"/>
      <c r="L241" s="319"/>
      <c r="M241" s="319"/>
      <c r="N241" s="319"/>
      <c r="O241" s="319"/>
      <c r="P241" s="319"/>
      <c r="Q241" s="319"/>
      <c r="R241" s="319"/>
      <c r="S241" s="319"/>
      <c r="T241" s="329"/>
    </row>
    <row r="242" spans="1:20" ht="39.75" customHeight="1" thickTop="1">
      <c r="A242" s="303" t="s">
        <v>155</v>
      </c>
      <c r="B242" s="322"/>
      <c r="C242" s="50"/>
      <c r="D242" s="75" t="s">
        <v>545</v>
      </c>
      <c r="E242" s="52"/>
      <c r="F242" s="52"/>
      <c r="G242" s="52"/>
      <c r="H242" s="309"/>
      <c r="I242" s="310"/>
      <c r="J242" s="310"/>
      <c r="K242" s="310"/>
      <c r="L242" s="310"/>
      <c r="M242" s="310"/>
      <c r="N242" s="310"/>
      <c r="O242" s="311"/>
      <c r="P242" s="53"/>
      <c r="Q242" s="53"/>
      <c r="R242" s="53"/>
      <c r="S242" s="53"/>
      <c r="T242" s="53"/>
    </row>
    <row r="243" spans="1:20" ht="58.5" customHeight="1">
      <c r="A243" s="323"/>
      <c r="B243" s="324"/>
      <c r="C243" s="54"/>
      <c r="D243" s="69" t="s">
        <v>546</v>
      </c>
      <c r="E243" s="72"/>
      <c r="F243" s="72"/>
      <c r="G243" s="72"/>
      <c r="H243" s="312"/>
      <c r="I243" s="313"/>
      <c r="J243" s="313"/>
      <c r="K243" s="313"/>
      <c r="L243" s="313"/>
      <c r="M243" s="313"/>
      <c r="N243" s="313"/>
      <c r="O243" s="314"/>
      <c r="P243" s="57"/>
      <c r="Q243" s="57"/>
      <c r="R243" s="57"/>
      <c r="S243" s="57"/>
      <c r="T243" s="57"/>
    </row>
    <row r="244" spans="1:20" ht="58.5" customHeight="1">
      <c r="A244" s="323"/>
      <c r="B244" s="324"/>
      <c r="C244" s="54"/>
      <c r="D244" s="51" t="s">
        <v>547</v>
      </c>
      <c r="E244" s="72"/>
      <c r="F244" s="72"/>
      <c r="G244" s="72"/>
      <c r="H244" s="312"/>
      <c r="I244" s="313"/>
      <c r="J244" s="313"/>
      <c r="K244" s="313"/>
      <c r="L244" s="313"/>
      <c r="M244" s="313"/>
      <c r="N244" s="313"/>
      <c r="O244" s="314"/>
      <c r="P244" s="57"/>
      <c r="Q244" s="57"/>
      <c r="R244" s="57"/>
      <c r="S244" s="57"/>
      <c r="T244" s="57"/>
    </row>
    <row r="245" spans="1:20" ht="31.5" customHeight="1" thickBot="1">
      <c r="A245" s="325"/>
      <c r="B245" s="326"/>
      <c r="C245" s="59"/>
      <c r="D245" s="70" t="s">
        <v>300</v>
      </c>
      <c r="E245" s="74"/>
      <c r="F245" s="74"/>
      <c r="G245" s="74"/>
      <c r="H245" s="315"/>
      <c r="I245" s="316"/>
      <c r="J245" s="316"/>
      <c r="K245" s="316"/>
      <c r="L245" s="316"/>
      <c r="M245" s="316"/>
      <c r="N245" s="316"/>
      <c r="O245" s="317"/>
      <c r="P245" s="62"/>
      <c r="Q245" s="62"/>
      <c r="R245" s="62"/>
      <c r="S245" s="62"/>
      <c r="T245" s="62"/>
    </row>
    <row r="246" spans="1:20" s="40" customFormat="1" ht="6.75" customHeight="1" thickBot="1" thickTop="1">
      <c r="A246" s="318"/>
      <c r="B246" s="319"/>
      <c r="C246" s="349"/>
      <c r="D246" s="319"/>
      <c r="E246" s="319"/>
      <c r="F246" s="319"/>
      <c r="G246" s="319"/>
      <c r="H246" s="319"/>
      <c r="I246" s="319"/>
      <c r="J246" s="319"/>
      <c r="K246" s="319"/>
      <c r="L246" s="319"/>
      <c r="M246" s="319"/>
      <c r="N246" s="319"/>
      <c r="O246" s="319"/>
      <c r="P246" s="320"/>
      <c r="Q246" s="320"/>
      <c r="R246" s="320"/>
      <c r="S246" s="320"/>
      <c r="T246" s="321"/>
    </row>
    <row r="247" spans="1:20" s="65" customFormat="1" ht="52.5" customHeight="1" thickTop="1">
      <c r="A247" s="303" t="s">
        <v>156</v>
      </c>
      <c r="B247" s="322"/>
      <c r="C247" s="50"/>
      <c r="D247" s="64" t="s">
        <v>218</v>
      </c>
      <c r="E247" s="52"/>
      <c r="F247" s="52"/>
      <c r="G247" s="52"/>
      <c r="H247" s="309"/>
      <c r="I247" s="310"/>
      <c r="J247" s="310"/>
      <c r="K247" s="310"/>
      <c r="L247" s="310"/>
      <c r="M247" s="310"/>
      <c r="N247" s="310"/>
      <c r="O247" s="311"/>
      <c r="P247" s="53"/>
      <c r="Q247" s="53"/>
      <c r="R247" s="53"/>
      <c r="S247" s="53"/>
      <c r="T247" s="53"/>
    </row>
    <row r="248" spans="1:20" s="65" customFormat="1" ht="48" customHeight="1">
      <c r="A248" s="323"/>
      <c r="B248" s="324"/>
      <c r="C248" s="54"/>
      <c r="D248" s="71" t="s">
        <v>548</v>
      </c>
      <c r="E248" s="72"/>
      <c r="F248" s="72"/>
      <c r="G248" s="72"/>
      <c r="H248" s="312"/>
      <c r="I248" s="313"/>
      <c r="J248" s="313"/>
      <c r="K248" s="313"/>
      <c r="L248" s="313"/>
      <c r="M248" s="313"/>
      <c r="N248" s="313"/>
      <c r="O248" s="314"/>
      <c r="P248" s="57"/>
      <c r="Q248" s="57"/>
      <c r="R248" s="57"/>
      <c r="S248" s="57"/>
      <c r="T248" s="57"/>
    </row>
    <row r="249" spans="1:20" s="65" customFormat="1" ht="51.75" customHeight="1">
      <c r="A249" s="323"/>
      <c r="B249" s="324"/>
      <c r="C249" s="54"/>
      <c r="D249" s="73" t="s">
        <v>219</v>
      </c>
      <c r="E249" s="72"/>
      <c r="F249" s="72"/>
      <c r="G249" s="72"/>
      <c r="H249" s="312"/>
      <c r="I249" s="313"/>
      <c r="J249" s="313"/>
      <c r="K249" s="313"/>
      <c r="L249" s="313"/>
      <c r="M249" s="313"/>
      <c r="N249" s="313"/>
      <c r="O249" s="314"/>
      <c r="P249" s="57"/>
      <c r="Q249" s="57"/>
      <c r="R249" s="57"/>
      <c r="S249" s="57"/>
      <c r="T249" s="57"/>
    </row>
    <row r="250" spans="1:20" s="65" customFormat="1" ht="37.5" customHeight="1" thickBot="1">
      <c r="A250" s="325"/>
      <c r="B250" s="326"/>
      <c r="C250" s="59"/>
      <c r="D250" s="70" t="s">
        <v>300</v>
      </c>
      <c r="E250" s="74"/>
      <c r="F250" s="74"/>
      <c r="G250" s="74"/>
      <c r="H250" s="315"/>
      <c r="I250" s="316"/>
      <c r="J250" s="316"/>
      <c r="K250" s="316"/>
      <c r="L250" s="316"/>
      <c r="M250" s="316"/>
      <c r="N250" s="316"/>
      <c r="O250" s="317"/>
      <c r="P250" s="62"/>
      <c r="Q250" s="62"/>
      <c r="R250" s="62"/>
      <c r="S250" s="62"/>
      <c r="T250" s="62"/>
    </row>
    <row r="251" spans="1:20" s="40" customFormat="1" ht="6.75" customHeight="1" thickBot="1" thickTop="1">
      <c r="A251" s="318"/>
      <c r="B251" s="319"/>
      <c r="C251" s="349"/>
      <c r="D251" s="319"/>
      <c r="E251" s="319"/>
      <c r="F251" s="319"/>
      <c r="G251" s="319"/>
      <c r="H251" s="319"/>
      <c r="I251" s="319"/>
      <c r="J251" s="319"/>
      <c r="K251" s="319"/>
      <c r="L251" s="319"/>
      <c r="M251" s="319"/>
      <c r="N251" s="319"/>
      <c r="O251" s="319"/>
      <c r="P251" s="319"/>
      <c r="Q251" s="319"/>
      <c r="R251" s="319"/>
      <c r="S251" s="319"/>
      <c r="T251" s="329"/>
    </row>
    <row r="252" spans="1:24" s="68" customFormat="1" ht="24.75" customHeight="1" thickBot="1" thickTop="1">
      <c r="A252" s="353" t="s">
        <v>181</v>
      </c>
      <c r="B252" s="354"/>
      <c r="C252" s="354"/>
      <c r="D252" s="354"/>
      <c r="E252" s="35">
        <f>COUNTIF('隠しシート（記入不要）'!BM3:BT3,"1")</f>
        <v>0</v>
      </c>
      <c r="F252" s="35">
        <f>COUNTIF('隠しシート（記入不要）'!BM3:BT3,"2")</f>
        <v>0</v>
      </c>
      <c r="G252" s="1">
        <f>COUNTIF('隠しシート（記入不要）'!BM3:BT3,"3")</f>
        <v>0</v>
      </c>
      <c r="H252" s="2"/>
      <c r="I252" s="2"/>
      <c r="J252" s="3"/>
      <c r="K252" s="3"/>
      <c r="L252" s="3"/>
      <c r="M252" s="3"/>
      <c r="N252" s="3"/>
      <c r="O252" s="3"/>
      <c r="P252" s="4"/>
      <c r="Q252" s="4"/>
      <c r="R252" s="4"/>
      <c r="S252" s="4"/>
      <c r="T252" s="5"/>
      <c r="U252" s="67"/>
      <c r="V252" s="67"/>
      <c r="W252" s="67"/>
      <c r="X252" s="67"/>
    </row>
    <row r="253" spans="1:20" s="40" customFormat="1" ht="21" customHeight="1" thickBot="1" thickTop="1">
      <c r="A253" s="83"/>
      <c r="B253" s="336" t="s">
        <v>250</v>
      </c>
      <c r="C253" s="337"/>
      <c r="D253" s="337"/>
      <c r="E253" s="337"/>
      <c r="F253" s="337"/>
      <c r="G253" s="337"/>
      <c r="H253" s="337"/>
      <c r="I253" s="337"/>
      <c r="J253" s="337"/>
      <c r="K253" s="337"/>
      <c r="L253" s="337"/>
      <c r="M253" s="337"/>
      <c r="N253" s="337"/>
      <c r="O253" s="337"/>
      <c r="P253" s="337"/>
      <c r="Q253" s="337"/>
      <c r="R253" s="337"/>
      <c r="S253" s="337"/>
      <c r="T253" s="338"/>
    </row>
    <row r="254" spans="1:20" s="40" customFormat="1" ht="6.75" customHeight="1" thickBot="1" thickTop="1">
      <c r="A254" s="318"/>
      <c r="B254" s="319"/>
      <c r="C254" s="349"/>
      <c r="D254" s="319"/>
      <c r="E254" s="319"/>
      <c r="F254" s="319"/>
      <c r="G254" s="319"/>
      <c r="H254" s="319"/>
      <c r="I254" s="319"/>
      <c r="J254" s="319"/>
      <c r="K254" s="319"/>
      <c r="L254" s="319"/>
      <c r="M254" s="319"/>
      <c r="N254" s="319"/>
      <c r="O254" s="319"/>
      <c r="P254" s="319"/>
      <c r="Q254" s="319"/>
      <c r="R254" s="319"/>
      <c r="S254" s="319"/>
      <c r="T254" s="329"/>
    </row>
    <row r="255" spans="1:20" s="65" customFormat="1" ht="54" customHeight="1" thickTop="1">
      <c r="A255" s="303" t="s">
        <v>605</v>
      </c>
      <c r="B255" s="322"/>
      <c r="C255" s="50"/>
      <c r="D255" s="64" t="s">
        <v>220</v>
      </c>
      <c r="E255" s="52"/>
      <c r="F255" s="52"/>
      <c r="G255" s="52"/>
      <c r="H255" s="309"/>
      <c r="I255" s="310"/>
      <c r="J255" s="310"/>
      <c r="K255" s="310"/>
      <c r="L255" s="310"/>
      <c r="M255" s="310"/>
      <c r="N255" s="310"/>
      <c r="O255" s="311"/>
      <c r="P255" s="53"/>
      <c r="Q255" s="53"/>
      <c r="R255" s="53"/>
      <c r="S255" s="53"/>
      <c r="T255" s="53"/>
    </row>
    <row r="256" spans="1:20" s="65" customFormat="1" ht="42" customHeight="1">
      <c r="A256" s="323"/>
      <c r="B256" s="324"/>
      <c r="C256" s="54"/>
      <c r="D256" s="71" t="s">
        <v>555</v>
      </c>
      <c r="E256" s="72"/>
      <c r="F256" s="72"/>
      <c r="G256" s="72"/>
      <c r="H256" s="312"/>
      <c r="I256" s="313"/>
      <c r="J256" s="313"/>
      <c r="K256" s="313"/>
      <c r="L256" s="313"/>
      <c r="M256" s="313"/>
      <c r="N256" s="313"/>
      <c r="O256" s="314"/>
      <c r="P256" s="57"/>
      <c r="Q256" s="57"/>
      <c r="R256" s="57"/>
      <c r="S256" s="57"/>
      <c r="T256" s="57"/>
    </row>
    <row r="257" spans="1:20" s="65" customFormat="1" ht="29.25" customHeight="1">
      <c r="A257" s="323"/>
      <c r="B257" s="324"/>
      <c r="C257" s="54"/>
      <c r="D257" s="71" t="s">
        <v>221</v>
      </c>
      <c r="E257" s="72"/>
      <c r="F257" s="72"/>
      <c r="G257" s="72"/>
      <c r="H257" s="312"/>
      <c r="I257" s="313"/>
      <c r="J257" s="313"/>
      <c r="K257" s="313"/>
      <c r="L257" s="313"/>
      <c r="M257" s="313"/>
      <c r="N257" s="313"/>
      <c r="O257" s="314"/>
      <c r="P257" s="57"/>
      <c r="Q257" s="57"/>
      <c r="R257" s="57"/>
      <c r="S257" s="57"/>
      <c r="T257" s="57"/>
    </row>
    <row r="258" spans="1:20" s="65" customFormat="1" ht="53.25" customHeight="1">
      <c r="A258" s="323"/>
      <c r="B258" s="324"/>
      <c r="C258" s="54"/>
      <c r="D258" s="69" t="s">
        <v>596</v>
      </c>
      <c r="E258" s="72"/>
      <c r="F258" s="72"/>
      <c r="G258" s="72"/>
      <c r="H258" s="312"/>
      <c r="I258" s="313"/>
      <c r="J258" s="313"/>
      <c r="K258" s="313"/>
      <c r="L258" s="313"/>
      <c r="M258" s="313"/>
      <c r="N258" s="313"/>
      <c r="O258" s="314"/>
      <c r="P258" s="57"/>
      <c r="Q258" s="57"/>
      <c r="R258" s="57"/>
      <c r="S258" s="57"/>
      <c r="T258" s="57"/>
    </row>
    <row r="259" spans="1:20" s="65" customFormat="1" ht="56.25" customHeight="1">
      <c r="A259" s="323"/>
      <c r="B259" s="324"/>
      <c r="C259" s="54"/>
      <c r="D259" s="71" t="s">
        <v>222</v>
      </c>
      <c r="E259" s="72"/>
      <c r="F259" s="72"/>
      <c r="G259" s="72"/>
      <c r="H259" s="312"/>
      <c r="I259" s="313"/>
      <c r="J259" s="313"/>
      <c r="K259" s="313"/>
      <c r="L259" s="313"/>
      <c r="M259" s="313"/>
      <c r="N259" s="313"/>
      <c r="O259" s="314"/>
      <c r="P259" s="57"/>
      <c r="Q259" s="57"/>
      <c r="R259" s="57"/>
      <c r="S259" s="57"/>
      <c r="T259" s="57"/>
    </row>
    <row r="260" spans="1:20" s="65" customFormat="1" ht="53.25" customHeight="1">
      <c r="A260" s="323"/>
      <c r="B260" s="324"/>
      <c r="C260" s="54"/>
      <c r="D260" s="69" t="s">
        <v>556</v>
      </c>
      <c r="E260" s="72"/>
      <c r="F260" s="72"/>
      <c r="G260" s="72"/>
      <c r="H260" s="312"/>
      <c r="I260" s="313"/>
      <c r="J260" s="313"/>
      <c r="K260" s="313"/>
      <c r="L260" s="313"/>
      <c r="M260" s="313"/>
      <c r="N260" s="313"/>
      <c r="O260" s="314"/>
      <c r="P260" s="57"/>
      <c r="Q260" s="57"/>
      <c r="R260" s="57"/>
      <c r="S260" s="57"/>
      <c r="T260" s="57"/>
    </row>
    <row r="261" spans="1:20" s="65" customFormat="1" ht="35.25" customHeight="1">
      <c r="A261" s="323"/>
      <c r="B261" s="324"/>
      <c r="C261" s="54"/>
      <c r="D261" s="69" t="s">
        <v>557</v>
      </c>
      <c r="E261" s="72"/>
      <c r="F261" s="72"/>
      <c r="G261" s="72"/>
      <c r="H261" s="312"/>
      <c r="I261" s="313"/>
      <c r="J261" s="313"/>
      <c r="K261" s="313"/>
      <c r="L261" s="313"/>
      <c r="M261" s="313"/>
      <c r="N261" s="313"/>
      <c r="O261" s="314"/>
      <c r="P261" s="57"/>
      <c r="Q261" s="57"/>
      <c r="R261" s="57"/>
      <c r="S261" s="57"/>
      <c r="T261" s="57"/>
    </row>
    <row r="262" spans="1:20" s="65" customFormat="1" ht="48" customHeight="1">
      <c r="A262" s="323"/>
      <c r="B262" s="324"/>
      <c r="C262" s="54"/>
      <c r="D262" s="73" t="s">
        <v>558</v>
      </c>
      <c r="E262" s="72"/>
      <c r="F262" s="72"/>
      <c r="G262" s="72"/>
      <c r="H262" s="312"/>
      <c r="I262" s="313"/>
      <c r="J262" s="313"/>
      <c r="K262" s="313"/>
      <c r="L262" s="313"/>
      <c r="M262" s="313"/>
      <c r="N262" s="313"/>
      <c r="O262" s="314"/>
      <c r="P262" s="57"/>
      <c r="Q262" s="57"/>
      <c r="R262" s="57"/>
      <c r="S262" s="57"/>
      <c r="T262" s="57"/>
    </row>
    <row r="263" spans="1:20" s="65" customFormat="1" ht="30.75" customHeight="1" thickBot="1">
      <c r="A263" s="325"/>
      <c r="B263" s="326"/>
      <c r="C263" s="59"/>
      <c r="D263" s="70" t="s">
        <v>300</v>
      </c>
      <c r="E263" s="74"/>
      <c r="F263" s="74"/>
      <c r="G263" s="74"/>
      <c r="H263" s="315"/>
      <c r="I263" s="316"/>
      <c r="J263" s="316"/>
      <c r="K263" s="316"/>
      <c r="L263" s="316"/>
      <c r="M263" s="316"/>
      <c r="N263" s="316"/>
      <c r="O263" s="317"/>
      <c r="P263" s="62"/>
      <c r="Q263" s="62"/>
      <c r="R263" s="62"/>
      <c r="S263" s="62"/>
      <c r="T263" s="62"/>
    </row>
    <row r="264" spans="1:20" s="40" customFormat="1" ht="6.75" customHeight="1" thickBot="1" thickTop="1">
      <c r="A264" s="318"/>
      <c r="B264" s="319"/>
      <c r="C264" s="319"/>
      <c r="D264" s="319"/>
      <c r="E264" s="319"/>
      <c r="F264" s="319"/>
      <c r="G264" s="319"/>
      <c r="H264" s="319"/>
      <c r="I264" s="319"/>
      <c r="J264" s="319"/>
      <c r="K264" s="319"/>
      <c r="L264" s="319"/>
      <c r="M264" s="319"/>
      <c r="N264" s="319"/>
      <c r="O264" s="319"/>
      <c r="P264" s="319"/>
      <c r="Q264" s="319"/>
      <c r="R264" s="319"/>
      <c r="S264" s="319"/>
      <c r="T264" s="329"/>
    </row>
    <row r="265" spans="1:20" s="65" customFormat="1" ht="63" customHeight="1" thickTop="1">
      <c r="A265" s="303" t="s">
        <v>597</v>
      </c>
      <c r="B265" s="322"/>
      <c r="C265" s="50"/>
      <c r="D265" s="64" t="s">
        <v>223</v>
      </c>
      <c r="E265" s="52"/>
      <c r="F265" s="52"/>
      <c r="G265" s="52"/>
      <c r="H265" s="309"/>
      <c r="I265" s="310"/>
      <c r="J265" s="310"/>
      <c r="K265" s="310"/>
      <c r="L265" s="310"/>
      <c r="M265" s="310"/>
      <c r="N265" s="310"/>
      <c r="O265" s="310"/>
      <c r="P265" s="53"/>
      <c r="Q265" s="53"/>
      <c r="R265" s="53"/>
      <c r="S265" s="53"/>
      <c r="T265" s="53"/>
    </row>
    <row r="266" spans="1:20" s="65" customFormat="1" ht="63" customHeight="1">
      <c r="A266" s="323"/>
      <c r="B266" s="324"/>
      <c r="C266" s="54"/>
      <c r="D266" s="55" t="s">
        <v>598</v>
      </c>
      <c r="E266" s="72"/>
      <c r="F266" s="72"/>
      <c r="G266" s="72"/>
      <c r="H266" s="312"/>
      <c r="I266" s="313"/>
      <c r="J266" s="313"/>
      <c r="K266" s="313"/>
      <c r="L266" s="313"/>
      <c r="M266" s="313"/>
      <c r="N266" s="313"/>
      <c r="O266" s="313"/>
      <c r="P266" s="57"/>
      <c r="Q266" s="57"/>
      <c r="R266" s="57"/>
      <c r="S266" s="57"/>
      <c r="T266" s="57"/>
    </row>
    <row r="267" spans="1:20" ht="45.75" customHeight="1" thickBot="1">
      <c r="A267" s="325"/>
      <c r="B267" s="326"/>
      <c r="C267" s="59"/>
      <c r="D267" s="70" t="s">
        <v>300</v>
      </c>
      <c r="E267" s="74"/>
      <c r="F267" s="74"/>
      <c r="G267" s="74"/>
      <c r="H267" s="315"/>
      <c r="I267" s="316"/>
      <c r="J267" s="316"/>
      <c r="K267" s="316"/>
      <c r="L267" s="316"/>
      <c r="M267" s="316"/>
      <c r="N267" s="316"/>
      <c r="O267" s="316"/>
      <c r="P267" s="62"/>
      <c r="Q267" s="62"/>
      <c r="R267" s="62"/>
      <c r="S267" s="62"/>
      <c r="T267" s="62"/>
    </row>
    <row r="268" spans="1:20" s="40" customFormat="1" ht="6.75" customHeight="1" thickBot="1" thickTop="1">
      <c r="A268" s="348"/>
      <c r="B268" s="349"/>
      <c r="C268" s="349"/>
      <c r="D268" s="349"/>
      <c r="E268" s="349"/>
      <c r="F268" s="349"/>
      <c r="G268" s="349"/>
      <c r="H268" s="349"/>
      <c r="I268" s="349"/>
      <c r="J268" s="349"/>
      <c r="K268" s="349"/>
      <c r="L268" s="349"/>
      <c r="M268" s="349"/>
      <c r="N268" s="349"/>
      <c r="O268" s="349"/>
      <c r="P268" s="350"/>
      <c r="Q268" s="350"/>
      <c r="R268" s="350"/>
      <c r="S268" s="350"/>
      <c r="T268" s="351"/>
    </row>
    <row r="269" spans="1:24" s="68" customFormat="1" ht="24.75" customHeight="1" thickBot="1" thickTop="1">
      <c r="A269" s="353" t="s">
        <v>182</v>
      </c>
      <c r="B269" s="354"/>
      <c r="C269" s="354"/>
      <c r="D269" s="354"/>
      <c r="E269" s="35">
        <f>COUNTIF('隠しシート（記入不要）'!BU3:BX3,"1")</f>
        <v>0</v>
      </c>
      <c r="F269" s="35">
        <f>COUNTIF('隠しシート（記入不要）'!BU3:BX3,"2")</f>
        <v>0</v>
      </c>
      <c r="G269" s="1">
        <f>COUNTIF('隠しシート（記入不要）'!BU3:BX3,"3")</f>
        <v>0</v>
      </c>
      <c r="H269" s="2"/>
      <c r="I269" s="2"/>
      <c r="J269" s="3"/>
      <c r="K269" s="3"/>
      <c r="L269" s="3"/>
      <c r="M269" s="3"/>
      <c r="N269" s="3"/>
      <c r="O269" s="3"/>
      <c r="P269" s="4"/>
      <c r="Q269" s="4"/>
      <c r="R269" s="4"/>
      <c r="S269" s="4"/>
      <c r="T269" s="5"/>
      <c r="U269" s="67"/>
      <c r="V269" s="67"/>
      <c r="W269" s="67"/>
      <c r="X269" s="67"/>
    </row>
    <row r="270" spans="1:20" s="40" customFormat="1" ht="24.75" customHeight="1" thickBot="1" thickTop="1">
      <c r="A270" s="336" t="s">
        <v>251</v>
      </c>
      <c r="B270" s="337"/>
      <c r="C270" s="337"/>
      <c r="D270" s="337"/>
      <c r="E270" s="337"/>
      <c r="F270" s="337"/>
      <c r="G270" s="337"/>
      <c r="H270" s="337"/>
      <c r="I270" s="337"/>
      <c r="J270" s="337"/>
      <c r="K270" s="337"/>
      <c r="L270" s="337"/>
      <c r="M270" s="337"/>
      <c r="N270" s="337"/>
      <c r="O270" s="337"/>
      <c r="P270" s="337"/>
      <c r="Q270" s="337"/>
      <c r="R270" s="337"/>
      <c r="S270" s="337"/>
      <c r="T270" s="338"/>
    </row>
    <row r="271" spans="1:20" s="40" customFormat="1" ht="24.75" customHeight="1" thickBot="1" thickTop="1">
      <c r="A271" s="49"/>
      <c r="B271" s="336" t="s">
        <v>252</v>
      </c>
      <c r="C271" s="337"/>
      <c r="D271" s="337"/>
      <c r="E271" s="337"/>
      <c r="F271" s="337"/>
      <c r="G271" s="337"/>
      <c r="H271" s="337"/>
      <c r="I271" s="337"/>
      <c r="J271" s="337"/>
      <c r="K271" s="337"/>
      <c r="L271" s="337"/>
      <c r="M271" s="337"/>
      <c r="N271" s="337"/>
      <c r="O271" s="337"/>
      <c r="P271" s="337"/>
      <c r="Q271" s="337"/>
      <c r="R271" s="337"/>
      <c r="S271" s="337"/>
      <c r="T271" s="338"/>
    </row>
    <row r="272" spans="1:20" s="40" customFormat="1" ht="6.75" customHeight="1" thickBot="1" thickTop="1">
      <c r="A272" s="348"/>
      <c r="B272" s="349"/>
      <c r="C272" s="349"/>
      <c r="D272" s="349"/>
      <c r="E272" s="349"/>
      <c r="F272" s="349"/>
      <c r="G272" s="349"/>
      <c r="H272" s="349"/>
      <c r="I272" s="349"/>
      <c r="J272" s="349"/>
      <c r="K272" s="349"/>
      <c r="L272" s="349"/>
      <c r="M272" s="349"/>
      <c r="N272" s="349"/>
      <c r="O272" s="349"/>
      <c r="P272" s="349"/>
      <c r="Q272" s="349"/>
      <c r="R272" s="349"/>
      <c r="S272" s="349"/>
      <c r="T272" s="352"/>
    </row>
    <row r="273" spans="1:20" s="40" customFormat="1" ht="56.25" customHeight="1" thickTop="1">
      <c r="A273" s="303" t="s">
        <v>157</v>
      </c>
      <c r="B273" s="322"/>
      <c r="C273" s="50"/>
      <c r="D273" s="75" t="s">
        <v>559</v>
      </c>
      <c r="E273" s="52"/>
      <c r="F273" s="52"/>
      <c r="G273" s="52"/>
      <c r="H273" s="309"/>
      <c r="I273" s="310"/>
      <c r="J273" s="310"/>
      <c r="K273" s="310"/>
      <c r="L273" s="310"/>
      <c r="M273" s="310"/>
      <c r="N273" s="310"/>
      <c r="O273" s="310"/>
      <c r="P273" s="53"/>
      <c r="Q273" s="53"/>
      <c r="R273" s="53"/>
      <c r="S273" s="53"/>
      <c r="T273" s="53"/>
    </row>
    <row r="274" spans="1:20" s="40" customFormat="1" ht="56.25" customHeight="1">
      <c r="A274" s="323"/>
      <c r="B274" s="324"/>
      <c r="C274" s="54"/>
      <c r="D274" s="55" t="s">
        <v>560</v>
      </c>
      <c r="E274" s="84"/>
      <c r="F274" s="84"/>
      <c r="G274" s="84"/>
      <c r="H274" s="312"/>
      <c r="I274" s="313"/>
      <c r="J274" s="313"/>
      <c r="K274" s="313"/>
      <c r="L274" s="313"/>
      <c r="M274" s="313"/>
      <c r="N274" s="313"/>
      <c r="O274" s="313"/>
      <c r="P274" s="84"/>
      <c r="Q274" s="84"/>
      <c r="R274" s="84"/>
      <c r="S274" s="84"/>
      <c r="T274" s="84"/>
    </row>
    <row r="275" spans="1:20" s="40" customFormat="1" ht="56.25" customHeight="1" thickBot="1">
      <c r="A275" s="323"/>
      <c r="B275" s="324"/>
      <c r="C275" s="59"/>
      <c r="D275" s="70" t="s">
        <v>300</v>
      </c>
      <c r="E275" s="84"/>
      <c r="F275" s="84"/>
      <c r="G275" s="84"/>
      <c r="H275" s="312"/>
      <c r="I275" s="313"/>
      <c r="J275" s="313"/>
      <c r="K275" s="313"/>
      <c r="L275" s="313"/>
      <c r="M275" s="313"/>
      <c r="N275" s="313"/>
      <c r="O275" s="313"/>
      <c r="P275" s="85"/>
      <c r="Q275" s="85"/>
      <c r="R275" s="85"/>
      <c r="S275" s="85"/>
      <c r="T275" s="85"/>
    </row>
    <row r="276" spans="1:20" s="40" customFormat="1" ht="6.75" customHeight="1" thickBot="1" thickTop="1">
      <c r="A276" s="348"/>
      <c r="B276" s="349"/>
      <c r="C276" s="349"/>
      <c r="D276" s="349"/>
      <c r="E276" s="349"/>
      <c r="F276" s="349"/>
      <c r="G276" s="349"/>
      <c r="H276" s="349"/>
      <c r="I276" s="349"/>
      <c r="J276" s="349"/>
      <c r="K276" s="349"/>
      <c r="L276" s="349"/>
      <c r="M276" s="349"/>
      <c r="N276" s="349"/>
      <c r="O276" s="349"/>
      <c r="P276" s="350"/>
      <c r="Q276" s="350"/>
      <c r="R276" s="350"/>
      <c r="S276" s="350"/>
      <c r="T276" s="351"/>
    </row>
    <row r="277" spans="1:20" s="65" customFormat="1" ht="62.25" customHeight="1" thickTop="1">
      <c r="A277" s="303" t="s">
        <v>158</v>
      </c>
      <c r="B277" s="304"/>
      <c r="C277" s="50"/>
      <c r="D277" s="64" t="s">
        <v>561</v>
      </c>
      <c r="E277" s="52"/>
      <c r="F277" s="52"/>
      <c r="G277" s="52"/>
      <c r="H277" s="309"/>
      <c r="I277" s="310"/>
      <c r="J277" s="310"/>
      <c r="K277" s="310"/>
      <c r="L277" s="310"/>
      <c r="M277" s="310"/>
      <c r="N277" s="310"/>
      <c r="O277" s="311"/>
      <c r="P277" s="53"/>
      <c r="Q277" s="53"/>
      <c r="R277" s="53"/>
      <c r="S277" s="53"/>
      <c r="T277" s="53"/>
    </row>
    <row r="278" spans="1:20" s="65" customFormat="1" ht="63.75" customHeight="1">
      <c r="A278" s="305"/>
      <c r="B278" s="306"/>
      <c r="C278" s="54"/>
      <c r="D278" s="71" t="s">
        <v>562</v>
      </c>
      <c r="E278" s="72"/>
      <c r="F278" s="72"/>
      <c r="G278" s="72"/>
      <c r="H278" s="312"/>
      <c r="I278" s="313"/>
      <c r="J278" s="313"/>
      <c r="K278" s="313"/>
      <c r="L278" s="313"/>
      <c r="M278" s="313"/>
      <c r="N278" s="313"/>
      <c r="O278" s="314"/>
      <c r="P278" s="57"/>
      <c r="Q278" s="57"/>
      <c r="R278" s="57"/>
      <c r="S278" s="57"/>
      <c r="T278" s="57"/>
    </row>
    <row r="279" spans="1:20" ht="51" customHeight="1" thickBot="1">
      <c r="A279" s="307"/>
      <c r="B279" s="308"/>
      <c r="C279" s="59"/>
      <c r="D279" s="80" t="s">
        <v>563</v>
      </c>
      <c r="E279" s="74"/>
      <c r="F279" s="74"/>
      <c r="G279" s="74"/>
      <c r="H279" s="315"/>
      <c r="I279" s="316"/>
      <c r="J279" s="316"/>
      <c r="K279" s="316"/>
      <c r="L279" s="316"/>
      <c r="M279" s="316"/>
      <c r="N279" s="316"/>
      <c r="O279" s="317"/>
      <c r="P279" s="62"/>
      <c r="Q279" s="62"/>
      <c r="R279" s="62"/>
      <c r="S279" s="62"/>
      <c r="T279" s="62"/>
    </row>
    <row r="280" spans="1:20" ht="50.25" customHeight="1" thickTop="1">
      <c r="A280" s="303" t="s">
        <v>10</v>
      </c>
      <c r="B280" s="304"/>
      <c r="C280" s="86"/>
      <c r="D280" s="75" t="s">
        <v>564</v>
      </c>
      <c r="E280" s="79"/>
      <c r="F280" s="79"/>
      <c r="G280" s="79"/>
      <c r="H280" s="309"/>
      <c r="I280" s="310"/>
      <c r="J280" s="310"/>
      <c r="K280" s="310"/>
      <c r="L280" s="310"/>
      <c r="M280" s="310"/>
      <c r="N280" s="310"/>
      <c r="O280" s="311"/>
      <c r="P280" s="53"/>
      <c r="Q280" s="53"/>
      <c r="R280" s="53"/>
      <c r="S280" s="53"/>
      <c r="T280" s="53"/>
    </row>
    <row r="281" spans="1:20" s="65" customFormat="1" ht="53.25" customHeight="1">
      <c r="A281" s="305"/>
      <c r="B281" s="306"/>
      <c r="C281" s="54"/>
      <c r="D281" s="69" t="s">
        <v>565</v>
      </c>
      <c r="E281" s="72"/>
      <c r="F281" s="72"/>
      <c r="G281" s="72"/>
      <c r="H281" s="312"/>
      <c r="I281" s="313"/>
      <c r="J281" s="313"/>
      <c r="K281" s="313"/>
      <c r="L281" s="313"/>
      <c r="M281" s="313"/>
      <c r="N281" s="313"/>
      <c r="O281" s="314"/>
      <c r="P281" s="57"/>
      <c r="Q281" s="57"/>
      <c r="R281" s="57"/>
      <c r="S281" s="57"/>
      <c r="T281" s="57"/>
    </row>
    <row r="282" spans="1:20" s="65" customFormat="1" ht="53.25" customHeight="1">
      <c r="A282" s="305"/>
      <c r="B282" s="306"/>
      <c r="C282" s="54"/>
      <c r="D282" s="51" t="s">
        <v>566</v>
      </c>
      <c r="E282" s="72"/>
      <c r="F282" s="72"/>
      <c r="G282" s="72"/>
      <c r="H282" s="312"/>
      <c r="I282" s="313"/>
      <c r="J282" s="313"/>
      <c r="K282" s="313"/>
      <c r="L282" s="313"/>
      <c r="M282" s="313"/>
      <c r="N282" s="313"/>
      <c r="O282" s="314"/>
      <c r="P282" s="57"/>
      <c r="Q282" s="57"/>
      <c r="R282" s="57"/>
      <c r="S282" s="57"/>
      <c r="T282" s="57"/>
    </row>
    <row r="283" spans="1:20" s="65" customFormat="1" ht="39.75" customHeight="1" thickBot="1">
      <c r="A283" s="307"/>
      <c r="B283" s="308"/>
      <c r="C283" s="59"/>
      <c r="D283" s="70" t="s">
        <v>300</v>
      </c>
      <c r="E283" s="74"/>
      <c r="F283" s="74"/>
      <c r="G283" s="74"/>
      <c r="H283" s="315"/>
      <c r="I283" s="316"/>
      <c r="J283" s="316"/>
      <c r="K283" s="316"/>
      <c r="L283" s="316"/>
      <c r="M283" s="316"/>
      <c r="N283" s="316"/>
      <c r="O283" s="317"/>
      <c r="P283" s="62"/>
      <c r="Q283" s="62"/>
      <c r="R283" s="62"/>
      <c r="S283" s="62"/>
      <c r="T283" s="62"/>
    </row>
    <row r="284" spans="1:20" s="40" customFormat="1" ht="6.75" customHeight="1" thickBot="1" thickTop="1">
      <c r="A284" s="348"/>
      <c r="B284" s="349"/>
      <c r="C284" s="349"/>
      <c r="D284" s="349"/>
      <c r="E284" s="349"/>
      <c r="F284" s="349"/>
      <c r="G284" s="349"/>
      <c r="H284" s="349"/>
      <c r="I284" s="349"/>
      <c r="J284" s="349"/>
      <c r="K284" s="349"/>
      <c r="L284" s="349"/>
      <c r="M284" s="349"/>
      <c r="N284" s="349"/>
      <c r="O284" s="349"/>
      <c r="P284" s="350"/>
      <c r="Q284" s="350"/>
      <c r="R284" s="350"/>
      <c r="S284" s="350"/>
      <c r="T284" s="351"/>
    </row>
    <row r="285" spans="1:20" s="65" customFormat="1" ht="49.5" customHeight="1" thickTop="1">
      <c r="A285" s="303" t="s">
        <v>159</v>
      </c>
      <c r="B285" s="322"/>
      <c r="C285" s="50"/>
      <c r="D285" s="75" t="s">
        <v>567</v>
      </c>
      <c r="E285" s="52"/>
      <c r="F285" s="52"/>
      <c r="G285" s="52"/>
      <c r="H285" s="309"/>
      <c r="I285" s="310"/>
      <c r="J285" s="310"/>
      <c r="K285" s="310"/>
      <c r="L285" s="310"/>
      <c r="M285" s="310"/>
      <c r="N285" s="310"/>
      <c r="O285" s="310"/>
      <c r="P285" s="53"/>
      <c r="Q285" s="53"/>
      <c r="R285" s="53"/>
      <c r="S285" s="53"/>
      <c r="T285" s="53"/>
    </row>
    <row r="286" spans="1:20" s="65" customFormat="1" ht="53.25" customHeight="1">
      <c r="A286" s="323"/>
      <c r="B286" s="324"/>
      <c r="C286" s="54"/>
      <c r="D286" s="69" t="s">
        <v>568</v>
      </c>
      <c r="E286" s="72"/>
      <c r="F286" s="72"/>
      <c r="G286" s="72"/>
      <c r="H286" s="312"/>
      <c r="I286" s="313"/>
      <c r="J286" s="313"/>
      <c r="K286" s="313"/>
      <c r="L286" s="313"/>
      <c r="M286" s="313"/>
      <c r="N286" s="313"/>
      <c r="O286" s="313"/>
      <c r="P286" s="57"/>
      <c r="Q286" s="57"/>
      <c r="R286" s="57"/>
      <c r="S286" s="57"/>
      <c r="T286" s="57"/>
    </row>
    <row r="287" spans="1:20" s="65" customFormat="1" ht="53.25" customHeight="1">
      <c r="A287" s="323"/>
      <c r="B287" s="324"/>
      <c r="C287" s="54"/>
      <c r="D287" s="51" t="s">
        <v>569</v>
      </c>
      <c r="E287" s="72"/>
      <c r="F287" s="72"/>
      <c r="G287" s="72"/>
      <c r="H287" s="312"/>
      <c r="I287" s="313"/>
      <c r="J287" s="313"/>
      <c r="K287" s="313"/>
      <c r="L287" s="313"/>
      <c r="M287" s="313"/>
      <c r="N287" s="313"/>
      <c r="O287" s="313"/>
      <c r="P287" s="57"/>
      <c r="Q287" s="57"/>
      <c r="R287" s="57"/>
      <c r="S287" s="57"/>
      <c r="T287" s="57"/>
    </row>
    <row r="288" spans="1:20" s="65" customFormat="1" ht="39.75" customHeight="1" thickBot="1">
      <c r="A288" s="325"/>
      <c r="B288" s="326"/>
      <c r="C288" s="59"/>
      <c r="D288" s="70" t="s">
        <v>300</v>
      </c>
      <c r="E288" s="74"/>
      <c r="F288" s="74"/>
      <c r="G288" s="74"/>
      <c r="H288" s="315"/>
      <c r="I288" s="316"/>
      <c r="J288" s="316"/>
      <c r="K288" s="316"/>
      <c r="L288" s="316"/>
      <c r="M288" s="316"/>
      <c r="N288" s="316"/>
      <c r="O288" s="316"/>
      <c r="P288" s="62"/>
      <c r="Q288" s="62"/>
      <c r="R288" s="62"/>
      <c r="S288" s="62"/>
      <c r="T288" s="62"/>
    </row>
    <row r="289" spans="1:20" s="40" customFormat="1" ht="6.75" customHeight="1" thickBot="1" thickTop="1">
      <c r="A289" s="348"/>
      <c r="B289" s="349"/>
      <c r="C289" s="349"/>
      <c r="D289" s="349"/>
      <c r="E289" s="349"/>
      <c r="F289" s="349"/>
      <c r="G289" s="349"/>
      <c r="H289" s="349"/>
      <c r="I289" s="349"/>
      <c r="J289" s="349"/>
      <c r="K289" s="349"/>
      <c r="L289" s="349"/>
      <c r="M289" s="349"/>
      <c r="N289" s="349"/>
      <c r="O289" s="349"/>
      <c r="P289" s="350"/>
      <c r="Q289" s="350"/>
      <c r="R289" s="350"/>
      <c r="S289" s="350"/>
      <c r="T289" s="351"/>
    </row>
    <row r="290" spans="1:24" s="68" customFormat="1" ht="24.75" customHeight="1" thickBot="1" thickTop="1">
      <c r="A290" s="353" t="s">
        <v>183</v>
      </c>
      <c r="B290" s="354"/>
      <c r="C290" s="354"/>
      <c r="D290" s="354"/>
      <c r="E290" s="35">
        <f>COUNTIF('隠しシート（記入不要）'!BY3:CD3,"1")</f>
        <v>0</v>
      </c>
      <c r="F290" s="35">
        <f>COUNTIF('隠しシート（記入不要）'!BY3:CD3,"2")</f>
        <v>0</v>
      </c>
      <c r="G290" s="1">
        <f>COUNTIF('隠しシート（記入不要）'!BY3:CD3,"3")</f>
        <v>0</v>
      </c>
      <c r="H290" s="2"/>
      <c r="I290" s="2"/>
      <c r="J290" s="3"/>
      <c r="K290" s="3"/>
      <c r="L290" s="3"/>
      <c r="M290" s="3"/>
      <c r="N290" s="3"/>
      <c r="O290" s="3"/>
      <c r="P290" s="4"/>
      <c r="Q290" s="4"/>
      <c r="R290" s="4"/>
      <c r="S290" s="4"/>
      <c r="T290" s="5"/>
      <c r="U290" s="67"/>
      <c r="V290" s="67"/>
      <c r="W290" s="67"/>
      <c r="X290" s="67"/>
    </row>
    <row r="291" spans="1:20" s="40" customFormat="1" ht="24.75" customHeight="1" thickBot="1" thickTop="1">
      <c r="A291" s="49"/>
      <c r="B291" s="336" t="s">
        <v>253</v>
      </c>
      <c r="C291" s="337"/>
      <c r="D291" s="337"/>
      <c r="E291" s="337"/>
      <c r="F291" s="337"/>
      <c r="G291" s="337"/>
      <c r="H291" s="337"/>
      <c r="I291" s="337"/>
      <c r="J291" s="337"/>
      <c r="K291" s="337"/>
      <c r="L291" s="337"/>
      <c r="M291" s="337"/>
      <c r="N291" s="337"/>
      <c r="O291" s="337"/>
      <c r="P291" s="337"/>
      <c r="Q291" s="337"/>
      <c r="R291" s="337"/>
      <c r="S291" s="337"/>
      <c r="T291" s="338"/>
    </row>
    <row r="292" spans="1:20" s="40" customFormat="1" ht="6.75" customHeight="1" thickBot="1" thickTop="1">
      <c r="A292" s="348"/>
      <c r="B292" s="349"/>
      <c r="C292" s="349"/>
      <c r="D292" s="349"/>
      <c r="E292" s="349"/>
      <c r="F292" s="349"/>
      <c r="G292" s="349"/>
      <c r="H292" s="349"/>
      <c r="I292" s="349"/>
      <c r="J292" s="349"/>
      <c r="K292" s="349"/>
      <c r="L292" s="349"/>
      <c r="M292" s="349"/>
      <c r="N292" s="349"/>
      <c r="O292" s="349"/>
      <c r="P292" s="349"/>
      <c r="Q292" s="349"/>
      <c r="R292" s="349"/>
      <c r="S292" s="349"/>
      <c r="T292" s="352"/>
    </row>
    <row r="293" spans="1:20" s="65" customFormat="1" ht="50.25" customHeight="1" thickTop="1">
      <c r="A293" s="303" t="s">
        <v>160</v>
      </c>
      <c r="B293" s="322"/>
      <c r="C293" s="50"/>
      <c r="D293" s="64" t="s">
        <v>224</v>
      </c>
      <c r="E293" s="52"/>
      <c r="F293" s="52"/>
      <c r="G293" s="52"/>
      <c r="H293" s="309"/>
      <c r="I293" s="310"/>
      <c r="J293" s="310"/>
      <c r="K293" s="310"/>
      <c r="L293" s="310"/>
      <c r="M293" s="310"/>
      <c r="N293" s="310"/>
      <c r="O293" s="310"/>
      <c r="P293" s="53"/>
      <c r="Q293" s="53"/>
      <c r="R293" s="53"/>
      <c r="S293" s="53"/>
      <c r="T293" s="53"/>
    </row>
    <row r="294" spans="1:20" s="65" customFormat="1" ht="60.75" customHeight="1">
      <c r="A294" s="323"/>
      <c r="B294" s="324"/>
      <c r="C294" s="54"/>
      <c r="D294" s="55" t="s">
        <v>570</v>
      </c>
      <c r="E294" s="72"/>
      <c r="F294" s="72"/>
      <c r="G294" s="72"/>
      <c r="H294" s="312"/>
      <c r="I294" s="313"/>
      <c r="J294" s="313"/>
      <c r="K294" s="313"/>
      <c r="L294" s="313"/>
      <c r="M294" s="313"/>
      <c r="N294" s="313"/>
      <c r="O294" s="313"/>
      <c r="P294" s="57"/>
      <c r="Q294" s="57"/>
      <c r="R294" s="57"/>
      <c r="S294" s="57"/>
      <c r="T294" s="57"/>
    </row>
    <row r="295" spans="1:20" s="65" customFormat="1" ht="46.5" customHeight="1" thickBot="1">
      <c r="A295" s="325"/>
      <c r="B295" s="326"/>
      <c r="C295" s="59"/>
      <c r="D295" s="70" t="s">
        <v>300</v>
      </c>
      <c r="E295" s="74"/>
      <c r="F295" s="74"/>
      <c r="G295" s="74"/>
      <c r="H295" s="315"/>
      <c r="I295" s="316"/>
      <c r="J295" s="316"/>
      <c r="K295" s="316"/>
      <c r="L295" s="316"/>
      <c r="M295" s="316"/>
      <c r="N295" s="316"/>
      <c r="O295" s="316"/>
      <c r="P295" s="62"/>
      <c r="Q295" s="62"/>
      <c r="R295" s="62"/>
      <c r="S295" s="62"/>
      <c r="T295" s="62"/>
    </row>
    <row r="296" spans="1:20" s="40" customFormat="1" ht="6.75" customHeight="1" thickBot="1" thickTop="1">
      <c r="A296" s="348"/>
      <c r="B296" s="349"/>
      <c r="C296" s="349"/>
      <c r="D296" s="349"/>
      <c r="E296" s="349"/>
      <c r="F296" s="349"/>
      <c r="G296" s="349"/>
      <c r="H296" s="349"/>
      <c r="I296" s="349"/>
      <c r="J296" s="349"/>
      <c r="K296" s="349"/>
      <c r="L296" s="349"/>
      <c r="M296" s="349"/>
      <c r="N296" s="349"/>
      <c r="O296" s="349"/>
      <c r="P296" s="350"/>
      <c r="Q296" s="350"/>
      <c r="R296" s="350"/>
      <c r="S296" s="350"/>
      <c r="T296" s="351"/>
    </row>
    <row r="297" spans="1:20" s="65" customFormat="1" ht="78.75" customHeight="1" thickTop="1">
      <c r="A297" s="303" t="s">
        <v>161</v>
      </c>
      <c r="B297" s="322"/>
      <c r="C297" s="50"/>
      <c r="D297" s="75" t="s">
        <v>571</v>
      </c>
      <c r="E297" s="52"/>
      <c r="F297" s="52"/>
      <c r="G297" s="52"/>
      <c r="H297" s="309"/>
      <c r="I297" s="310"/>
      <c r="J297" s="310"/>
      <c r="K297" s="310"/>
      <c r="L297" s="310"/>
      <c r="M297" s="310"/>
      <c r="N297" s="310"/>
      <c r="O297" s="310"/>
      <c r="P297" s="53"/>
      <c r="Q297" s="53"/>
      <c r="R297" s="53"/>
      <c r="S297" s="53"/>
      <c r="T297" s="53"/>
    </row>
    <row r="298" spans="1:20" s="65" customFormat="1" ht="42" customHeight="1" thickBot="1">
      <c r="A298" s="325"/>
      <c r="B298" s="326"/>
      <c r="C298" s="59"/>
      <c r="D298" s="70" t="s">
        <v>300</v>
      </c>
      <c r="E298" s="74"/>
      <c r="F298" s="74"/>
      <c r="G298" s="74"/>
      <c r="H298" s="315"/>
      <c r="I298" s="316"/>
      <c r="J298" s="316"/>
      <c r="K298" s="316"/>
      <c r="L298" s="316"/>
      <c r="M298" s="316"/>
      <c r="N298" s="316"/>
      <c r="O298" s="316"/>
      <c r="P298" s="62"/>
      <c r="Q298" s="62"/>
      <c r="R298" s="62"/>
      <c r="S298" s="62"/>
      <c r="T298" s="62"/>
    </row>
    <row r="299" spans="1:20" s="40" customFormat="1" ht="6.75" customHeight="1" thickBot="1" thickTop="1">
      <c r="A299" s="318"/>
      <c r="B299" s="319"/>
      <c r="C299" s="319"/>
      <c r="D299" s="319"/>
      <c r="E299" s="319"/>
      <c r="F299" s="319"/>
      <c r="G299" s="319"/>
      <c r="H299" s="319"/>
      <c r="I299" s="319"/>
      <c r="J299" s="319"/>
      <c r="K299" s="319"/>
      <c r="L299" s="319"/>
      <c r="M299" s="319"/>
      <c r="N299" s="319"/>
      <c r="O299" s="319"/>
      <c r="P299" s="319"/>
      <c r="Q299" s="319"/>
      <c r="R299" s="319"/>
      <c r="S299" s="319"/>
      <c r="T299" s="329"/>
    </row>
    <row r="300" spans="1:20" s="65" customFormat="1" ht="79.5" customHeight="1" thickTop="1">
      <c r="A300" s="303" t="s">
        <v>162</v>
      </c>
      <c r="B300" s="322"/>
      <c r="C300" s="50"/>
      <c r="D300" s="75" t="s">
        <v>572</v>
      </c>
      <c r="E300" s="52"/>
      <c r="F300" s="52"/>
      <c r="G300" s="52"/>
      <c r="H300" s="309"/>
      <c r="I300" s="310"/>
      <c r="J300" s="310"/>
      <c r="K300" s="310"/>
      <c r="L300" s="310"/>
      <c r="M300" s="310"/>
      <c r="N300" s="310"/>
      <c r="O300" s="310"/>
      <c r="P300" s="53"/>
      <c r="Q300" s="53"/>
      <c r="R300" s="53"/>
      <c r="S300" s="53"/>
      <c r="T300" s="53"/>
    </row>
    <row r="301" spans="1:20" s="65" customFormat="1" ht="121.5" customHeight="1">
      <c r="A301" s="323"/>
      <c r="B301" s="324"/>
      <c r="C301" s="54"/>
      <c r="D301" s="55" t="s">
        <v>573</v>
      </c>
      <c r="E301" s="72"/>
      <c r="F301" s="72"/>
      <c r="G301" s="72"/>
      <c r="H301" s="312"/>
      <c r="I301" s="313"/>
      <c r="J301" s="313"/>
      <c r="K301" s="313"/>
      <c r="L301" s="313"/>
      <c r="M301" s="313"/>
      <c r="N301" s="313"/>
      <c r="O301" s="313"/>
      <c r="P301" s="57"/>
      <c r="Q301" s="57"/>
      <c r="R301" s="57"/>
      <c r="S301" s="57"/>
      <c r="T301" s="57"/>
    </row>
    <row r="302" spans="1:20" s="65" customFormat="1" ht="47.25" customHeight="1" thickBot="1">
      <c r="A302" s="325"/>
      <c r="B302" s="326"/>
      <c r="C302" s="59"/>
      <c r="D302" s="70" t="s">
        <v>300</v>
      </c>
      <c r="E302" s="74"/>
      <c r="F302" s="74"/>
      <c r="G302" s="74"/>
      <c r="H302" s="315"/>
      <c r="I302" s="316"/>
      <c r="J302" s="316"/>
      <c r="K302" s="316"/>
      <c r="L302" s="316"/>
      <c r="M302" s="316"/>
      <c r="N302" s="316"/>
      <c r="O302" s="316"/>
      <c r="P302" s="62"/>
      <c r="Q302" s="62"/>
      <c r="R302" s="62"/>
      <c r="S302" s="62"/>
      <c r="T302" s="62"/>
    </row>
    <row r="303" spans="1:20" s="40" customFormat="1" ht="6.75" customHeight="1" thickBot="1" thickTop="1">
      <c r="A303" s="318"/>
      <c r="B303" s="319"/>
      <c r="C303" s="319"/>
      <c r="D303" s="319"/>
      <c r="E303" s="319"/>
      <c r="F303" s="319"/>
      <c r="G303" s="319"/>
      <c r="H303" s="319"/>
      <c r="I303" s="319"/>
      <c r="J303" s="319"/>
      <c r="K303" s="319"/>
      <c r="L303" s="319"/>
      <c r="M303" s="319"/>
      <c r="N303" s="319"/>
      <c r="O303" s="319"/>
      <c r="P303" s="320"/>
      <c r="Q303" s="320"/>
      <c r="R303" s="320"/>
      <c r="S303" s="320"/>
      <c r="T303" s="321"/>
    </row>
    <row r="304" spans="1:24" s="68" customFormat="1" ht="24.75" customHeight="1" thickBot="1" thickTop="1">
      <c r="A304" s="353" t="s">
        <v>184</v>
      </c>
      <c r="B304" s="354"/>
      <c r="C304" s="354"/>
      <c r="D304" s="354"/>
      <c r="E304" s="35">
        <f>COUNTIF('隠しシート（記入不要）'!CE3:CJ3,"1")</f>
        <v>0</v>
      </c>
      <c r="F304" s="35">
        <f>COUNTIF('隠しシート（記入不要）'!CE3:CJ3,"2")</f>
        <v>0</v>
      </c>
      <c r="G304" s="1">
        <f>COUNTIF('隠しシート（記入不要）'!CE3:CJ3,"3")</f>
        <v>0</v>
      </c>
      <c r="H304" s="2"/>
      <c r="I304" s="2"/>
      <c r="J304" s="3"/>
      <c r="K304" s="3"/>
      <c r="L304" s="3"/>
      <c r="M304" s="3"/>
      <c r="N304" s="3"/>
      <c r="O304" s="3"/>
      <c r="P304" s="4"/>
      <c r="Q304" s="4"/>
      <c r="R304" s="4"/>
      <c r="S304" s="4"/>
      <c r="T304" s="5"/>
      <c r="U304" s="67"/>
      <c r="V304" s="67"/>
      <c r="W304" s="67"/>
      <c r="X304" s="67"/>
    </row>
    <row r="305" spans="1:20" s="40" customFormat="1" ht="24.75" customHeight="1" thickBot="1" thickTop="1">
      <c r="A305" s="87"/>
      <c r="B305" s="336" t="s">
        <v>254</v>
      </c>
      <c r="C305" s="337"/>
      <c r="D305" s="337"/>
      <c r="E305" s="337"/>
      <c r="F305" s="337"/>
      <c r="G305" s="337"/>
      <c r="H305" s="337"/>
      <c r="I305" s="337"/>
      <c r="J305" s="337"/>
      <c r="K305" s="337"/>
      <c r="L305" s="337"/>
      <c r="M305" s="337"/>
      <c r="N305" s="337"/>
      <c r="O305" s="337"/>
      <c r="P305" s="337"/>
      <c r="Q305" s="337"/>
      <c r="R305" s="337"/>
      <c r="S305" s="337"/>
      <c r="T305" s="338"/>
    </row>
    <row r="306" spans="1:20" s="40" customFormat="1" ht="6.75" customHeight="1" thickBot="1" thickTop="1">
      <c r="A306" s="348"/>
      <c r="B306" s="349"/>
      <c r="C306" s="349"/>
      <c r="D306" s="349"/>
      <c r="E306" s="319"/>
      <c r="F306" s="319"/>
      <c r="G306" s="319"/>
      <c r="H306" s="319"/>
      <c r="I306" s="319"/>
      <c r="J306" s="319"/>
      <c r="K306" s="319"/>
      <c r="L306" s="319"/>
      <c r="M306" s="319"/>
      <c r="N306" s="319"/>
      <c r="O306" s="319"/>
      <c r="P306" s="349"/>
      <c r="Q306" s="349"/>
      <c r="R306" s="349"/>
      <c r="S306" s="349"/>
      <c r="T306" s="352"/>
    </row>
    <row r="307" spans="1:20" s="65" customFormat="1" ht="51.75" customHeight="1" thickTop="1">
      <c r="A307" s="303" t="s">
        <v>163</v>
      </c>
      <c r="B307" s="322"/>
      <c r="C307" s="50"/>
      <c r="D307" s="64" t="s">
        <v>574</v>
      </c>
      <c r="E307" s="52"/>
      <c r="F307" s="52"/>
      <c r="G307" s="52"/>
      <c r="H307" s="309"/>
      <c r="I307" s="310"/>
      <c r="J307" s="310"/>
      <c r="K307" s="310"/>
      <c r="L307" s="310"/>
      <c r="M307" s="310"/>
      <c r="N307" s="310"/>
      <c r="O307" s="310"/>
      <c r="P307" s="53"/>
      <c r="Q307" s="53"/>
      <c r="R307" s="53"/>
      <c r="S307" s="53"/>
      <c r="T307" s="53"/>
    </row>
    <row r="308" spans="1:20" s="65" customFormat="1" ht="60.75" customHeight="1">
      <c r="A308" s="323"/>
      <c r="B308" s="324"/>
      <c r="C308" s="54"/>
      <c r="D308" s="69" t="s">
        <v>575</v>
      </c>
      <c r="E308" s="72"/>
      <c r="F308" s="72"/>
      <c r="G308" s="72"/>
      <c r="H308" s="312"/>
      <c r="I308" s="313"/>
      <c r="J308" s="313"/>
      <c r="K308" s="313"/>
      <c r="L308" s="313"/>
      <c r="M308" s="313"/>
      <c r="N308" s="313"/>
      <c r="O308" s="313"/>
      <c r="P308" s="57"/>
      <c r="Q308" s="57"/>
      <c r="R308" s="57"/>
      <c r="S308" s="57"/>
      <c r="T308" s="57"/>
    </row>
    <row r="309" spans="1:20" s="65" customFormat="1" ht="60.75" customHeight="1">
      <c r="A309" s="323"/>
      <c r="B309" s="324"/>
      <c r="C309" s="54"/>
      <c r="D309" s="73" t="s">
        <v>225</v>
      </c>
      <c r="E309" s="72"/>
      <c r="F309" s="72"/>
      <c r="G309" s="72"/>
      <c r="H309" s="312"/>
      <c r="I309" s="313"/>
      <c r="J309" s="313"/>
      <c r="K309" s="313"/>
      <c r="L309" s="313"/>
      <c r="M309" s="313"/>
      <c r="N309" s="313"/>
      <c r="O309" s="313"/>
      <c r="P309" s="57"/>
      <c r="Q309" s="57"/>
      <c r="R309" s="57"/>
      <c r="S309" s="57"/>
      <c r="T309" s="57"/>
    </row>
    <row r="310" spans="1:20" s="65" customFormat="1" ht="39" customHeight="1" thickBot="1">
      <c r="A310" s="325"/>
      <c r="B310" s="326"/>
      <c r="C310" s="59"/>
      <c r="D310" s="70" t="s">
        <v>300</v>
      </c>
      <c r="E310" s="74"/>
      <c r="F310" s="74"/>
      <c r="G310" s="74"/>
      <c r="H310" s="315"/>
      <c r="I310" s="316"/>
      <c r="J310" s="316"/>
      <c r="K310" s="316"/>
      <c r="L310" s="316"/>
      <c r="M310" s="316"/>
      <c r="N310" s="316"/>
      <c r="O310" s="316"/>
      <c r="P310" s="62"/>
      <c r="Q310" s="62"/>
      <c r="R310" s="62"/>
      <c r="S310" s="62"/>
      <c r="T310" s="62"/>
    </row>
    <row r="311" spans="1:20" s="40" customFormat="1" ht="6.75" customHeight="1" thickBot="1" thickTop="1">
      <c r="A311" s="318"/>
      <c r="B311" s="319"/>
      <c r="C311" s="319"/>
      <c r="D311" s="319"/>
      <c r="E311" s="319"/>
      <c r="F311" s="319"/>
      <c r="G311" s="319"/>
      <c r="H311" s="319"/>
      <c r="I311" s="319"/>
      <c r="J311" s="319"/>
      <c r="K311" s="319"/>
      <c r="L311" s="319"/>
      <c r="M311" s="319"/>
      <c r="N311" s="319"/>
      <c r="O311" s="319"/>
      <c r="P311" s="320"/>
      <c r="Q311" s="320"/>
      <c r="R311" s="320"/>
      <c r="S311" s="320"/>
      <c r="T311" s="321"/>
    </row>
    <row r="312" spans="1:24" s="68" customFormat="1" ht="24.75" customHeight="1" thickBot="1" thickTop="1">
      <c r="A312" s="353" t="s">
        <v>185</v>
      </c>
      <c r="B312" s="354"/>
      <c r="C312" s="354"/>
      <c r="D312" s="354"/>
      <c r="E312" s="35">
        <f>COUNTIF('隠しシート（記入不要）'!CK3:CL3,"1")</f>
        <v>0</v>
      </c>
      <c r="F312" s="35">
        <f>COUNTIF('隠しシート（記入不要）'!CK3:CL3,"2")</f>
        <v>0</v>
      </c>
      <c r="G312" s="1">
        <f>COUNTIF('隠しシート（記入不要）'!CK3:CL3,"3")</f>
        <v>0</v>
      </c>
      <c r="H312" s="2"/>
      <c r="I312" s="2"/>
      <c r="J312" s="3"/>
      <c r="K312" s="3"/>
      <c r="L312" s="3"/>
      <c r="M312" s="3"/>
      <c r="N312" s="3"/>
      <c r="O312" s="3"/>
      <c r="P312" s="4"/>
      <c r="Q312" s="4"/>
      <c r="R312" s="4"/>
      <c r="S312" s="4"/>
      <c r="T312" s="5"/>
      <c r="U312" s="67"/>
      <c r="V312" s="67"/>
      <c r="W312" s="67"/>
      <c r="X312" s="67"/>
    </row>
    <row r="313" spans="1:20" s="40" customFormat="1" ht="24.75" customHeight="1" thickBot="1" thickTop="1">
      <c r="A313" s="49"/>
      <c r="B313" s="336" t="s">
        <v>255</v>
      </c>
      <c r="C313" s="337"/>
      <c r="D313" s="337"/>
      <c r="E313" s="337"/>
      <c r="F313" s="337"/>
      <c r="G313" s="337"/>
      <c r="H313" s="337"/>
      <c r="I313" s="337"/>
      <c r="J313" s="337"/>
      <c r="K313" s="337"/>
      <c r="L313" s="337"/>
      <c r="M313" s="337"/>
      <c r="N313" s="337"/>
      <c r="O313" s="337"/>
      <c r="P313" s="337"/>
      <c r="Q313" s="337"/>
      <c r="R313" s="337"/>
      <c r="S313" s="337"/>
      <c r="T313" s="338"/>
    </row>
    <row r="314" spans="1:20" s="40" customFormat="1" ht="6.75" customHeight="1" thickBot="1" thickTop="1">
      <c r="A314" s="348"/>
      <c r="B314" s="349"/>
      <c r="C314" s="349"/>
      <c r="D314" s="349"/>
      <c r="E314" s="319"/>
      <c r="F314" s="319"/>
      <c r="G314" s="319"/>
      <c r="H314" s="319"/>
      <c r="I314" s="319"/>
      <c r="J314" s="319"/>
      <c r="K314" s="319"/>
      <c r="L314" s="319"/>
      <c r="M314" s="319"/>
      <c r="N314" s="319"/>
      <c r="O314" s="319"/>
      <c r="P314" s="349"/>
      <c r="Q314" s="349"/>
      <c r="R314" s="349"/>
      <c r="S314" s="349"/>
      <c r="T314" s="352"/>
    </row>
    <row r="315" spans="1:20" ht="39.75" customHeight="1" thickTop="1">
      <c r="A315" s="303" t="s">
        <v>164</v>
      </c>
      <c r="B315" s="322"/>
      <c r="C315" s="50"/>
      <c r="D315" s="75" t="s">
        <v>576</v>
      </c>
      <c r="E315" s="52"/>
      <c r="F315" s="52"/>
      <c r="G315" s="52"/>
      <c r="H315" s="309"/>
      <c r="I315" s="310"/>
      <c r="J315" s="310"/>
      <c r="K315" s="310"/>
      <c r="L315" s="310"/>
      <c r="M315" s="310"/>
      <c r="N315" s="310"/>
      <c r="O315" s="310"/>
      <c r="P315" s="53"/>
      <c r="Q315" s="53"/>
      <c r="R315" s="53"/>
      <c r="S315" s="53"/>
      <c r="T315" s="53"/>
    </row>
    <row r="316" spans="1:20" ht="39.75" customHeight="1">
      <c r="A316" s="323"/>
      <c r="B316" s="324"/>
      <c r="C316" s="54"/>
      <c r="D316" s="69" t="s">
        <v>577</v>
      </c>
      <c r="E316" s="72"/>
      <c r="F316" s="72"/>
      <c r="G316" s="72"/>
      <c r="H316" s="312"/>
      <c r="I316" s="313"/>
      <c r="J316" s="313"/>
      <c r="K316" s="313"/>
      <c r="L316" s="313"/>
      <c r="M316" s="313"/>
      <c r="N316" s="313"/>
      <c r="O316" s="313"/>
      <c r="P316" s="57"/>
      <c r="Q316" s="57"/>
      <c r="R316" s="57"/>
      <c r="S316" s="57"/>
      <c r="T316" s="57"/>
    </row>
    <row r="317" spans="1:20" s="65" customFormat="1" ht="57.75" customHeight="1">
      <c r="A317" s="323"/>
      <c r="B317" s="324"/>
      <c r="C317" s="54"/>
      <c r="D317" s="69" t="s">
        <v>578</v>
      </c>
      <c r="E317" s="72"/>
      <c r="F317" s="72"/>
      <c r="G317" s="72"/>
      <c r="H317" s="312"/>
      <c r="I317" s="313"/>
      <c r="J317" s="313"/>
      <c r="K317" s="313"/>
      <c r="L317" s="313"/>
      <c r="M317" s="313"/>
      <c r="N317" s="313"/>
      <c r="O317" s="313"/>
      <c r="P317" s="57"/>
      <c r="Q317" s="57"/>
      <c r="R317" s="57"/>
      <c r="S317" s="57"/>
      <c r="T317" s="57"/>
    </row>
    <row r="318" spans="1:20" s="65" customFormat="1" ht="47.25" customHeight="1">
      <c r="A318" s="323"/>
      <c r="B318" s="324"/>
      <c r="C318" s="54"/>
      <c r="D318" s="69" t="s">
        <v>579</v>
      </c>
      <c r="E318" s="72"/>
      <c r="F318" s="72"/>
      <c r="G318" s="72"/>
      <c r="H318" s="312"/>
      <c r="I318" s="313"/>
      <c r="J318" s="313"/>
      <c r="K318" s="313"/>
      <c r="L318" s="313"/>
      <c r="M318" s="313"/>
      <c r="N318" s="313"/>
      <c r="O318" s="313"/>
      <c r="P318" s="57"/>
      <c r="Q318" s="57"/>
      <c r="R318" s="57"/>
      <c r="S318" s="57"/>
      <c r="T318" s="57"/>
    </row>
    <row r="319" spans="1:20" s="65" customFormat="1" ht="47.25" customHeight="1">
      <c r="A319" s="323"/>
      <c r="B319" s="324"/>
      <c r="C319" s="54"/>
      <c r="D319" s="51" t="s">
        <v>580</v>
      </c>
      <c r="E319" s="72"/>
      <c r="F319" s="72"/>
      <c r="G319" s="72"/>
      <c r="H319" s="312"/>
      <c r="I319" s="313"/>
      <c r="J319" s="313"/>
      <c r="K319" s="313"/>
      <c r="L319" s="313"/>
      <c r="M319" s="313"/>
      <c r="N319" s="313"/>
      <c r="O319" s="313"/>
      <c r="P319" s="57"/>
      <c r="Q319" s="57"/>
      <c r="R319" s="57"/>
      <c r="S319" s="57"/>
      <c r="T319" s="57"/>
    </row>
    <row r="320" spans="1:20" s="65" customFormat="1" ht="39.75" customHeight="1" thickBot="1">
      <c r="A320" s="325"/>
      <c r="B320" s="326"/>
      <c r="C320" s="59"/>
      <c r="D320" s="70" t="s">
        <v>300</v>
      </c>
      <c r="E320" s="74"/>
      <c r="F320" s="74"/>
      <c r="G320" s="74"/>
      <c r="H320" s="315"/>
      <c r="I320" s="316"/>
      <c r="J320" s="316"/>
      <c r="K320" s="316"/>
      <c r="L320" s="316"/>
      <c r="M320" s="316"/>
      <c r="N320" s="316"/>
      <c r="O320" s="316"/>
      <c r="P320" s="62"/>
      <c r="Q320" s="62"/>
      <c r="R320" s="62"/>
      <c r="S320" s="62"/>
      <c r="T320" s="62"/>
    </row>
    <row r="321" spans="1:20" s="40" customFormat="1" ht="6.75" customHeight="1" thickBot="1" thickTop="1">
      <c r="A321" s="318"/>
      <c r="B321" s="319"/>
      <c r="C321" s="319"/>
      <c r="D321" s="319"/>
      <c r="E321" s="319"/>
      <c r="F321" s="319"/>
      <c r="G321" s="319"/>
      <c r="H321" s="319"/>
      <c r="I321" s="319"/>
      <c r="J321" s="319"/>
      <c r="K321" s="319"/>
      <c r="L321" s="319"/>
      <c r="M321" s="319"/>
      <c r="N321" s="319"/>
      <c r="O321" s="319"/>
      <c r="P321" s="319"/>
      <c r="Q321" s="319"/>
      <c r="R321" s="319"/>
      <c r="S321" s="319"/>
      <c r="T321" s="329"/>
    </row>
    <row r="322" spans="1:20" s="65" customFormat="1" ht="39.75" customHeight="1" thickTop="1">
      <c r="A322" s="303" t="s">
        <v>165</v>
      </c>
      <c r="B322" s="322"/>
      <c r="C322" s="88"/>
      <c r="D322" s="75" t="s">
        <v>237</v>
      </c>
      <c r="E322" s="52"/>
      <c r="F322" s="52"/>
      <c r="G322" s="52"/>
      <c r="H322" s="309"/>
      <c r="I322" s="310"/>
      <c r="J322" s="310"/>
      <c r="K322" s="310"/>
      <c r="L322" s="310"/>
      <c r="M322" s="310"/>
      <c r="N322" s="310"/>
      <c r="O322" s="310"/>
      <c r="P322" s="53"/>
      <c r="Q322" s="53"/>
      <c r="R322" s="53"/>
      <c r="S322" s="53"/>
      <c r="T322" s="53"/>
    </row>
    <row r="323" spans="1:20" s="65" customFormat="1" ht="39.75" customHeight="1">
      <c r="A323" s="323"/>
      <c r="B323" s="324"/>
      <c r="C323" s="89"/>
      <c r="D323" s="90" t="s">
        <v>581</v>
      </c>
      <c r="E323" s="72"/>
      <c r="F323" s="72"/>
      <c r="G323" s="72"/>
      <c r="H323" s="312"/>
      <c r="I323" s="313"/>
      <c r="J323" s="313"/>
      <c r="K323" s="313"/>
      <c r="L323" s="313"/>
      <c r="M323" s="313"/>
      <c r="N323" s="313"/>
      <c r="O323" s="313"/>
      <c r="P323" s="57"/>
      <c r="Q323" s="57"/>
      <c r="R323" s="57"/>
      <c r="S323" s="57"/>
      <c r="T323" s="57"/>
    </row>
    <row r="324" spans="1:20" s="65" customFormat="1" ht="39.75" customHeight="1">
      <c r="A324" s="323"/>
      <c r="B324" s="324"/>
      <c r="C324" s="54"/>
      <c r="D324" s="69" t="s">
        <v>582</v>
      </c>
      <c r="E324" s="72"/>
      <c r="F324" s="72"/>
      <c r="G324" s="72"/>
      <c r="H324" s="312"/>
      <c r="I324" s="313"/>
      <c r="J324" s="313"/>
      <c r="K324" s="313"/>
      <c r="L324" s="313"/>
      <c r="M324" s="313"/>
      <c r="N324" s="313"/>
      <c r="O324" s="313"/>
      <c r="P324" s="57"/>
      <c r="Q324" s="57"/>
      <c r="R324" s="57"/>
      <c r="S324" s="57"/>
      <c r="T324" s="57"/>
    </row>
    <row r="325" spans="1:20" s="65" customFormat="1" ht="39.75" customHeight="1">
      <c r="A325" s="323"/>
      <c r="B325" s="324"/>
      <c r="C325" s="54"/>
      <c r="D325" s="69" t="s">
        <v>583</v>
      </c>
      <c r="E325" s="72"/>
      <c r="F325" s="72"/>
      <c r="G325" s="72"/>
      <c r="H325" s="312"/>
      <c r="I325" s="313"/>
      <c r="J325" s="313"/>
      <c r="K325" s="313"/>
      <c r="L325" s="313"/>
      <c r="M325" s="313"/>
      <c r="N325" s="313"/>
      <c r="O325" s="313"/>
      <c r="P325" s="57"/>
      <c r="Q325" s="57"/>
      <c r="R325" s="57"/>
      <c r="S325" s="57"/>
      <c r="T325" s="57"/>
    </row>
    <row r="326" spans="1:20" s="65" customFormat="1" ht="39.75" customHeight="1">
      <c r="A326" s="323"/>
      <c r="B326" s="324"/>
      <c r="C326" s="54"/>
      <c r="D326" s="69" t="s">
        <v>584</v>
      </c>
      <c r="E326" s="72"/>
      <c r="F326" s="72"/>
      <c r="G326" s="72"/>
      <c r="H326" s="312"/>
      <c r="I326" s="313"/>
      <c r="J326" s="313"/>
      <c r="K326" s="313"/>
      <c r="L326" s="313"/>
      <c r="M326" s="313"/>
      <c r="N326" s="313"/>
      <c r="O326" s="313"/>
      <c r="P326" s="57"/>
      <c r="Q326" s="57"/>
      <c r="R326" s="57"/>
      <c r="S326" s="57"/>
      <c r="T326" s="57"/>
    </row>
    <row r="327" spans="1:20" s="65" customFormat="1" ht="39.75" customHeight="1">
      <c r="A327" s="323"/>
      <c r="B327" s="324"/>
      <c r="C327" s="54"/>
      <c r="D327" s="51" t="s">
        <v>585</v>
      </c>
      <c r="E327" s="72"/>
      <c r="F327" s="72"/>
      <c r="G327" s="72"/>
      <c r="H327" s="312"/>
      <c r="I327" s="313"/>
      <c r="J327" s="313"/>
      <c r="K327" s="313"/>
      <c r="L327" s="313"/>
      <c r="M327" s="313"/>
      <c r="N327" s="313"/>
      <c r="O327" s="313"/>
      <c r="P327" s="57"/>
      <c r="Q327" s="57"/>
      <c r="R327" s="57"/>
      <c r="S327" s="57"/>
      <c r="T327" s="57"/>
    </row>
    <row r="328" spans="1:20" s="65" customFormat="1" ht="45" customHeight="1" thickBot="1">
      <c r="A328" s="325"/>
      <c r="B328" s="326"/>
      <c r="C328" s="59"/>
      <c r="D328" s="70" t="s">
        <v>300</v>
      </c>
      <c r="E328" s="74"/>
      <c r="F328" s="74"/>
      <c r="G328" s="74"/>
      <c r="H328" s="315"/>
      <c r="I328" s="316"/>
      <c r="J328" s="316"/>
      <c r="K328" s="316"/>
      <c r="L328" s="316"/>
      <c r="M328" s="316"/>
      <c r="N328" s="316"/>
      <c r="O328" s="316"/>
      <c r="P328" s="62"/>
      <c r="Q328" s="62"/>
      <c r="R328" s="62"/>
      <c r="S328" s="62"/>
      <c r="T328" s="62"/>
    </row>
    <row r="329" spans="1:20" s="40" customFormat="1" ht="7.5" customHeight="1" thickBot="1" thickTop="1">
      <c r="A329" s="318"/>
      <c r="B329" s="319"/>
      <c r="C329" s="319"/>
      <c r="D329" s="319"/>
      <c r="E329" s="319"/>
      <c r="F329" s="319"/>
      <c r="G329" s="319"/>
      <c r="H329" s="319"/>
      <c r="I329" s="319"/>
      <c r="J329" s="319"/>
      <c r="K329" s="319"/>
      <c r="L329" s="319"/>
      <c r="M329" s="319"/>
      <c r="N329" s="319"/>
      <c r="O329" s="319"/>
      <c r="P329" s="320"/>
      <c r="Q329" s="320"/>
      <c r="R329" s="320"/>
      <c r="S329" s="320"/>
      <c r="T329" s="321"/>
    </row>
    <row r="330" spans="1:24" s="68" customFormat="1" ht="24.75" customHeight="1" thickBot="1" thickTop="1">
      <c r="A330" s="353" t="s">
        <v>186</v>
      </c>
      <c r="B330" s="354"/>
      <c r="C330" s="354"/>
      <c r="D330" s="354"/>
      <c r="E330" s="35">
        <f>COUNTIF('隠しシート（記入不要）'!CM3:CP3,"1")</f>
        <v>0</v>
      </c>
      <c r="F330" s="35">
        <f>COUNTIF('隠しシート（記入不要）'!CM3:CP3,"2")</f>
        <v>0</v>
      </c>
      <c r="G330" s="1">
        <f>COUNTIF('隠しシート（記入不要）'!CM3:CP3,"3")</f>
        <v>0</v>
      </c>
      <c r="H330" s="2"/>
      <c r="I330" s="2"/>
      <c r="J330" s="3"/>
      <c r="K330" s="3"/>
      <c r="L330" s="3"/>
      <c r="M330" s="3"/>
      <c r="N330" s="3"/>
      <c r="O330" s="3"/>
      <c r="P330" s="4"/>
      <c r="Q330" s="4"/>
      <c r="R330" s="4"/>
      <c r="S330" s="4"/>
      <c r="T330" s="5"/>
      <c r="U330" s="67"/>
      <c r="V330" s="67"/>
      <c r="W330" s="67"/>
      <c r="X330" s="67"/>
    </row>
    <row r="331" spans="1:20" s="40" customFormat="1" ht="24.75" customHeight="1" thickBot="1" thickTop="1">
      <c r="A331" s="336" t="s">
        <v>256</v>
      </c>
      <c r="B331" s="337"/>
      <c r="C331" s="337"/>
      <c r="D331" s="337"/>
      <c r="E331" s="337"/>
      <c r="F331" s="337"/>
      <c r="G331" s="337"/>
      <c r="H331" s="337"/>
      <c r="I331" s="337"/>
      <c r="J331" s="337"/>
      <c r="K331" s="337"/>
      <c r="L331" s="337"/>
      <c r="M331" s="337"/>
      <c r="N331" s="337"/>
      <c r="O331" s="337"/>
      <c r="P331" s="337"/>
      <c r="Q331" s="337"/>
      <c r="R331" s="337"/>
      <c r="S331" s="337"/>
      <c r="T331" s="338"/>
    </row>
    <row r="332" spans="1:20" s="40" customFormat="1" ht="24.75" customHeight="1" thickBot="1" thickTop="1">
      <c r="A332" s="49"/>
      <c r="B332" s="336" t="s">
        <v>257</v>
      </c>
      <c r="C332" s="337"/>
      <c r="D332" s="337"/>
      <c r="E332" s="337"/>
      <c r="F332" s="337"/>
      <c r="G332" s="337"/>
      <c r="H332" s="337"/>
      <c r="I332" s="337"/>
      <c r="J332" s="337"/>
      <c r="K332" s="337"/>
      <c r="L332" s="337"/>
      <c r="M332" s="337"/>
      <c r="N332" s="337"/>
      <c r="O332" s="337"/>
      <c r="P332" s="337"/>
      <c r="Q332" s="337"/>
      <c r="R332" s="337"/>
      <c r="S332" s="337"/>
      <c r="T332" s="338"/>
    </row>
    <row r="333" spans="1:20" s="40" customFormat="1" ht="6.75" customHeight="1" thickBot="1" thickTop="1">
      <c r="A333" s="318"/>
      <c r="B333" s="319"/>
      <c r="C333" s="319"/>
      <c r="D333" s="319"/>
      <c r="E333" s="319"/>
      <c r="F333" s="319"/>
      <c r="G333" s="319"/>
      <c r="H333" s="319"/>
      <c r="I333" s="319"/>
      <c r="J333" s="319"/>
      <c r="K333" s="319"/>
      <c r="L333" s="319"/>
      <c r="M333" s="319"/>
      <c r="N333" s="319"/>
      <c r="O333" s="319"/>
      <c r="P333" s="349"/>
      <c r="Q333" s="349"/>
      <c r="R333" s="349"/>
      <c r="S333" s="349"/>
      <c r="T333" s="352"/>
    </row>
    <row r="334" spans="1:20" ht="45" customHeight="1" thickTop="1">
      <c r="A334" s="303" t="s">
        <v>166</v>
      </c>
      <c r="B334" s="322"/>
      <c r="C334" s="50"/>
      <c r="D334" s="75" t="s">
        <v>586</v>
      </c>
      <c r="E334" s="52"/>
      <c r="F334" s="52"/>
      <c r="G334" s="52"/>
      <c r="H334" s="309"/>
      <c r="I334" s="310"/>
      <c r="J334" s="310"/>
      <c r="K334" s="310"/>
      <c r="L334" s="310"/>
      <c r="M334" s="310"/>
      <c r="N334" s="310"/>
      <c r="O334" s="311"/>
      <c r="P334" s="53"/>
      <c r="Q334" s="53"/>
      <c r="R334" s="53"/>
      <c r="S334" s="53"/>
      <c r="T334" s="53"/>
    </row>
    <row r="335" spans="1:20" ht="60.75" customHeight="1">
      <c r="A335" s="323"/>
      <c r="B335" s="324"/>
      <c r="C335" s="54"/>
      <c r="D335" s="69" t="s">
        <v>587</v>
      </c>
      <c r="E335" s="72"/>
      <c r="F335" s="72"/>
      <c r="G335" s="72"/>
      <c r="H335" s="312"/>
      <c r="I335" s="313"/>
      <c r="J335" s="313"/>
      <c r="K335" s="313"/>
      <c r="L335" s="313"/>
      <c r="M335" s="313"/>
      <c r="N335" s="313"/>
      <c r="O335" s="314"/>
      <c r="P335" s="57"/>
      <c r="Q335" s="57"/>
      <c r="R335" s="57"/>
      <c r="S335" s="57"/>
      <c r="T335" s="57"/>
    </row>
    <row r="336" spans="1:20" ht="42" customHeight="1">
      <c r="A336" s="323"/>
      <c r="B336" s="324"/>
      <c r="C336" s="54"/>
      <c r="D336" s="51" t="s">
        <v>588</v>
      </c>
      <c r="E336" s="72"/>
      <c r="F336" s="72"/>
      <c r="G336" s="72"/>
      <c r="H336" s="312"/>
      <c r="I336" s="313"/>
      <c r="J336" s="313"/>
      <c r="K336" s="313"/>
      <c r="L336" s="313"/>
      <c r="M336" s="313"/>
      <c r="N336" s="313"/>
      <c r="O336" s="314"/>
      <c r="P336" s="57"/>
      <c r="Q336" s="57"/>
      <c r="R336" s="57"/>
      <c r="S336" s="57"/>
      <c r="T336" s="57"/>
    </row>
    <row r="337" spans="1:20" ht="37.5" customHeight="1" thickBot="1">
      <c r="A337" s="325"/>
      <c r="B337" s="326"/>
      <c r="C337" s="59"/>
      <c r="D337" s="70" t="s">
        <v>300</v>
      </c>
      <c r="E337" s="74"/>
      <c r="F337" s="74"/>
      <c r="G337" s="74"/>
      <c r="H337" s="315"/>
      <c r="I337" s="316"/>
      <c r="J337" s="316"/>
      <c r="K337" s="316"/>
      <c r="L337" s="316"/>
      <c r="M337" s="316"/>
      <c r="N337" s="316"/>
      <c r="O337" s="317"/>
      <c r="P337" s="62"/>
      <c r="Q337" s="62"/>
      <c r="R337" s="62"/>
      <c r="S337" s="62"/>
      <c r="T337" s="62"/>
    </row>
    <row r="338" spans="1:20" s="40" customFormat="1" ht="6.75" customHeight="1" thickBot="1" thickTop="1">
      <c r="A338" s="318"/>
      <c r="B338" s="319"/>
      <c r="C338" s="319"/>
      <c r="D338" s="319"/>
      <c r="E338" s="319"/>
      <c r="F338" s="319"/>
      <c r="G338" s="319"/>
      <c r="H338" s="319"/>
      <c r="I338" s="319"/>
      <c r="J338" s="319"/>
      <c r="K338" s="319"/>
      <c r="L338" s="319"/>
      <c r="M338" s="319"/>
      <c r="N338" s="319"/>
      <c r="O338" s="319"/>
      <c r="P338" s="320"/>
      <c r="Q338" s="320"/>
      <c r="R338" s="320"/>
      <c r="S338" s="320"/>
      <c r="T338" s="321"/>
    </row>
    <row r="339" spans="1:24" s="68" customFormat="1" ht="24.75" customHeight="1" thickBot="1" thickTop="1">
      <c r="A339" s="353" t="s">
        <v>187</v>
      </c>
      <c r="B339" s="354"/>
      <c r="C339" s="354"/>
      <c r="D339" s="354"/>
      <c r="E339" s="35">
        <f>COUNTIF('隠しシート（記入不要）'!CQ3:CR3,"1")</f>
        <v>0</v>
      </c>
      <c r="F339" s="35">
        <f>COUNTIF('隠しシート（記入不要）'!CQ3:CR3,"2")</f>
        <v>0</v>
      </c>
      <c r="G339" s="1">
        <f>COUNTIF('隠しシート（記入不要）'!CQ3:CR3,"3")</f>
        <v>0</v>
      </c>
      <c r="H339" s="2"/>
      <c r="I339" s="2"/>
      <c r="J339" s="3"/>
      <c r="K339" s="3"/>
      <c r="L339" s="3"/>
      <c r="M339" s="3"/>
      <c r="N339" s="3"/>
      <c r="O339" s="3"/>
      <c r="P339" s="4"/>
      <c r="Q339" s="4"/>
      <c r="R339" s="4"/>
      <c r="S339" s="4"/>
      <c r="T339" s="5"/>
      <c r="U339" s="67"/>
      <c r="V339" s="67"/>
      <c r="W339" s="67"/>
      <c r="X339" s="67"/>
    </row>
    <row r="340" spans="1:20" s="40" customFormat="1" ht="24.75" customHeight="1" thickBot="1" thickTop="1">
      <c r="A340" s="49"/>
      <c r="B340" s="336" t="s">
        <v>264</v>
      </c>
      <c r="C340" s="337"/>
      <c r="D340" s="337"/>
      <c r="E340" s="337"/>
      <c r="F340" s="337"/>
      <c r="G340" s="337"/>
      <c r="H340" s="337"/>
      <c r="I340" s="337"/>
      <c r="J340" s="337"/>
      <c r="K340" s="337"/>
      <c r="L340" s="337"/>
      <c r="M340" s="337"/>
      <c r="N340" s="337"/>
      <c r="O340" s="337"/>
      <c r="P340" s="337"/>
      <c r="Q340" s="337"/>
      <c r="R340" s="337"/>
      <c r="S340" s="337"/>
      <c r="T340" s="338"/>
    </row>
    <row r="341" spans="1:20" s="40" customFormat="1" ht="6.75" customHeight="1" thickBot="1" thickTop="1">
      <c r="A341" s="318"/>
      <c r="B341" s="319"/>
      <c r="C341" s="319"/>
      <c r="D341" s="319"/>
      <c r="E341" s="319"/>
      <c r="F341" s="319"/>
      <c r="G341" s="319"/>
      <c r="H341" s="319"/>
      <c r="I341" s="319"/>
      <c r="J341" s="319"/>
      <c r="K341" s="319"/>
      <c r="L341" s="319"/>
      <c r="M341" s="319"/>
      <c r="N341" s="319"/>
      <c r="O341" s="319"/>
      <c r="P341" s="349"/>
      <c r="Q341" s="349"/>
      <c r="R341" s="349"/>
      <c r="S341" s="349"/>
      <c r="T341" s="352"/>
    </row>
    <row r="342" spans="1:20" s="65" customFormat="1" ht="46.5" customHeight="1" thickTop="1">
      <c r="A342" s="303" t="s">
        <v>167</v>
      </c>
      <c r="B342" s="322"/>
      <c r="C342" s="50"/>
      <c r="D342" s="64" t="s">
        <v>226</v>
      </c>
      <c r="E342" s="52"/>
      <c r="F342" s="52"/>
      <c r="G342" s="52"/>
      <c r="H342" s="309"/>
      <c r="I342" s="310"/>
      <c r="J342" s="310"/>
      <c r="K342" s="310"/>
      <c r="L342" s="310"/>
      <c r="M342" s="310"/>
      <c r="N342" s="310"/>
      <c r="O342" s="311"/>
      <c r="P342" s="53"/>
      <c r="Q342" s="53"/>
      <c r="R342" s="53"/>
      <c r="S342" s="53"/>
      <c r="T342" s="53"/>
    </row>
    <row r="343" spans="1:20" s="65" customFormat="1" ht="46.5" customHeight="1">
      <c r="A343" s="323"/>
      <c r="B343" s="324"/>
      <c r="C343" s="54"/>
      <c r="D343" s="71" t="s">
        <v>227</v>
      </c>
      <c r="E343" s="72"/>
      <c r="F343" s="72"/>
      <c r="G343" s="72"/>
      <c r="H343" s="312"/>
      <c r="I343" s="313"/>
      <c r="J343" s="313"/>
      <c r="K343" s="313"/>
      <c r="L343" s="313"/>
      <c r="M343" s="313"/>
      <c r="N343" s="313"/>
      <c r="O343" s="314"/>
      <c r="P343" s="57"/>
      <c r="Q343" s="57"/>
      <c r="R343" s="57"/>
      <c r="S343" s="57"/>
      <c r="T343" s="57"/>
    </row>
    <row r="344" spans="1:20" s="65" customFormat="1" ht="45.75" customHeight="1">
      <c r="A344" s="323"/>
      <c r="B344" s="324"/>
      <c r="C344" s="54"/>
      <c r="D344" s="69" t="s">
        <v>589</v>
      </c>
      <c r="E344" s="72"/>
      <c r="F344" s="72"/>
      <c r="G344" s="72"/>
      <c r="H344" s="312"/>
      <c r="I344" s="313"/>
      <c r="J344" s="313"/>
      <c r="K344" s="313"/>
      <c r="L344" s="313"/>
      <c r="M344" s="313"/>
      <c r="N344" s="313"/>
      <c r="O344" s="314"/>
      <c r="P344" s="57"/>
      <c r="Q344" s="57"/>
      <c r="R344" s="57"/>
      <c r="S344" s="57"/>
      <c r="T344" s="57"/>
    </row>
    <row r="345" spans="1:20" s="65" customFormat="1" ht="48" customHeight="1">
      <c r="A345" s="323"/>
      <c r="B345" s="324"/>
      <c r="C345" s="54"/>
      <c r="D345" s="51" t="s">
        <v>590</v>
      </c>
      <c r="E345" s="72"/>
      <c r="F345" s="72"/>
      <c r="G345" s="72"/>
      <c r="H345" s="312"/>
      <c r="I345" s="313"/>
      <c r="J345" s="313"/>
      <c r="K345" s="313"/>
      <c r="L345" s="313"/>
      <c r="M345" s="313"/>
      <c r="N345" s="313"/>
      <c r="O345" s="314"/>
      <c r="P345" s="57"/>
      <c r="Q345" s="57"/>
      <c r="R345" s="57"/>
      <c r="S345" s="57"/>
      <c r="T345" s="57"/>
    </row>
    <row r="346" spans="1:20" s="65" customFormat="1" ht="39.75" customHeight="1" thickBot="1">
      <c r="A346" s="325"/>
      <c r="B346" s="326"/>
      <c r="C346" s="59"/>
      <c r="D346" s="70" t="s">
        <v>300</v>
      </c>
      <c r="E346" s="74"/>
      <c r="F346" s="74"/>
      <c r="G346" s="74"/>
      <c r="H346" s="315"/>
      <c r="I346" s="316"/>
      <c r="J346" s="316"/>
      <c r="K346" s="316"/>
      <c r="L346" s="316"/>
      <c r="M346" s="316"/>
      <c r="N346" s="316"/>
      <c r="O346" s="317"/>
      <c r="P346" s="62"/>
      <c r="Q346" s="62"/>
      <c r="R346" s="62"/>
      <c r="S346" s="62"/>
      <c r="T346" s="62"/>
    </row>
    <row r="347" spans="1:20" s="40" customFormat="1" ht="6.75" customHeight="1" thickBot="1" thickTop="1">
      <c r="A347" s="318"/>
      <c r="B347" s="319"/>
      <c r="C347" s="319"/>
      <c r="D347" s="319"/>
      <c r="E347" s="319"/>
      <c r="F347" s="319"/>
      <c r="G347" s="319"/>
      <c r="H347" s="319"/>
      <c r="I347" s="319"/>
      <c r="J347" s="319"/>
      <c r="K347" s="319"/>
      <c r="L347" s="319"/>
      <c r="M347" s="319"/>
      <c r="N347" s="319"/>
      <c r="O347" s="319"/>
      <c r="P347" s="350"/>
      <c r="Q347" s="350"/>
      <c r="R347" s="350"/>
      <c r="S347" s="350"/>
      <c r="T347" s="351"/>
    </row>
    <row r="348" spans="1:20" s="65" customFormat="1" ht="63" customHeight="1" thickTop="1">
      <c r="A348" s="303" t="s">
        <v>168</v>
      </c>
      <c r="B348" s="330"/>
      <c r="C348" s="50"/>
      <c r="D348" s="73" t="s">
        <v>228</v>
      </c>
      <c r="E348" s="52"/>
      <c r="F348" s="52"/>
      <c r="G348" s="52"/>
      <c r="H348" s="309"/>
      <c r="I348" s="310"/>
      <c r="J348" s="310"/>
      <c r="K348" s="310"/>
      <c r="L348" s="310"/>
      <c r="M348" s="310"/>
      <c r="N348" s="310"/>
      <c r="O348" s="311"/>
      <c r="P348" s="53"/>
      <c r="Q348" s="53"/>
      <c r="R348" s="53"/>
      <c r="S348" s="53"/>
      <c r="T348" s="53"/>
    </row>
    <row r="349" spans="1:20" s="65" customFormat="1" ht="44.25" customHeight="1" thickBot="1">
      <c r="A349" s="325"/>
      <c r="B349" s="332"/>
      <c r="C349" s="59"/>
      <c r="D349" s="70" t="s">
        <v>300</v>
      </c>
      <c r="E349" s="74"/>
      <c r="F349" s="74"/>
      <c r="G349" s="74"/>
      <c r="H349" s="315"/>
      <c r="I349" s="316"/>
      <c r="J349" s="316"/>
      <c r="K349" s="316"/>
      <c r="L349" s="316"/>
      <c r="M349" s="316"/>
      <c r="N349" s="316"/>
      <c r="O349" s="317"/>
      <c r="P349" s="62"/>
      <c r="Q349" s="62"/>
      <c r="R349" s="62"/>
      <c r="S349" s="62"/>
      <c r="T349" s="62"/>
    </row>
    <row r="350" spans="1:20" s="40" customFormat="1" ht="6.75" customHeight="1" thickBot="1" thickTop="1">
      <c r="A350" s="318"/>
      <c r="B350" s="319"/>
      <c r="C350" s="319"/>
      <c r="D350" s="319"/>
      <c r="E350" s="319"/>
      <c r="F350" s="319"/>
      <c r="G350" s="319"/>
      <c r="H350" s="319"/>
      <c r="I350" s="319"/>
      <c r="J350" s="319"/>
      <c r="K350" s="319"/>
      <c r="L350" s="319"/>
      <c r="M350" s="319"/>
      <c r="N350" s="319"/>
      <c r="O350" s="319"/>
      <c r="P350" s="319"/>
      <c r="Q350" s="319"/>
      <c r="R350" s="319"/>
      <c r="S350" s="319"/>
      <c r="T350" s="329"/>
    </row>
    <row r="351" spans="1:20" s="65" customFormat="1" ht="57" customHeight="1" thickTop="1">
      <c r="A351" s="303" t="s">
        <v>169</v>
      </c>
      <c r="B351" s="322"/>
      <c r="C351" s="50"/>
      <c r="D351" s="76" t="s">
        <v>229</v>
      </c>
      <c r="E351" s="52"/>
      <c r="F351" s="52"/>
      <c r="G351" s="52"/>
      <c r="H351" s="309"/>
      <c r="I351" s="310"/>
      <c r="J351" s="310"/>
      <c r="K351" s="310"/>
      <c r="L351" s="310"/>
      <c r="M351" s="310"/>
      <c r="N351" s="310"/>
      <c r="O351" s="311"/>
      <c r="P351" s="53"/>
      <c r="Q351" s="53"/>
      <c r="R351" s="53"/>
      <c r="S351" s="53"/>
      <c r="T351" s="53"/>
    </row>
    <row r="352" spans="1:20" s="65" customFormat="1" ht="39.75" customHeight="1" thickBot="1">
      <c r="A352" s="325"/>
      <c r="B352" s="326"/>
      <c r="C352" s="59"/>
      <c r="D352" s="70" t="s">
        <v>300</v>
      </c>
      <c r="E352" s="74"/>
      <c r="F352" s="74"/>
      <c r="G352" s="74"/>
      <c r="H352" s="315"/>
      <c r="I352" s="316"/>
      <c r="J352" s="316"/>
      <c r="K352" s="316"/>
      <c r="L352" s="316"/>
      <c r="M352" s="316"/>
      <c r="N352" s="316"/>
      <c r="O352" s="317"/>
      <c r="P352" s="62"/>
      <c r="Q352" s="62"/>
      <c r="R352" s="62"/>
      <c r="S352" s="62"/>
      <c r="T352" s="62"/>
    </row>
    <row r="353" spans="1:20" s="40" customFormat="1" ht="6.75" customHeight="1" thickBot="1" thickTop="1">
      <c r="A353" s="318"/>
      <c r="B353" s="319"/>
      <c r="C353" s="319"/>
      <c r="D353" s="319"/>
      <c r="E353" s="319"/>
      <c r="F353" s="319"/>
      <c r="G353" s="319"/>
      <c r="H353" s="319"/>
      <c r="I353" s="319"/>
      <c r="J353" s="319"/>
      <c r="K353" s="319"/>
      <c r="L353" s="319"/>
      <c r="M353" s="319"/>
      <c r="N353" s="319"/>
      <c r="O353" s="319"/>
      <c r="P353" s="350"/>
      <c r="Q353" s="350"/>
      <c r="R353" s="350"/>
      <c r="S353" s="350"/>
      <c r="T353" s="351"/>
    </row>
    <row r="354" spans="1:20" ht="74.25" customHeight="1" thickTop="1">
      <c r="A354" s="303" t="s">
        <v>170</v>
      </c>
      <c r="B354" s="330"/>
      <c r="C354" s="50"/>
      <c r="D354" s="75" t="s">
        <v>591</v>
      </c>
      <c r="E354" s="52"/>
      <c r="F354" s="52"/>
      <c r="G354" s="52"/>
      <c r="H354" s="309"/>
      <c r="I354" s="310"/>
      <c r="J354" s="310"/>
      <c r="K354" s="310"/>
      <c r="L354" s="310"/>
      <c r="M354" s="310"/>
      <c r="N354" s="310"/>
      <c r="O354" s="311"/>
      <c r="P354" s="53"/>
      <c r="Q354" s="53"/>
      <c r="R354" s="53"/>
      <c r="S354" s="53"/>
      <c r="T354" s="53"/>
    </row>
    <row r="355" spans="1:20" ht="45" customHeight="1" thickBot="1">
      <c r="A355" s="325"/>
      <c r="B355" s="332"/>
      <c r="C355" s="59"/>
      <c r="D355" s="70" t="s">
        <v>300</v>
      </c>
      <c r="E355" s="74"/>
      <c r="F355" s="74"/>
      <c r="G355" s="74"/>
      <c r="H355" s="315"/>
      <c r="I355" s="316"/>
      <c r="J355" s="316"/>
      <c r="K355" s="316"/>
      <c r="L355" s="316"/>
      <c r="M355" s="316"/>
      <c r="N355" s="316"/>
      <c r="O355" s="317"/>
      <c r="P355" s="62"/>
      <c r="Q355" s="62"/>
      <c r="R355" s="62"/>
      <c r="S355" s="62"/>
      <c r="T355" s="62"/>
    </row>
    <row r="356" spans="1:24" s="68" customFormat="1" ht="24.75" customHeight="1" thickBot="1" thickTop="1">
      <c r="A356" s="353" t="s">
        <v>425</v>
      </c>
      <c r="B356" s="354"/>
      <c r="C356" s="354"/>
      <c r="D356" s="354"/>
      <c r="E356" s="35">
        <f>COUNTIF('隠しシート（記入不要）'!CS3:CZ3,"1")</f>
        <v>0</v>
      </c>
      <c r="F356" s="35">
        <f>COUNTIF('隠しシート（記入不要）'!CS3:CZ3,"2")</f>
        <v>0</v>
      </c>
      <c r="G356" s="35">
        <f>COUNTIF('隠しシート（記入不要）'!CS3:CZ3,"3")</f>
        <v>0</v>
      </c>
      <c r="H356" s="2"/>
      <c r="I356" s="2"/>
      <c r="J356" s="3"/>
      <c r="K356" s="3"/>
      <c r="L356" s="3"/>
      <c r="M356" s="3"/>
      <c r="N356" s="3"/>
      <c r="O356" s="3"/>
      <c r="P356" s="4"/>
      <c r="Q356" s="4"/>
      <c r="R356" s="4"/>
      <c r="S356" s="4"/>
      <c r="T356" s="5"/>
      <c r="U356" s="67"/>
      <c r="V356" s="67"/>
      <c r="W356" s="67"/>
      <c r="X356" s="67"/>
    </row>
    <row r="357" spans="1:20" s="40" customFormat="1" ht="24.75" customHeight="1" thickBot="1" thickTop="1">
      <c r="A357" s="49"/>
      <c r="B357" s="336" t="s">
        <v>426</v>
      </c>
      <c r="C357" s="337"/>
      <c r="D357" s="337"/>
      <c r="E357" s="337"/>
      <c r="F357" s="337"/>
      <c r="G357" s="337"/>
      <c r="H357" s="337"/>
      <c r="I357" s="337"/>
      <c r="J357" s="337"/>
      <c r="K357" s="337"/>
      <c r="L357" s="337"/>
      <c r="M357" s="337"/>
      <c r="N357" s="337"/>
      <c r="O357" s="337"/>
      <c r="P357" s="337"/>
      <c r="Q357" s="337"/>
      <c r="R357" s="337"/>
      <c r="S357" s="337"/>
      <c r="T357" s="338"/>
    </row>
    <row r="358" spans="1:20" s="40" customFormat="1" ht="6.75" customHeight="1" thickBot="1" thickTop="1">
      <c r="A358" s="98"/>
      <c r="B358" s="99"/>
      <c r="C358" s="99"/>
      <c r="D358" s="99"/>
      <c r="E358" s="99"/>
      <c r="F358" s="99"/>
      <c r="G358" s="99"/>
      <c r="H358" s="99"/>
      <c r="I358" s="99"/>
      <c r="J358" s="99"/>
      <c r="K358" s="99"/>
      <c r="L358" s="99"/>
      <c r="M358" s="99"/>
      <c r="N358" s="99"/>
      <c r="O358" s="99"/>
      <c r="P358" s="99"/>
      <c r="Q358" s="99"/>
      <c r="R358" s="99"/>
      <c r="S358" s="99"/>
      <c r="T358" s="100"/>
    </row>
    <row r="359" spans="1:20" ht="39.75" customHeight="1" thickTop="1">
      <c r="A359" s="303" t="s">
        <v>171</v>
      </c>
      <c r="B359" s="322"/>
      <c r="C359" s="86"/>
      <c r="D359" s="75" t="s">
        <v>236</v>
      </c>
      <c r="E359" s="52"/>
      <c r="F359" s="52"/>
      <c r="G359" s="52"/>
      <c r="H359" s="309"/>
      <c r="I359" s="310"/>
      <c r="J359" s="310"/>
      <c r="K359" s="310"/>
      <c r="L359" s="310"/>
      <c r="M359" s="310"/>
      <c r="N359" s="310"/>
      <c r="O359" s="311"/>
      <c r="P359" s="53"/>
      <c r="Q359" s="53"/>
      <c r="R359" s="53"/>
      <c r="S359" s="53"/>
      <c r="T359" s="53"/>
    </row>
    <row r="360" spans="1:20" ht="39.75" customHeight="1">
      <c r="A360" s="323"/>
      <c r="B360" s="324"/>
      <c r="C360" s="89"/>
      <c r="D360" s="90" t="s">
        <v>592</v>
      </c>
      <c r="E360" s="72"/>
      <c r="F360" s="72"/>
      <c r="G360" s="72"/>
      <c r="H360" s="312"/>
      <c r="I360" s="313"/>
      <c r="J360" s="313"/>
      <c r="K360" s="313"/>
      <c r="L360" s="313"/>
      <c r="M360" s="313"/>
      <c r="N360" s="313"/>
      <c r="O360" s="314"/>
      <c r="P360" s="57"/>
      <c r="Q360" s="57"/>
      <c r="R360" s="57"/>
      <c r="S360" s="57"/>
      <c r="T360" s="57"/>
    </row>
    <row r="361" spans="1:20" ht="39.75" customHeight="1">
      <c r="A361" s="323"/>
      <c r="B361" s="324"/>
      <c r="C361" s="54"/>
      <c r="D361" s="69" t="s">
        <v>11</v>
      </c>
      <c r="E361" s="72"/>
      <c r="F361" s="72"/>
      <c r="G361" s="72"/>
      <c r="H361" s="312"/>
      <c r="I361" s="313"/>
      <c r="J361" s="313"/>
      <c r="K361" s="313"/>
      <c r="L361" s="313"/>
      <c r="M361" s="313"/>
      <c r="N361" s="313"/>
      <c r="O361" s="314"/>
      <c r="P361" s="57"/>
      <c r="Q361" s="57"/>
      <c r="R361" s="57"/>
      <c r="S361" s="57"/>
      <c r="T361" s="57"/>
    </row>
    <row r="362" spans="1:20" ht="39.75" customHeight="1">
      <c r="A362" s="323"/>
      <c r="B362" s="324"/>
      <c r="C362" s="54"/>
      <c r="D362" s="69" t="s">
        <v>12</v>
      </c>
      <c r="E362" s="72"/>
      <c r="F362" s="72"/>
      <c r="G362" s="72"/>
      <c r="H362" s="312"/>
      <c r="I362" s="313"/>
      <c r="J362" s="313"/>
      <c r="K362" s="313"/>
      <c r="L362" s="313"/>
      <c r="M362" s="313"/>
      <c r="N362" s="313"/>
      <c r="O362" s="314"/>
      <c r="P362" s="57"/>
      <c r="Q362" s="57"/>
      <c r="R362" s="57"/>
      <c r="S362" s="57"/>
      <c r="T362" s="57"/>
    </row>
    <row r="363" spans="1:20" ht="39.75" customHeight="1">
      <c r="A363" s="323"/>
      <c r="B363" s="324"/>
      <c r="C363" s="54"/>
      <c r="D363" s="55" t="s">
        <v>13</v>
      </c>
      <c r="E363" s="72"/>
      <c r="F363" s="72"/>
      <c r="G363" s="72"/>
      <c r="H363" s="312"/>
      <c r="I363" s="313"/>
      <c r="J363" s="313"/>
      <c r="K363" s="313"/>
      <c r="L363" s="313"/>
      <c r="M363" s="313"/>
      <c r="N363" s="313"/>
      <c r="O363" s="314"/>
      <c r="P363" s="57"/>
      <c r="Q363" s="57"/>
      <c r="R363" s="57"/>
      <c r="S363" s="57"/>
      <c r="T363" s="57"/>
    </row>
    <row r="364" spans="1:20" ht="39.75" customHeight="1" thickBot="1">
      <c r="A364" s="325"/>
      <c r="B364" s="326"/>
      <c r="C364" s="59"/>
      <c r="D364" s="70" t="s">
        <v>300</v>
      </c>
      <c r="E364" s="74"/>
      <c r="F364" s="74"/>
      <c r="G364" s="74"/>
      <c r="H364" s="315"/>
      <c r="I364" s="316"/>
      <c r="J364" s="316"/>
      <c r="K364" s="316"/>
      <c r="L364" s="316"/>
      <c r="M364" s="316"/>
      <c r="N364" s="316"/>
      <c r="O364" s="317"/>
      <c r="P364" s="62"/>
      <c r="Q364" s="62"/>
      <c r="R364" s="62"/>
      <c r="S364" s="62"/>
      <c r="T364" s="62"/>
    </row>
    <row r="365" spans="1:20" s="40" customFormat="1" ht="6.75" customHeight="1" thickBot="1" thickTop="1">
      <c r="A365" s="318"/>
      <c r="B365" s="319"/>
      <c r="C365" s="319"/>
      <c r="D365" s="319"/>
      <c r="E365" s="319"/>
      <c r="F365" s="319"/>
      <c r="G365" s="319"/>
      <c r="H365" s="319"/>
      <c r="I365" s="319"/>
      <c r="J365" s="319"/>
      <c r="K365" s="319"/>
      <c r="L365" s="319"/>
      <c r="M365" s="319"/>
      <c r="N365" s="319"/>
      <c r="O365" s="319"/>
      <c r="P365" s="320"/>
      <c r="Q365" s="320"/>
      <c r="R365" s="320"/>
      <c r="S365" s="320"/>
      <c r="T365" s="321"/>
    </row>
    <row r="366" spans="1:24" s="68" customFormat="1" ht="24.75" customHeight="1" thickBot="1" thickTop="1">
      <c r="A366" s="353" t="s">
        <v>427</v>
      </c>
      <c r="B366" s="354"/>
      <c r="C366" s="354"/>
      <c r="D366" s="354"/>
      <c r="E366" s="35">
        <f>COUNTIF('隠しシート（記入不要）'!DA3:DB3,"1")</f>
        <v>0</v>
      </c>
      <c r="F366" s="35">
        <f>COUNTIF('隠しシート（記入不要）'!DA3:DB3,"2")</f>
        <v>0</v>
      </c>
      <c r="G366" s="1">
        <f>COUNTIF('隠しシート（記入不要）'!DA3:DB3,"3")</f>
        <v>0</v>
      </c>
      <c r="H366" s="2"/>
      <c r="I366" s="2"/>
      <c r="J366" s="3"/>
      <c r="K366" s="3"/>
      <c r="L366" s="3"/>
      <c r="M366" s="3"/>
      <c r="N366" s="3"/>
      <c r="O366" s="3"/>
      <c r="P366" s="4"/>
      <c r="Q366" s="4"/>
      <c r="R366" s="4"/>
      <c r="S366" s="4"/>
      <c r="T366" s="5"/>
      <c r="U366" s="67"/>
      <c r="V366" s="67"/>
      <c r="W366" s="67"/>
      <c r="X366" s="67"/>
    </row>
    <row r="367" spans="1:20" s="40" customFormat="1" ht="24.75" customHeight="1" thickBot="1" thickTop="1">
      <c r="A367" s="336" t="s">
        <v>258</v>
      </c>
      <c r="B367" s="337"/>
      <c r="C367" s="337"/>
      <c r="D367" s="337"/>
      <c r="E367" s="337"/>
      <c r="F367" s="337"/>
      <c r="G367" s="337"/>
      <c r="H367" s="337"/>
      <c r="I367" s="337"/>
      <c r="J367" s="337"/>
      <c r="K367" s="337"/>
      <c r="L367" s="337"/>
      <c r="M367" s="337"/>
      <c r="N367" s="337"/>
      <c r="O367" s="337"/>
      <c r="P367" s="337"/>
      <c r="Q367" s="337"/>
      <c r="R367" s="337"/>
      <c r="S367" s="337"/>
      <c r="T367" s="338"/>
    </row>
    <row r="368" spans="1:20" s="40" customFormat="1" ht="24.75" customHeight="1" thickBot="1" thickTop="1">
      <c r="A368" s="49"/>
      <c r="B368" s="336" t="s">
        <v>259</v>
      </c>
      <c r="C368" s="337"/>
      <c r="D368" s="337"/>
      <c r="E368" s="337"/>
      <c r="F368" s="337"/>
      <c r="G368" s="337"/>
      <c r="H368" s="337"/>
      <c r="I368" s="337"/>
      <c r="J368" s="337"/>
      <c r="K368" s="337"/>
      <c r="L368" s="337"/>
      <c r="M368" s="337"/>
      <c r="N368" s="337"/>
      <c r="O368" s="337"/>
      <c r="P368" s="337"/>
      <c r="Q368" s="337"/>
      <c r="R368" s="337"/>
      <c r="S368" s="337"/>
      <c r="T368" s="338"/>
    </row>
    <row r="369" spans="1:20" s="40" customFormat="1" ht="6.75" customHeight="1" thickBot="1" thickTop="1">
      <c r="A369" s="318"/>
      <c r="B369" s="319"/>
      <c r="C369" s="349"/>
      <c r="D369" s="319"/>
      <c r="E369" s="319"/>
      <c r="F369" s="319"/>
      <c r="G369" s="319"/>
      <c r="H369" s="319"/>
      <c r="I369" s="319"/>
      <c r="J369" s="319"/>
      <c r="K369" s="319"/>
      <c r="L369" s="319"/>
      <c r="M369" s="319"/>
      <c r="N369" s="319"/>
      <c r="O369" s="319"/>
      <c r="P369" s="349"/>
      <c r="Q369" s="349"/>
      <c r="R369" s="349"/>
      <c r="S369" s="349"/>
      <c r="T369" s="352"/>
    </row>
    <row r="370" spans="1:20" s="65" customFormat="1" ht="48" customHeight="1" thickTop="1">
      <c r="A370" s="303" t="s">
        <v>311</v>
      </c>
      <c r="B370" s="322"/>
      <c r="C370" s="50"/>
      <c r="D370" s="64" t="s">
        <v>230</v>
      </c>
      <c r="E370" s="52"/>
      <c r="F370" s="52"/>
      <c r="G370" s="52"/>
      <c r="H370" s="309"/>
      <c r="I370" s="310"/>
      <c r="J370" s="310"/>
      <c r="K370" s="310"/>
      <c r="L370" s="310"/>
      <c r="M370" s="310"/>
      <c r="N370" s="310"/>
      <c r="O370" s="311"/>
      <c r="P370" s="53"/>
      <c r="Q370" s="53"/>
      <c r="R370" s="53"/>
      <c r="S370" s="53"/>
      <c r="T370" s="53"/>
    </row>
    <row r="371" spans="1:20" s="65" customFormat="1" ht="45.75" customHeight="1">
      <c r="A371" s="323"/>
      <c r="B371" s="324"/>
      <c r="C371" s="54"/>
      <c r="D371" s="71" t="s">
        <v>231</v>
      </c>
      <c r="E371" s="72"/>
      <c r="F371" s="72"/>
      <c r="G371" s="72"/>
      <c r="H371" s="312"/>
      <c r="I371" s="313"/>
      <c r="J371" s="313"/>
      <c r="K371" s="313"/>
      <c r="L371" s="313"/>
      <c r="M371" s="313"/>
      <c r="N371" s="313"/>
      <c r="O371" s="314"/>
      <c r="P371" s="57"/>
      <c r="Q371" s="57"/>
      <c r="R371" s="57"/>
      <c r="S371" s="57"/>
      <c r="T371" s="57"/>
    </row>
    <row r="372" spans="1:20" s="65" customFormat="1" ht="49.5" customHeight="1">
      <c r="A372" s="323"/>
      <c r="B372" s="324"/>
      <c r="C372" s="54"/>
      <c r="D372" s="71" t="s">
        <v>232</v>
      </c>
      <c r="E372" s="72"/>
      <c r="F372" s="72"/>
      <c r="G372" s="72"/>
      <c r="H372" s="312"/>
      <c r="I372" s="313"/>
      <c r="J372" s="313"/>
      <c r="K372" s="313"/>
      <c r="L372" s="313"/>
      <c r="M372" s="313"/>
      <c r="N372" s="313"/>
      <c r="O372" s="314"/>
      <c r="P372" s="57"/>
      <c r="Q372" s="57"/>
      <c r="R372" s="57"/>
      <c r="S372" s="57"/>
      <c r="T372" s="57"/>
    </row>
    <row r="373" spans="1:20" ht="49.5" customHeight="1">
      <c r="A373" s="323"/>
      <c r="B373" s="324"/>
      <c r="C373" s="54"/>
      <c r="D373" s="69" t="s">
        <v>14</v>
      </c>
      <c r="E373" s="72"/>
      <c r="F373" s="72"/>
      <c r="G373" s="72"/>
      <c r="H373" s="312"/>
      <c r="I373" s="313"/>
      <c r="J373" s="313"/>
      <c r="K373" s="313"/>
      <c r="L373" s="313"/>
      <c r="M373" s="313"/>
      <c r="N373" s="313"/>
      <c r="O373" s="314"/>
      <c r="P373" s="57"/>
      <c r="Q373" s="57"/>
      <c r="R373" s="57"/>
      <c r="S373" s="57"/>
      <c r="T373" s="57"/>
    </row>
    <row r="374" spans="1:20" ht="49.5" customHeight="1">
      <c r="A374" s="323"/>
      <c r="B374" s="324"/>
      <c r="C374" s="54"/>
      <c r="D374" s="51" t="s">
        <v>15</v>
      </c>
      <c r="E374" s="72"/>
      <c r="F374" s="72"/>
      <c r="G374" s="72"/>
      <c r="H374" s="312"/>
      <c r="I374" s="313"/>
      <c r="J374" s="313"/>
      <c r="K374" s="313"/>
      <c r="L374" s="313"/>
      <c r="M374" s="313"/>
      <c r="N374" s="313"/>
      <c r="O374" s="314"/>
      <c r="P374" s="57"/>
      <c r="Q374" s="57"/>
      <c r="R374" s="57"/>
      <c r="S374" s="57"/>
      <c r="T374" s="57"/>
    </row>
    <row r="375" spans="1:20" s="65" customFormat="1" ht="46.5" customHeight="1" thickBot="1">
      <c r="A375" s="325"/>
      <c r="B375" s="326"/>
      <c r="C375" s="59"/>
      <c r="D375" s="70" t="s">
        <v>300</v>
      </c>
      <c r="E375" s="74"/>
      <c r="F375" s="74"/>
      <c r="G375" s="74"/>
      <c r="H375" s="315"/>
      <c r="I375" s="316"/>
      <c r="J375" s="316"/>
      <c r="K375" s="316"/>
      <c r="L375" s="316"/>
      <c r="M375" s="316"/>
      <c r="N375" s="316"/>
      <c r="O375" s="317"/>
      <c r="P375" s="62"/>
      <c r="Q375" s="62"/>
      <c r="R375" s="62"/>
      <c r="S375" s="62"/>
      <c r="T375" s="62"/>
    </row>
    <row r="376" spans="1:20" s="40" customFormat="1" ht="6.75" customHeight="1" thickBot="1" thickTop="1">
      <c r="A376" s="318"/>
      <c r="B376" s="319"/>
      <c r="C376" s="319"/>
      <c r="D376" s="319"/>
      <c r="E376" s="319"/>
      <c r="F376" s="319"/>
      <c r="G376" s="319"/>
      <c r="H376" s="319"/>
      <c r="I376" s="319"/>
      <c r="J376" s="319"/>
      <c r="K376" s="319"/>
      <c r="L376" s="319"/>
      <c r="M376" s="319"/>
      <c r="N376" s="319"/>
      <c r="O376" s="319"/>
      <c r="P376" s="319"/>
      <c r="Q376" s="319"/>
      <c r="R376" s="319"/>
      <c r="S376" s="319"/>
      <c r="T376" s="329"/>
    </row>
    <row r="377" spans="1:20" s="65" customFormat="1" ht="69.75" customHeight="1" thickTop="1">
      <c r="A377" s="303" t="s">
        <v>312</v>
      </c>
      <c r="B377" s="304"/>
      <c r="C377" s="50"/>
      <c r="D377" s="64" t="s">
        <v>16</v>
      </c>
      <c r="E377" s="52"/>
      <c r="F377" s="52"/>
      <c r="G377" s="52"/>
      <c r="H377" s="309"/>
      <c r="I377" s="310"/>
      <c r="J377" s="310"/>
      <c r="K377" s="310"/>
      <c r="L377" s="310"/>
      <c r="M377" s="310"/>
      <c r="N377" s="310"/>
      <c r="O377" s="311"/>
      <c r="P377" s="53"/>
      <c r="Q377" s="53"/>
      <c r="R377" s="53"/>
      <c r="S377" s="53"/>
      <c r="T377" s="53"/>
    </row>
    <row r="378" spans="1:20" s="65" customFormat="1" ht="45.75" customHeight="1">
      <c r="A378" s="305"/>
      <c r="B378" s="306"/>
      <c r="C378" s="54"/>
      <c r="D378" s="71" t="s">
        <v>17</v>
      </c>
      <c r="E378" s="72"/>
      <c r="F378" s="72"/>
      <c r="G378" s="72"/>
      <c r="H378" s="312"/>
      <c r="I378" s="313"/>
      <c r="J378" s="313"/>
      <c r="K378" s="313"/>
      <c r="L378" s="313"/>
      <c r="M378" s="313"/>
      <c r="N378" s="313"/>
      <c r="O378" s="314"/>
      <c r="P378" s="57"/>
      <c r="Q378" s="57"/>
      <c r="R378" s="57"/>
      <c r="S378" s="57"/>
      <c r="T378" s="57"/>
    </row>
    <row r="379" spans="1:20" s="65" customFormat="1" ht="55.5" customHeight="1">
      <c r="A379" s="305"/>
      <c r="B379" s="306"/>
      <c r="C379" s="54"/>
      <c r="D379" s="71" t="s">
        <v>18</v>
      </c>
      <c r="E379" s="72"/>
      <c r="F379" s="72"/>
      <c r="G379" s="72"/>
      <c r="H379" s="312"/>
      <c r="I379" s="313"/>
      <c r="J379" s="313"/>
      <c r="K379" s="313"/>
      <c r="L379" s="313"/>
      <c r="M379" s="313"/>
      <c r="N379" s="313"/>
      <c r="O379" s="314"/>
      <c r="P379" s="57"/>
      <c r="Q379" s="57"/>
      <c r="R379" s="57"/>
      <c r="S379" s="57"/>
      <c r="T379" s="57"/>
    </row>
    <row r="380" spans="1:20" s="65" customFormat="1" ht="53.25" customHeight="1">
      <c r="A380" s="305"/>
      <c r="B380" s="306"/>
      <c r="C380" s="54"/>
      <c r="D380" s="71" t="s">
        <v>233</v>
      </c>
      <c r="E380" s="72"/>
      <c r="F380" s="72"/>
      <c r="G380" s="72"/>
      <c r="H380" s="312"/>
      <c r="I380" s="313"/>
      <c r="J380" s="313"/>
      <c r="K380" s="313"/>
      <c r="L380" s="313"/>
      <c r="M380" s="313"/>
      <c r="N380" s="313"/>
      <c r="O380" s="314"/>
      <c r="P380" s="57"/>
      <c r="Q380" s="57"/>
      <c r="R380" s="57"/>
      <c r="S380" s="57"/>
      <c r="T380" s="57"/>
    </row>
    <row r="381" spans="1:20" s="65" customFormat="1" ht="57" customHeight="1" thickBot="1">
      <c r="A381" s="307"/>
      <c r="B381" s="308"/>
      <c r="C381" s="59"/>
      <c r="D381" s="80" t="s">
        <v>19</v>
      </c>
      <c r="E381" s="74"/>
      <c r="F381" s="74"/>
      <c r="G381" s="74"/>
      <c r="H381" s="315"/>
      <c r="I381" s="316"/>
      <c r="J381" s="316"/>
      <c r="K381" s="316"/>
      <c r="L381" s="316"/>
      <c r="M381" s="316"/>
      <c r="N381" s="316"/>
      <c r="O381" s="317"/>
      <c r="P381" s="62"/>
      <c r="Q381" s="62"/>
      <c r="R381" s="62"/>
      <c r="S381" s="62"/>
      <c r="T381" s="62"/>
    </row>
    <row r="382" spans="1:20" s="65" customFormat="1" ht="65.25" customHeight="1" thickTop="1">
      <c r="A382" s="303" t="s">
        <v>313</v>
      </c>
      <c r="B382" s="322"/>
      <c r="C382" s="50"/>
      <c r="D382" s="81" t="s">
        <v>265</v>
      </c>
      <c r="E382" s="79"/>
      <c r="F382" s="79"/>
      <c r="G382" s="79"/>
      <c r="H382" s="309"/>
      <c r="I382" s="310"/>
      <c r="J382" s="310"/>
      <c r="K382" s="310"/>
      <c r="L382" s="310"/>
      <c r="M382" s="310"/>
      <c r="N382" s="310"/>
      <c r="O382" s="311"/>
      <c r="P382" s="53"/>
      <c r="Q382" s="53"/>
      <c r="R382" s="53"/>
      <c r="S382" s="53"/>
      <c r="T382" s="53"/>
    </row>
    <row r="383" spans="1:20" s="65" customFormat="1" ht="47.25" customHeight="1">
      <c r="A383" s="323"/>
      <c r="B383" s="324"/>
      <c r="C383" s="54"/>
      <c r="D383" s="69" t="s">
        <v>266</v>
      </c>
      <c r="E383" s="72"/>
      <c r="F383" s="72"/>
      <c r="G383" s="72"/>
      <c r="H383" s="312"/>
      <c r="I383" s="313"/>
      <c r="J383" s="313"/>
      <c r="K383" s="313"/>
      <c r="L383" s="313"/>
      <c r="M383" s="313"/>
      <c r="N383" s="313"/>
      <c r="O383" s="314"/>
      <c r="P383" s="57"/>
      <c r="Q383" s="57"/>
      <c r="R383" s="57"/>
      <c r="S383" s="57"/>
      <c r="T383" s="57"/>
    </row>
    <row r="384" spans="1:20" s="65" customFormat="1" ht="45" customHeight="1">
      <c r="A384" s="323"/>
      <c r="B384" s="324"/>
      <c r="C384" s="54"/>
      <c r="D384" s="51" t="s">
        <v>291</v>
      </c>
      <c r="E384" s="72"/>
      <c r="F384" s="72"/>
      <c r="G384" s="72"/>
      <c r="H384" s="312"/>
      <c r="I384" s="313"/>
      <c r="J384" s="313"/>
      <c r="K384" s="313"/>
      <c r="L384" s="313"/>
      <c r="M384" s="313"/>
      <c r="N384" s="313"/>
      <c r="O384" s="314"/>
      <c r="P384" s="57"/>
      <c r="Q384" s="57"/>
      <c r="R384" s="57"/>
      <c r="S384" s="57"/>
      <c r="T384" s="57"/>
    </row>
    <row r="385" spans="1:20" ht="44.25" customHeight="1" thickBot="1">
      <c r="A385" s="325"/>
      <c r="B385" s="326"/>
      <c r="C385" s="59"/>
      <c r="D385" s="70" t="s">
        <v>300</v>
      </c>
      <c r="E385" s="74"/>
      <c r="F385" s="74"/>
      <c r="G385" s="74"/>
      <c r="H385" s="315"/>
      <c r="I385" s="316"/>
      <c r="J385" s="316"/>
      <c r="K385" s="316"/>
      <c r="L385" s="316"/>
      <c r="M385" s="316"/>
      <c r="N385" s="316"/>
      <c r="O385" s="317"/>
      <c r="P385" s="62"/>
      <c r="Q385" s="62"/>
      <c r="R385" s="62"/>
      <c r="S385" s="62"/>
      <c r="T385" s="62"/>
    </row>
    <row r="386" spans="1:20" s="40" customFormat="1" ht="6.75" customHeight="1" thickBot="1" thickTop="1">
      <c r="A386" s="318"/>
      <c r="B386" s="319"/>
      <c r="C386" s="320"/>
      <c r="D386" s="319"/>
      <c r="E386" s="319"/>
      <c r="F386" s="319"/>
      <c r="G386" s="319"/>
      <c r="H386" s="319"/>
      <c r="I386" s="319"/>
      <c r="J386" s="319"/>
      <c r="K386" s="319"/>
      <c r="L386" s="319"/>
      <c r="M386" s="319"/>
      <c r="N386" s="319"/>
      <c r="O386" s="319"/>
      <c r="P386" s="320"/>
      <c r="Q386" s="320"/>
      <c r="R386" s="320"/>
      <c r="S386" s="320"/>
      <c r="T386" s="321"/>
    </row>
    <row r="387" spans="1:24" s="68" customFormat="1" ht="24.75" customHeight="1" thickBot="1" thickTop="1">
      <c r="A387" s="353" t="s">
        <v>188</v>
      </c>
      <c r="B387" s="354"/>
      <c r="C387" s="354"/>
      <c r="D387" s="354"/>
      <c r="E387" s="35">
        <f>COUNTIF('隠しシート（記入不要）'!DC3:DF3,"1")</f>
        <v>0</v>
      </c>
      <c r="F387" s="35">
        <f>COUNTIF('隠しシート（記入不要）'!DC3:DF3,"2")</f>
        <v>0</v>
      </c>
      <c r="G387" s="1">
        <f>COUNTIF('隠しシート（記入不要）'!DC3:DF3,"3")</f>
        <v>0</v>
      </c>
      <c r="H387" s="2"/>
      <c r="I387" s="2"/>
      <c r="J387" s="3"/>
      <c r="K387" s="3"/>
      <c r="L387" s="3"/>
      <c r="M387" s="3"/>
      <c r="N387" s="3"/>
      <c r="O387" s="3"/>
      <c r="P387" s="4"/>
      <c r="Q387" s="4"/>
      <c r="R387" s="4"/>
      <c r="S387" s="4"/>
      <c r="T387" s="5"/>
      <c r="U387" s="67"/>
      <c r="V387" s="67"/>
      <c r="W387" s="67"/>
      <c r="X387" s="67"/>
    </row>
    <row r="388" spans="1:20" s="40" customFormat="1" ht="24.75" customHeight="1" thickBot="1" thickTop="1">
      <c r="A388" s="49"/>
      <c r="B388" s="336" t="s">
        <v>260</v>
      </c>
      <c r="C388" s="337"/>
      <c r="D388" s="337"/>
      <c r="E388" s="337"/>
      <c r="F388" s="337"/>
      <c r="G388" s="337"/>
      <c r="H388" s="337"/>
      <c r="I388" s="337"/>
      <c r="J388" s="337"/>
      <c r="K388" s="337"/>
      <c r="L388" s="337"/>
      <c r="M388" s="337"/>
      <c r="N388" s="337"/>
      <c r="O388" s="337"/>
      <c r="P388" s="337"/>
      <c r="Q388" s="337"/>
      <c r="R388" s="337"/>
      <c r="S388" s="337"/>
      <c r="T388" s="338"/>
    </row>
    <row r="389" spans="1:20" s="40" customFormat="1" ht="6.75" customHeight="1" thickBot="1" thickTop="1">
      <c r="A389" s="318"/>
      <c r="B389" s="319"/>
      <c r="C389" s="349"/>
      <c r="D389" s="319"/>
      <c r="E389" s="319"/>
      <c r="F389" s="319"/>
      <c r="G389" s="319"/>
      <c r="H389" s="319"/>
      <c r="I389" s="319"/>
      <c r="J389" s="319"/>
      <c r="K389" s="319"/>
      <c r="L389" s="319"/>
      <c r="M389" s="319"/>
      <c r="N389" s="319"/>
      <c r="O389" s="319"/>
      <c r="P389" s="349"/>
      <c r="Q389" s="349"/>
      <c r="R389" s="349"/>
      <c r="S389" s="349"/>
      <c r="T389" s="352"/>
    </row>
    <row r="390" spans="1:20" s="65" customFormat="1" ht="52.5" customHeight="1" thickTop="1">
      <c r="A390" s="303" t="s">
        <v>314</v>
      </c>
      <c r="B390" s="304"/>
      <c r="C390" s="50"/>
      <c r="D390" s="64" t="s">
        <v>234</v>
      </c>
      <c r="E390" s="52"/>
      <c r="F390" s="52"/>
      <c r="G390" s="52"/>
      <c r="H390" s="309"/>
      <c r="I390" s="310"/>
      <c r="J390" s="310"/>
      <c r="K390" s="310"/>
      <c r="L390" s="310"/>
      <c r="M390" s="310"/>
      <c r="N390" s="310"/>
      <c r="O390" s="311"/>
      <c r="P390" s="91"/>
      <c r="Q390" s="53"/>
      <c r="R390" s="53"/>
      <c r="S390" s="53"/>
      <c r="T390" s="53"/>
    </row>
    <row r="391" spans="1:20" s="65" customFormat="1" ht="57" customHeight="1">
      <c r="A391" s="305"/>
      <c r="B391" s="306"/>
      <c r="C391" s="54"/>
      <c r="D391" s="71" t="s">
        <v>292</v>
      </c>
      <c r="E391" s="72"/>
      <c r="F391" s="72"/>
      <c r="G391" s="72"/>
      <c r="H391" s="312"/>
      <c r="I391" s="313"/>
      <c r="J391" s="313"/>
      <c r="K391" s="313"/>
      <c r="L391" s="313"/>
      <c r="M391" s="313"/>
      <c r="N391" s="313"/>
      <c r="O391" s="314"/>
      <c r="P391" s="58"/>
      <c r="Q391" s="57"/>
      <c r="R391" s="57"/>
      <c r="S391" s="57"/>
      <c r="T391" s="57"/>
    </row>
    <row r="392" spans="1:20" s="65" customFormat="1" ht="47.25" customHeight="1">
      <c r="A392" s="305"/>
      <c r="B392" s="306"/>
      <c r="C392" s="54"/>
      <c r="D392" s="71" t="s">
        <v>235</v>
      </c>
      <c r="E392" s="72"/>
      <c r="F392" s="72"/>
      <c r="G392" s="72"/>
      <c r="H392" s="312"/>
      <c r="I392" s="313"/>
      <c r="J392" s="313"/>
      <c r="K392" s="313"/>
      <c r="L392" s="313"/>
      <c r="M392" s="313"/>
      <c r="N392" s="313"/>
      <c r="O392" s="314"/>
      <c r="P392" s="58"/>
      <c r="Q392" s="57"/>
      <c r="R392" s="57"/>
      <c r="S392" s="57"/>
      <c r="T392" s="57"/>
    </row>
    <row r="393" spans="1:20" ht="46.5" customHeight="1">
      <c r="A393" s="305"/>
      <c r="B393" s="306"/>
      <c r="C393" s="54"/>
      <c r="D393" s="69" t="s">
        <v>293</v>
      </c>
      <c r="E393" s="72"/>
      <c r="F393" s="72"/>
      <c r="G393" s="72"/>
      <c r="H393" s="312"/>
      <c r="I393" s="313"/>
      <c r="J393" s="313"/>
      <c r="K393" s="313"/>
      <c r="L393" s="313"/>
      <c r="M393" s="313"/>
      <c r="N393" s="313"/>
      <c r="O393" s="314"/>
      <c r="P393" s="58"/>
      <c r="Q393" s="57"/>
      <c r="R393" s="57"/>
      <c r="S393" s="57"/>
      <c r="T393" s="57"/>
    </row>
    <row r="394" spans="1:20" s="65" customFormat="1" ht="54" customHeight="1">
      <c r="A394" s="305"/>
      <c r="B394" s="306"/>
      <c r="C394" s="54"/>
      <c r="D394" s="69" t="s">
        <v>294</v>
      </c>
      <c r="E394" s="72"/>
      <c r="F394" s="72"/>
      <c r="G394" s="72"/>
      <c r="H394" s="312"/>
      <c r="I394" s="313"/>
      <c r="J394" s="313"/>
      <c r="K394" s="313"/>
      <c r="L394" s="313"/>
      <c r="M394" s="313"/>
      <c r="N394" s="313"/>
      <c r="O394" s="314"/>
      <c r="P394" s="58"/>
      <c r="Q394" s="57"/>
      <c r="R394" s="57"/>
      <c r="S394" s="57"/>
      <c r="T394" s="57"/>
    </row>
    <row r="395" spans="1:20" s="65" customFormat="1" ht="53.25" customHeight="1">
      <c r="A395" s="305"/>
      <c r="B395" s="306"/>
      <c r="C395" s="54"/>
      <c r="D395" s="69" t="s">
        <v>295</v>
      </c>
      <c r="E395" s="72"/>
      <c r="F395" s="72"/>
      <c r="G395" s="72"/>
      <c r="H395" s="312"/>
      <c r="I395" s="313"/>
      <c r="J395" s="313"/>
      <c r="K395" s="313"/>
      <c r="L395" s="313"/>
      <c r="M395" s="313"/>
      <c r="N395" s="313"/>
      <c r="O395" s="314"/>
      <c r="P395" s="58"/>
      <c r="Q395" s="57"/>
      <c r="R395" s="57"/>
      <c r="S395" s="57"/>
      <c r="T395" s="57"/>
    </row>
    <row r="396" spans="1:20" s="65" customFormat="1" ht="66.75" customHeight="1" thickBot="1">
      <c r="A396" s="307"/>
      <c r="B396" s="308"/>
      <c r="C396" s="59"/>
      <c r="D396" s="80" t="s">
        <v>296</v>
      </c>
      <c r="E396" s="74"/>
      <c r="F396" s="74"/>
      <c r="G396" s="74"/>
      <c r="H396" s="315"/>
      <c r="I396" s="316"/>
      <c r="J396" s="316"/>
      <c r="K396" s="316"/>
      <c r="L396" s="316"/>
      <c r="M396" s="316"/>
      <c r="N396" s="316"/>
      <c r="O396" s="317"/>
      <c r="P396" s="63"/>
      <c r="Q396" s="62"/>
      <c r="R396" s="62"/>
      <c r="S396" s="62"/>
      <c r="T396" s="62"/>
    </row>
    <row r="397" spans="1:20" s="65" customFormat="1" ht="48" customHeight="1" thickTop="1">
      <c r="A397" s="303" t="s">
        <v>314</v>
      </c>
      <c r="B397" s="304"/>
      <c r="C397" s="50"/>
      <c r="D397" s="81" t="s">
        <v>297</v>
      </c>
      <c r="E397" s="79"/>
      <c r="F397" s="79"/>
      <c r="G397" s="79"/>
      <c r="H397" s="309"/>
      <c r="I397" s="310"/>
      <c r="J397" s="310"/>
      <c r="K397" s="310"/>
      <c r="L397" s="310"/>
      <c r="M397" s="310"/>
      <c r="N397" s="310"/>
      <c r="O397" s="311"/>
      <c r="P397" s="91"/>
      <c r="Q397" s="53"/>
      <c r="R397" s="53"/>
      <c r="S397" s="53"/>
      <c r="T397" s="53"/>
    </row>
    <row r="398" spans="1:20" s="65" customFormat="1" ht="52.5" customHeight="1">
      <c r="A398" s="305"/>
      <c r="B398" s="306"/>
      <c r="C398" s="92"/>
      <c r="D398" s="51" t="s">
        <v>298</v>
      </c>
      <c r="E398" s="72"/>
      <c r="F398" s="72"/>
      <c r="G398" s="72"/>
      <c r="H398" s="312"/>
      <c r="I398" s="313"/>
      <c r="J398" s="313"/>
      <c r="K398" s="313"/>
      <c r="L398" s="313"/>
      <c r="M398" s="313"/>
      <c r="N398" s="313"/>
      <c r="O398" s="314"/>
      <c r="P398" s="58"/>
      <c r="Q398" s="57"/>
      <c r="R398" s="57"/>
      <c r="S398" s="57"/>
      <c r="T398" s="57"/>
    </row>
    <row r="399" spans="1:20" s="65" customFormat="1" ht="52.5" customHeight="1" thickBot="1">
      <c r="A399" s="307"/>
      <c r="B399" s="308"/>
      <c r="C399" s="59"/>
      <c r="D399" s="70" t="s">
        <v>300</v>
      </c>
      <c r="E399" s="74"/>
      <c r="F399" s="74"/>
      <c r="G399" s="74"/>
      <c r="H399" s="315"/>
      <c r="I399" s="316"/>
      <c r="J399" s="316"/>
      <c r="K399" s="316"/>
      <c r="L399" s="316"/>
      <c r="M399" s="316"/>
      <c r="N399" s="316"/>
      <c r="O399" s="317"/>
      <c r="P399" s="62"/>
      <c r="Q399" s="62"/>
      <c r="R399" s="62"/>
      <c r="S399" s="62"/>
      <c r="T399" s="62"/>
    </row>
    <row r="400" spans="1:20" s="40" customFormat="1" ht="6.75" customHeight="1" thickBot="1" thickTop="1">
      <c r="A400" s="318"/>
      <c r="B400" s="319"/>
      <c r="C400" s="350"/>
      <c r="D400" s="319"/>
      <c r="E400" s="319"/>
      <c r="F400" s="319"/>
      <c r="G400" s="319"/>
      <c r="H400" s="319"/>
      <c r="I400" s="319"/>
      <c r="J400" s="319"/>
      <c r="K400" s="319"/>
      <c r="L400" s="319"/>
      <c r="M400" s="319"/>
      <c r="N400" s="319"/>
      <c r="O400" s="319"/>
      <c r="P400" s="350"/>
      <c r="Q400" s="350"/>
      <c r="R400" s="350"/>
      <c r="S400" s="350"/>
      <c r="T400" s="351"/>
    </row>
    <row r="401" spans="1:20" ht="51" customHeight="1" thickTop="1">
      <c r="A401" s="303" t="s">
        <v>315</v>
      </c>
      <c r="B401" s="304"/>
      <c r="C401" s="50"/>
      <c r="D401" s="75" t="s">
        <v>35</v>
      </c>
      <c r="E401" s="52"/>
      <c r="F401" s="52"/>
      <c r="G401" s="52"/>
      <c r="H401" s="309"/>
      <c r="I401" s="310"/>
      <c r="J401" s="310"/>
      <c r="K401" s="310"/>
      <c r="L401" s="310"/>
      <c r="M401" s="310"/>
      <c r="N401" s="310"/>
      <c r="O401" s="311"/>
      <c r="P401" s="53"/>
      <c r="Q401" s="53"/>
      <c r="R401" s="53"/>
      <c r="S401" s="53"/>
      <c r="T401" s="53"/>
    </row>
    <row r="402" spans="1:20" ht="50.25" customHeight="1">
      <c r="A402" s="305"/>
      <c r="B402" s="306"/>
      <c r="C402" s="54"/>
      <c r="D402" s="69" t="s">
        <v>36</v>
      </c>
      <c r="E402" s="72"/>
      <c r="F402" s="72"/>
      <c r="G402" s="72"/>
      <c r="H402" s="312"/>
      <c r="I402" s="313"/>
      <c r="J402" s="313"/>
      <c r="K402" s="313"/>
      <c r="L402" s="313"/>
      <c r="M402" s="313"/>
      <c r="N402" s="313"/>
      <c r="O402" s="314"/>
      <c r="P402" s="57"/>
      <c r="Q402" s="57"/>
      <c r="R402" s="57"/>
      <c r="S402" s="57"/>
      <c r="T402" s="57"/>
    </row>
    <row r="403" spans="1:20" ht="39.75" customHeight="1">
      <c r="A403" s="305"/>
      <c r="B403" s="306"/>
      <c r="C403" s="54"/>
      <c r="D403" s="69" t="s">
        <v>37</v>
      </c>
      <c r="E403" s="72"/>
      <c r="F403" s="72"/>
      <c r="G403" s="72"/>
      <c r="H403" s="312"/>
      <c r="I403" s="313"/>
      <c r="J403" s="313"/>
      <c r="K403" s="313"/>
      <c r="L403" s="313"/>
      <c r="M403" s="313"/>
      <c r="N403" s="313"/>
      <c r="O403" s="314"/>
      <c r="P403" s="57"/>
      <c r="Q403" s="57"/>
      <c r="R403" s="57"/>
      <c r="S403" s="57"/>
      <c r="T403" s="57"/>
    </row>
    <row r="404" spans="1:20" ht="50.25" customHeight="1" thickBot="1">
      <c r="A404" s="307"/>
      <c r="B404" s="308"/>
      <c r="C404" s="59"/>
      <c r="D404" s="80" t="s">
        <v>38</v>
      </c>
      <c r="E404" s="74"/>
      <c r="F404" s="74"/>
      <c r="G404" s="74"/>
      <c r="H404" s="315"/>
      <c r="I404" s="316"/>
      <c r="J404" s="316"/>
      <c r="K404" s="316"/>
      <c r="L404" s="316"/>
      <c r="M404" s="316"/>
      <c r="N404" s="316"/>
      <c r="O404" s="317"/>
      <c r="P404" s="62"/>
      <c r="Q404" s="62"/>
      <c r="R404" s="62"/>
      <c r="S404" s="62"/>
      <c r="T404" s="62"/>
    </row>
    <row r="405" spans="1:20" ht="45.75" customHeight="1" thickTop="1">
      <c r="A405" s="303" t="s">
        <v>316</v>
      </c>
      <c r="B405" s="304"/>
      <c r="C405" s="50"/>
      <c r="D405" s="81" t="s">
        <v>106</v>
      </c>
      <c r="E405" s="79"/>
      <c r="F405" s="79"/>
      <c r="G405" s="79"/>
      <c r="H405" s="309"/>
      <c r="I405" s="310"/>
      <c r="J405" s="310"/>
      <c r="K405" s="310"/>
      <c r="L405" s="310"/>
      <c r="M405" s="310"/>
      <c r="N405" s="310"/>
      <c r="O405" s="311"/>
      <c r="P405" s="53"/>
      <c r="Q405" s="53"/>
      <c r="R405" s="53"/>
      <c r="S405" s="53"/>
      <c r="T405" s="53"/>
    </row>
    <row r="406" spans="1:20" ht="65.25" customHeight="1">
      <c r="A406" s="305"/>
      <c r="B406" s="306"/>
      <c r="C406" s="92"/>
      <c r="D406" s="51" t="s">
        <v>107</v>
      </c>
      <c r="E406" s="72"/>
      <c r="F406" s="72"/>
      <c r="G406" s="72"/>
      <c r="H406" s="312"/>
      <c r="I406" s="313"/>
      <c r="J406" s="313"/>
      <c r="K406" s="313"/>
      <c r="L406" s="313"/>
      <c r="M406" s="313"/>
      <c r="N406" s="313"/>
      <c r="O406" s="314"/>
      <c r="P406" s="57"/>
      <c r="Q406" s="57"/>
      <c r="R406" s="57"/>
      <c r="S406" s="57"/>
      <c r="T406" s="57"/>
    </row>
    <row r="407" spans="1:20" s="65" customFormat="1" ht="52.5" customHeight="1" thickBot="1">
      <c r="A407" s="307"/>
      <c r="B407" s="308"/>
      <c r="C407" s="59"/>
      <c r="D407" s="70" t="s">
        <v>300</v>
      </c>
      <c r="E407" s="74"/>
      <c r="F407" s="74"/>
      <c r="G407" s="74"/>
      <c r="H407" s="315"/>
      <c r="I407" s="316"/>
      <c r="J407" s="316"/>
      <c r="K407" s="316"/>
      <c r="L407" s="316"/>
      <c r="M407" s="316"/>
      <c r="N407" s="316"/>
      <c r="O407" s="317"/>
      <c r="P407" s="62"/>
      <c r="Q407" s="62"/>
      <c r="R407" s="62"/>
      <c r="S407" s="62"/>
      <c r="T407" s="62"/>
    </row>
    <row r="408" spans="1:20" s="40" customFormat="1" ht="6.75" customHeight="1" thickBot="1" thickTop="1">
      <c r="A408" s="318"/>
      <c r="B408" s="319"/>
      <c r="C408" s="320"/>
      <c r="D408" s="319"/>
      <c r="E408" s="319"/>
      <c r="F408" s="319"/>
      <c r="G408" s="319"/>
      <c r="H408" s="319"/>
      <c r="I408" s="319"/>
      <c r="J408" s="319"/>
      <c r="K408" s="319"/>
      <c r="L408" s="319"/>
      <c r="M408" s="319"/>
      <c r="N408" s="319"/>
      <c r="O408" s="319"/>
      <c r="P408" s="320"/>
      <c r="Q408" s="320"/>
      <c r="R408" s="320"/>
      <c r="S408" s="320"/>
      <c r="T408" s="321"/>
    </row>
    <row r="409" spans="1:24" s="68" customFormat="1" ht="24.75" customHeight="1" thickBot="1" thickTop="1">
      <c r="A409" s="353" t="s">
        <v>189</v>
      </c>
      <c r="B409" s="354"/>
      <c r="C409" s="354"/>
      <c r="D409" s="354"/>
      <c r="E409" s="35">
        <f>COUNTIF('隠しシート（記入不要）'!DG3:DJ3,"1")</f>
        <v>0</v>
      </c>
      <c r="F409" s="35">
        <f>COUNTIF('隠しシート（記入不要）'!DG3:DJ3,"2")</f>
        <v>0</v>
      </c>
      <c r="G409" s="1">
        <f>COUNTIF('隠しシート（記入不要）'!DG3:DJ3,"3")</f>
        <v>0</v>
      </c>
      <c r="H409" s="2"/>
      <c r="I409" s="2"/>
      <c r="J409" s="3"/>
      <c r="K409" s="3"/>
      <c r="L409" s="3"/>
      <c r="M409" s="3"/>
      <c r="N409" s="3"/>
      <c r="O409" s="3"/>
      <c r="P409" s="4"/>
      <c r="Q409" s="4"/>
      <c r="R409" s="4"/>
      <c r="S409" s="4"/>
      <c r="T409" s="5"/>
      <c r="U409" s="67"/>
      <c r="V409" s="67"/>
      <c r="W409" s="67"/>
      <c r="X409" s="67"/>
    </row>
    <row r="410" spans="1:20" s="40" customFormat="1" ht="24.75" customHeight="1" thickBot="1" thickTop="1">
      <c r="A410" s="49"/>
      <c r="B410" s="336" t="s">
        <v>261</v>
      </c>
      <c r="C410" s="337"/>
      <c r="D410" s="337"/>
      <c r="E410" s="337"/>
      <c r="F410" s="337"/>
      <c r="G410" s="337"/>
      <c r="H410" s="337"/>
      <c r="I410" s="337"/>
      <c r="J410" s="337"/>
      <c r="K410" s="337"/>
      <c r="L410" s="337"/>
      <c r="M410" s="337"/>
      <c r="N410" s="337"/>
      <c r="O410" s="337"/>
      <c r="P410" s="337"/>
      <c r="Q410" s="337"/>
      <c r="R410" s="337"/>
      <c r="S410" s="337"/>
      <c r="T410" s="338"/>
    </row>
    <row r="411" spans="1:20" s="40" customFormat="1" ht="6.75" customHeight="1" thickBot="1" thickTop="1">
      <c r="A411" s="318"/>
      <c r="B411" s="319"/>
      <c r="C411" s="349"/>
      <c r="D411" s="319"/>
      <c r="E411" s="319"/>
      <c r="F411" s="319"/>
      <c r="G411" s="319"/>
      <c r="H411" s="319"/>
      <c r="I411" s="319"/>
      <c r="J411" s="319"/>
      <c r="K411" s="319"/>
      <c r="L411" s="319"/>
      <c r="M411" s="319"/>
      <c r="N411" s="319"/>
      <c r="O411" s="319"/>
      <c r="P411" s="349"/>
      <c r="Q411" s="349"/>
      <c r="R411" s="349"/>
      <c r="S411" s="349"/>
      <c r="T411" s="352"/>
    </row>
    <row r="412" spans="1:20" s="65" customFormat="1" ht="66.75" customHeight="1" thickTop="1">
      <c r="A412" s="303" t="s">
        <v>317</v>
      </c>
      <c r="B412" s="304"/>
      <c r="C412" s="50"/>
      <c r="D412" s="64" t="s">
        <v>108</v>
      </c>
      <c r="E412" s="52"/>
      <c r="F412" s="52"/>
      <c r="G412" s="52"/>
      <c r="H412" s="309"/>
      <c r="I412" s="310"/>
      <c r="J412" s="310"/>
      <c r="K412" s="310"/>
      <c r="L412" s="310"/>
      <c r="M412" s="310"/>
      <c r="N412" s="310"/>
      <c r="O412" s="311"/>
      <c r="P412" s="53"/>
      <c r="Q412" s="53"/>
      <c r="R412" s="53"/>
      <c r="S412" s="53"/>
      <c r="T412" s="53"/>
    </row>
    <row r="413" spans="1:20" ht="56.25" customHeight="1">
      <c r="A413" s="305"/>
      <c r="B413" s="306"/>
      <c r="C413" s="92"/>
      <c r="D413" s="55" t="s">
        <v>109</v>
      </c>
      <c r="E413" s="72"/>
      <c r="F413" s="72"/>
      <c r="G413" s="72"/>
      <c r="H413" s="312"/>
      <c r="I413" s="313"/>
      <c r="J413" s="313"/>
      <c r="K413" s="313"/>
      <c r="L413" s="313"/>
      <c r="M413" s="313"/>
      <c r="N413" s="313"/>
      <c r="O413" s="314"/>
      <c r="P413" s="57"/>
      <c r="Q413" s="57"/>
      <c r="R413" s="57"/>
      <c r="S413" s="57"/>
      <c r="T413" s="57"/>
    </row>
    <row r="414" spans="1:20" s="65" customFormat="1" ht="52.5" customHeight="1" thickBot="1">
      <c r="A414" s="307"/>
      <c r="B414" s="308"/>
      <c r="C414" s="59"/>
      <c r="D414" s="70" t="s">
        <v>300</v>
      </c>
      <c r="E414" s="74"/>
      <c r="F414" s="74"/>
      <c r="G414" s="74"/>
      <c r="H414" s="315"/>
      <c r="I414" s="316"/>
      <c r="J414" s="316"/>
      <c r="K414" s="316"/>
      <c r="L414" s="316"/>
      <c r="M414" s="316"/>
      <c r="N414" s="316"/>
      <c r="O414" s="317"/>
      <c r="P414" s="62"/>
      <c r="Q414" s="62"/>
      <c r="R414" s="62"/>
      <c r="S414" s="62"/>
      <c r="T414" s="62"/>
    </row>
    <row r="415" spans="1:20" s="40" customFormat="1" ht="6.75" customHeight="1" thickBot="1" thickTop="1">
      <c r="A415" s="348"/>
      <c r="B415" s="349"/>
      <c r="C415" s="350"/>
      <c r="D415" s="349"/>
      <c r="E415" s="349"/>
      <c r="F415" s="349"/>
      <c r="G415" s="349"/>
      <c r="H415" s="349"/>
      <c r="I415" s="349"/>
      <c r="J415" s="349"/>
      <c r="K415" s="349"/>
      <c r="L415" s="349"/>
      <c r="M415" s="349"/>
      <c r="N415" s="349"/>
      <c r="O415" s="349"/>
      <c r="P415" s="350"/>
      <c r="Q415" s="350"/>
      <c r="R415" s="350"/>
      <c r="S415" s="350"/>
      <c r="T415" s="351"/>
    </row>
    <row r="416" spans="1:24" s="68" customFormat="1" ht="24.75" customHeight="1" thickBot="1" thickTop="1">
      <c r="A416" s="353" t="s">
        <v>190</v>
      </c>
      <c r="B416" s="354"/>
      <c r="C416" s="354"/>
      <c r="D416" s="354"/>
      <c r="E416" s="35">
        <f>COUNTIF('隠しシート（記入不要）'!DK3:DL3,"1")</f>
        <v>0</v>
      </c>
      <c r="F416" s="35">
        <f>COUNTIF('隠しシート（記入不要）'!DK3:DL3,"2")</f>
        <v>0</v>
      </c>
      <c r="G416" s="1">
        <f>COUNTIF('隠しシート（記入不要）'!DK3:DL3,"3")</f>
        <v>0</v>
      </c>
      <c r="H416" s="2"/>
      <c r="I416" s="2"/>
      <c r="J416" s="3"/>
      <c r="K416" s="3"/>
      <c r="L416" s="3"/>
      <c r="M416" s="3"/>
      <c r="N416" s="3"/>
      <c r="O416" s="3"/>
      <c r="P416" s="4"/>
      <c r="Q416" s="4"/>
      <c r="R416" s="4"/>
      <c r="S416" s="4"/>
      <c r="T416" s="5"/>
      <c r="U416" s="67"/>
      <c r="V416" s="67"/>
      <c r="W416" s="67"/>
      <c r="X416" s="67"/>
    </row>
    <row r="417" spans="1:20" s="40" customFormat="1" ht="24.75" customHeight="1" thickBot="1" thickTop="1">
      <c r="A417" s="336" t="s">
        <v>533</v>
      </c>
      <c r="B417" s="337"/>
      <c r="C417" s="337"/>
      <c r="D417" s="337"/>
      <c r="E417" s="337"/>
      <c r="F417" s="337"/>
      <c r="G417" s="337"/>
      <c r="H417" s="337"/>
      <c r="I417" s="337"/>
      <c r="J417" s="337"/>
      <c r="K417" s="337"/>
      <c r="L417" s="337"/>
      <c r="M417" s="337"/>
      <c r="N417" s="337"/>
      <c r="O417" s="337"/>
      <c r="P417" s="337"/>
      <c r="Q417" s="337"/>
      <c r="R417" s="337"/>
      <c r="S417" s="337"/>
      <c r="T417" s="338"/>
    </row>
    <row r="418" spans="1:20" s="40" customFormat="1" ht="24.75" customHeight="1" thickBot="1" thickTop="1">
      <c r="A418" s="49"/>
      <c r="B418" s="336" t="s">
        <v>262</v>
      </c>
      <c r="C418" s="337"/>
      <c r="D418" s="337"/>
      <c r="E418" s="337"/>
      <c r="F418" s="337"/>
      <c r="G418" s="337"/>
      <c r="H418" s="337"/>
      <c r="I418" s="337"/>
      <c r="J418" s="337"/>
      <c r="K418" s="337"/>
      <c r="L418" s="337"/>
      <c r="M418" s="337"/>
      <c r="N418" s="337"/>
      <c r="O418" s="337"/>
      <c r="P418" s="337"/>
      <c r="Q418" s="337"/>
      <c r="R418" s="337"/>
      <c r="S418" s="337"/>
      <c r="T418" s="338"/>
    </row>
    <row r="419" spans="1:20" s="40" customFormat="1" ht="6.75" customHeight="1" thickBot="1" thickTop="1">
      <c r="A419" s="318"/>
      <c r="B419" s="319"/>
      <c r="C419" s="319"/>
      <c r="D419" s="319"/>
      <c r="E419" s="319"/>
      <c r="F419" s="319"/>
      <c r="G419" s="319"/>
      <c r="H419" s="319"/>
      <c r="I419" s="319"/>
      <c r="J419" s="319"/>
      <c r="K419" s="319"/>
      <c r="L419" s="319"/>
      <c r="M419" s="319"/>
      <c r="N419" s="319"/>
      <c r="O419" s="319"/>
      <c r="P419" s="319"/>
      <c r="Q419" s="319"/>
      <c r="R419" s="319"/>
      <c r="S419" s="319"/>
      <c r="T419" s="329"/>
    </row>
    <row r="420" spans="1:20" s="65" customFormat="1" ht="51" customHeight="1" thickTop="1">
      <c r="A420" s="303" t="s">
        <v>318</v>
      </c>
      <c r="B420" s="304"/>
      <c r="C420" s="93"/>
      <c r="D420" s="51" t="s">
        <v>110</v>
      </c>
      <c r="E420" s="56"/>
      <c r="F420" s="56"/>
      <c r="G420" s="56"/>
      <c r="H420" s="309"/>
      <c r="I420" s="310"/>
      <c r="J420" s="310"/>
      <c r="K420" s="310"/>
      <c r="L420" s="310"/>
      <c r="M420" s="310"/>
      <c r="N420" s="310"/>
      <c r="O420" s="311"/>
      <c r="P420" s="57"/>
      <c r="Q420" s="57"/>
      <c r="R420" s="57"/>
      <c r="S420" s="57"/>
      <c r="T420" s="57"/>
    </row>
    <row r="421" spans="1:20" s="65" customFormat="1" ht="47.25" customHeight="1">
      <c r="A421" s="305"/>
      <c r="B421" s="306"/>
      <c r="C421" s="54"/>
      <c r="D421" s="69" t="s">
        <v>111</v>
      </c>
      <c r="E421" s="72"/>
      <c r="F421" s="72"/>
      <c r="G421" s="72"/>
      <c r="H421" s="312"/>
      <c r="I421" s="313"/>
      <c r="J421" s="313"/>
      <c r="K421" s="313"/>
      <c r="L421" s="313"/>
      <c r="M421" s="313"/>
      <c r="N421" s="313"/>
      <c r="O421" s="314"/>
      <c r="P421" s="57"/>
      <c r="Q421" s="57"/>
      <c r="R421" s="57"/>
      <c r="S421" s="57"/>
      <c r="T421" s="57"/>
    </row>
    <row r="422" spans="1:20" s="65" customFormat="1" ht="48" customHeight="1">
      <c r="A422" s="305"/>
      <c r="B422" s="306"/>
      <c r="C422" s="54"/>
      <c r="D422" s="71" t="s">
        <v>112</v>
      </c>
      <c r="E422" s="72"/>
      <c r="F422" s="72"/>
      <c r="G422" s="72"/>
      <c r="H422" s="312"/>
      <c r="I422" s="313"/>
      <c r="J422" s="313"/>
      <c r="K422" s="313"/>
      <c r="L422" s="313"/>
      <c r="M422" s="313"/>
      <c r="N422" s="313"/>
      <c r="O422" s="314"/>
      <c r="P422" s="57"/>
      <c r="Q422" s="57"/>
      <c r="R422" s="57"/>
      <c r="S422" s="57"/>
      <c r="T422" s="57"/>
    </row>
    <row r="423" spans="1:20" s="65" customFormat="1" ht="50.25" customHeight="1">
      <c r="A423" s="305"/>
      <c r="B423" s="306"/>
      <c r="C423" s="92"/>
      <c r="D423" s="73" t="s">
        <v>113</v>
      </c>
      <c r="E423" s="72"/>
      <c r="F423" s="72"/>
      <c r="G423" s="72"/>
      <c r="H423" s="312"/>
      <c r="I423" s="313"/>
      <c r="J423" s="313"/>
      <c r="K423" s="313"/>
      <c r="L423" s="313"/>
      <c r="M423" s="313"/>
      <c r="N423" s="313"/>
      <c r="O423" s="314"/>
      <c r="P423" s="57"/>
      <c r="Q423" s="57"/>
      <c r="R423" s="57"/>
      <c r="S423" s="57"/>
      <c r="T423" s="57"/>
    </row>
    <row r="424" spans="1:20" s="65" customFormat="1" ht="42.75" customHeight="1" thickBot="1">
      <c r="A424" s="307"/>
      <c r="B424" s="308"/>
      <c r="C424" s="59"/>
      <c r="D424" s="70" t="s">
        <v>300</v>
      </c>
      <c r="E424" s="74"/>
      <c r="F424" s="74"/>
      <c r="G424" s="74"/>
      <c r="H424" s="315"/>
      <c r="I424" s="316"/>
      <c r="J424" s="316"/>
      <c r="K424" s="316"/>
      <c r="L424" s="316"/>
      <c r="M424" s="316"/>
      <c r="N424" s="316"/>
      <c r="O424" s="317"/>
      <c r="P424" s="62"/>
      <c r="Q424" s="62"/>
      <c r="R424" s="62"/>
      <c r="S424" s="62"/>
      <c r="T424" s="62"/>
    </row>
    <row r="425" spans="1:20" s="40" customFormat="1" ht="6.75" customHeight="1" thickBot="1" thickTop="1">
      <c r="A425" s="348"/>
      <c r="B425" s="349"/>
      <c r="C425" s="350"/>
      <c r="D425" s="349"/>
      <c r="E425" s="349"/>
      <c r="F425" s="349"/>
      <c r="G425" s="349"/>
      <c r="H425" s="349"/>
      <c r="I425" s="349"/>
      <c r="J425" s="349"/>
      <c r="K425" s="349"/>
      <c r="L425" s="349"/>
      <c r="M425" s="349"/>
      <c r="N425" s="349"/>
      <c r="O425" s="349"/>
      <c r="P425" s="350"/>
      <c r="Q425" s="350"/>
      <c r="R425" s="350"/>
      <c r="S425" s="350"/>
      <c r="T425" s="351"/>
    </row>
    <row r="426" spans="1:20" s="65" customFormat="1" ht="61.5" customHeight="1" thickTop="1">
      <c r="A426" s="303" t="s">
        <v>321</v>
      </c>
      <c r="B426" s="304"/>
      <c r="C426" s="86"/>
      <c r="D426" s="64" t="s">
        <v>114</v>
      </c>
      <c r="E426" s="52"/>
      <c r="F426" s="52"/>
      <c r="G426" s="52"/>
      <c r="H426" s="309"/>
      <c r="I426" s="310"/>
      <c r="J426" s="310"/>
      <c r="K426" s="310"/>
      <c r="L426" s="310"/>
      <c r="M426" s="310"/>
      <c r="N426" s="310"/>
      <c r="O426" s="311"/>
      <c r="P426" s="53"/>
      <c r="Q426" s="53"/>
      <c r="R426" s="53"/>
      <c r="S426" s="53"/>
      <c r="T426" s="53"/>
    </row>
    <row r="427" spans="1:20" s="65" customFormat="1" ht="39" customHeight="1" thickBot="1">
      <c r="A427" s="307"/>
      <c r="B427" s="308"/>
      <c r="C427" s="59"/>
      <c r="D427" s="70" t="s">
        <v>300</v>
      </c>
      <c r="E427" s="74"/>
      <c r="F427" s="74"/>
      <c r="G427" s="74"/>
      <c r="H427" s="315"/>
      <c r="I427" s="316"/>
      <c r="J427" s="316"/>
      <c r="K427" s="316"/>
      <c r="L427" s="316"/>
      <c r="M427" s="316"/>
      <c r="N427" s="316"/>
      <c r="O427" s="317"/>
      <c r="P427" s="62"/>
      <c r="Q427" s="62"/>
      <c r="R427" s="62"/>
      <c r="S427" s="62"/>
      <c r="T427" s="62"/>
    </row>
    <row r="428" spans="1:20" s="40" customFormat="1" ht="6.75" customHeight="1" thickBot="1" thickTop="1">
      <c r="A428" s="348"/>
      <c r="B428" s="349"/>
      <c r="C428" s="349"/>
      <c r="D428" s="349"/>
      <c r="E428" s="349"/>
      <c r="F428" s="349"/>
      <c r="G428" s="349"/>
      <c r="H428" s="349"/>
      <c r="I428" s="349"/>
      <c r="J428" s="349"/>
      <c r="K428" s="349"/>
      <c r="L428" s="349"/>
      <c r="M428" s="349"/>
      <c r="N428" s="349"/>
      <c r="O428" s="349"/>
      <c r="P428" s="350"/>
      <c r="Q428" s="350"/>
      <c r="R428" s="350"/>
      <c r="S428" s="350"/>
      <c r="T428" s="351"/>
    </row>
    <row r="429" spans="1:24" s="68" customFormat="1" ht="24.75" customHeight="1" thickBot="1" thickTop="1">
      <c r="A429" s="353" t="s">
        <v>191</v>
      </c>
      <c r="B429" s="354"/>
      <c r="C429" s="354"/>
      <c r="D429" s="354"/>
      <c r="E429" s="35">
        <f>COUNTIF('隠しシート（記入不要）'!DM3:DP3,"1")</f>
        <v>0</v>
      </c>
      <c r="F429" s="35">
        <f>COUNTIF('隠しシート（記入不要）'!DM3:DP3,"2")</f>
        <v>0</v>
      </c>
      <c r="G429" s="1">
        <f>COUNTIF('隠しシート（記入不要）'!DM3:DP3,"3")</f>
        <v>0</v>
      </c>
      <c r="H429" s="2"/>
      <c r="I429" s="2"/>
      <c r="J429" s="3"/>
      <c r="K429" s="3"/>
      <c r="L429" s="3"/>
      <c r="M429" s="3"/>
      <c r="N429" s="3"/>
      <c r="O429" s="3"/>
      <c r="P429" s="4"/>
      <c r="Q429" s="4"/>
      <c r="R429" s="4"/>
      <c r="S429" s="4"/>
      <c r="T429" s="5"/>
      <c r="U429" s="67"/>
      <c r="V429" s="67"/>
      <c r="W429" s="67"/>
      <c r="X429" s="67"/>
    </row>
    <row r="430" spans="1:20" s="40" customFormat="1" ht="24.75" customHeight="1" thickBot="1" thickTop="1">
      <c r="A430" s="49"/>
      <c r="B430" s="336" t="s">
        <v>263</v>
      </c>
      <c r="C430" s="337"/>
      <c r="D430" s="337"/>
      <c r="E430" s="337"/>
      <c r="F430" s="337"/>
      <c r="G430" s="337"/>
      <c r="H430" s="337"/>
      <c r="I430" s="337"/>
      <c r="J430" s="337"/>
      <c r="K430" s="337"/>
      <c r="L430" s="337"/>
      <c r="M430" s="337"/>
      <c r="N430" s="337"/>
      <c r="O430" s="337"/>
      <c r="P430" s="337"/>
      <c r="Q430" s="337"/>
      <c r="R430" s="337"/>
      <c r="S430" s="337"/>
      <c r="T430" s="338"/>
    </row>
    <row r="431" spans="1:20" s="40" customFormat="1" ht="6.75" customHeight="1" thickBot="1" thickTop="1">
      <c r="A431" s="348"/>
      <c r="B431" s="349"/>
      <c r="C431" s="349"/>
      <c r="D431" s="349"/>
      <c r="E431" s="349"/>
      <c r="F431" s="349"/>
      <c r="G431" s="349"/>
      <c r="H431" s="349"/>
      <c r="I431" s="349"/>
      <c r="J431" s="349"/>
      <c r="K431" s="349"/>
      <c r="L431" s="349"/>
      <c r="M431" s="349"/>
      <c r="N431" s="349"/>
      <c r="O431" s="349"/>
      <c r="P431" s="349"/>
      <c r="Q431" s="349"/>
      <c r="R431" s="349"/>
      <c r="S431" s="349"/>
      <c r="T431" s="352"/>
    </row>
    <row r="432" spans="1:20" ht="90" customHeight="1" thickTop="1">
      <c r="A432" s="303" t="s">
        <v>322</v>
      </c>
      <c r="B432" s="304"/>
      <c r="C432" s="50"/>
      <c r="D432" s="64" t="s">
        <v>115</v>
      </c>
      <c r="E432" s="52"/>
      <c r="F432" s="52"/>
      <c r="G432" s="52"/>
      <c r="H432" s="309"/>
      <c r="I432" s="310"/>
      <c r="J432" s="310"/>
      <c r="K432" s="310"/>
      <c r="L432" s="310"/>
      <c r="M432" s="310"/>
      <c r="N432" s="310"/>
      <c r="O432" s="311"/>
      <c r="P432" s="53"/>
      <c r="Q432" s="53"/>
      <c r="R432" s="53"/>
      <c r="S432" s="53"/>
      <c r="T432" s="53"/>
    </row>
    <row r="433" spans="1:20" s="65" customFormat="1" ht="63" customHeight="1">
      <c r="A433" s="305"/>
      <c r="B433" s="306"/>
      <c r="C433" s="54"/>
      <c r="D433" s="71" t="s">
        <v>116</v>
      </c>
      <c r="E433" s="72"/>
      <c r="F433" s="72"/>
      <c r="G433" s="72"/>
      <c r="H433" s="312"/>
      <c r="I433" s="313"/>
      <c r="J433" s="313"/>
      <c r="K433" s="313"/>
      <c r="L433" s="313"/>
      <c r="M433" s="313"/>
      <c r="N433" s="313"/>
      <c r="O433" s="314"/>
      <c r="P433" s="57"/>
      <c r="Q433" s="57"/>
      <c r="R433" s="57"/>
      <c r="S433" s="57"/>
      <c r="T433" s="57"/>
    </row>
    <row r="434" spans="1:20" s="65" customFormat="1" ht="39.75" customHeight="1">
      <c r="A434" s="305"/>
      <c r="B434" s="306"/>
      <c r="C434" s="92"/>
      <c r="D434" s="73" t="s">
        <v>117</v>
      </c>
      <c r="E434" s="72"/>
      <c r="F434" s="72"/>
      <c r="G434" s="72"/>
      <c r="H434" s="312"/>
      <c r="I434" s="313"/>
      <c r="J434" s="313"/>
      <c r="K434" s="313"/>
      <c r="L434" s="313"/>
      <c r="M434" s="313"/>
      <c r="N434" s="313"/>
      <c r="O434" s="314"/>
      <c r="P434" s="57"/>
      <c r="Q434" s="57"/>
      <c r="R434" s="57"/>
      <c r="S434" s="57"/>
      <c r="T434" s="57"/>
    </row>
    <row r="435" spans="1:20" s="65" customFormat="1" ht="40.5" customHeight="1" thickBot="1">
      <c r="A435" s="307"/>
      <c r="B435" s="308"/>
      <c r="C435" s="59"/>
      <c r="D435" s="70" t="s">
        <v>300</v>
      </c>
      <c r="E435" s="74"/>
      <c r="F435" s="74"/>
      <c r="G435" s="74"/>
      <c r="H435" s="315"/>
      <c r="I435" s="316"/>
      <c r="J435" s="316"/>
      <c r="K435" s="316"/>
      <c r="L435" s="316"/>
      <c r="M435" s="316"/>
      <c r="N435" s="316"/>
      <c r="O435" s="317"/>
      <c r="P435" s="62"/>
      <c r="Q435" s="62"/>
      <c r="R435" s="62"/>
      <c r="S435" s="62"/>
      <c r="T435" s="62"/>
    </row>
    <row r="436" spans="1:20" s="40" customFormat="1" ht="6.75" customHeight="1" thickBot="1" thickTop="1">
      <c r="A436" s="318"/>
      <c r="B436" s="319"/>
      <c r="C436" s="319"/>
      <c r="D436" s="319"/>
      <c r="E436" s="319"/>
      <c r="F436" s="319"/>
      <c r="G436" s="319"/>
      <c r="H436" s="319"/>
      <c r="I436" s="319"/>
      <c r="J436" s="319"/>
      <c r="K436" s="319"/>
      <c r="L436" s="319"/>
      <c r="M436" s="319"/>
      <c r="N436" s="319"/>
      <c r="O436" s="319"/>
      <c r="P436" s="319"/>
      <c r="Q436" s="319"/>
      <c r="R436" s="319"/>
      <c r="S436" s="319"/>
      <c r="T436" s="329"/>
    </row>
    <row r="437" spans="1:20" s="65" customFormat="1" ht="39.75" customHeight="1" thickTop="1">
      <c r="A437" s="303" t="s">
        <v>323</v>
      </c>
      <c r="B437" s="304"/>
      <c r="C437" s="50"/>
      <c r="D437" s="64" t="s">
        <v>118</v>
      </c>
      <c r="E437" s="52"/>
      <c r="F437" s="52"/>
      <c r="G437" s="52"/>
      <c r="H437" s="309"/>
      <c r="I437" s="310"/>
      <c r="J437" s="310"/>
      <c r="K437" s="310"/>
      <c r="L437" s="310"/>
      <c r="M437" s="310"/>
      <c r="N437" s="310"/>
      <c r="O437" s="311"/>
      <c r="P437" s="53"/>
      <c r="Q437" s="53"/>
      <c r="R437" s="53"/>
      <c r="S437" s="53"/>
      <c r="T437" s="53"/>
    </row>
    <row r="438" spans="1:20" s="65" customFormat="1" ht="55.5" customHeight="1">
      <c r="A438" s="305"/>
      <c r="B438" s="306"/>
      <c r="C438" s="54"/>
      <c r="D438" s="69" t="s">
        <v>119</v>
      </c>
      <c r="E438" s="72"/>
      <c r="F438" s="72"/>
      <c r="G438" s="72"/>
      <c r="H438" s="312"/>
      <c r="I438" s="313"/>
      <c r="J438" s="313"/>
      <c r="K438" s="313"/>
      <c r="L438" s="313"/>
      <c r="M438" s="313"/>
      <c r="N438" s="313"/>
      <c r="O438" s="314"/>
      <c r="P438" s="57"/>
      <c r="Q438" s="57"/>
      <c r="R438" s="57"/>
      <c r="S438" s="57"/>
      <c r="T438" s="57"/>
    </row>
    <row r="439" spans="1:20" s="65" customFormat="1" ht="39.75" customHeight="1">
      <c r="A439" s="305"/>
      <c r="B439" s="306"/>
      <c r="C439" s="54"/>
      <c r="D439" s="69" t="s">
        <v>120</v>
      </c>
      <c r="E439" s="72"/>
      <c r="F439" s="72"/>
      <c r="G439" s="72"/>
      <c r="H439" s="312"/>
      <c r="I439" s="313"/>
      <c r="J439" s="313"/>
      <c r="K439" s="313"/>
      <c r="L439" s="313"/>
      <c r="M439" s="313"/>
      <c r="N439" s="313"/>
      <c r="O439" s="314"/>
      <c r="P439" s="57"/>
      <c r="Q439" s="57"/>
      <c r="R439" s="57"/>
      <c r="S439" s="57"/>
      <c r="T439" s="57"/>
    </row>
    <row r="440" spans="1:20" s="65" customFormat="1" ht="49.5" customHeight="1">
      <c r="A440" s="305"/>
      <c r="B440" s="306"/>
      <c r="C440" s="92"/>
      <c r="D440" s="51" t="s">
        <v>121</v>
      </c>
      <c r="E440" s="72"/>
      <c r="F440" s="72"/>
      <c r="G440" s="72"/>
      <c r="H440" s="312"/>
      <c r="I440" s="313"/>
      <c r="J440" s="313"/>
      <c r="K440" s="313"/>
      <c r="L440" s="313"/>
      <c r="M440" s="313"/>
      <c r="N440" s="313"/>
      <c r="O440" s="314"/>
      <c r="P440" s="57"/>
      <c r="Q440" s="57"/>
      <c r="R440" s="57"/>
      <c r="S440" s="57"/>
      <c r="T440" s="57"/>
    </row>
    <row r="441" spans="1:20" s="65" customFormat="1" ht="52.5" customHeight="1" thickBot="1">
      <c r="A441" s="307"/>
      <c r="B441" s="308"/>
      <c r="C441" s="59"/>
      <c r="D441" s="70" t="s">
        <v>300</v>
      </c>
      <c r="E441" s="74"/>
      <c r="F441" s="74"/>
      <c r="G441" s="74"/>
      <c r="H441" s="315"/>
      <c r="I441" s="316"/>
      <c r="J441" s="316"/>
      <c r="K441" s="316"/>
      <c r="L441" s="316"/>
      <c r="M441" s="316"/>
      <c r="N441" s="316"/>
      <c r="O441" s="317"/>
      <c r="P441" s="62"/>
      <c r="Q441" s="62"/>
      <c r="R441" s="62"/>
      <c r="S441" s="62"/>
      <c r="T441" s="62"/>
    </row>
    <row r="442" spans="1:20" s="40" customFormat="1" ht="6.75" customHeight="1" thickBot="1" thickTop="1">
      <c r="A442" s="348"/>
      <c r="B442" s="349"/>
      <c r="C442" s="350"/>
      <c r="D442" s="349"/>
      <c r="E442" s="349"/>
      <c r="F442" s="349"/>
      <c r="G442" s="349"/>
      <c r="H442" s="349"/>
      <c r="I442" s="349"/>
      <c r="J442" s="349"/>
      <c r="K442" s="349"/>
      <c r="L442" s="349"/>
      <c r="M442" s="349"/>
      <c r="N442" s="349"/>
      <c r="O442" s="349"/>
      <c r="P442" s="350"/>
      <c r="Q442" s="350"/>
      <c r="R442" s="350"/>
      <c r="S442" s="350"/>
      <c r="T442" s="351"/>
    </row>
    <row r="443" spans="1:24" s="68" customFormat="1" ht="24.75" customHeight="1" thickBot="1" thickTop="1">
      <c r="A443" s="353" t="s">
        <v>192</v>
      </c>
      <c r="B443" s="354"/>
      <c r="C443" s="354"/>
      <c r="D443" s="354"/>
      <c r="E443" s="35">
        <f>COUNTIF('隠しシート（記入不要）'!DQ3:DT3,"1")</f>
        <v>0</v>
      </c>
      <c r="F443" s="35">
        <f>COUNTIF('隠しシート（記入不要）'!DQ3:DT3,"2")</f>
        <v>0</v>
      </c>
      <c r="G443" s="1">
        <f>COUNTIF('隠しシート（記入不要）'!DQ3:DT3,"3")</f>
        <v>0</v>
      </c>
      <c r="H443" s="2"/>
      <c r="I443" s="2"/>
      <c r="J443" s="3"/>
      <c r="K443" s="3"/>
      <c r="L443" s="3"/>
      <c r="M443" s="3"/>
      <c r="N443" s="3"/>
      <c r="O443" s="3"/>
      <c r="P443" s="4"/>
      <c r="Q443" s="4"/>
      <c r="R443" s="4"/>
      <c r="S443" s="4"/>
      <c r="T443" s="5"/>
      <c r="U443" s="67"/>
      <c r="V443" s="67"/>
      <c r="W443" s="67"/>
      <c r="X443" s="67"/>
    </row>
    <row r="444" spans="1:20" ht="30.75" customHeight="1" thickBot="1" thickTop="1">
      <c r="A444" s="372" t="s">
        <v>328</v>
      </c>
      <c r="B444" s="373"/>
      <c r="C444" s="373"/>
      <c r="D444" s="374"/>
      <c r="E444" s="36">
        <f>SUM(E15,E24,E44,E53,E74,E95,E107,E120,E208,E218,E226,E252,E269,E290,E304,E312,E330,E339,E356,E366,E387,E409,E416,E429,E443)</f>
        <v>0</v>
      </c>
      <c r="F444" s="36">
        <f>SUM(F15,F24,F44,F53,F74,F95,F107,F120,F208,F218,F226,F252,F269,F290,F304,F312,F330,F339,F356,F366,F387,F409,F416,F429,F443)</f>
        <v>0</v>
      </c>
      <c r="G444" s="36">
        <f>SUM(G15,G24,G44,G53,G74,G95,G107,G120,G208,G218,G226,G252,G269,G290,G304,G312,G330,G339,G356,G366,G387,G409,G416,G429,G443)</f>
        <v>0</v>
      </c>
      <c r="H444" s="375"/>
      <c r="I444" s="375"/>
      <c r="J444" s="375"/>
      <c r="K444" s="375"/>
      <c r="L444" s="375"/>
      <c r="M444" s="375"/>
      <c r="N444" s="375"/>
      <c r="O444" s="375"/>
      <c r="P444" s="37"/>
      <c r="Q444" s="37"/>
      <c r="R444" s="37"/>
      <c r="S444" s="37"/>
      <c r="T444" s="37"/>
    </row>
    <row r="445" spans="1:7" ht="21.75" customHeight="1" hidden="1" thickBot="1" thickTop="1">
      <c r="A445" s="38"/>
      <c r="E445" s="376">
        <f>SUM(E444:G444)</f>
        <v>0</v>
      </c>
      <c r="F445" s="377"/>
      <c r="G445" s="378"/>
    </row>
    <row r="446" ht="21.75" customHeight="1" thickTop="1">
      <c r="A446" s="38"/>
    </row>
    <row r="447" spans="1:20" ht="21.75" customHeight="1">
      <c r="A447" s="379" t="str">
        <f>IF(E445=62,"☆★評価実施お疲れ様でした。評価結果を見てみましょう。★☆",IF(AND(E445&gt;0,E445&lt;62),"（注）評価していない項目があります。下記に表示されている番号の項目を、再度確認してください。",IF(E445=0,"＊～＊～＊自己評価を実施してみましょう。＊～＊～＊")))</f>
        <v>＊～＊～＊自己評価を実施してみましょう。＊～＊～＊</v>
      </c>
      <c r="B447" s="379"/>
      <c r="C447" s="379"/>
      <c r="D447" s="379"/>
      <c r="E447" s="379"/>
      <c r="F447" s="379"/>
      <c r="G447" s="379"/>
      <c r="H447" s="379"/>
      <c r="I447" s="379"/>
      <c r="J447" s="379"/>
      <c r="K447" s="379"/>
      <c r="L447" s="379"/>
      <c r="M447" s="379"/>
      <c r="N447" s="379"/>
      <c r="O447" s="379"/>
      <c r="P447" s="379"/>
      <c r="Q447" s="379"/>
      <c r="R447" s="379"/>
      <c r="S447" s="379"/>
      <c r="T447" s="379"/>
    </row>
    <row r="448" spans="1:17" ht="21.75" customHeight="1">
      <c r="A448" s="38"/>
      <c r="H448" s="380">
        <f>IF(E445=62,"",IF(E445=0,"",IF(AND(E445&gt;0,E445&lt;62),"評価がされていない項目の№↓")))</f>
      </c>
      <c r="I448" s="380"/>
      <c r="J448" s="380"/>
      <c r="K448" s="380"/>
      <c r="L448" s="380"/>
      <c r="M448" s="380"/>
      <c r="N448" s="380"/>
      <c r="O448" s="380"/>
      <c r="P448" s="380"/>
      <c r="Q448" s="380"/>
    </row>
    <row r="449" spans="1:17" ht="21.75" customHeight="1">
      <c r="A449" s="38"/>
      <c r="H449" s="380"/>
      <c r="I449" s="380"/>
      <c r="J449" s="380"/>
      <c r="K449" s="380"/>
      <c r="L449" s="380"/>
      <c r="M449" s="380"/>
      <c r="N449" s="380"/>
      <c r="O449" s="380"/>
      <c r="P449" s="380"/>
      <c r="Q449" s="380"/>
    </row>
    <row r="450" spans="1:17" ht="21.75" customHeight="1" thickBot="1">
      <c r="A450" s="38"/>
      <c r="C450" s="382" t="s">
        <v>329</v>
      </c>
      <c r="D450" s="382"/>
      <c r="E450" s="382"/>
      <c r="H450" s="381"/>
      <c r="I450" s="381"/>
      <c r="J450" s="381"/>
      <c r="K450" s="381"/>
      <c r="L450" s="381"/>
      <c r="M450" s="381"/>
      <c r="N450" s="381"/>
      <c r="O450" s="381"/>
      <c r="P450" s="381"/>
      <c r="Q450" s="381"/>
    </row>
    <row r="451" spans="1:17" ht="24.75" customHeight="1">
      <c r="A451" s="38"/>
      <c r="C451" s="382"/>
      <c r="D451" s="382"/>
      <c r="E451" s="382"/>
      <c r="H451" s="383" t="str">
        <f>IF(H466=1,"1",IF(H466&lt;&gt;1,""))</f>
        <v>1</v>
      </c>
      <c r="I451" s="384"/>
      <c r="J451" s="385" t="str">
        <f>IF(J466=1,"2",IF(J466&lt;&gt;1,""))</f>
        <v>2</v>
      </c>
      <c r="K451" s="384"/>
      <c r="L451" s="385" t="str">
        <f>IF(L466=1,"3",IF(L466&lt;&gt;1,""))</f>
        <v>3</v>
      </c>
      <c r="M451" s="384"/>
      <c r="N451" s="385" t="str">
        <f>IF(N466=1,"4",IF(N466&lt;&gt;1,""))</f>
        <v>4</v>
      </c>
      <c r="O451" s="384"/>
      <c r="P451" s="385" t="str">
        <f>IF(P466=1,"5",IF(P466&lt;&gt;1,""))</f>
        <v>5</v>
      </c>
      <c r="Q451" s="386"/>
    </row>
    <row r="452" spans="1:17" ht="24.75" customHeight="1">
      <c r="A452" s="38"/>
      <c r="C452" s="382"/>
      <c r="D452" s="382"/>
      <c r="E452" s="382"/>
      <c r="H452" s="387" t="str">
        <f>IF(H467=1,"6",IF(H467&lt;&gt;1,""))</f>
        <v>6</v>
      </c>
      <c r="I452" s="388"/>
      <c r="J452" s="389" t="str">
        <f>IF(J467=1,"7",IF(J467&lt;&gt;1,""))</f>
        <v>7</v>
      </c>
      <c r="K452" s="388"/>
      <c r="L452" s="389" t="str">
        <f>IF(L467=1,"8",IF(L467&lt;&gt;1,""))</f>
        <v>8</v>
      </c>
      <c r="M452" s="388"/>
      <c r="N452" s="389" t="str">
        <f>IF(N467=1,"9",IF(N467&lt;&gt;1,""))</f>
        <v>9</v>
      </c>
      <c r="O452" s="388"/>
      <c r="P452" s="389" t="str">
        <f>IF(P467=1,"10",IF(P467&lt;&gt;1,""))</f>
        <v>10</v>
      </c>
      <c r="Q452" s="390"/>
    </row>
    <row r="453" spans="1:17" ht="24.75" customHeight="1">
      <c r="A453" s="38"/>
      <c r="H453" s="387" t="str">
        <f>IF(H468=1,"11",IF(H468&lt;&gt;1,""))</f>
        <v>11</v>
      </c>
      <c r="I453" s="388"/>
      <c r="J453" s="389" t="str">
        <f>IF(J468=1,"12",IF(J468&lt;&gt;1,""))</f>
        <v>12</v>
      </c>
      <c r="K453" s="388"/>
      <c r="L453" s="389" t="str">
        <f>IF(L468=1,"13",IF(L468&lt;&gt;1,""))</f>
        <v>13</v>
      </c>
      <c r="M453" s="388"/>
      <c r="N453" s="389" t="str">
        <f>IF(N468=1,"14",IF(N468&lt;&gt;1,""))</f>
        <v>14</v>
      </c>
      <c r="O453" s="388"/>
      <c r="P453" s="389" t="str">
        <f>IF(P468=1,"15",IF(P468&lt;&gt;1,""))</f>
        <v>15</v>
      </c>
      <c r="Q453" s="390"/>
    </row>
    <row r="454" spans="1:17" ht="24.75" customHeight="1">
      <c r="A454" s="38"/>
      <c r="H454" s="387" t="str">
        <f>IF(H469=1,"16",IF(H469&lt;&gt;1,""))</f>
        <v>16</v>
      </c>
      <c r="I454" s="388"/>
      <c r="J454" s="389" t="str">
        <f>IF(J469=1,"17",IF(J469&lt;&gt;1,""))</f>
        <v>17</v>
      </c>
      <c r="K454" s="388"/>
      <c r="L454" s="389" t="str">
        <f>IF(L469=1,"18",IF(L469&lt;&gt;1,""))</f>
        <v>18</v>
      </c>
      <c r="M454" s="388"/>
      <c r="N454" s="389" t="str">
        <f>IF(N469=1,"19",IF(N469&lt;&gt;1,""))</f>
        <v>19</v>
      </c>
      <c r="O454" s="388"/>
      <c r="P454" s="389" t="str">
        <f>IF(P469=1,"20",IF(P469&lt;&gt;1,""))</f>
        <v>20</v>
      </c>
      <c r="Q454" s="390"/>
    </row>
    <row r="455" spans="1:17" ht="24.75" customHeight="1">
      <c r="A455" s="38"/>
      <c r="H455" s="387" t="str">
        <f>IF(H470=1,"21",IF(H470&lt;&gt;1,""))</f>
        <v>21</v>
      </c>
      <c r="I455" s="388"/>
      <c r="J455" s="389" t="str">
        <f>IF(J470=1,"22",IF(J470&lt;&gt;1,""))</f>
        <v>22</v>
      </c>
      <c r="K455" s="388"/>
      <c r="L455" s="389" t="str">
        <f>IF(L470=1,"23",IF(L470&lt;&gt;1,""))</f>
        <v>23</v>
      </c>
      <c r="M455" s="388"/>
      <c r="N455" s="389" t="str">
        <f>IF(N470=1,"24",IF(N470&lt;&gt;1,""))</f>
        <v>24</v>
      </c>
      <c r="O455" s="388"/>
      <c r="P455" s="389" t="str">
        <f>IF(P470=1,"25",IF(P470&lt;&gt;1,""))</f>
        <v>25</v>
      </c>
      <c r="Q455" s="390"/>
    </row>
    <row r="456" spans="1:17" ht="24.75" customHeight="1">
      <c r="A456" s="38"/>
      <c r="H456" s="387" t="str">
        <f>IF(H471=1,"26",IF(H471&lt;&gt;1,""))</f>
        <v>26</v>
      </c>
      <c r="I456" s="388"/>
      <c r="J456" s="389" t="str">
        <f>IF(J471=1,"27",IF(J471&lt;&gt;1,""))</f>
        <v>27</v>
      </c>
      <c r="K456" s="388"/>
      <c r="L456" s="389" t="str">
        <f>IF(L471=1,"28",IF(L471&lt;&gt;1,""))</f>
        <v>28</v>
      </c>
      <c r="M456" s="388"/>
      <c r="N456" s="389" t="str">
        <f>IF(N471=1,"29",IF(N471&lt;&gt;1,""))</f>
        <v>29</v>
      </c>
      <c r="O456" s="388"/>
      <c r="P456" s="389" t="str">
        <f>IF(P471=1,"30",IF(P471&lt;&gt;1,""))</f>
        <v>30</v>
      </c>
      <c r="Q456" s="390"/>
    </row>
    <row r="457" spans="1:17" ht="24.75" customHeight="1">
      <c r="A457" s="38"/>
      <c r="H457" s="387" t="str">
        <f>IF(H472=1,"31",IF(H472&lt;&gt;1,""))</f>
        <v>31</v>
      </c>
      <c r="I457" s="388"/>
      <c r="J457" s="389" t="str">
        <f>IF(J472=1,"32",IF(J472&lt;&gt;1,""))</f>
        <v>32</v>
      </c>
      <c r="K457" s="388"/>
      <c r="L457" s="389" t="str">
        <f>IF(L472=1,"33",IF(L472&lt;&gt;1,""))</f>
        <v>33</v>
      </c>
      <c r="M457" s="388"/>
      <c r="N457" s="389" t="str">
        <f>IF(N472=1,"34",IF(N472&lt;&gt;1,""))</f>
        <v>34</v>
      </c>
      <c r="O457" s="388"/>
      <c r="P457" s="389" t="str">
        <f>IF(P472=1,"35",IF(P472&lt;&gt;1,""))</f>
        <v>35</v>
      </c>
      <c r="Q457" s="390"/>
    </row>
    <row r="458" spans="1:17" ht="24.75" customHeight="1">
      <c r="A458" s="38"/>
      <c r="H458" s="387" t="str">
        <f>IF(H473=1,"36",IF(H473&lt;&gt;1,""))</f>
        <v>36</v>
      </c>
      <c r="I458" s="388"/>
      <c r="J458" s="389" t="str">
        <f>IF(J473=1,"37",IF(J473&lt;&gt;1,""))</f>
        <v>37</v>
      </c>
      <c r="K458" s="388"/>
      <c r="L458" s="389" t="str">
        <f>IF(L473=1,"38",IF(L473&lt;&gt;1,""))</f>
        <v>38</v>
      </c>
      <c r="M458" s="388"/>
      <c r="N458" s="389" t="str">
        <f>IF(N473=1,"39",IF(N473&lt;&gt;1,""))</f>
        <v>39</v>
      </c>
      <c r="O458" s="388"/>
      <c r="P458" s="389" t="str">
        <f>IF(P473=1,"40",IF(P473&lt;&gt;1,""))</f>
        <v>40</v>
      </c>
      <c r="Q458" s="390"/>
    </row>
    <row r="459" spans="1:17" ht="24.75" customHeight="1">
      <c r="A459" s="38"/>
      <c r="H459" s="387" t="str">
        <f>IF(H474=1,"41",IF(H474&lt;&gt;1,""))</f>
        <v>41</v>
      </c>
      <c r="I459" s="388"/>
      <c r="J459" s="389" t="str">
        <f>IF(J474=1,"42",IF(J474&lt;&gt;1,""))</f>
        <v>42</v>
      </c>
      <c r="K459" s="388"/>
      <c r="L459" s="389" t="str">
        <f>IF(L474=1,"43",IF(L474&lt;&gt;1,""))</f>
        <v>43</v>
      </c>
      <c r="M459" s="388"/>
      <c r="N459" s="389" t="str">
        <f>IF(N474=1,"44",IF(N474&lt;&gt;1,""))</f>
        <v>44</v>
      </c>
      <c r="O459" s="388"/>
      <c r="P459" s="389" t="str">
        <f>IF(P474=1,"45",IF(P474&lt;&gt;1,""))</f>
        <v>45</v>
      </c>
      <c r="Q459" s="390"/>
    </row>
    <row r="460" spans="1:17" ht="24.75" customHeight="1">
      <c r="A460" s="38"/>
      <c r="H460" s="387" t="str">
        <f>IF(H475=1,"46",IF(H475&lt;&gt;1,""))</f>
        <v>46</v>
      </c>
      <c r="I460" s="388"/>
      <c r="J460" s="389" t="str">
        <f>IF(J475=1,"47",IF(J475&lt;&gt;1,""))</f>
        <v>47</v>
      </c>
      <c r="K460" s="388"/>
      <c r="L460" s="389" t="str">
        <f>IF(L475=1,"48",IF(L475&lt;&gt;1,""))</f>
        <v>48</v>
      </c>
      <c r="M460" s="388"/>
      <c r="N460" s="389" t="str">
        <f>IF(N475=1,"49",IF(N475&lt;&gt;1,""))</f>
        <v>49</v>
      </c>
      <c r="O460" s="388"/>
      <c r="P460" s="389" t="str">
        <f>IF(P475=1,"50",IF(P475&lt;&gt;1,""))</f>
        <v>50</v>
      </c>
      <c r="Q460" s="390"/>
    </row>
    <row r="461" spans="1:17" ht="24.75" customHeight="1">
      <c r="A461" s="38"/>
      <c r="H461" s="387" t="str">
        <f>IF(H476=1,"51",IF(H476&lt;&gt;1,""))</f>
        <v>51</v>
      </c>
      <c r="I461" s="388"/>
      <c r="J461" s="389" t="str">
        <f>IF(J476=1,"52",IF(J476&lt;&gt;1,""))</f>
        <v>52</v>
      </c>
      <c r="K461" s="388"/>
      <c r="L461" s="389" t="str">
        <f>IF(L476=1,"53",IF(L476&lt;&gt;1,""))</f>
        <v>53</v>
      </c>
      <c r="M461" s="388"/>
      <c r="N461" s="389" t="str">
        <f>IF(N476=1,"54",IF(N476&lt;&gt;1,""))</f>
        <v>54</v>
      </c>
      <c r="O461" s="388"/>
      <c r="P461" s="391" t="str">
        <f>IF(P476=1,"55",IF(P476&lt;&gt;1,""))</f>
        <v>55</v>
      </c>
      <c r="Q461" s="392"/>
    </row>
    <row r="462" spans="1:17" ht="24.75" customHeight="1" thickBot="1">
      <c r="A462" s="38"/>
      <c r="H462" s="397" t="str">
        <f>IF(H477=1,"56",IF(H477&lt;&gt;1,""))</f>
        <v>56</v>
      </c>
      <c r="I462" s="398"/>
      <c r="J462" s="391" t="str">
        <f>IF(J477=1,"57",IF(J477&lt;&gt;1,""))</f>
        <v>57</v>
      </c>
      <c r="K462" s="398"/>
      <c r="L462" s="391" t="str">
        <f>IF(L477=1,"58",IF(L477&lt;&gt;1,""))</f>
        <v>58</v>
      </c>
      <c r="M462" s="398"/>
      <c r="N462" s="391" t="str">
        <f>IF(N477=1,"59",IF(N477&lt;&gt;1,""))</f>
        <v>59</v>
      </c>
      <c r="O462" s="399"/>
      <c r="P462" s="393" t="str">
        <f>IF(P477=1,"60",IF(P477&lt;&gt;1,""))</f>
        <v>60</v>
      </c>
      <c r="Q462" s="394"/>
    </row>
    <row r="463" spans="1:17" ht="24.75" customHeight="1" thickBot="1">
      <c r="A463" s="38"/>
      <c r="H463" s="395" t="str">
        <f>IF(H478=1,"61",IF(H478&lt;&gt;1,""))</f>
        <v>61</v>
      </c>
      <c r="I463" s="393"/>
      <c r="J463" s="393" t="str">
        <f>IF(J478=1,"62",IF(J478&lt;&gt;1,""))</f>
        <v>62</v>
      </c>
      <c r="K463" s="394"/>
      <c r="L463" s="396"/>
      <c r="M463" s="396"/>
      <c r="N463" s="396"/>
      <c r="O463" s="396"/>
      <c r="P463" s="94"/>
      <c r="Q463" s="94"/>
    </row>
    <row r="464" spans="1:17" ht="30" customHeight="1">
      <c r="A464" s="38"/>
      <c r="H464" s="400"/>
      <c r="I464" s="400"/>
      <c r="J464" s="400"/>
      <c r="K464" s="400"/>
      <c r="L464" s="400"/>
      <c r="M464" s="400"/>
      <c r="N464" s="400"/>
      <c r="O464" s="400"/>
      <c r="P464" s="94"/>
      <c r="Q464" s="94"/>
    </row>
    <row r="465" spans="1:17" ht="30" customHeight="1">
      <c r="A465" s="38"/>
      <c r="H465" s="95"/>
      <c r="I465" s="95"/>
      <c r="J465" s="95"/>
      <c r="K465" s="95"/>
      <c r="L465" s="95"/>
      <c r="M465" s="95"/>
      <c r="N465" s="95"/>
      <c r="O465" s="95"/>
      <c r="P465" s="95"/>
      <c r="Q465" s="95"/>
    </row>
    <row r="466" spans="1:17" ht="30" customHeight="1" hidden="1">
      <c r="A466" s="38"/>
      <c r="H466" s="406">
        <f>COUNTIF('隠しシート（記入不要）'!A3:B3,"0")</f>
        <v>1</v>
      </c>
      <c r="I466" s="401"/>
      <c r="J466" s="401">
        <f>COUNTIF('隠しシート（記入不要）'!C3:D3,"0")</f>
        <v>1</v>
      </c>
      <c r="K466" s="401"/>
      <c r="L466" s="401">
        <f>COUNTIF('隠しシート（記入不要）'!E3:F3,"0")</f>
        <v>1</v>
      </c>
      <c r="M466" s="401"/>
      <c r="N466" s="401">
        <f>COUNTIF('隠しシート（記入不要）'!G3:H3,"0")</f>
        <v>1</v>
      </c>
      <c r="O466" s="401"/>
      <c r="P466" s="401">
        <f>COUNTIF('隠しシート（記入不要）'!I3:J3,"0")</f>
        <v>1</v>
      </c>
      <c r="Q466" s="402"/>
    </row>
    <row r="467" spans="1:17" ht="30" customHeight="1" hidden="1">
      <c r="A467" s="38"/>
      <c r="H467" s="403">
        <f>COUNTIF('隠しシート（記入不要）'!K3:L3,"0")</f>
        <v>1</v>
      </c>
      <c r="I467" s="404"/>
      <c r="J467" s="404">
        <f>COUNTIF('隠しシート（記入不要）'!M3:N3,"0")</f>
        <v>1</v>
      </c>
      <c r="K467" s="404"/>
      <c r="L467" s="404">
        <f>COUNTIF('隠しシート（記入不要）'!O3:P3,"0")</f>
        <v>1</v>
      </c>
      <c r="M467" s="404"/>
      <c r="N467" s="404">
        <f>COUNTIF('隠しシート（記入不要）'!Q3:R3,"0")</f>
        <v>1</v>
      </c>
      <c r="O467" s="404"/>
      <c r="P467" s="404">
        <f>COUNTIF('隠しシート（記入不要）'!S3:T3,"0")</f>
        <v>1</v>
      </c>
      <c r="Q467" s="405"/>
    </row>
    <row r="468" spans="1:17" ht="30" customHeight="1" hidden="1">
      <c r="A468" s="38"/>
      <c r="H468" s="403">
        <f>COUNTIF('隠しシート（記入不要）'!U3:V3,"0")</f>
        <v>1</v>
      </c>
      <c r="I468" s="404"/>
      <c r="J468" s="404">
        <f>COUNTIF('隠しシート（記入不要）'!W3:X3,"0")</f>
        <v>1</v>
      </c>
      <c r="K468" s="404"/>
      <c r="L468" s="404">
        <f>COUNTIF('隠しシート（記入不要）'!Y3:Z3,"0")</f>
        <v>1</v>
      </c>
      <c r="M468" s="404"/>
      <c r="N468" s="404">
        <f>COUNTIF('隠しシート（記入不要）'!AA3:AB3,"0")</f>
        <v>1</v>
      </c>
      <c r="O468" s="404"/>
      <c r="P468" s="404">
        <f>COUNTIF('隠しシート（記入不要）'!AC3:AD3,"0")</f>
        <v>1</v>
      </c>
      <c r="Q468" s="405"/>
    </row>
    <row r="469" spans="1:17" ht="30" customHeight="1" hidden="1">
      <c r="A469" s="38"/>
      <c r="H469" s="403">
        <f>COUNTIF('隠しシート（記入不要）'!AE3:AF3,"0")</f>
        <v>1</v>
      </c>
      <c r="I469" s="404"/>
      <c r="J469" s="404">
        <f>COUNTIF('隠しシート（記入不要）'!AG3:AH3,"0")</f>
        <v>1</v>
      </c>
      <c r="K469" s="404"/>
      <c r="L469" s="404">
        <f>COUNTIF('隠しシート（記入不要）'!AI3:AJ3,"0")</f>
        <v>1</v>
      </c>
      <c r="M469" s="404"/>
      <c r="N469" s="404">
        <f>COUNTIF('隠しシート（記入不要）'!AK3:AL3,"0")</f>
        <v>1</v>
      </c>
      <c r="O469" s="404"/>
      <c r="P469" s="404">
        <f>COUNTIF('隠しシート（記入不要）'!AM3:AN3,"0")</f>
        <v>1</v>
      </c>
      <c r="Q469" s="405"/>
    </row>
    <row r="470" spans="1:17" ht="30" customHeight="1" hidden="1">
      <c r="A470" s="38"/>
      <c r="H470" s="403">
        <f>COUNTIF('隠しシート（記入不要）'!AO3:AP3,"0")</f>
        <v>1</v>
      </c>
      <c r="I470" s="404"/>
      <c r="J470" s="404">
        <f>COUNTIF('隠しシート（記入不要）'!AQ3:AR3,"0")</f>
        <v>1</v>
      </c>
      <c r="K470" s="404"/>
      <c r="L470" s="404">
        <f>COUNTIF('隠しシート（記入不要）'!AS3:AT3,"0")</f>
        <v>1</v>
      </c>
      <c r="M470" s="404"/>
      <c r="N470" s="404">
        <f>COUNTIF('隠しシート（記入不要）'!AU3:AV3,"0")</f>
        <v>1</v>
      </c>
      <c r="O470" s="404"/>
      <c r="P470" s="404">
        <f>COUNTIF('隠しシート（記入不要）'!AW3:AX3,"0")</f>
        <v>1</v>
      </c>
      <c r="Q470" s="405"/>
    </row>
    <row r="471" spans="1:17" ht="30" customHeight="1" hidden="1">
      <c r="A471" s="38"/>
      <c r="H471" s="403">
        <f>COUNTIF('隠しシート（記入不要）'!AY3:AZ3,"0")</f>
        <v>1</v>
      </c>
      <c r="I471" s="404"/>
      <c r="J471" s="404">
        <f>COUNTIF('隠しシート（記入不要）'!BA3:BB3,"0")</f>
        <v>1</v>
      </c>
      <c r="K471" s="404"/>
      <c r="L471" s="404">
        <f>COUNTIF('隠しシート（記入不要）'!BC3:BD3,"0")</f>
        <v>1</v>
      </c>
      <c r="M471" s="404"/>
      <c r="N471" s="404">
        <f>COUNTIF('隠しシート（記入不要）'!BE3:BF3,"0")</f>
        <v>1</v>
      </c>
      <c r="O471" s="404"/>
      <c r="P471" s="404">
        <f>COUNTIF('隠しシート（記入不要）'!BG3:BH3,"0")</f>
        <v>1</v>
      </c>
      <c r="Q471" s="405"/>
    </row>
    <row r="472" spans="1:17" ht="30" customHeight="1" hidden="1">
      <c r="A472" s="38"/>
      <c r="H472" s="403">
        <f>COUNTIF('隠しシート（記入不要）'!BI3:BJ3,"0")</f>
        <v>1</v>
      </c>
      <c r="I472" s="404"/>
      <c r="J472" s="404">
        <f>COUNTIF('隠しシート（記入不要）'!BK3:BL3,"0")</f>
        <v>1</v>
      </c>
      <c r="K472" s="404"/>
      <c r="L472" s="404">
        <f>COUNTIF('隠しシート（記入不要）'!BM3:BN3,"0")</f>
        <v>1</v>
      </c>
      <c r="M472" s="404"/>
      <c r="N472" s="404">
        <f>COUNTIF('隠しシート（記入不要）'!BO3:BP3,"0")</f>
        <v>1</v>
      </c>
      <c r="O472" s="404"/>
      <c r="P472" s="404">
        <f>COUNTIF('隠しシート（記入不要）'!BQ3:BR3,"0")</f>
        <v>1</v>
      </c>
      <c r="Q472" s="405"/>
    </row>
    <row r="473" spans="1:17" ht="30" customHeight="1" hidden="1">
      <c r="A473" s="38"/>
      <c r="H473" s="403">
        <f>COUNTIF('隠しシート（記入不要）'!BS3:BT3,"0")</f>
        <v>1</v>
      </c>
      <c r="I473" s="404"/>
      <c r="J473" s="404">
        <f>COUNTIF('隠しシート（記入不要）'!BU3:BV3,"0")</f>
        <v>1</v>
      </c>
      <c r="K473" s="404"/>
      <c r="L473" s="404">
        <f>COUNTIF('隠しシート（記入不要）'!BW3:BX3,"0")</f>
        <v>1</v>
      </c>
      <c r="M473" s="404"/>
      <c r="N473" s="404">
        <f>COUNTIF('隠しシート（記入不要）'!BY3:BZ3,"0")</f>
        <v>1</v>
      </c>
      <c r="O473" s="404"/>
      <c r="P473" s="404">
        <f>COUNTIF('隠しシート（記入不要）'!CA3:CB3,"0")</f>
        <v>1</v>
      </c>
      <c r="Q473" s="405"/>
    </row>
    <row r="474" spans="1:17" ht="30" customHeight="1" hidden="1">
      <c r="A474" s="38"/>
      <c r="H474" s="403">
        <f>COUNTIF('隠しシート（記入不要）'!CC3:CD3,"0")</f>
        <v>1</v>
      </c>
      <c r="I474" s="404"/>
      <c r="J474" s="404">
        <f>COUNTIF('隠しシート（記入不要）'!CE3:CF3,"0")</f>
        <v>1</v>
      </c>
      <c r="K474" s="404"/>
      <c r="L474" s="404">
        <f>COUNTIF('隠しシート（記入不要）'!CG3:CH3,"0")</f>
        <v>1</v>
      </c>
      <c r="M474" s="404"/>
      <c r="N474" s="404">
        <f>COUNTIF('隠しシート（記入不要）'!CI3:CJ3,"0")</f>
        <v>1</v>
      </c>
      <c r="O474" s="404"/>
      <c r="P474" s="404">
        <f>COUNTIF('隠しシート（記入不要）'!CK3:CL3,"0")</f>
        <v>1</v>
      </c>
      <c r="Q474" s="405"/>
    </row>
    <row r="475" spans="1:17" ht="30" customHeight="1" hidden="1">
      <c r="A475" s="38"/>
      <c r="H475" s="403">
        <f>COUNTIF('隠しシート（記入不要）'!CM3:CN3,"0")</f>
        <v>1</v>
      </c>
      <c r="I475" s="404"/>
      <c r="J475" s="404">
        <f>COUNTIF('隠しシート（記入不要）'!CO3:CP3,"0")</f>
        <v>1</v>
      </c>
      <c r="K475" s="404"/>
      <c r="L475" s="404">
        <f>COUNTIF('隠しシート（記入不要）'!CQ3:CR3,"0")</f>
        <v>1</v>
      </c>
      <c r="M475" s="404"/>
      <c r="N475" s="404">
        <f>COUNTIF('隠しシート（記入不要）'!CS3:CT3,"0")</f>
        <v>1</v>
      </c>
      <c r="O475" s="404"/>
      <c r="P475" s="404">
        <f>COUNTIF('隠しシート（記入不要）'!CU3:CV3,"0")</f>
        <v>1</v>
      </c>
      <c r="Q475" s="405"/>
    </row>
    <row r="476" spans="1:17" ht="30" customHeight="1" hidden="1">
      <c r="A476" s="38"/>
      <c r="H476" s="403">
        <f>COUNTIF('隠しシート（記入不要）'!CW3:CX3,"0")</f>
        <v>1</v>
      </c>
      <c r="I476" s="404"/>
      <c r="J476" s="404">
        <f>COUNTIF('隠しシート（記入不要）'!CY3:CZ3,"0")</f>
        <v>1</v>
      </c>
      <c r="K476" s="404"/>
      <c r="L476" s="404">
        <f>COUNTIF('隠しシート（記入不要）'!DA3:DB3,"0")</f>
        <v>1</v>
      </c>
      <c r="M476" s="404"/>
      <c r="N476" s="404">
        <f>COUNTIF('隠しシート（記入不要）'!DC3:DD3,"0")</f>
        <v>1</v>
      </c>
      <c r="O476" s="404"/>
      <c r="P476" s="410">
        <f>COUNTIF('隠しシート（記入不要）'!DE3:DF3,"0")</f>
        <v>1</v>
      </c>
      <c r="Q476" s="411"/>
    </row>
    <row r="477" spans="1:17" ht="30" customHeight="1" hidden="1" thickBot="1">
      <c r="A477" s="38"/>
      <c r="H477" s="412">
        <f>COUNTIF('隠しシート（記入不要）'!DG3:DH3,"0")</f>
        <v>1</v>
      </c>
      <c r="I477" s="410"/>
      <c r="J477" s="410">
        <f>COUNTIF('隠しシート（記入不要）'!DI3:DJ3,"0")</f>
        <v>1</v>
      </c>
      <c r="K477" s="410"/>
      <c r="L477" s="408">
        <f>COUNTIF('隠しシート（記入不要）'!DK3:DL3,"0")</f>
        <v>1</v>
      </c>
      <c r="M477" s="408"/>
      <c r="N477" s="408">
        <f>COUNTIF('隠しシート（記入不要）'!DM3:DN3,"0")</f>
        <v>1</v>
      </c>
      <c r="O477" s="413"/>
      <c r="P477" s="408">
        <f>COUNTIF('隠しシート（記入不要）'!DO3:DP3,"0")</f>
        <v>1</v>
      </c>
      <c r="Q477" s="409"/>
    </row>
    <row r="478" spans="8:11" ht="29.25" customHeight="1" hidden="1" thickBot="1">
      <c r="H478" s="407">
        <f>COUNTIF('隠しシート（記入不要）'!DQ3:DR3,"0")</f>
        <v>1</v>
      </c>
      <c r="I478" s="408"/>
      <c r="J478" s="408">
        <f>COUNTIF('隠しシート（記入不要）'!DS3:DT3,"0")</f>
        <v>1</v>
      </c>
      <c r="K478" s="409"/>
    </row>
  </sheetData>
  <sheetProtection password="82D9" sheet="1" objects="1" scenarios="1"/>
  <mergeCells count="425">
    <mergeCell ref="B357:T357"/>
    <mergeCell ref="A356:D356"/>
    <mergeCell ref="H478:I478"/>
    <mergeCell ref="J478:K478"/>
    <mergeCell ref="P476:Q476"/>
    <mergeCell ref="H477:I477"/>
    <mergeCell ref="J477:K477"/>
    <mergeCell ref="L477:M477"/>
    <mergeCell ref="N477:O477"/>
    <mergeCell ref="P477:Q477"/>
    <mergeCell ref="H476:I476"/>
    <mergeCell ref="J476:K476"/>
    <mergeCell ref="L476:M476"/>
    <mergeCell ref="N476:O476"/>
    <mergeCell ref="P474:Q474"/>
    <mergeCell ref="H475:I475"/>
    <mergeCell ref="J475:K475"/>
    <mergeCell ref="L475:M475"/>
    <mergeCell ref="N475:O475"/>
    <mergeCell ref="P475:Q475"/>
    <mergeCell ref="H474:I474"/>
    <mergeCell ref="J474:K474"/>
    <mergeCell ref="L474:M474"/>
    <mergeCell ref="N474:O474"/>
    <mergeCell ref="P472:Q472"/>
    <mergeCell ref="H473:I473"/>
    <mergeCell ref="J473:K473"/>
    <mergeCell ref="L473:M473"/>
    <mergeCell ref="N473:O473"/>
    <mergeCell ref="P473:Q473"/>
    <mergeCell ref="H472:I472"/>
    <mergeCell ref="J472:K472"/>
    <mergeCell ref="L472:M472"/>
    <mergeCell ref="N472:O472"/>
    <mergeCell ref="P470:Q470"/>
    <mergeCell ref="H471:I471"/>
    <mergeCell ref="J471:K471"/>
    <mergeCell ref="L471:M471"/>
    <mergeCell ref="N471:O471"/>
    <mergeCell ref="P471:Q471"/>
    <mergeCell ref="H470:I470"/>
    <mergeCell ref="J470:K470"/>
    <mergeCell ref="L470:M470"/>
    <mergeCell ref="N470:O470"/>
    <mergeCell ref="P468:Q468"/>
    <mergeCell ref="H469:I469"/>
    <mergeCell ref="J469:K469"/>
    <mergeCell ref="L469:M469"/>
    <mergeCell ref="N469:O469"/>
    <mergeCell ref="P469:Q469"/>
    <mergeCell ref="H468:I468"/>
    <mergeCell ref="J468:K468"/>
    <mergeCell ref="L468:M468"/>
    <mergeCell ref="N468:O468"/>
    <mergeCell ref="P466:Q466"/>
    <mergeCell ref="H467:I467"/>
    <mergeCell ref="J467:K467"/>
    <mergeCell ref="L467:M467"/>
    <mergeCell ref="N467:O467"/>
    <mergeCell ref="P467:Q467"/>
    <mergeCell ref="H466:I466"/>
    <mergeCell ref="J466:K466"/>
    <mergeCell ref="L466:M466"/>
    <mergeCell ref="N466:O466"/>
    <mergeCell ref="H464:I464"/>
    <mergeCell ref="J464:K464"/>
    <mergeCell ref="L464:M464"/>
    <mergeCell ref="N464:O464"/>
    <mergeCell ref="P462:Q462"/>
    <mergeCell ref="H463:I463"/>
    <mergeCell ref="J463:K463"/>
    <mergeCell ref="L463:M463"/>
    <mergeCell ref="N463:O463"/>
    <mergeCell ref="H462:I462"/>
    <mergeCell ref="J462:K462"/>
    <mergeCell ref="L462:M462"/>
    <mergeCell ref="N462:O462"/>
    <mergeCell ref="P460:Q460"/>
    <mergeCell ref="H461:I461"/>
    <mergeCell ref="J461:K461"/>
    <mergeCell ref="L461:M461"/>
    <mergeCell ref="N461:O461"/>
    <mergeCell ref="P461:Q461"/>
    <mergeCell ref="H460:I460"/>
    <mergeCell ref="J460:K460"/>
    <mergeCell ref="L460:M460"/>
    <mergeCell ref="N460:O460"/>
    <mergeCell ref="P458:Q458"/>
    <mergeCell ref="H459:I459"/>
    <mergeCell ref="J459:K459"/>
    <mergeCell ref="L459:M459"/>
    <mergeCell ref="N459:O459"/>
    <mergeCell ref="P459:Q459"/>
    <mergeCell ref="H458:I458"/>
    <mergeCell ref="J458:K458"/>
    <mergeCell ref="L458:M458"/>
    <mergeCell ref="N458:O458"/>
    <mergeCell ref="P456:Q456"/>
    <mergeCell ref="H457:I457"/>
    <mergeCell ref="J457:K457"/>
    <mergeCell ref="L457:M457"/>
    <mergeCell ref="N457:O457"/>
    <mergeCell ref="P457:Q457"/>
    <mergeCell ref="H456:I456"/>
    <mergeCell ref="J456:K456"/>
    <mergeCell ref="L456:M456"/>
    <mergeCell ref="N456:O456"/>
    <mergeCell ref="P454:Q454"/>
    <mergeCell ref="H455:I455"/>
    <mergeCell ref="J455:K455"/>
    <mergeCell ref="L455:M455"/>
    <mergeCell ref="N455:O455"/>
    <mergeCell ref="P455:Q455"/>
    <mergeCell ref="H454:I454"/>
    <mergeCell ref="J454:K454"/>
    <mergeCell ref="L454:M454"/>
    <mergeCell ref="N454:O454"/>
    <mergeCell ref="N452:O452"/>
    <mergeCell ref="P452:Q452"/>
    <mergeCell ref="H453:I453"/>
    <mergeCell ref="J453:K453"/>
    <mergeCell ref="L453:M453"/>
    <mergeCell ref="N453:O453"/>
    <mergeCell ref="P453:Q453"/>
    <mergeCell ref="H448:Q450"/>
    <mergeCell ref="C450:E452"/>
    <mergeCell ref="H451:I451"/>
    <mergeCell ref="J451:K451"/>
    <mergeCell ref="L451:M451"/>
    <mergeCell ref="N451:O451"/>
    <mergeCell ref="P451:Q451"/>
    <mergeCell ref="H452:I452"/>
    <mergeCell ref="J452:K452"/>
    <mergeCell ref="L452:M452"/>
    <mergeCell ref="A444:D444"/>
    <mergeCell ref="H444:O444"/>
    <mergeCell ref="E445:G445"/>
    <mergeCell ref="A447:T447"/>
    <mergeCell ref="A437:B441"/>
    <mergeCell ref="H437:O441"/>
    <mergeCell ref="A412:B414"/>
    <mergeCell ref="H412:O414"/>
    <mergeCell ref="A420:B424"/>
    <mergeCell ref="H420:O424"/>
    <mergeCell ref="A429:D429"/>
    <mergeCell ref="A426:B427"/>
    <mergeCell ref="H426:O427"/>
    <mergeCell ref="A432:B435"/>
    <mergeCell ref="A442:T442"/>
    <mergeCell ref="A443:D443"/>
    <mergeCell ref="A339:D339"/>
    <mergeCell ref="A366:D366"/>
    <mergeCell ref="A387:D387"/>
    <mergeCell ref="A409:D409"/>
    <mergeCell ref="A436:T436"/>
    <mergeCell ref="A431:T431"/>
    <mergeCell ref="A425:T425"/>
    <mergeCell ref="A428:T428"/>
    <mergeCell ref="B305:T305"/>
    <mergeCell ref="A307:B310"/>
    <mergeCell ref="H307:O310"/>
    <mergeCell ref="A306:T306"/>
    <mergeCell ref="A218:D218"/>
    <mergeCell ref="A226:D226"/>
    <mergeCell ref="A251:T251"/>
    <mergeCell ref="A252:D252"/>
    <mergeCell ref="A228:T228"/>
    <mergeCell ref="H229:O234"/>
    <mergeCell ref="A229:B234"/>
    <mergeCell ref="A235:T235"/>
    <mergeCell ref="A241:T241"/>
    <mergeCell ref="A246:T246"/>
    <mergeCell ref="A74:D74"/>
    <mergeCell ref="A95:D95"/>
    <mergeCell ref="A107:D107"/>
    <mergeCell ref="A120:D120"/>
    <mergeCell ref="A81:T81"/>
    <mergeCell ref="A75:T75"/>
    <mergeCell ref="B76:T76"/>
    <mergeCell ref="H78:O80"/>
    <mergeCell ref="A78:B80"/>
    <mergeCell ref="A91:B93"/>
    <mergeCell ref="A15:D15"/>
    <mergeCell ref="A24:D24"/>
    <mergeCell ref="A44:D44"/>
    <mergeCell ref="A53:D53"/>
    <mergeCell ref="A47:T47"/>
    <mergeCell ref="A43:T43"/>
    <mergeCell ref="B46:T46"/>
    <mergeCell ref="A52:T52"/>
    <mergeCell ref="A32:B34"/>
    <mergeCell ref="H36:O38"/>
    <mergeCell ref="H432:O435"/>
    <mergeCell ref="B418:T418"/>
    <mergeCell ref="A419:T419"/>
    <mergeCell ref="A401:B404"/>
    <mergeCell ref="A415:T415"/>
    <mergeCell ref="A417:T417"/>
    <mergeCell ref="B410:T410"/>
    <mergeCell ref="A411:T411"/>
    <mergeCell ref="A416:D416"/>
    <mergeCell ref="H401:O404"/>
    <mergeCell ref="A400:T400"/>
    <mergeCell ref="A390:B396"/>
    <mergeCell ref="A397:B399"/>
    <mergeCell ref="H390:O396"/>
    <mergeCell ref="H397:O399"/>
    <mergeCell ref="A382:B385"/>
    <mergeCell ref="H377:O381"/>
    <mergeCell ref="H382:O385"/>
    <mergeCell ref="A389:T389"/>
    <mergeCell ref="A303:T303"/>
    <mergeCell ref="H359:O364"/>
    <mergeCell ref="A365:T365"/>
    <mergeCell ref="A370:B375"/>
    <mergeCell ref="H370:O375"/>
    <mergeCell ref="A367:T367"/>
    <mergeCell ref="B368:T368"/>
    <mergeCell ref="A369:T369"/>
    <mergeCell ref="A304:D304"/>
    <mergeCell ref="A312:D312"/>
    <mergeCell ref="A290:D290"/>
    <mergeCell ref="A300:B302"/>
    <mergeCell ref="H300:O302"/>
    <mergeCell ref="A299:T299"/>
    <mergeCell ref="B291:T291"/>
    <mergeCell ref="A292:T292"/>
    <mergeCell ref="A296:T296"/>
    <mergeCell ref="A293:B295"/>
    <mergeCell ref="H293:O295"/>
    <mergeCell ref="A297:B298"/>
    <mergeCell ref="A285:B288"/>
    <mergeCell ref="H285:O288"/>
    <mergeCell ref="A284:T284"/>
    <mergeCell ref="A289:T289"/>
    <mergeCell ref="H255:O263"/>
    <mergeCell ref="A255:B263"/>
    <mergeCell ref="A254:T254"/>
    <mergeCell ref="B253:T253"/>
    <mergeCell ref="A210:T210"/>
    <mergeCell ref="A211:B216"/>
    <mergeCell ref="H211:O216"/>
    <mergeCell ref="B227:T227"/>
    <mergeCell ref="A217:T217"/>
    <mergeCell ref="A220:T220"/>
    <mergeCell ref="A225:T225"/>
    <mergeCell ref="B219:T219"/>
    <mergeCell ref="A221:B224"/>
    <mergeCell ref="H221:O224"/>
    <mergeCell ref="A194:T194"/>
    <mergeCell ref="A207:T207"/>
    <mergeCell ref="B209:T209"/>
    <mergeCell ref="A188:B193"/>
    <mergeCell ref="H188:O193"/>
    <mergeCell ref="A208:D208"/>
    <mergeCell ref="A195:B202"/>
    <mergeCell ref="A203:B206"/>
    <mergeCell ref="H195:O202"/>
    <mergeCell ref="H203:O206"/>
    <mergeCell ref="A183:B186"/>
    <mergeCell ref="H183:O186"/>
    <mergeCell ref="A187:T187"/>
    <mergeCell ref="A162:T162"/>
    <mergeCell ref="A171:T171"/>
    <mergeCell ref="A163:B170"/>
    <mergeCell ref="H163:O170"/>
    <mergeCell ref="A182:T182"/>
    <mergeCell ref="A178:B181"/>
    <mergeCell ref="H178:O181"/>
    <mergeCell ref="H40:O42"/>
    <mergeCell ref="A35:T35"/>
    <mergeCell ref="A36:B38"/>
    <mergeCell ref="A39:T39"/>
    <mergeCell ref="A55:T55"/>
    <mergeCell ref="H48:O51"/>
    <mergeCell ref="A68:B72"/>
    <mergeCell ref="H68:O72"/>
    <mergeCell ref="A60:T60"/>
    <mergeCell ref="A48:B51"/>
    <mergeCell ref="A63:T63"/>
    <mergeCell ref="A56:B59"/>
    <mergeCell ref="H56:O59"/>
    <mergeCell ref="A64:B66"/>
    <mergeCell ref="H64:O66"/>
    <mergeCell ref="B5:T5"/>
    <mergeCell ref="H32:O34"/>
    <mergeCell ref="A40:B42"/>
    <mergeCell ref="A82:B86"/>
    <mergeCell ref="H82:O86"/>
    <mergeCell ref="A6:T6"/>
    <mergeCell ref="A14:T14"/>
    <mergeCell ref="A11:B13"/>
    <mergeCell ref="H11:O13"/>
    <mergeCell ref="A73:T73"/>
    <mergeCell ref="B25:T25"/>
    <mergeCell ref="H18:O22"/>
    <mergeCell ref="H91:O93"/>
    <mergeCell ref="A94:T94"/>
    <mergeCell ref="A90:T90"/>
    <mergeCell ref="A77:T77"/>
    <mergeCell ref="A87:B89"/>
    <mergeCell ref="H87:O89"/>
    <mergeCell ref="B54:T54"/>
    <mergeCell ref="A67:T67"/>
    <mergeCell ref="B16:T16"/>
    <mergeCell ref="A17:T17"/>
    <mergeCell ref="A18:B22"/>
    <mergeCell ref="A23:T23"/>
    <mergeCell ref="P2:T2"/>
    <mergeCell ref="A2:B3"/>
    <mergeCell ref="C2:D3"/>
    <mergeCell ref="A4:T4"/>
    <mergeCell ref="E2:G2"/>
    <mergeCell ref="H2:O3"/>
    <mergeCell ref="B313:T313"/>
    <mergeCell ref="A314:T314"/>
    <mergeCell ref="B340:T340"/>
    <mergeCell ref="A342:B346"/>
    <mergeCell ref="A341:T341"/>
    <mergeCell ref="H342:O346"/>
    <mergeCell ref="B332:T332"/>
    <mergeCell ref="A334:B337"/>
    <mergeCell ref="H334:O337"/>
    <mergeCell ref="A333:T333"/>
    <mergeCell ref="B430:T430"/>
    <mergeCell ref="A408:T408"/>
    <mergeCell ref="A353:T353"/>
    <mergeCell ref="A354:B355"/>
    <mergeCell ref="H354:O355"/>
    <mergeCell ref="A359:B364"/>
    <mergeCell ref="A376:T376"/>
    <mergeCell ref="A386:T386"/>
    <mergeCell ref="B388:T388"/>
    <mergeCell ref="A377:B381"/>
    <mergeCell ref="A321:T321"/>
    <mergeCell ref="H315:O320"/>
    <mergeCell ref="A351:B352"/>
    <mergeCell ref="A322:B328"/>
    <mergeCell ref="A350:T350"/>
    <mergeCell ref="A348:B349"/>
    <mergeCell ref="A273:B275"/>
    <mergeCell ref="A276:T276"/>
    <mergeCell ref="H273:O275"/>
    <mergeCell ref="H348:O349"/>
    <mergeCell ref="A315:B320"/>
    <mergeCell ref="A338:T338"/>
    <mergeCell ref="A347:T347"/>
    <mergeCell ref="A330:D330"/>
    <mergeCell ref="A331:T331"/>
    <mergeCell ref="A329:T329"/>
    <mergeCell ref="A268:T268"/>
    <mergeCell ref="A270:T270"/>
    <mergeCell ref="B271:T271"/>
    <mergeCell ref="A272:T272"/>
    <mergeCell ref="A269:D269"/>
    <mergeCell ref="A264:T264"/>
    <mergeCell ref="A265:B267"/>
    <mergeCell ref="H265:O267"/>
    <mergeCell ref="A132:B135"/>
    <mergeCell ref="H132:O135"/>
    <mergeCell ref="A136:T136"/>
    <mergeCell ref="A137:B144"/>
    <mergeCell ref="H137:O144"/>
    <mergeCell ref="A172:B176"/>
    <mergeCell ref="H172:O176"/>
    <mergeCell ref="A247:B250"/>
    <mergeCell ref="H247:O250"/>
    <mergeCell ref="A119:T119"/>
    <mergeCell ref="B121:T121"/>
    <mergeCell ref="A123:B125"/>
    <mergeCell ref="A122:T122"/>
    <mergeCell ref="A127:B130"/>
    <mergeCell ref="H127:O130"/>
    <mergeCell ref="H123:O125"/>
    <mergeCell ref="A126:T126"/>
    <mergeCell ref="A242:B245"/>
    <mergeCell ref="H242:O245"/>
    <mergeCell ref="B96:T96"/>
    <mergeCell ref="H103:O105"/>
    <mergeCell ref="B108:T108"/>
    <mergeCell ref="A103:B105"/>
    <mergeCell ref="A102:T102"/>
    <mergeCell ref="A106:T106"/>
    <mergeCell ref="A110:B114"/>
    <mergeCell ref="H110:O114"/>
    <mergeCell ref="A7:B9"/>
    <mergeCell ref="H7:O9"/>
    <mergeCell ref="A61:B62"/>
    <mergeCell ref="H61:O62"/>
    <mergeCell ref="A31:T31"/>
    <mergeCell ref="A27:B30"/>
    <mergeCell ref="A45:T45"/>
    <mergeCell ref="H27:O30"/>
    <mergeCell ref="A26:T26"/>
    <mergeCell ref="A10:T10"/>
    <mergeCell ref="A97:T97"/>
    <mergeCell ref="A109:T109"/>
    <mergeCell ref="A115:B118"/>
    <mergeCell ref="H115:O118"/>
    <mergeCell ref="A98:B101"/>
    <mergeCell ref="H98:O101"/>
    <mergeCell ref="A131:T131"/>
    <mergeCell ref="A145:T145"/>
    <mergeCell ref="A157:T157"/>
    <mergeCell ref="A146:B152"/>
    <mergeCell ref="A236:B240"/>
    <mergeCell ref="H236:O240"/>
    <mergeCell ref="H1:J1"/>
    <mergeCell ref="K1:T1"/>
    <mergeCell ref="A153:B156"/>
    <mergeCell ref="H146:O152"/>
    <mergeCell ref="H153:O156"/>
    <mergeCell ref="A158:B161"/>
    <mergeCell ref="H158:O161"/>
    <mergeCell ref="A177:T177"/>
    <mergeCell ref="A405:B407"/>
    <mergeCell ref="H405:O407"/>
    <mergeCell ref="A277:B279"/>
    <mergeCell ref="A280:B283"/>
    <mergeCell ref="H277:O279"/>
    <mergeCell ref="H280:O283"/>
    <mergeCell ref="H322:O328"/>
    <mergeCell ref="H351:O352"/>
    <mergeCell ref="A311:T311"/>
    <mergeCell ref="H297:O298"/>
  </mergeCells>
  <conditionalFormatting sqref="H107:J107 H120:J120 H208:J208 H218:J218 H226:J226 H252:J252 H269:J269 H290:J290 H304:J304 H312:J312 H330:J330 H339:J339 H366:J366 H387:J387 H409:J409 H416:J416 H429:J429 H443:J443 H356:J356 H95:J95 H15:J15 H44:J44 H53:J53 H74:J74 H24:J24">
    <cfRule type="cellIs" priority="1" dxfId="0" operator="greaterThan" stopIfTrue="1">
      <formula>0</formula>
    </cfRule>
  </conditionalFormatting>
  <conditionalFormatting sqref="K452:K462 O452:P462 N452:N463 M452:M462 J452:J463 L452:L463 J464:O464 H452:H464">
    <cfRule type="cellIs" priority="2" dxfId="1" operator="equal" stopIfTrue="1">
      <formula>1</formula>
    </cfRule>
  </conditionalFormatting>
  <conditionalFormatting sqref="H451 P451 J451:L451 N451">
    <cfRule type="cellIs" priority="3" dxfId="2" operator="equal" stopIfTrue="1">
      <formula>1</formula>
    </cfRule>
  </conditionalFormatting>
  <conditionalFormatting sqref="E107:G107 E120:G120 E208:G208 E218:G218 E226:G226 E252:G252 E269:G269 E290:G290 E304:G304 E312:G312 E330:G330 E339:G339 E356:G356 E366:G366 E387:G387 E409:G409 E416:G416 E429:G429 E443:G444 E95:G95 E15:G15 E24:G24 E44:G44 E53:G53 E74:G74">
    <cfRule type="cellIs" priority="4" dxfId="3" operator="greaterThan" stopIfTrue="1">
      <formula>0</formula>
    </cfRule>
  </conditionalFormatting>
  <printOptions horizontalCentered="1"/>
  <pageMargins left="0.3937007874015748" right="0.3937007874015748" top="0.3937007874015748" bottom="0.31496062992125984" header="0.5118110236220472" footer="0"/>
  <pageSetup horizontalDpi="600" verticalDpi="600" orientation="landscape" paperSize="9" r:id="rId3"/>
  <headerFooter alignWithMargins="0">
    <oddFooter>&amp;L&amp;"ＭＳ Ｐ明朝,標準"介護サービス自己評価基準書&amp;C&amp;"ＭＳ Ｐ明朝,標準"&amp;10&amp;P&amp;R&amp;"ＭＳ Ｐ明朝,標準"山梨県・山梨県介護サービス自己評価推進委員会</oddFooter>
  </headerFooter>
  <rowBreaks count="46" manualBreakCount="46">
    <brk id="15" max="19" man="1"/>
    <brk id="24" max="19" man="1"/>
    <brk id="30" max="19" man="1"/>
    <brk id="38" max="19" man="1"/>
    <brk id="44" max="19" man="1"/>
    <brk id="53" max="19" man="1"/>
    <brk id="62" max="19" man="1"/>
    <brk id="66" max="19" man="1"/>
    <brk id="74" max="19" man="1"/>
    <brk id="80" max="19" man="1"/>
    <brk id="86" max="19" man="1"/>
    <brk id="95" max="19" man="1"/>
    <brk id="101" max="19" man="1"/>
    <brk id="107" max="19" man="1"/>
    <brk id="114" max="19" man="1"/>
    <brk id="120" max="19" man="1"/>
    <brk id="130" max="19" man="1"/>
    <brk id="135" max="19" man="1"/>
    <brk id="161" max="19" man="1"/>
    <brk id="170" max="19" man="1"/>
    <brk id="176" max="19" man="1"/>
    <brk id="186" max="19" man="1"/>
    <brk id="193" max="19" man="1"/>
    <brk id="208" max="19" man="1"/>
    <brk id="218" max="19" man="1"/>
    <brk id="226" max="19" man="1"/>
    <brk id="234" max="19" man="1"/>
    <brk id="240" max="19" man="1"/>
    <brk id="263" max="19" man="1"/>
    <brk id="269" max="19" man="1"/>
    <brk id="298" max="19" man="1"/>
    <brk id="304" max="19" man="1"/>
    <brk id="312" max="19" man="1"/>
    <brk id="320" max="19" man="1"/>
    <brk id="330" max="19" man="1"/>
    <brk id="339" max="19" man="1"/>
    <brk id="349" max="19" man="1"/>
    <brk id="356" max="19" man="1"/>
    <brk id="366" max="19" man="1"/>
    <brk id="375" max="19" man="1"/>
    <brk id="381" max="19" man="1"/>
    <brk id="387" max="19" man="1"/>
    <brk id="404" max="19" man="1"/>
    <brk id="409" max="19" man="1"/>
    <brk id="416" max="19" man="1"/>
    <brk id="435" max="19"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45"/>
  </sheetPr>
  <dimension ref="A1:K172"/>
  <sheetViews>
    <sheetView view="pageBreakPreview" zoomScale="64" zoomScaleNormal="50" zoomScaleSheetLayoutView="64" workbookViewId="0" topLeftCell="A1">
      <pane ySplit="6" topLeftCell="BM7" activePane="bottomLeft" state="frozen"/>
      <selection pane="topLeft" activeCell="F15" sqref="F15"/>
      <selection pane="bottomLeft" activeCell="B5" sqref="B5:B6"/>
    </sheetView>
  </sheetViews>
  <sheetFormatPr defaultColWidth="9.00390625" defaultRowHeight="54" customHeight="1"/>
  <cols>
    <col min="1" max="1" width="5.375" style="189" bestFit="1" customWidth="1"/>
    <col min="2" max="2" width="67.125" style="195" customWidth="1"/>
    <col min="3" max="10" width="14.625" style="171" customWidth="1"/>
    <col min="11" max="11" width="16.00390625" style="168" customWidth="1"/>
    <col min="12" max="16384" width="9.00390625" style="168" customWidth="1"/>
  </cols>
  <sheetData>
    <row r="1" spans="1:10" ht="33" customHeight="1" thickBot="1">
      <c r="A1" s="165"/>
      <c r="B1" s="166"/>
      <c r="C1" s="167"/>
      <c r="D1" s="167"/>
      <c r="E1" s="167"/>
      <c r="F1" s="167"/>
      <c r="G1" s="167"/>
      <c r="H1" s="167"/>
      <c r="I1" s="167"/>
      <c r="J1" s="167"/>
    </row>
    <row r="2" spans="1:10" s="171" customFormat="1" ht="49.5" customHeight="1" thickBot="1" thickTop="1">
      <c r="A2" s="169"/>
      <c r="B2" s="170" t="s">
        <v>39</v>
      </c>
      <c r="C2" s="167"/>
      <c r="D2" s="167"/>
      <c r="E2" s="167"/>
      <c r="F2" s="167"/>
      <c r="G2" s="167"/>
      <c r="H2" s="167"/>
      <c r="I2" s="167"/>
      <c r="J2" s="167"/>
    </row>
    <row r="3" spans="1:10" s="171" customFormat="1" ht="49.5" customHeight="1" thickTop="1">
      <c r="A3" s="169"/>
      <c r="B3" s="172"/>
      <c r="C3" s="167"/>
      <c r="D3" s="423" t="s">
        <v>130</v>
      </c>
      <c r="E3" s="423"/>
      <c r="F3" s="422">
        <f>IF('事業所概要'!B4="","",'事業所概要'!B4)</f>
      </c>
      <c r="G3" s="422"/>
      <c r="H3" s="422"/>
      <c r="I3" s="422"/>
      <c r="J3" s="422"/>
    </row>
    <row r="4" spans="1:10" ht="34.5" customHeight="1" thickBot="1">
      <c r="A4" s="165"/>
      <c r="B4" s="166"/>
      <c r="C4" s="167"/>
      <c r="D4" s="167"/>
      <c r="E4" s="167"/>
      <c r="F4" s="167"/>
      <c r="G4" s="167"/>
      <c r="H4" s="167"/>
      <c r="I4" s="167"/>
      <c r="J4" s="167"/>
    </row>
    <row r="5" spans="1:10" ht="54" customHeight="1" thickBot="1" thickTop="1">
      <c r="A5" s="420" t="s">
        <v>496</v>
      </c>
      <c r="B5" s="421" t="s">
        <v>41</v>
      </c>
      <c r="C5" s="420" t="s">
        <v>42</v>
      </c>
      <c r="D5" s="420"/>
      <c r="E5" s="420"/>
      <c r="F5" s="420" t="s">
        <v>43</v>
      </c>
      <c r="G5" s="420"/>
      <c r="H5" s="420"/>
      <c r="I5" s="420"/>
      <c r="J5" s="420"/>
    </row>
    <row r="6" spans="1:10" ht="54" customHeight="1" thickBot="1" thickTop="1">
      <c r="A6" s="420"/>
      <c r="B6" s="421"/>
      <c r="C6" s="173" t="s">
        <v>27</v>
      </c>
      <c r="D6" s="174" t="s">
        <v>28</v>
      </c>
      <c r="E6" s="175" t="s">
        <v>29</v>
      </c>
      <c r="F6" s="173" t="s">
        <v>30</v>
      </c>
      <c r="G6" s="174" t="s">
        <v>31</v>
      </c>
      <c r="H6" s="174" t="s">
        <v>32</v>
      </c>
      <c r="I6" s="176" t="s">
        <v>33</v>
      </c>
      <c r="J6" s="175" t="s">
        <v>34</v>
      </c>
    </row>
    <row r="7" spans="1:10" s="171" customFormat="1" ht="54.75" customHeight="1" thickBot="1" thickTop="1">
      <c r="A7" s="414" t="s">
        <v>238</v>
      </c>
      <c r="B7" s="415"/>
      <c r="C7" s="415"/>
      <c r="D7" s="415"/>
      <c r="E7" s="415"/>
      <c r="F7" s="415"/>
      <c r="G7" s="415"/>
      <c r="H7" s="415"/>
      <c r="I7" s="415"/>
      <c r="J7" s="416"/>
    </row>
    <row r="8" spans="1:10" s="171" customFormat="1" ht="54.75" customHeight="1" thickBot="1" thickTop="1">
      <c r="A8" s="414" t="s">
        <v>239</v>
      </c>
      <c r="B8" s="415"/>
      <c r="C8" s="415"/>
      <c r="D8" s="415"/>
      <c r="E8" s="415"/>
      <c r="F8" s="415"/>
      <c r="G8" s="415"/>
      <c r="H8" s="415"/>
      <c r="I8" s="415"/>
      <c r="J8" s="416"/>
    </row>
    <row r="9" spans="1:10" ht="54.75" customHeight="1" thickBot="1" thickTop="1">
      <c r="A9" s="177">
        <v>1</v>
      </c>
      <c r="B9" s="178" t="s">
        <v>44</v>
      </c>
      <c r="C9" s="179">
        <f aca="true" t="shared" si="0" ref="C9:J10">IF(D103=1,"●","")</f>
      </c>
      <c r="D9" s="180">
        <f t="shared" si="0"/>
      </c>
      <c r="E9" s="181">
        <f t="shared" si="0"/>
      </c>
      <c r="F9" s="182">
        <f t="shared" si="0"/>
      </c>
      <c r="G9" s="180">
        <f t="shared" si="0"/>
      </c>
      <c r="H9" s="180">
        <f t="shared" si="0"/>
      </c>
      <c r="I9" s="180">
        <f t="shared" si="0"/>
      </c>
      <c r="J9" s="181">
        <f t="shared" si="0"/>
      </c>
    </row>
    <row r="10" spans="1:10" ht="54.75" customHeight="1" thickBot="1" thickTop="1">
      <c r="A10" s="177">
        <v>2</v>
      </c>
      <c r="B10" s="178" t="s">
        <v>45</v>
      </c>
      <c r="C10" s="179">
        <f t="shared" si="0"/>
      </c>
      <c r="D10" s="180">
        <f t="shared" si="0"/>
      </c>
      <c r="E10" s="181">
        <f t="shared" si="0"/>
      </c>
      <c r="F10" s="182">
        <f t="shared" si="0"/>
      </c>
      <c r="G10" s="180">
        <f t="shared" si="0"/>
      </c>
      <c r="H10" s="180">
        <f t="shared" si="0"/>
      </c>
      <c r="I10" s="180">
        <f t="shared" si="0"/>
      </c>
      <c r="J10" s="181">
        <f t="shared" si="0"/>
      </c>
    </row>
    <row r="11" spans="1:10" ht="54.75" customHeight="1" thickBot="1" thickTop="1">
      <c r="A11" s="414" t="s">
        <v>497</v>
      </c>
      <c r="B11" s="415"/>
      <c r="C11" s="415"/>
      <c r="D11" s="415"/>
      <c r="E11" s="415"/>
      <c r="F11" s="415"/>
      <c r="G11" s="415"/>
      <c r="H11" s="415"/>
      <c r="I11" s="415"/>
      <c r="J11" s="416"/>
    </row>
    <row r="12" spans="1:10" ht="54.75" customHeight="1" thickBot="1" thickTop="1">
      <c r="A12" s="177">
        <v>3</v>
      </c>
      <c r="B12" s="178" t="s">
        <v>46</v>
      </c>
      <c r="C12" s="179">
        <f aca="true" t="shared" si="1" ref="C12:J12">IF(D105=1,"●","")</f>
      </c>
      <c r="D12" s="180">
        <f t="shared" si="1"/>
      </c>
      <c r="E12" s="181">
        <f t="shared" si="1"/>
      </c>
      <c r="F12" s="182">
        <f t="shared" si="1"/>
      </c>
      <c r="G12" s="180">
        <f t="shared" si="1"/>
      </c>
      <c r="H12" s="180">
        <f t="shared" si="1"/>
      </c>
      <c r="I12" s="180">
        <f t="shared" si="1"/>
      </c>
      <c r="J12" s="181">
        <f t="shared" si="1"/>
      </c>
    </row>
    <row r="13" spans="1:10" s="96" customFormat="1" ht="54.75" customHeight="1" thickBot="1" thickTop="1">
      <c r="A13" s="414" t="s">
        <v>47</v>
      </c>
      <c r="B13" s="415"/>
      <c r="C13" s="415"/>
      <c r="D13" s="415"/>
      <c r="E13" s="415"/>
      <c r="F13" s="415"/>
      <c r="G13" s="415"/>
      <c r="H13" s="415"/>
      <c r="I13" s="415"/>
      <c r="J13" s="416"/>
    </row>
    <row r="14" spans="1:10" ht="54.75" customHeight="1" thickBot="1" thickTop="1">
      <c r="A14" s="177">
        <v>4</v>
      </c>
      <c r="B14" s="178" t="s">
        <v>48</v>
      </c>
      <c r="C14" s="179">
        <f aca="true" t="shared" si="2" ref="C14:J17">IF(D106=1,"●","")</f>
      </c>
      <c r="D14" s="180">
        <f t="shared" si="2"/>
      </c>
      <c r="E14" s="181">
        <f t="shared" si="2"/>
      </c>
      <c r="F14" s="182">
        <f t="shared" si="2"/>
      </c>
      <c r="G14" s="180">
        <f t="shared" si="2"/>
      </c>
      <c r="H14" s="180">
        <f t="shared" si="2"/>
      </c>
      <c r="I14" s="180">
        <f t="shared" si="2"/>
      </c>
      <c r="J14" s="181">
        <f t="shared" si="2"/>
      </c>
    </row>
    <row r="15" spans="1:10" ht="59.25" customHeight="1" thickBot="1" thickTop="1">
      <c r="A15" s="177">
        <v>5</v>
      </c>
      <c r="B15" s="178" t="s">
        <v>70</v>
      </c>
      <c r="C15" s="179">
        <f t="shared" si="2"/>
      </c>
      <c r="D15" s="180">
        <f t="shared" si="2"/>
      </c>
      <c r="E15" s="181">
        <f t="shared" si="2"/>
      </c>
      <c r="F15" s="183">
        <f t="shared" si="2"/>
      </c>
      <c r="G15" s="180">
        <f t="shared" si="2"/>
      </c>
      <c r="H15" s="180">
        <f t="shared" si="2"/>
      </c>
      <c r="I15" s="180">
        <f t="shared" si="2"/>
      </c>
      <c r="J15" s="181">
        <f t="shared" si="2"/>
      </c>
    </row>
    <row r="16" spans="1:10" ht="54.75" customHeight="1" thickBot="1" thickTop="1">
      <c r="A16" s="177">
        <v>6</v>
      </c>
      <c r="B16" s="178" t="s">
        <v>49</v>
      </c>
      <c r="C16" s="179">
        <f t="shared" si="2"/>
      </c>
      <c r="D16" s="180">
        <f t="shared" si="2"/>
      </c>
      <c r="E16" s="181">
        <f t="shared" si="2"/>
      </c>
      <c r="F16" s="182">
        <f t="shared" si="2"/>
      </c>
      <c r="G16" s="180">
        <f t="shared" si="2"/>
      </c>
      <c r="H16" s="180">
        <f t="shared" si="2"/>
      </c>
      <c r="I16" s="180">
        <f t="shared" si="2"/>
      </c>
      <c r="J16" s="181">
        <f t="shared" si="2"/>
      </c>
    </row>
    <row r="17" spans="1:10" ht="54.75" customHeight="1" thickBot="1" thickTop="1">
      <c r="A17" s="177">
        <v>7</v>
      </c>
      <c r="B17" s="178" t="s">
        <v>50</v>
      </c>
      <c r="C17" s="179">
        <f t="shared" si="2"/>
      </c>
      <c r="D17" s="180">
        <f t="shared" si="2"/>
      </c>
      <c r="E17" s="181">
        <f t="shared" si="2"/>
      </c>
      <c r="F17" s="182">
        <f t="shared" si="2"/>
      </c>
      <c r="G17" s="180">
        <f t="shared" si="2"/>
      </c>
      <c r="H17" s="180">
        <f t="shared" si="2"/>
      </c>
      <c r="I17" s="180">
        <f t="shared" si="2"/>
      </c>
      <c r="J17" s="181">
        <f t="shared" si="2"/>
      </c>
    </row>
    <row r="18" spans="1:10" s="97" customFormat="1" ht="54.75" customHeight="1" thickBot="1" thickTop="1">
      <c r="A18" s="414" t="s">
        <v>242</v>
      </c>
      <c r="B18" s="415"/>
      <c r="C18" s="415"/>
      <c r="D18" s="415"/>
      <c r="E18" s="415"/>
      <c r="F18" s="415"/>
      <c r="G18" s="415"/>
      <c r="H18" s="415"/>
      <c r="I18" s="415"/>
      <c r="J18" s="416"/>
    </row>
    <row r="19" spans="1:10" s="97" customFormat="1" ht="54.75" customHeight="1" thickBot="1" thickTop="1">
      <c r="A19" s="414" t="s">
        <v>243</v>
      </c>
      <c r="B19" s="415"/>
      <c r="C19" s="415"/>
      <c r="D19" s="415"/>
      <c r="E19" s="415"/>
      <c r="F19" s="415"/>
      <c r="G19" s="415"/>
      <c r="H19" s="415"/>
      <c r="I19" s="415"/>
      <c r="J19" s="416"/>
    </row>
    <row r="20" spans="1:10" ht="54.75" customHeight="1" thickBot="1" thickTop="1">
      <c r="A20" s="177">
        <v>8</v>
      </c>
      <c r="B20" s="178" t="s">
        <v>51</v>
      </c>
      <c r="C20" s="179">
        <f aca="true" t="shared" si="3" ref="C20:J20">IF(D110=1,"●","")</f>
      </c>
      <c r="D20" s="180">
        <f t="shared" si="3"/>
      </c>
      <c r="E20" s="181">
        <f t="shared" si="3"/>
      </c>
      <c r="F20" s="182">
        <f t="shared" si="3"/>
      </c>
      <c r="G20" s="180">
        <f t="shared" si="3"/>
      </c>
      <c r="H20" s="180">
        <f t="shared" si="3"/>
      </c>
      <c r="I20" s="180">
        <f t="shared" si="3"/>
      </c>
      <c r="J20" s="181">
        <f t="shared" si="3"/>
      </c>
    </row>
    <row r="21" spans="1:10" s="97" customFormat="1" ht="54.75" customHeight="1" thickBot="1" thickTop="1">
      <c r="A21" s="414" t="s">
        <v>20</v>
      </c>
      <c r="B21" s="415"/>
      <c r="C21" s="415"/>
      <c r="D21" s="415"/>
      <c r="E21" s="415"/>
      <c r="F21" s="415"/>
      <c r="G21" s="415"/>
      <c r="H21" s="415"/>
      <c r="I21" s="415"/>
      <c r="J21" s="416"/>
    </row>
    <row r="22" spans="1:10" ht="54.75" customHeight="1" thickBot="1" thickTop="1">
      <c r="A22" s="177">
        <v>9</v>
      </c>
      <c r="B22" s="178" t="s">
        <v>52</v>
      </c>
      <c r="C22" s="179">
        <f aca="true" t="shared" si="4" ref="C22:J24">IF(D111=1,"●","")</f>
      </c>
      <c r="D22" s="180">
        <f t="shared" si="4"/>
      </c>
      <c r="E22" s="181">
        <f t="shared" si="4"/>
      </c>
      <c r="F22" s="182">
        <f t="shared" si="4"/>
      </c>
      <c r="G22" s="180">
        <f t="shared" si="4"/>
      </c>
      <c r="H22" s="180">
        <f t="shared" si="4"/>
      </c>
      <c r="I22" s="180">
        <f t="shared" si="4"/>
      </c>
      <c r="J22" s="181">
        <f t="shared" si="4"/>
      </c>
    </row>
    <row r="23" spans="1:10" ht="61.5" customHeight="1" thickBot="1" thickTop="1">
      <c r="A23" s="177">
        <v>10</v>
      </c>
      <c r="B23" s="178" t="s">
        <v>71</v>
      </c>
      <c r="C23" s="179">
        <f t="shared" si="4"/>
      </c>
      <c r="D23" s="180">
        <f t="shared" si="4"/>
      </c>
      <c r="E23" s="181">
        <f t="shared" si="4"/>
      </c>
      <c r="F23" s="182">
        <f t="shared" si="4"/>
      </c>
      <c r="G23" s="180">
        <f t="shared" si="4"/>
      </c>
      <c r="H23" s="180">
        <f t="shared" si="4"/>
      </c>
      <c r="I23" s="180">
        <f t="shared" si="4"/>
      </c>
      <c r="J23" s="181">
        <f t="shared" si="4"/>
      </c>
    </row>
    <row r="24" spans="1:10" ht="54.75" customHeight="1" thickBot="1" thickTop="1">
      <c r="A24" s="177">
        <v>11</v>
      </c>
      <c r="B24" s="178" t="s">
        <v>72</v>
      </c>
      <c r="C24" s="179">
        <f t="shared" si="4"/>
      </c>
      <c r="D24" s="180">
        <f t="shared" si="4"/>
      </c>
      <c r="E24" s="181">
        <f t="shared" si="4"/>
      </c>
      <c r="F24" s="182">
        <f t="shared" si="4"/>
      </c>
      <c r="G24" s="180">
        <f t="shared" si="4"/>
      </c>
      <c r="H24" s="180">
        <f t="shared" si="4"/>
      </c>
      <c r="I24" s="180">
        <f t="shared" si="4"/>
      </c>
      <c r="J24" s="181">
        <f t="shared" si="4"/>
      </c>
    </row>
    <row r="25" spans="1:10" ht="54.75" customHeight="1" thickBot="1" thickTop="1">
      <c r="A25" s="177">
        <v>12</v>
      </c>
      <c r="B25" s="178" t="s">
        <v>73</v>
      </c>
      <c r="C25" s="179">
        <f aca="true" t="shared" si="5" ref="C25:J25">IF(D114=1,"●","")</f>
      </c>
      <c r="D25" s="180">
        <f t="shared" si="5"/>
      </c>
      <c r="E25" s="181">
        <f t="shared" si="5"/>
      </c>
      <c r="F25" s="182">
        <f t="shared" si="5"/>
      </c>
      <c r="G25" s="180">
        <f t="shared" si="5"/>
      </c>
      <c r="H25" s="180">
        <f t="shared" si="5"/>
      </c>
      <c r="I25" s="180">
        <f t="shared" si="5"/>
      </c>
      <c r="J25" s="181">
        <f t="shared" si="5"/>
      </c>
    </row>
    <row r="26" spans="1:10" s="97" customFormat="1" ht="54.75" customHeight="1" thickBot="1" thickTop="1">
      <c r="A26" s="414" t="s">
        <v>244</v>
      </c>
      <c r="B26" s="415"/>
      <c r="C26" s="415"/>
      <c r="D26" s="415"/>
      <c r="E26" s="415"/>
      <c r="F26" s="415"/>
      <c r="G26" s="415"/>
      <c r="H26" s="415"/>
      <c r="I26" s="415"/>
      <c r="J26" s="416"/>
    </row>
    <row r="27" spans="1:10" s="97" customFormat="1" ht="54.75" customHeight="1" thickBot="1" thickTop="1">
      <c r="A27" s="414" t="s">
        <v>245</v>
      </c>
      <c r="B27" s="415"/>
      <c r="C27" s="415"/>
      <c r="D27" s="415"/>
      <c r="E27" s="415"/>
      <c r="F27" s="415"/>
      <c r="G27" s="415"/>
      <c r="H27" s="415"/>
      <c r="I27" s="415"/>
      <c r="J27" s="416"/>
    </row>
    <row r="28" spans="1:10" ht="54.75" customHeight="1" thickBot="1" thickTop="1">
      <c r="A28" s="177">
        <v>13</v>
      </c>
      <c r="B28" s="178" t="s">
        <v>74</v>
      </c>
      <c r="C28" s="179">
        <f aca="true" t="shared" si="6" ref="C28:J28">IF(D115=1,"●","")</f>
      </c>
      <c r="D28" s="180">
        <f t="shared" si="6"/>
      </c>
      <c r="E28" s="181">
        <f t="shared" si="6"/>
      </c>
      <c r="F28" s="182">
        <f t="shared" si="6"/>
      </c>
      <c r="G28" s="180">
        <f t="shared" si="6"/>
      </c>
      <c r="H28" s="180">
        <f t="shared" si="6"/>
      </c>
      <c r="I28" s="180">
        <f t="shared" si="6"/>
      </c>
      <c r="J28" s="181">
        <f t="shared" si="6"/>
      </c>
    </row>
    <row r="29" spans="1:10" ht="54.75" customHeight="1" thickBot="1" thickTop="1">
      <c r="A29" s="177">
        <v>14</v>
      </c>
      <c r="B29" s="178" t="s">
        <v>75</v>
      </c>
      <c r="C29" s="179">
        <f aca="true" t="shared" si="7" ref="C29:J30">IF(D116=1,"●","")</f>
      </c>
      <c r="D29" s="180">
        <f t="shared" si="7"/>
      </c>
      <c r="E29" s="181">
        <f t="shared" si="7"/>
      </c>
      <c r="F29" s="182">
        <f t="shared" si="7"/>
      </c>
      <c r="G29" s="180">
        <f t="shared" si="7"/>
      </c>
      <c r="H29" s="180">
        <f t="shared" si="7"/>
      </c>
      <c r="I29" s="180">
        <f t="shared" si="7"/>
      </c>
      <c r="J29" s="181">
        <f t="shared" si="7"/>
      </c>
    </row>
    <row r="30" spans="1:10" ht="54.75" customHeight="1" thickBot="1" thickTop="1">
      <c r="A30" s="177">
        <v>15</v>
      </c>
      <c r="B30" s="178" t="s">
        <v>76</v>
      </c>
      <c r="C30" s="179">
        <f t="shared" si="7"/>
      </c>
      <c r="D30" s="180">
        <f t="shared" si="7"/>
      </c>
      <c r="E30" s="181">
        <f t="shared" si="7"/>
      </c>
      <c r="F30" s="182">
        <f t="shared" si="7"/>
      </c>
      <c r="G30" s="180">
        <f t="shared" si="7"/>
      </c>
      <c r="H30" s="180">
        <f t="shared" si="7"/>
      </c>
      <c r="I30" s="180">
        <f t="shared" si="7"/>
      </c>
      <c r="J30" s="181">
        <f t="shared" si="7"/>
      </c>
    </row>
    <row r="31" spans="1:10" s="97" customFormat="1" ht="54.75" customHeight="1" thickBot="1" thickTop="1">
      <c r="A31" s="414" t="s">
        <v>246</v>
      </c>
      <c r="B31" s="415"/>
      <c r="C31" s="415"/>
      <c r="D31" s="415"/>
      <c r="E31" s="415"/>
      <c r="F31" s="415"/>
      <c r="G31" s="415"/>
      <c r="H31" s="415"/>
      <c r="I31" s="415"/>
      <c r="J31" s="416"/>
    </row>
    <row r="32" spans="1:10" ht="54.75" customHeight="1" thickBot="1" thickTop="1">
      <c r="A32" s="177">
        <v>16</v>
      </c>
      <c r="B32" s="178" t="s">
        <v>77</v>
      </c>
      <c r="C32" s="179">
        <f aca="true" t="shared" si="8" ref="C32:J32">IF(D118=1,"●","")</f>
      </c>
      <c r="D32" s="180">
        <f t="shared" si="8"/>
      </c>
      <c r="E32" s="181">
        <f t="shared" si="8"/>
      </c>
      <c r="F32" s="182">
        <f t="shared" si="8"/>
      </c>
      <c r="G32" s="180">
        <f t="shared" si="8"/>
      </c>
      <c r="H32" s="180">
        <f t="shared" si="8"/>
      </c>
      <c r="I32" s="180">
        <f t="shared" si="8"/>
      </c>
      <c r="J32" s="181">
        <f t="shared" si="8"/>
      </c>
    </row>
    <row r="33" spans="1:10" ht="54.75" customHeight="1" thickBot="1" thickTop="1">
      <c r="A33" s="177">
        <v>17</v>
      </c>
      <c r="B33" s="178" t="s">
        <v>53</v>
      </c>
      <c r="C33" s="179">
        <f aca="true" t="shared" si="9" ref="C33:J33">IF(D119=1,"●","")</f>
      </c>
      <c r="D33" s="180">
        <f t="shared" si="9"/>
      </c>
      <c r="E33" s="181">
        <f t="shared" si="9"/>
      </c>
      <c r="F33" s="182">
        <f t="shared" si="9"/>
      </c>
      <c r="G33" s="180">
        <f t="shared" si="9"/>
      </c>
      <c r="H33" s="180">
        <f t="shared" si="9"/>
      </c>
      <c r="I33" s="180">
        <f t="shared" si="9"/>
      </c>
      <c r="J33" s="181">
        <f t="shared" si="9"/>
      </c>
    </row>
    <row r="34" spans="1:10" s="97" customFormat="1" ht="54.75" customHeight="1" thickBot="1" thickTop="1">
      <c r="A34" s="414" t="s">
        <v>247</v>
      </c>
      <c r="B34" s="415"/>
      <c r="C34" s="415"/>
      <c r="D34" s="415"/>
      <c r="E34" s="415"/>
      <c r="F34" s="415"/>
      <c r="G34" s="415"/>
      <c r="H34" s="415"/>
      <c r="I34" s="415"/>
      <c r="J34" s="416"/>
    </row>
    <row r="35" spans="1:10" ht="54.75" customHeight="1" thickBot="1" thickTop="1">
      <c r="A35" s="177">
        <v>18</v>
      </c>
      <c r="B35" s="178" t="s">
        <v>78</v>
      </c>
      <c r="C35" s="179">
        <f aca="true" t="shared" si="10" ref="C35:J35">IF(D120=1,"●","")</f>
      </c>
      <c r="D35" s="180">
        <f t="shared" si="10"/>
      </c>
      <c r="E35" s="181">
        <f t="shared" si="10"/>
      </c>
      <c r="F35" s="182">
        <f t="shared" si="10"/>
      </c>
      <c r="G35" s="180">
        <f t="shared" si="10"/>
      </c>
      <c r="H35" s="180">
        <f t="shared" si="10"/>
      </c>
      <c r="I35" s="180">
        <f t="shared" si="10"/>
      </c>
      <c r="J35" s="181">
        <f t="shared" si="10"/>
      </c>
    </row>
    <row r="36" spans="1:10" s="97" customFormat="1" ht="54.75" customHeight="1" thickBot="1" thickTop="1">
      <c r="A36" s="414" t="s">
        <v>21</v>
      </c>
      <c r="B36" s="415"/>
      <c r="C36" s="415"/>
      <c r="D36" s="415"/>
      <c r="E36" s="415"/>
      <c r="F36" s="415"/>
      <c r="G36" s="415"/>
      <c r="H36" s="415"/>
      <c r="I36" s="415"/>
      <c r="J36" s="416"/>
    </row>
    <row r="37" spans="1:10" ht="54.75" customHeight="1" thickBot="1" thickTop="1">
      <c r="A37" s="177">
        <v>19</v>
      </c>
      <c r="B37" s="178" t="s">
        <v>79</v>
      </c>
      <c r="C37" s="179">
        <f aca="true" t="shared" si="11" ref="C37:J39">IF(D121=1,"●","")</f>
      </c>
      <c r="D37" s="180">
        <f t="shared" si="11"/>
      </c>
      <c r="E37" s="181">
        <f t="shared" si="11"/>
      </c>
      <c r="F37" s="182">
        <f t="shared" si="11"/>
      </c>
      <c r="G37" s="180">
        <f t="shared" si="11"/>
      </c>
      <c r="H37" s="180">
        <f t="shared" si="11"/>
      </c>
      <c r="I37" s="180">
        <f t="shared" si="11"/>
      </c>
      <c r="J37" s="181">
        <f t="shared" si="11"/>
      </c>
    </row>
    <row r="38" spans="1:10" ht="54.75" customHeight="1" thickBot="1" thickTop="1">
      <c r="A38" s="177">
        <v>20</v>
      </c>
      <c r="B38" s="178" t="s">
        <v>80</v>
      </c>
      <c r="C38" s="179">
        <f t="shared" si="11"/>
      </c>
      <c r="D38" s="180">
        <f t="shared" si="11"/>
      </c>
      <c r="E38" s="181">
        <f t="shared" si="11"/>
      </c>
      <c r="F38" s="182">
        <f t="shared" si="11"/>
      </c>
      <c r="G38" s="180">
        <f t="shared" si="11"/>
      </c>
      <c r="H38" s="180">
        <f t="shared" si="11"/>
      </c>
      <c r="I38" s="180">
        <f t="shared" si="11"/>
      </c>
      <c r="J38" s="181">
        <f t="shared" si="11"/>
      </c>
    </row>
    <row r="39" spans="1:10" ht="69" customHeight="1" thickBot="1" thickTop="1">
      <c r="A39" s="177">
        <v>21</v>
      </c>
      <c r="B39" s="178" t="s">
        <v>81</v>
      </c>
      <c r="C39" s="179">
        <f t="shared" si="11"/>
      </c>
      <c r="D39" s="180">
        <f t="shared" si="11"/>
      </c>
      <c r="E39" s="181">
        <f t="shared" si="11"/>
      </c>
      <c r="F39" s="182">
        <f t="shared" si="11"/>
      </c>
      <c r="G39" s="180">
        <f t="shared" si="11"/>
      </c>
      <c r="H39" s="180">
        <f t="shared" si="11"/>
      </c>
      <c r="I39" s="180">
        <f t="shared" si="11"/>
      </c>
      <c r="J39" s="181">
        <f t="shared" si="11"/>
      </c>
    </row>
    <row r="40" spans="1:10" ht="54.75" customHeight="1" thickBot="1" thickTop="1">
      <c r="A40" s="177">
        <v>22</v>
      </c>
      <c r="B40" s="178" t="s">
        <v>82</v>
      </c>
      <c r="C40" s="179">
        <f aca="true" t="shared" si="12" ref="C40:J46">IF(D124=1,"●","")</f>
      </c>
      <c r="D40" s="180">
        <f t="shared" si="12"/>
      </c>
      <c r="E40" s="181">
        <f t="shared" si="12"/>
      </c>
      <c r="F40" s="182">
        <f t="shared" si="12"/>
      </c>
      <c r="G40" s="180">
        <f t="shared" si="12"/>
      </c>
      <c r="H40" s="180">
        <f t="shared" si="12"/>
      </c>
      <c r="I40" s="180">
        <f t="shared" si="12"/>
      </c>
      <c r="J40" s="181">
        <f t="shared" si="12"/>
      </c>
    </row>
    <row r="41" spans="1:10" ht="54.75" customHeight="1" thickBot="1" thickTop="1">
      <c r="A41" s="177">
        <v>23</v>
      </c>
      <c r="B41" s="178" t="s">
        <v>83</v>
      </c>
      <c r="C41" s="179">
        <f t="shared" si="12"/>
      </c>
      <c r="D41" s="180">
        <f t="shared" si="12"/>
      </c>
      <c r="E41" s="181">
        <f t="shared" si="12"/>
      </c>
      <c r="F41" s="182">
        <f t="shared" si="12"/>
      </c>
      <c r="G41" s="180">
        <f t="shared" si="12"/>
      </c>
      <c r="H41" s="180">
        <f t="shared" si="12"/>
      </c>
      <c r="I41" s="180">
        <f t="shared" si="12"/>
      </c>
      <c r="J41" s="181">
        <f t="shared" si="12"/>
      </c>
    </row>
    <row r="42" spans="1:10" ht="54.75" customHeight="1" thickBot="1" thickTop="1">
      <c r="A42" s="177">
        <v>24</v>
      </c>
      <c r="B42" s="178" t="s">
        <v>84</v>
      </c>
      <c r="C42" s="179">
        <f t="shared" si="12"/>
      </c>
      <c r="D42" s="180">
        <f t="shared" si="12"/>
      </c>
      <c r="E42" s="181">
        <f t="shared" si="12"/>
      </c>
      <c r="F42" s="182">
        <f t="shared" si="12"/>
      </c>
      <c r="G42" s="180">
        <f t="shared" si="12"/>
      </c>
      <c r="H42" s="180">
        <f t="shared" si="12"/>
      </c>
      <c r="I42" s="180">
        <f t="shared" si="12"/>
      </c>
      <c r="J42" s="181">
        <f t="shared" si="12"/>
      </c>
    </row>
    <row r="43" spans="1:10" ht="54.75" customHeight="1" thickBot="1" thickTop="1">
      <c r="A43" s="177">
        <v>25</v>
      </c>
      <c r="B43" s="178" t="s">
        <v>85</v>
      </c>
      <c r="C43" s="179">
        <f t="shared" si="12"/>
      </c>
      <c r="D43" s="180">
        <f t="shared" si="12"/>
      </c>
      <c r="E43" s="181">
        <f t="shared" si="12"/>
      </c>
      <c r="F43" s="182">
        <f t="shared" si="12"/>
      </c>
      <c r="G43" s="180">
        <f t="shared" si="12"/>
      </c>
      <c r="H43" s="180">
        <f t="shared" si="12"/>
      </c>
      <c r="I43" s="180">
        <f t="shared" si="12"/>
      </c>
      <c r="J43" s="181">
        <f t="shared" si="12"/>
      </c>
    </row>
    <row r="44" spans="1:10" ht="54.75" customHeight="1" thickBot="1" thickTop="1">
      <c r="A44" s="177">
        <v>26</v>
      </c>
      <c r="B44" s="178" t="s">
        <v>86</v>
      </c>
      <c r="C44" s="179">
        <f t="shared" si="12"/>
      </c>
      <c r="D44" s="180">
        <f t="shared" si="12"/>
      </c>
      <c r="E44" s="181">
        <f t="shared" si="12"/>
      </c>
      <c r="F44" s="182">
        <f t="shared" si="12"/>
      </c>
      <c r="G44" s="180">
        <f t="shared" si="12"/>
      </c>
      <c r="H44" s="180">
        <f t="shared" si="12"/>
      </c>
      <c r="I44" s="180">
        <f t="shared" si="12"/>
      </c>
      <c r="J44" s="181">
        <f t="shared" si="12"/>
      </c>
    </row>
    <row r="45" spans="1:10" ht="54.75" customHeight="1" thickBot="1" thickTop="1">
      <c r="A45" s="177">
        <v>27</v>
      </c>
      <c r="B45" s="178" t="s">
        <v>87</v>
      </c>
      <c r="C45" s="179">
        <f t="shared" si="12"/>
      </c>
      <c r="D45" s="180">
        <f t="shared" si="12"/>
      </c>
      <c r="E45" s="181">
        <f t="shared" si="12"/>
      </c>
      <c r="F45" s="182">
        <f t="shared" si="12"/>
      </c>
      <c r="G45" s="180">
        <f t="shared" si="12"/>
      </c>
      <c r="H45" s="180">
        <f t="shared" si="12"/>
      </c>
      <c r="I45" s="180">
        <f t="shared" si="12"/>
      </c>
      <c r="J45" s="181">
        <f t="shared" si="12"/>
      </c>
    </row>
    <row r="46" spans="1:10" ht="54.75" customHeight="1" thickBot="1" thickTop="1">
      <c r="A46" s="177">
        <v>28</v>
      </c>
      <c r="B46" s="178" t="s">
        <v>88</v>
      </c>
      <c r="C46" s="179">
        <f t="shared" si="12"/>
      </c>
      <c r="D46" s="180">
        <f t="shared" si="12"/>
      </c>
      <c r="E46" s="181">
        <f t="shared" si="12"/>
      </c>
      <c r="F46" s="182">
        <f t="shared" si="12"/>
      </c>
      <c r="G46" s="180">
        <f t="shared" si="12"/>
      </c>
      <c r="H46" s="180">
        <f t="shared" si="12"/>
      </c>
      <c r="I46" s="180">
        <f t="shared" si="12"/>
      </c>
      <c r="J46" s="181">
        <f t="shared" si="12"/>
      </c>
    </row>
    <row r="47" spans="1:10" ht="54.75" customHeight="1" thickBot="1" thickTop="1">
      <c r="A47" s="177">
        <v>29</v>
      </c>
      <c r="B47" s="178" t="s">
        <v>89</v>
      </c>
      <c r="C47" s="179">
        <f aca="true" t="shared" si="13" ref="C47:J48">IF(D131=1,"●","")</f>
      </c>
      <c r="D47" s="180">
        <f t="shared" si="13"/>
      </c>
      <c r="E47" s="181">
        <f t="shared" si="13"/>
      </c>
      <c r="F47" s="182">
        <f t="shared" si="13"/>
      </c>
      <c r="G47" s="180">
        <f t="shared" si="13"/>
      </c>
      <c r="H47" s="180">
        <f t="shared" si="13"/>
      </c>
      <c r="I47" s="180">
        <f t="shared" si="13"/>
      </c>
      <c r="J47" s="181">
        <f t="shared" si="13"/>
      </c>
    </row>
    <row r="48" spans="1:10" ht="54.75" customHeight="1" thickBot="1" thickTop="1">
      <c r="A48" s="177">
        <v>30</v>
      </c>
      <c r="B48" s="178" t="s">
        <v>90</v>
      </c>
      <c r="C48" s="179">
        <f t="shared" si="13"/>
      </c>
      <c r="D48" s="180">
        <f t="shared" si="13"/>
      </c>
      <c r="E48" s="181">
        <f t="shared" si="13"/>
      </c>
      <c r="F48" s="182">
        <f t="shared" si="13"/>
      </c>
      <c r="G48" s="180">
        <f t="shared" si="13"/>
      </c>
      <c r="H48" s="180">
        <f t="shared" si="13"/>
      </c>
      <c r="I48" s="180">
        <f t="shared" si="13"/>
      </c>
      <c r="J48" s="181">
        <f t="shared" si="13"/>
      </c>
    </row>
    <row r="49" spans="1:10" s="97" customFormat="1" ht="54.75" customHeight="1" thickBot="1" thickTop="1">
      <c r="A49" s="414" t="s">
        <v>248</v>
      </c>
      <c r="B49" s="415"/>
      <c r="C49" s="415"/>
      <c r="D49" s="415"/>
      <c r="E49" s="415"/>
      <c r="F49" s="415"/>
      <c r="G49" s="415"/>
      <c r="H49" s="415"/>
      <c r="I49" s="415"/>
      <c r="J49" s="416"/>
    </row>
    <row r="50" spans="1:10" ht="54.75" customHeight="1" thickBot="1" thickTop="1">
      <c r="A50" s="177">
        <v>31</v>
      </c>
      <c r="B50" s="178" t="s">
        <v>91</v>
      </c>
      <c r="C50" s="179">
        <f aca="true" t="shared" si="14" ref="C50:J50">IF(D133=1,"●","")</f>
      </c>
      <c r="D50" s="180">
        <f t="shared" si="14"/>
      </c>
      <c r="E50" s="181">
        <f t="shared" si="14"/>
      </c>
      <c r="F50" s="182">
        <f t="shared" si="14"/>
      </c>
      <c r="G50" s="180">
        <f t="shared" si="14"/>
      </c>
      <c r="H50" s="180">
        <f t="shared" si="14"/>
      </c>
      <c r="I50" s="180">
        <f t="shared" si="14"/>
      </c>
      <c r="J50" s="181">
        <f t="shared" si="14"/>
      </c>
    </row>
    <row r="51" spans="1:10" s="97" customFormat="1" ht="54.75" customHeight="1" thickBot="1" thickTop="1">
      <c r="A51" s="414" t="s">
        <v>249</v>
      </c>
      <c r="B51" s="415"/>
      <c r="C51" s="415"/>
      <c r="D51" s="415"/>
      <c r="E51" s="415"/>
      <c r="F51" s="415"/>
      <c r="G51" s="415"/>
      <c r="H51" s="415"/>
      <c r="I51" s="415"/>
      <c r="J51" s="416"/>
    </row>
    <row r="52" spans="1:10" ht="54.75" customHeight="1" thickBot="1" thickTop="1">
      <c r="A52" s="177">
        <v>32</v>
      </c>
      <c r="B52" s="178" t="s">
        <v>92</v>
      </c>
      <c r="C52" s="179">
        <f aca="true" t="shared" si="15" ref="C52:J52">IF(D134=1,"●","")</f>
      </c>
      <c r="D52" s="180">
        <f t="shared" si="15"/>
      </c>
      <c r="E52" s="181">
        <f t="shared" si="15"/>
      </c>
      <c r="F52" s="182">
        <f t="shared" si="15"/>
      </c>
      <c r="G52" s="180">
        <f t="shared" si="15"/>
      </c>
      <c r="H52" s="180">
        <f t="shared" si="15"/>
      </c>
      <c r="I52" s="180">
        <f t="shared" si="15"/>
      </c>
      <c r="J52" s="181">
        <f t="shared" si="15"/>
      </c>
    </row>
    <row r="53" spans="1:10" s="97" customFormat="1" ht="54.75" customHeight="1" thickBot="1" thickTop="1">
      <c r="A53" s="414" t="s">
        <v>532</v>
      </c>
      <c r="B53" s="415"/>
      <c r="C53" s="415"/>
      <c r="D53" s="415"/>
      <c r="E53" s="415"/>
      <c r="F53" s="415"/>
      <c r="G53" s="415"/>
      <c r="H53" s="415"/>
      <c r="I53" s="415"/>
      <c r="J53" s="416"/>
    </row>
    <row r="54" spans="1:10" ht="54.75" customHeight="1" thickBot="1" thickTop="1">
      <c r="A54" s="177">
        <v>33</v>
      </c>
      <c r="B54" s="178" t="s">
        <v>93</v>
      </c>
      <c r="C54" s="179">
        <f aca="true" t="shared" si="16" ref="C54:J55">IF(D135=1,"●","")</f>
      </c>
      <c r="D54" s="180">
        <f t="shared" si="16"/>
      </c>
      <c r="E54" s="181">
        <f t="shared" si="16"/>
      </c>
      <c r="F54" s="182">
        <f t="shared" si="16"/>
      </c>
      <c r="G54" s="180">
        <f t="shared" si="16"/>
      </c>
      <c r="H54" s="180">
        <f t="shared" si="16"/>
      </c>
      <c r="I54" s="180">
        <f t="shared" si="16"/>
      </c>
      <c r="J54" s="181">
        <f t="shared" si="16"/>
      </c>
    </row>
    <row r="55" spans="1:10" ht="54.75" customHeight="1" thickBot="1" thickTop="1">
      <c r="A55" s="177">
        <v>34</v>
      </c>
      <c r="B55" s="178" t="s">
        <v>94</v>
      </c>
      <c r="C55" s="179">
        <f t="shared" si="16"/>
      </c>
      <c r="D55" s="180">
        <f t="shared" si="16"/>
      </c>
      <c r="E55" s="181">
        <f t="shared" si="16"/>
      </c>
      <c r="F55" s="182">
        <f t="shared" si="16"/>
      </c>
      <c r="G55" s="180">
        <f t="shared" si="16"/>
      </c>
      <c r="H55" s="180">
        <f t="shared" si="16"/>
      </c>
      <c r="I55" s="180">
        <f t="shared" si="16"/>
      </c>
      <c r="J55" s="181">
        <f t="shared" si="16"/>
      </c>
    </row>
    <row r="56" spans="1:10" ht="54.75" customHeight="1" thickBot="1" thickTop="1">
      <c r="A56" s="177">
        <v>35</v>
      </c>
      <c r="B56" s="178" t="s">
        <v>54</v>
      </c>
      <c r="C56" s="179">
        <f aca="true" t="shared" si="17" ref="C56:J57">IF(D137=1,"●","")</f>
      </c>
      <c r="D56" s="180">
        <f t="shared" si="17"/>
      </c>
      <c r="E56" s="181">
        <f t="shared" si="17"/>
      </c>
      <c r="F56" s="182">
        <f t="shared" si="17"/>
      </c>
      <c r="G56" s="180">
        <f t="shared" si="17"/>
      </c>
      <c r="H56" s="180">
        <f t="shared" si="17"/>
      </c>
      <c r="I56" s="180">
        <f t="shared" si="17"/>
      </c>
      <c r="J56" s="181">
        <f t="shared" si="17"/>
      </c>
    </row>
    <row r="57" spans="1:10" ht="54.75" customHeight="1" thickBot="1" thickTop="1">
      <c r="A57" s="177">
        <v>36</v>
      </c>
      <c r="B57" s="178" t="s">
        <v>95</v>
      </c>
      <c r="C57" s="179">
        <f t="shared" si="17"/>
      </c>
      <c r="D57" s="180">
        <f t="shared" si="17"/>
      </c>
      <c r="E57" s="181">
        <f t="shared" si="17"/>
      </c>
      <c r="F57" s="182">
        <f t="shared" si="17"/>
      </c>
      <c r="G57" s="180">
        <f t="shared" si="17"/>
      </c>
      <c r="H57" s="180">
        <f t="shared" si="17"/>
      </c>
      <c r="I57" s="180">
        <f t="shared" si="17"/>
      </c>
      <c r="J57" s="181">
        <f t="shared" si="17"/>
      </c>
    </row>
    <row r="58" spans="1:10" s="97" customFormat="1" ht="54.75" customHeight="1" thickBot="1" thickTop="1">
      <c r="A58" s="414" t="s">
        <v>250</v>
      </c>
      <c r="B58" s="415"/>
      <c r="C58" s="415"/>
      <c r="D58" s="415"/>
      <c r="E58" s="415"/>
      <c r="F58" s="415"/>
      <c r="G58" s="415"/>
      <c r="H58" s="415"/>
      <c r="I58" s="415"/>
      <c r="J58" s="416"/>
    </row>
    <row r="59" spans="1:10" ht="54.75" customHeight="1" thickBot="1" thickTop="1">
      <c r="A59" s="177">
        <v>37</v>
      </c>
      <c r="B59" s="178" t="s">
        <v>55</v>
      </c>
      <c r="C59" s="179">
        <f aca="true" t="shared" si="18" ref="C59:J59">IF(D139=1,"●","")</f>
      </c>
      <c r="D59" s="180">
        <f t="shared" si="18"/>
      </c>
      <c r="E59" s="181">
        <f t="shared" si="18"/>
      </c>
      <c r="F59" s="182">
        <f t="shared" si="18"/>
      </c>
      <c r="G59" s="180">
        <f t="shared" si="18"/>
      </c>
      <c r="H59" s="180">
        <f t="shared" si="18"/>
      </c>
      <c r="I59" s="180">
        <f t="shared" si="18"/>
      </c>
      <c r="J59" s="181">
        <f t="shared" si="18"/>
      </c>
    </row>
    <row r="60" spans="1:10" ht="54.75" customHeight="1" thickBot="1" thickTop="1">
      <c r="A60" s="177">
        <v>38</v>
      </c>
      <c r="B60" s="178" t="s">
        <v>56</v>
      </c>
      <c r="C60" s="179">
        <f aca="true" t="shared" si="19" ref="C60:J60">IF(D140=1,"●","")</f>
      </c>
      <c r="D60" s="180">
        <f t="shared" si="19"/>
      </c>
      <c r="E60" s="181">
        <f t="shared" si="19"/>
      </c>
      <c r="F60" s="182">
        <f t="shared" si="19"/>
      </c>
      <c r="G60" s="180">
        <f t="shared" si="19"/>
      </c>
      <c r="H60" s="180">
        <f t="shared" si="19"/>
      </c>
      <c r="I60" s="180">
        <f t="shared" si="19"/>
      </c>
      <c r="J60" s="181">
        <f t="shared" si="19"/>
      </c>
    </row>
    <row r="61" spans="1:10" s="97" customFormat="1" ht="54.75" customHeight="1" thickBot="1" thickTop="1">
      <c r="A61" s="414" t="s">
        <v>251</v>
      </c>
      <c r="B61" s="415"/>
      <c r="C61" s="415"/>
      <c r="D61" s="415"/>
      <c r="E61" s="415"/>
      <c r="F61" s="415"/>
      <c r="G61" s="415"/>
      <c r="H61" s="415"/>
      <c r="I61" s="415"/>
      <c r="J61" s="416"/>
    </row>
    <row r="62" spans="1:10" s="97" customFormat="1" ht="54.75" customHeight="1" thickBot="1" thickTop="1">
      <c r="A62" s="414" t="s">
        <v>252</v>
      </c>
      <c r="B62" s="415"/>
      <c r="C62" s="415"/>
      <c r="D62" s="415"/>
      <c r="E62" s="415"/>
      <c r="F62" s="415"/>
      <c r="G62" s="415"/>
      <c r="H62" s="415"/>
      <c r="I62" s="415"/>
      <c r="J62" s="416"/>
    </row>
    <row r="63" spans="1:10" ht="54.75" customHeight="1" thickBot="1" thickTop="1">
      <c r="A63" s="177">
        <v>39</v>
      </c>
      <c r="B63" s="178" t="s">
        <v>57</v>
      </c>
      <c r="C63" s="179">
        <f aca="true" t="shared" si="20" ref="C63:J64">IF(D141=1,"●","")</f>
      </c>
      <c r="D63" s="180">
        <f t="shared" si="20"/>
      </c>
      <c r="E63" s="181">
        <f t="shared" si="20"/>
      </c>
      <c r="F63" s="182">
        <f t="shared" si="20"/>
      </c>
      <c r="G63" s="180">
        <f t="shared" si="20"/>
      </c>
      <c r="H63" s="180">
        <f t="shared" si="20"/>
      </c>
      <c r="I63" s="180">
        <f t="shared" si="20"/>
      </c>
      <c r="J63" s="181">
        <f t="shared" si="20"/>
      </c>
    </row>
    <row r="64" spans="1:10" ht="54.75" customHeight="1" thickBot="1" thickTop="1">
      <c r="A64" s="177">
        <v>40</v>
      </c>
      <c r="B64" s="178" t="s">
        <v>58</v>
      </c>
      <c r="C64" s="179">
        <f t="shared" si="20"/>
      </c>
      <c r="D64" s="180">
        <f t="shared" si="20"/>
      </c>
      <c r="E64" s="181">
        <f t="shared" si="20"/>
      </c>
      <c r="F64" s="182">
        <f t="shared" si="20"/>
      </c>
      <c r="G64" s="180">
        <f t="shared" si="20"/>
      </c>
      <c r="H64" s="180">
        <f t="shared" si="20"/>
      </c>
      <c r="I64" s="180">
        <f t="shared" si="20"/>
      </c>
      <c r="J64" s="181">
        <f t="shared" si="20"/>
      </c>
    </row>
    <row r="65" spans="1:10" ht="54.75" customHeight="1" thickBot="1" thickTop="1">
      <c r="A65" s="177">
        <v>41</v>
      </c>
      <c r="B65" s="178" t="s">
        <v>96</v>
      </c>
      <c r="C65" s="179">
        <f aca="true" t="shared" si="21" ref="C65:J65">IF(D143=1,"●","")</f>
      </c>
      <c r="D65" s="180">
        <f t="shared" si="21"/>
      </c>
      <c r="E65" s="181">
        <f t="shared" si="21"/>
      </c>
      <c r="F65" s="182">
        <f t="shared" si="21"/>
      </c>
      <c r="G65" s="180">
        <f t="shared" si="21"/>
      </c>
      <c r="H65" s="180">
        <f t="shared" si="21"/>
      </c>
      <c r="I65" s="180">
        <f t="shared" si="21"/>
      </c>
      <c r="J65" s="181">
        <f t="shared" si="21"/>
      </c>
    </row>
    <row r="66" spans="1:10" s="97" customFormat="1" ht="54.75" customHeight="1" thickBot="1" thickTop="1">
      <c r="A66" s="414" t="s">
        <v>253</v>
      </c>
      <c r="B66" s="415"/>
      <c r="C66" s="415"/>
      <c r="D66" s="415"/>
      <c r="E66" s="415"/>
      <c r="F66" s="415"/>
      <c r="G66" s="415"/>
      <c r="H66" s="415"/>
      <c r="I66" s="415"/>
      <c r="J66" s="416"/>
    </row>
    <row r="67" spans="1:10" ht="54.75" customHeight="1" thickBot="1" thickTop="1">
      <c r="A67" s="177">
        <v>42</v>
      </c>
      <c r="B67" s="178" t="s">
        <v>97</v>
      </c>
      <c r="C67" s="179">
        <f aca="true" t="shared" si="22" ref="C67:J68">IF(D144=1,"●","")</f>
      </c>
      <c r="D67" s="180">
        <f t="shared" si="22"/>
      </c>
      <c r="E67" s="181">
        <f t="shared" si="22"/>
      </c>
      <c r="F67" s="182">
        <f t="shared" si="22"/>
      </c>
      <c r="G67" s="180">
        <f t="shared" si="22"/>
      </c>
      <c r="H67" s="180">
        <f t="shared" si="22"/>
      </c>
      <c r="I67" s="180">
        <f t="shared" si="22"/>
      </c>
      <c r="J67" s="181">
        <f t="shared" si="22"/>
      </c>
    </row>
    <row r="68" spans="1:10" ht="54.75" customHeight="1" thickBot="1" thickTop="1">
      <c r="A68" s="177">
        <v>43</v>
      </c>
      <c r="B68" s="178" t="s">
        <v>59</v>
      </c>
      <c r="C68" s="179">
        <f t="shared" si="22"/>
      </c>
      <c r="D68" s="180">
        <f t="shared" si="22"/>
      </c>
      <c r="E68" s="181">
        <f t="shared" si="22"/>
      </c>
      <c r="F68" s="182">
        <f t="shared" si="22"/>
      </c>
      <c r="G68" s="180">
        <f t="shared" si="22"/>
      </c>
      <c r="H68" s="180">
        <f t="shared" si="22"/>
      </c>
      <c r="I68" s="180">
        <f t="shared" si="22"/>
      </c>
      <c r="J68" s="181">
        <f t="shared" si="22"/>
      </c>
    </row>
    <row r="69" spans="1:10" ht="54.75" customHeight="1" thickBot="1" thickTop="1">
      <c r="A69" s="177">
        <v>44</v>
      </c>
      <c r="B69" s="178" t="s">
        <v>60</v>
      </c>
      <c r="C69" s="179">
        <f aca="true" t="shared" si="23" ref="C69:J69">IF(D146=1,"●","")</f>
      </c>
      <c r="D69" s="180">
        <f t="shared" si="23"/>
      </c>
      <c r="E69" s="181">
        <f t="shared" si="23"/>
      </c>
      <c r="F69" s="182">
        <f t="shared" si="23"/>
      </c>
      <c r="G69" s="180">
        <f t="shared" si="23"/>
      </c>
      <c r="H69" s="180">
        <f t="shared" si="23"/>
      </c>
      <c r="I69" s="180">
        <f t="shared" si="23"/>
      </c>
      <c r="J69" s="181">
        <f t="shared" si="23"/>
      </c>
    </row>
    <row r="70" spans="1:10" s="97" customFormat="1" ht="54.75" customHeight="1" thickBot="1" thickTop="1">
      <c r="A70" s="414" t="s">
        <v>254</v>
      </c>
      <c r="B70" s="415"/>
      <c r="C70" s="415"/>
      <c r="D70" s="415"/>
      <c r="E70" s="415"/>
      <c r="F70" s="415"/>
      <c r="G70" s="415"/>
      <c r="H70" s="415"/>
      <c r="I70" s="415"/>
      <c r="J70" s="416"/>
    </row>
    <row r="71" spans="1:10" ht="54.75" customHeight="1" thickBot="1" thickTop="1">
      <c r="A71" s="177">
        <v>45</v>
      </c>
      <c r="B71" s="178" t="s">
        <v>98</v>
      </c>
      <c r="C71" s="179">
        <f aca="true" t="shared" si="24" ref="C71:J71">IF(D147=1,"●","")</f>
      </c>
      <c r="D71" s="180">
        <f t="shared" si="24"/>
      </c>
      <c r="E71" s="181">
        <f t="shared" si="24"/>
      </c>
      <c r="F71" s="182">
        <f t="shared" si="24"/>
      </c>
      <c r="G71" s="180">
        <f t="shared" si="24"/>
      </c>
      <c r="H71" s="180">
        <f t="shared" si="24"/>
      </c>
      <c r="I71" s="180">
        <f t="shared" si="24"/>
      </c>
      <c r="J71" s="181">
        <f t="shared" si="24"/>
      </c>
    </row>
    <row r="72" spans="1:10" s="97" customFormat="1" ht="54.75" customHeight="1" thickBot="1" thickTop="1">
      <c r="A72" s="414" t="s">
        <v>255</v>
      </c>
      <c r="B72" s="415"/>
      <c r="C72" s="415"/>
      <c r="D72" s="415"/>
      <c r="E72" s="415"/>
      <c r="F72" s="415"/>
      <c r="G72" s="415"/>
      <c r="H72" s="415"/>
      <c r="I72" s="415"/>
      <c r="J72" s="416"/>
    </row>
    <row r="73" spans="1:10" ht="54.75" customHeight="1" thickBot="1" thickTop="1">
      <c r="A73" s="177">
        <v>46</v>
      </c>
      <c r="B73" s="178" t="s">
        <v>61</v>
      </c>
      <c r="C73" s="179">
        <f aca="true" t="shared" si="25" ref="C73:J74">IF(D148=1,"●","")</f>
      </c>
      <c r="D73" s="180">
        <f t="shared" si="25"/>
      </c>
      <c r="E73" s="181">
        <f t="shared" si="25"/>
      </c>
      <c r="F73" s="182">
        <f t="shared" si="25"/>
      </c>
      <c r="G73" s="180">
        <f t="shared" si="25"/>
      </c>
      <c r="H73" s="180">
        <f t="shared" si="25"/>
      </c>
      <c r="I73" s="180">
        <f t="shared" si="25"/>
      </c>
      <c r="J73" s="181">
        <f t="shared" si="25"/>
      </c>
    </row>
    <row r="74" spans="1:10" ht="54.75" customHeight="1" thickBot="1" thickTop="1">
      <c r="A74" s="177">
        <v>47</v>
      </c>
      <c r="B74" s="178" t="s">
        <v>62</v>
      </c>
      <c r="C74" s="179">
        <f t="shared" si="25"/>
      </c>
      <c r="D74" s="180">
        <f t="shared" si="25"/>
      </c>
      <c r="E74" s="181">
        <f t="shared" si="25"/>
      </c>
      <c r="F74" s="182">
        <f t="shared" si="25"/>
      </c>
      <c r="G74" s="180">
        <f t="shared" si="25"/>
      </c>
      <c r="H74" s="180">
        <f t="shared" si="25"/>
      </c>
      <c r="I74" s="180">
        <f t="shared" si="25"/>
      </c>
      <c r="J74" s="181">
        <f t="shared" si="25"/>
      </c>
    </row>
    <row r="75" spans="1:10" s="97" customFormat="1" ht="54.75" customHeight="1" thickBot="1" thickTop="1">
      <c r="A75" s="414" t="s">
        <v>256</v>
      </c>
      <c r="B75" s="415"/>
      <c r="C75" s="415"/>
      <c r="D75" s="415"/>
      <c r="E75" s="415"/>
      <c r="F75" s="415"/>
      <c r="G75" s="415"/>
      <c r="H75" s="415"/>
      <c r="I75" s="415"/>
      <c r="J75" s="416"/>
    </row>
    <row r="76" spans="1:10" s="97" customFormat="1" ht="54.75" customHeight="1" thickBot="1" thickTop="1">
      <c r="A76" s="414" t="s">
        <v>257</v>
      </c>
      <c r="B76" s="415"/>
      <c r="C76" s="415"/>
      <c r="D76" s="415"/>
      <c r="E76" s="415"/>
      <c r="F76" s="415"/>
      <c r="G76" s="415"/>
      <c r="H76" s="415"/>
      <c r="I76" s="415"/>
      <c r="J76" s="416"/>
    </row>
    <row r="77" spans="1:10" ht="54.75" customHeight="1" thickBot="1" thickTop="1">
      <c r="A77" s="177">
        <v>48</v>
      </c>
      <c r="B77" s="178" t="s">
        <v>63</v>
      </c>
      <c r="C77" s="179">
        <f aca="true" t="shared" si="26" ref="C77:J77">IF(D150=1,"●","")</f>
      </c>
      <c r="D77" s="180">
        <f t="shared" si="26"/>
      </c>
      <c r="E77" s="181">
        <f t="shared" si="26"/>
      </c>
      <c r="F77" s="182">
        <f t="shared" si="26"/>
      </c>
      <c r="G77" s="180">
        <f t="shared" si="26"/>
      </c>
      <c r="H77" s="180">
        <f t="shared" si="26"/>
      </c>
      <c r="I77" s="180">
        <f t="shared" si="26"/>
      </c>
      <c r="J77" s="181">
        <f t="shared" si="26"/>
      </c>
    </row>
    <row r="78" spans="1:10" s="97" customFormat="1" ht="54.75" customHeight="1" thickBot="1" thickTop="1">
      <c r="A78" s="414" t="s">
        <v>264</v>
      </c>
      <c r="B78" s="415"/>
      <c r="C78" s="415"/>
      <c r="D78" s="415"/>
      <c r="E78" s="415"/>
      <c r="F78" s="415"/>
      <c r="G78" s="415"/>
      <c r="H78" s="415"/>
      <c r="I78" s="415"/>
      <c r="J78" s="416"/>
    </row>
    <row r="79" spans="1:10" ht="54.75" customHeight="1" thickBot="1" thickTop="1">
      <c r="A79" s="177">
        <v>49</v>
      </c>
      <c r="B79" s="178" t="s">
        <v>64</v>
      </c>
      <c r="C79" s="179">
        <f aca="true" t="shared" si="27" ref="C79:J81">IF(D151=1,"●","")</f>
      </c>
      <c r="D79" s="180">
        <f t="shared" si="27"/>
      </c>
      <c r="E79" s="181">
        <f t="shared" si="27"/>
      </c>
      <c r="F79" s="182">
        <f t="shared" si="27"/>
      </c>
      <c r="G79" s="180">
        <f t="shared" si="27"/>
      </c>
      <c r="H79" s="180">
        <f t="shared" si="27"/>
      </c>
      <c r="I79" s="180">
        <f t="shared" si="27"/>
      </c>
      <c r="J79" s="181">
        <f t="shared" si="27"/>
      </c>
    </row>
    <row r="80" spans="1:10" ht="54.75" customHeight="1" thickBot="1" thickTop="1">
      <c r="A80" s="177">
        <v>50</v>
      </c>
      <c r="B80" s="178" t="s">
        <v>65</v>
      </c>
      <c r="C80" s="179">
        <f t="shared" si="27"/>
      </c>
      <c r="D80" s="180">
        <f t="shared" si="27"/>
      </c>
      <c r="E80" s="181">
        <f t="shared" si="27"/>
      </c>
      <c r="F80" s="182">
        <f t="shared" si="27"/>
      </c>
      <c r="G80" s="180">
        <f t="shared" si="27"/>
      </c>
      <c r="H80" s="180">
        <f t="shared" si="27"/>
      </c>
      <c r="I80" s="180">
        <f t="shared" si="27"/>
      </c>
      <c r="J80" s="181">
        <f t="shared" si="27"/>
      </c>
    </row>
    <row r="81" spans="1:10" ht="54.75" customHeight="1" thickBot="1" thickTop="1">
      <c r="A81" s="177">
        <v>51</v>
      </c>
      <c r="B81" s="178" t="s">
        <v>99</v>
      </c>
      <c r="C81" s="179">
        <f t="shared" si="27"/>
      </c>
      <c r="D81" s="180">
        <f t="shared" si="27"/>
      </c>
      <c r="E81" s="181">
        <f t="shared" si="27"/>
      </c>
      <c r="F81" s="182">
        <f t="shared" si="27"/>
      </c>
      <c r="G81" s="180">
        <f t="shared" si="27"/>
      </c>
      <c r="H81" s="180">
        <f t="shared" si="27"/>
      </c>
      <c r="I81" s="180">
        <f t="shared" si="27"/>
      </c>
      <c r="J81" s="181">
        <f t="shared" si="27"/>
      </c>
    </row>
    <row r="82" spans="1:10" ht="54.75" customHeight="1" thickBot="1" thickTop="1">
      <c r="A82" s="177">
        <v>52</v>
      </c>
      <c r="B82" s="178" t="s">
        <v>66</v>
      </c>
      <c r="C82" s="179">
        <f aca="true" t="shared" si="28" ref="C82:J82">IF(D154=1,"●","")</f>
      </c>
      <c r="D82" s="180">
        <f t="shared" si="28"/>
      </c>
      <c r="E82" s="181">
        <f t="shared" si="28"/>
      </c>
      <c r="F82" s="182">
        <f t="shared" si="28"/>
      </c>
      <c r="G82" s="180">
        <f t="shared" si="28"/>
      </c>
      <c r="H82" s="180">
        <f t="shared" si="28"/>
      </c>
      <c r="I82" s="180">
        <f t="shared" si="28"/>
      </c>
      <c r="J82" s="181">
        <f t="shared" si="28"/>
      </c>
    </row>
    <row r="83" spans="1:10" s="97" customFormat="1" ht="54.75" customHeight="1" thickBot="1" thickTop="1">
      <c r="A83" s="414" t="s">
        <v>426</v>
      </c>
      <c r="B83" s="415"/>
      <c r="C83" s="415"/>
      <c r="D83" s="415"/>
      <c r="E83" s="415"/>
      <c r="F83" s="415"/>
      <c r="G83" s="415"/>
      <c r="H83" s="415"/>
      <c r="I83" s="415"/>
      <c r="J83" s="416"/>
    </row>
    <row r="84" spans="1:10" ht="54.75" customHeight="1" thickBot="1" thickTop="1">
      <c r="A84" s="177">
        <v>53</v>
      </c>
      <c r="B84" s="178" t="s">
        <v>67</v>
      </c>
      <c r="C84" s="179">
        <f aca="true" t="shared" si="29" ref="C84:J84">IF(D155=1,"●","")</f>
      </c>
      <c r="D84" s="180">
        <f t="shared" si="29"/>
      </c>
      <c r="E84" s="181">
        <f t="shared" si="29"/>
      </c>
      <c r="F84" s="182">
        <f t="shared" si="29"/>
      </c>
      <c r="G84" s="180">
        <f t="shared" si="29"/>
      </c>
      <c r="H84" s="180">
        <f t="shared" si="29"/>
      </c>
      <c r="I84" s="180">
        <f t="shared" si="29"/>
      </c>
      <c r="J84" s="181">
        <f t="shared" si="29"/>
      </c>
    </row>
    <row r="85" spans="1:10" s="97" customFormat="1" ht="54.75" customHeight="1" thickBot="1" thickTop="1">
      <c r="A85" s="414" t="s">
        <v>498</v>
      </c>
      <c r="B85" s="415"/>
      <c r="C85" s="415"/>
      <c r="D85" s="415"/>
      <c r="E85" s="415"/>
      <c r="F85" s="415"/>
      <c r="G85" s="415"/>
      <c r="H85" s="415"/>
      <c r="I85" s="415"/>
      <c r="J85" s="416"/>
    </row>
    <row r="86" spans="1:10" s="97" customFormat="1" ht="54.75" customHeight="1" thickBot="1" thickTop="1">
      <c r="A86" s="414" t="s">
        <v>259</v>
      </c>
      <c r="B86" s="415"/>
      <c r="C86" s="415"/>
      <c r="D86" s="415"/>
      <c r="E86" s="415"/>
      <c r="F86" s="415"/>
      <c r="G86" s="415"/>
      <c r="H86" s="415"/>
      <c r="I86" s="415"/>
      <c r="J86" s="416"/>
    </row>
    <row r="87" spans="1:10" ht="54.75" customHeight="1" thickBot="1" thickTop="1">
      <c r="A87" s="177">
        <v>54</v>
      </c>
      <c r="B87" s="178" t="s">
        <v>68</v>
      </c>
      <c r="C87" s="179">
        <f aca="true" t="shared" si="30" ref="C87:J87">IF(D156=1,"●","")</f>
      </c>
      <c r="D87" s="180">
        <f t="shared" si="30"/>
      </c>
      <c r="E87" s="181">
        <f t="shared" si="30"/>
      </c>
      <c r="F87" s="182">
        <f t="shared" si="30"/>
      </c>
      <c r="G87" s="180">
        <f t="shared" si="30"/>
      </c>
      <c r="H87" s="180">
        <f t="shared" si="30"/>
      </c>
      <c r="I87" s="180">
        <f t="shared" si="30"/>
      </c>
      <c r="J87" s="181">
        <f t="shared" si="30"/>
      </c>
    </row>
    <row r="88" spans="1:10" ht="54.75" customHeight="1" thickBot="1" thickTop="1">
      <c r="A88" s="177">
        <v>55</v>
      </c>
      <c r="B88" s="178" t="s">
        <v>100</v>
      </c>
      <c r="C88" s="179">
        <f aca="true" t="shared" si="31" ref="C88:J88">IF(D157=1,"●","")</f>
      </c>
      <c r="D88" s="180">
        <f t="shared" si="31"/>
      </c>
      <c r="E88" s="181">
        <f t="shared" si="31"/>
      </c>
      <c r="F88" s="182">
        <f t="shared" si="31"/>
      </c>
      <c r="G88" s="180">
        <f t="shared" si="31"/>
      </c>
      <c r="H88" s="180">
        <f t="shared" si="31"/>
      </c>
      <c r="I88" s="180">
        <f t="shared" si="31"/>
      </c>
      <c r="J88" s="181">
        <f t="shared" si="31"/>
      </c>
    </row>
    <row r="89" spans="1:10" s="97" customFormat="1" ht="54.75" customHeight="1" thickBot="1" thickTop="1">
      <c r="A89" s="414" t="s">
        <v>260</v>
      </c>
      <c r="B89" s="415"/>
      <c r="C89" s="415"/>
      <c r="D89" s="415"/>
      <c r="E89" s="415"/>
      <c r="F89" s="415"/>
      <c r="G89" s="415"/>
      <c r="H89" s="415"/>
      <c r="I89" s="415"/>
      <c r="J89" s="416"/>
    </row>
    <row r="90" spans="1:10" ht="54.75" customHeight="1" thickBot="1" thickTop="1">
      <c r="A90" s="177">
        <v>56</v>
      </c>
      <c r="B90" s="178" t="s">
        <v>101</v>
      </c>
      <c r="C90" s="179">
        <f aca="true" t="shared" si="32" ref="C90:J91">IF(D158=1,"●","")</f>
      </c>
      <c r="D90" s="180">
        <f t="shared" si="32"/>
      </c>
      <c r="E90" s="181">
        <f t="shared" si="32"/>
      </c>
      <c r="F90" s="182">
        <f t="shared" si="32"/>
      </c>
      <c r="G90" s="180">
        <f t="shared" si="32"/>
      </c>
      <c r="H90" s="180">
        <f t="shared" si="32"/>
      </c>
      <c r="I90" s="180">
        <f t="shared" si="32"/>
      </c>
      <c r="J90" s="181">
        <f t="shared" si="32"/>
      </c>
    </row>
    <row r="91" spans="1:10" ht="54.75" customHeight="1" thickBot="1" thickTop="1">
      <c r="A91" s="177">
        <v>57</v>
      </c>
      <c r="B91" s="178" t="s">
        <v>102</v>
      </c>
      <c r="C91" s="179">
        <f t="shared" si="32"/>
      </c>
      <c r="D91" s="180">
        <f t="shared" si="32"/>
      </c>
      <c r="E91" s="181">
        <f t="shared" si="32"/>
      </c>
      <c r="F91" s="182">
        <f t="shared" si="32"/>
      </c>
      <c r="G91" s="180">
        <f t="shared" si="32"/>
      </c>
      <c r="H91" s="180">
        <f t="shared" si="32"/>
      </c>
      <c r="I91" s="180">
        <f t="shared" si="32"/>
      </c>
      <c r="J91" s="181">
        <f t="shared" si="32"/>
      </c>
    </row>
    <row r="92" spans="1:10" s="97" customFormat="1" ht="54.75" customHeight="1" thickBot="1" thickTop="1">
      <c r="A92" s="414" t="s">
        <v>261</v>
      </c>
      <c r="B92" s="415"/>
      <c r="C92" s="415"/>
      <c r="D92" s="415"/>
      <c r="E92" s="415"/>
      <c r="F92" s="415"/>
      <c r="G92" s="415"/>
      <c r="H92" s="415"/>
      <c r="I92" s="415"/>
      <c r="J92" s="416"/>
    </row>
    <row r="93" spans="1:10" ht="54.75" customHeight="1" thickBot="1" thickTop="1">
      <c r="A93" s="177">
        <v>58</v>
      </c>
      <c r="B93" s="178" t="s">
        <v>103</v>
      </c>
      <c r="C93" s="179">
        <f aca="true" t="shared" si="33" ref="C93:J93">IF(D160=1,"●","")</f>
      </c>
      <c r="D93" s="180">
        <f t="shared" si="33"/>
      </c>
      <c r="E93" s="181">
        <f t="shared" si="33"/>
      </c>
      <c r="F93" s="182">
        <f t="shared" si="33"/>
      </c>
      <c r="G93" s="180">
        <f t="shared" si="33"/>
      </c>
      <c r="H93" s="180">
        <f t="shared" si="33"/>
      </c>
      <c r="I93" s="180">
        <f t="shared" si="33"/>
      </c>
      <c r="J93" s="181">
        <f t="shared" si="33"/>
      </c>
    </row>
    <row r="94" spans="1:10" ht="54.75" customHeight="1" thickBot="1" thickTop="1">
      <c r="A94" s="417" t="s">
        <v>533</v>
      </c>
      <c r="B94" s="418"/>
      <c r="C94" s="418"/>
      <c r="D94" s="418"/>
      <c r="E94" s="418"/>
      <c r="F94" s="418"/>
      <c r="G94" s="418"/>
      <c r="H94" s="418"/>
      <c r="I94" s="418"/>
      <c r="J94" s="419"/>
    </row>
    <row r="95" spans="1:10" ht="54.75" customHeight="1" thickBot="1" thickTop="1">
      <c r="A95" s="417" t="s">
        <v>262</v>
      </c>
      <c r="B95" s="418"/>
      <c r="C95" s="418"/>
      <c r="D95" s="418"/>
      <c r="E95" s="418"/>
      <c r="F95" s="418"/>
      <c r="G95" s="418"/>
      <c r="H95" s="418"/>
      <c r="I95" s="418"/>
      <c r="J95" s="419"/>
    </row>
    <row r="96" spans="1:10" ht="54.75" customHeight="1" thickBot="1" thickTop="1">
      <c r="A96" s="177">
        <v>59</v>
      </c>
      <c r="B96" s="178" t="s">
        <v>104</v>
      </c>
      <c r="C96" s="179">
        <f aca="true" t="shared" si="34" ref="C96:J97">IF(D161=1,"●","")</f>
      </c>
      <c r="D96" s="180">
        <f t="shared" si="34"/>
      </c>
      <c r="E96" s="181">
        <f t="shared" si="34"/>
      </c>
      <c r="F96" s="182">
        <f t="shared" si="34"/>
      </c>
      <c r="G96" s="180">
        <f t="shared" si="34"/>
      </c>
      <c r="H96" s="180">
        <f t="shared" si="34"/>
      </c>
      <c r="I96" s="180">
        <f t="shared" si="34"/>
      </c>
      <c r="J96" s="181">
        <f t="shared" si="34"/>
      </c>
    </row>
    <row r="97" spans="1:10" ht="54.75" customHeight="1" thickBot="1" thickTop="1">
      <c r="A97" s="177">
        <v>60</v>
      </c>
      <c r="B97" s="178" t="s">
        <v>499</v>
      </c>
      <c r="C97" s="179">
        <f t="shared" si="34"/>
      </c>
      <c r="D97" s="180">
        <f t="shared" si="34"/>
      </c>
      <c r="E97" s="181">
        <f t="shared" si="34"/>
      </c>
      <c r="F97" s="182">
        <f t="shared" si="34"/>
      </c>
      <c r="G97" s="180">
        <f t="shared" si="34"/>
      </c>
      <c r="H97" s="180">
        <f t="shared" si="34"/>
      </c>
      <c r="I97" s="180">
        <f t="shared" si="34"/>
      </c>
      <c r="J97" s="181">
        <f t="shared" si="34"/>
      </c>
    </row>
    <row r="98" spans="1:10" ht="54.75" customHeight="1" thickBot="1" thickTop="1">
      <c r="A98" s="417" t="s">
        <v>263</v>
      </c>
      <c r="B98" s="418"/>
      <c r="C98" s="418"/>
      <c r="D98" s="418"/>
      <c r="E98" s="418"/>
      <c r="F98" s="418"/>
      <c r="G98" s="418"/>
      <c r="H98" s="418"/>
      <c r="I98" s="418"/>
      <c r="J98" s="419"/>
    </row>
    <row r="99" spans="1:10" ht="54.75" customHeight="1" thickBot="1" thickTop="1">
      <c r="A99" s="177">
        <v>61</v>
      </c>
      <c r="B99" s="178" t="s">
        <v>69</v>
      </c>
      <c r="C99" s="179">
        <f aca="true" t="shared" si="35" ref="C99:J100">IF(D163=1,"●","")</f>
      </c>
      <c r="D99" s="180">
        <f t="shared" si="35"/>
      </c>
      <c r="E99" s="181">
        <f t="shared" si="35"/>
      </c>
      <c r="F99" s="182">
        <f t="shared" si="35"/>
      </c>
      <c r="G99" s="180">
        <f t="shared" si="35"/>
      </c>
      <c r="H99" s="180">
        <f t="shared" si="35"/>
      </c>
      <c r="I99" s="180">
        <f t="shared" si="35"/>
      </c>
      <c r="J99" s="181">
        <f t="shared" si="35"/>
      </c>
    </row>
    <row r="100" spans="1:10" ht="54.75" customHeight="1" thickBot="1" thickTop="1">
      <c r="A100" s="177">
        <v>62</v>
      </c>
      <c r="B100" s="178" t="s">
        <v>105</v>
      </c>
      <c r="C100" s="179">
        <f t="shared" si="35"/>
      </c>
      <c r="D100" s="180">
        <f t="shared" si="35"/>
      </c>
      <c r="E100" s="181">
        <f t="shared" si="35"/>
      </c>
      <c r="F100" s="182">
        <f t="shared" si="35"/>
      </c>
      <c r="G100" s="180">
        <f t="shared" si="35"/>
      </c>
      <c r="H100" s="180">
        <f t="shared" si="35"/>
      </c>
      <c r="I100" s="180">
        <f t="shared" si="35"/>
      </c>
      <c r="J100" s="181">
        <f t="shared" si="35"/>
      </c>
    </row>
    <row r="101" spans="1:2" s="171" customFormat="1" ht="66.75" customHeight="1" thickTop="1">
      <c r="A101" s="184"/>
      <c r="B101" s="185"/>
    </row>
    <row r="102" spans="1:11" s="171" customFormat="1" ht="66.75" customHeight="1" hidden="1">
      <c r="A102" s="184"/>
      <c r="B102" s="184"/>
      <c r="D102" s="186" t="s">
        <v>500</v>
      </c>
      <c r="E102" s="186" t="s">
        <v>501</v>
      </c>
      <c r="F102" s="187" t="s">
        <v>502</v>
      </c>
      <c r="G102" s="188" t="s">
        <v>503</v>
      </c>
      <c r="H102" s="186" t="s">
        <v>504</v>
      </c>
      <c r="I102" s="186" t="s">
        <v>505</v>
      </c>
      <c r="J102" s="186" t="s">
        <v>506</v>
      </c>
      <c r="K102" s="186" t="s">
        <v>507</v>
      </c>
    </row>
    <row r="103" spans="1:11" s="193" customFormat="1" ht="66.75" customHeight="1" hidden="1">
      <c r="A103" s="189"/>
      <c r="B103" s="189"/>
      <c r="C103" s="190">
        <v>1</v>
      </c>
      <c r="D103" s="191">
        <f>COUNTIF('隠しシート（記入不要）'!A3:B3,1)</f>
        <v>0</v>
      </c>
      <c r="E103" s="191">
        <f>COUNTIF('隠しシート（記入不要）'!A3:B3,2)</f>
        <v>0</v>
      </c>
      <c r="F103" s="192">
        <f>COUNTIF('隠しシート（記入不要）'!A3:B3,3)</f>
        <v>0</v>
      </c>
      <c r="G103" s="191">
        <f>COUNTIF('隠しシート（記入不要）'!A4:B4,1)</f>
        <v>0</v>
      </c>
      <c r="H103" s="191">
        <f>COUNTIF('隠しシート（記入不要）'!A4:B4,2)</f>
        <v>0</v>
      </c>
      <c r="I103" s="191">
        <f>COUNTIF('隠しシート（記入不要）'!A4:B4,3)</f>
        <v>0</v>
      </c>
      <c r="J103" s="191">
        <f>COUNTIF('隠しシート（記入不要）'!A4:B4,4)</f>
        <v>0</v>
      </c>
      <c r="K103" s="191">
        <f>COUNTIF('隠しシート（記入不要）'!A4:B4,5)</f>
        <v>0</v>
      </c>
    </row>
    <row r="104" spans="1:11" s="193" customFormat="1" ht="66.75" customHeight="1" hidden="1">
      <c r="A104" s="189"/>
      <c r="B104" s="189"/>
      <c r="C104" s="190">
        <v>2</v>
      </c>
      <c r="D104" s="191">
        <f>COUNTIF('隠しシート（記入不要）'!C3:D3,1)</f>
        <v>0</v>
      </c>
      <c r="E104" s="191">
        <f>COUNTIF('隠しシート（記入不要）'!C3:D3,2)</f>
        <v>0</v>
      </c>
      <c r="F104" s="192">
        <f>COUNTIF('隠しシート（記入不要）'!C3:D3,3)</f>
        <v>0</v>
      </c>
      <c r="G104" s="191">
        <f>COUNTIF('隠しシート（記入不要）'!C4:D4,1)</f>
        <v>0</v>
      </c>
      <c r="H104" s="191">
        <f>COUNTIF('隠しシート（記入不要）'!C4:D4,2)</f>
        <v>0</v>
      </c>
      <c r="I104" s="191">
        <f>COUNTIF('隠しシート（記入不要）'!C4:D4,3)</f>
        <v>0</v>
      </c>
      <c r="J104" s="191">
        <f>COUNTIF('隠しシート（記入不要）'!C4:D4,4)</f>
        <v>0</v>
      </c>
      <c r="K104" s="194">
        <f>COUNTIF('隠しシート（記入不要）'!C4:D4,5)</f>
        <v>0</v>
      </c>
    </row>
    <row r="105" spans="1:11" s="193" customFormat="1" ht="66.75" customHeight="1" hidden="1">
      <c r="A105" s="189"/>
      <c r="B105" s="189"/>
      <c r="C105" s="190">
        <v>3</v>
      </c>
      <c r="D105" s="191">
        <f>COUNTIF('隠しシート（記入不要）'!E3:F3,1)</f>
        <v>0</v>
      </c>
      <c r="E105" s="191">
        <f>COUNTIF('隠しシート（記入不要）'!E3:F3,2)</f>
        <v>0</v>
      </c>
      <c r="F105" s="192">
        <f>COUNTIF('隠しシート（記入不要）'!E3:F3,3)</f>
        <v>0</v>
      </c>
      <c r="G105" s="191">
        <f>COUNTIF('隠しシート（記入不要）'!E4:F4,1)</f>
        <v>0</v>
      </c>
      <c r="H105" s="191">
        <f>COUNTIF('隠しシート（記入不要）'!E4:F4,2)</f>
        <v>0</v>
      </c>
      <c r="I105" s="191">
        <f>COUNTIF('隠しシート（記入不要）'!E4:F4,3)</f>
        <v>0</v>
      </c>
      <c r="J105" s="191">
        <f>COUNTIF('隠しシート（記入不要）'!E4:F4,4)</f>
        <v>0</v>
      </c>
      <c r="K105" s="191">
        <f>COUNTIF('隠しシート（記入不要）'!E4:F4,5)</f>
        <v>0</v>
      </c>
    </row>
    <row r="106" spans="1:11" s="193" customFormat="1" ht="66.75" customHeight="1" hidden="1">
      <c r="A106" s="189"/>
      <c r="B106" s="189"/>
      <c r="C106" s="190">
        <v>4</v>
      </c>
      <c r="D106" s="191">
        <f>COUNTIF('隠しシート（記入不要）'!G3:H3,1)</f>
        <v>0</v>
      </c>
      <c r="E106" s="191">
        <f>COUNTIF('隠しシート（記入不要）'!G3:H3,2)</f>
        <v>0</v>
      </c>
      <c r="F106" s="192">
        <f>COUNTIF('隠しシート（記入不要）'!G3:H3,3)</f>
        <v>0</v>
      </c>
      <c r="G106" s="191">
        <f>COUNTIF('隠しシート（記入不要）'!G4:H4,1)</f>
        <v>0</v>
      </c>
      <c r="H106" s="191">
        <f>COUNTIF('隠しシート（記入不要）'!G4:H4,2)</f>
        <v>0</v>
      </c>
      <c r="I106" s="191">
        <f>COUNTIF('隠しシート（記入不要）'!G4:H4,3)</f>
        <v>0</v>
      </c>
      <c r="J106" s="191">
        <f>COUNTIF('隠しシート（記入不要）'!G4:H4,4)</f>
        <v>0</v>
      </c>
      <c r="K106" s="191">
        <f>COUNTIF('隠しシート（記入不要）'!G4:H4,5)</f>
        <v>0</v>
      </c>
    </row>
    <row r="107" spans="1:11" s="193" customFormat="1" ht="66.75" customHeight="1" hidden="1">
      <c r="A107" s="189"/>
      <c r="B107" s="189"/>
      <c r="C107" s="190">
        <v>5</v>
      </c>
      <c r="D107" s="191">
        <f>COUNTIF('隠しシート（記入不要）'!I3:J3,1)</f>
        <v>0</v>
      </c>
      <c r="E107" s="191">
        <f>COUNTIF('隠しシート（記入不要）'!I3:J3,2)</f>
        <v>0</v>
      </c>
      <c r="F107" s="192">
        <f>COUNTIF('隠しシート（記入不要）'!I3:J3,3)</f>
        <v>0</v>
      </c>
      <c r="G107" s="191">
        <f>COUNTIF('隠しシート（記入不要）'!I4:J4,1)</f>
        <v>0</v>
      </c>
      <c r="H107" s="191">
        <f>COUNTIF('隠しシート（記入不要）'!I4:J4,2)</f>
        <v>0</v>
      </c>
      <c r="I107" s="191">
        <f>COUNTIF('隠しシート（記入不要）'!I4:J4,3)</f>
        <v>0</v>
      </c>
      <c r="J107" s="191">
        <f>COUNTIF('隠しシート（記入不要）'!I4:J4,4)</f>
        <v>0</v>
      </c>
      <c r="K107" s="191">
        <f>COUNTIF('隠しシート（記入不要）'!I4:J4,5)</f>
        <v>0</v>
      </c>
    </row>
    <row r="108" spans="1:11" s="193" customFormat="1" ht="66.75" customHeight="1" hidden="1">
      <c r="A108" s="189"/>
      <c r="B108" s="189"/>
      <c r="C108" s="190">
        <v>6</v>
      </c>
      <c r="D108" s="191">
        <f>COUNTIF('隠しシート（記入不要）'!K3:L3,1)</f>
        <v>0</v>
      </c>
      <c r="E108" s="191">
        <f>COUNTIF('隠しシート（記入不要）'!K3:L3,2)</f>
        <v>0</v>
      </c>
      <c r="F108" s="192">
        <f>COUNTIF('隠しシート（記入不要）'!K3:L3,3)</f>
        <v>0</v>
      </c>
      <c r="G108" s="191">
        <f>COUNTIF('隠しシート（記入不要）'!K4:L4,1)</f>
        <v>0</v>
      </c>
      <c r="H108" s="191">
        <f>COUNTIF('隠しシート（記入不要）'!K4:L4,2)</f>
        <v>0</v>
      </c>
      <c r="I108" s="191">
        <f>COUNTIF('隠しシート（記入不要）'!K4:L4,3)</f>
        <v>0</v>
      </c>
      <c r="J108" s="191">
        <f>COUNTIF('隠しシート（記入不要）'!K4:L4,4)</f>
        <v>0</v>
      </c>
      <c r="K108" s="191">
        <f>COUNTIF('隠しシート（記入不要）'!K4:L4,5)</f>
        <v>0</v>
      </c>
    </row>
    <row r="109" spans="1:11" s="193" customFormat="1" ht="66.75" customHeight="1" hidden="1">
      <c r="A109" s="189"/>
      <c r="B109" s="189"/>
      <c r="C109" s="190">
        <v>7</v>
      </c>
      <c r="D109" s="191">
        <f>COUNTIF('隠しシート（記入不要）'!M3:N3,1)</f>
        <v>0</v>
      </c>
      <c r="E109" s="191">
        <f>COUNTIF('隠しシート（記入不要）'!M3:N3,2)</f>
        <v>0</v>
      </c>
      <c r="F109" s="192">
        <f>COUNTIF('隠しシート（記入不要）'!M3:N3,3)</f>
        <v>0</v>
      </c>
      <c r="G109" s="191">
        <f>COUNTIF('隠しシート（記入不要）'!M4:N4,1)</f>
        <v>0</v>
      </c>
      <c r="H109" s="191">
        <f>COUNTIF('隠しシート（記入不要）'!M4:N4,2)</f>
        <v>0</v>
      </c>
      <c r="I109" s="191">
        <f>COUNTIF('隠しシート（記入不要）'!M4:N4,3)</f>
        <v>0</v>
      </c>
      <c r="J109" s="191">
        <f>COUNTIF('隠しシート（記入不要）'!M4:N4,4)</f>
        <v>0</v>
      </c>
      <c r="K109" s="191">
        <f>COUNTIF('隠しシート（記入不要）'!M4:N4,5)</f>
        <v>0</v>
      </c>
    </row>
    <row r="110" spans="1:11" s="193" customFormat="1" ht="66.75" customHeight="1" hidden="1">
      <c r="A110" s="189"/>
      <c r="B110" s="189"/>
      <c r="C110" s="190">
        <v>8</v>
      </c>
      <c r="D110" s="191">
        <f>COUNTIF('隠しシート（記入不要）'!O3:P3,1)</f>
        <v>0</v>
      </c>
      <c r="E110" s="191">
        <f>COUNTIF('隠しシート（記入不要）'!O3:P3,2)</f>
        <v>0</v>
      </c>
      <c r="F110" s="192">
        <f>COUNTIF('隠しシート（記入不要）'!O3:P3,3)</f>
        <v>0</v>
      </c>
      <c r="G110" s="191">
        <f>COUNTIF('隠しシート（記入不要）'!O4:P4,1)</f>
        <v>0</v>
      </c>
      <c r="H110" s="191">
        <f>COUNTIF('隠しシート（記入不要）'!O4:P4,2)</f>
        <v>0</v>
      </c>
      <c r="I110" s="191">
        <f>COUNTIF('隠しシート（記入不要）'!O4:P4,3)</f>
        <v>0</v>
      </c>
      <c r="J110" s="191">
        <f>COUNTIF('隠しシート（記入不要）'!O4:P4,4)</f>
        <v>0</v>
      </c>
      <c r="K110" s="191">
        <f>COUNTIF('隠しシート（記入不要）'!O4:P4,5)</f>
        <v>0</v>
      </c>
    </row>
    <row r="111" spans="1:11" s="193" customFormat="1" ht="66.75" customHeight="1" hidden="1">
      <c r="A111" s="189"/>
      <c r="B111" s="189"/>
      <c r="C111" s="190">
        <v>9</v>
      </c>
      <c r="D111" s="191">
        <f>COUNTIF('隠しシート（記入不要）'!Q3:R3,1)</f>
        <v>0</v>
      </c>
      <c r="E111" s="191">
        <f>COUNTIF('隠しシート（記入不要）'!Q3:R3,2)</f>
        <v>0</v>
      </c>
      <c r="F111" s="192">
        <f>COUNTIF('隠しシート（記入不要）'!Q3:R3,3)</f>
        <v>0</v>
      </c>
      <c r="G111" s="191">
        <f>COUNTIF('隠しシート（記入不要）'!Q4:R4,1)</f>
        <v>0</v>
      </c>
      <c r="H111" s="191">
        <f>COUNTIF('隠しシート（記入不要）'!Q4:R4,2)</f>
        <v>0</v>
      </c>
      <c r="I111" s="191">
        <f>COUNTIF('隠しシート（記入不要）'!Q4:R4,3)</f>
        <v>0</v>
      </c>
      <c r="J111" s="191">
        <f>COUNTIF('隠しシート（記入不要）'!Q4:R4,4)</f>
        <v>0</v>
      </c>
      <c r="K111" s="191">
        <f>COUNTIF('隠しシート（記入不要）'!Q4:R4,5)</f>
        <v>0</v>
      </c>
    </row>
    <row r="112" spans="1:11" s="193" customFormat="1" ht="66.75" customHeight="1" hidden="1">
      <c r="A112" s="189"/>
      <c r="B112" s="189"/>
      <c r="C112" s="190">
        <v>10</v>
      </c>
      <c r="D112" s="191">
        <f>COUNTIF('隠しシート（記入不要）'!S3:T3,1)</f>
        <v>0</v>
      </c>
      <c r="E112" s="191">
        <f>COUNTIF('隠しシート（記入不要）'!S3:T3,2)</f>
        <v>0</v>
      </c>
      <c r="F112" s="192">
        <f>COUNTIF('隠しシート（記入不要）'!S3:T3,3)</f>
        <v>0</v>
      </c>
      <c r="G112" s="191">
        <f>COUNTIF('隠しシート（記入不要）'!S4:T4,1)</f>
        <v>0</v>
      </c>
      <c r="H112" s="191">
        <f>COUNTIF('隠しシート（記入不要）'!S4:T4,2)</f>
        <v>0</v>
      </c>
      <c r="I112" s="191">
        <f>COUNTIF('隠しシート（記入不要）'!S4:T4,3)</f>
        <v>0</v>
      </c>
      <c r="J112" s="191">
        <f>COUNTIF('隠しシート（記入不要）'!S4:T4,4)</f>
        <v>0</v>
      </c>
      <c r="K112" s="191">
        <f>COUNTIF('隠しシート（記入不要）'!S4:T4,5)</f>
        <v>0</v>
      </c>
    </row>
    <row r="113" spans="1:11" s="193" customFormat="1" ht="66.75" customHeight="1" hidden="1">
      <c r="A113" s="189"/>
      <c r="B113" s="189"/>
      <c r="C113" s="190">
        <v>11</v>
      </c>
      <c r="D113" s="191">
        <f>COUNTIF('隠しシート（記入不要）'!U3:V3,1)</f>
        <v>0</v>
      </c>
      <c r="E113" s="191">
        <f>COUNTIF('隠しシート（記入不要）'!U3:V3,2)</f>
        <v>0</v>
      </c>
      <c r="F113" s="192">
        <f>COUNTIF('隠しシート（記入不要）'!U3:V3,3)</f>
        <v>0</v>
      </c>
      <c r="G113" s="191">
        <f>COUNTIF('隠しシート（記入不要）'!U4:V4,1)</f>
        <v>0</v>
      </c>
      <c r="H113" s="191">
        <f>COUNTIF('隠しシート（記入不要）'!U4:V4,2)</f>
        <v>0</v>
      </c>
      <c r="I113" s="191">
        <f>COUNTIF('隠しシート（記入不要）'!U4:V4,3)</f>
        <v>0</v>
      </c>
      <c r="J113" s="191">
        <f>COUNTIF('隠しシート（記入不要）'!U4:V4,4)</f>
        <v>0</v>
      </c>
      <c r="K113" s="191">
        <f>COUNTIF('隠しシート（記入不要）'!U4:V4,5)</f>
        <v>0</v>
      </c>
    </row>
    <row r="114" spans="1:11" s="193" customFormat="1" ht="66.75" customHeight="1" hidden="1">
      <c r="A114" s="189"/>
      <c r="B114" s="189"/>
      <c r="C114" s="190">
        <v>12</v>
      </c>
      <c r="D114" s="191">
        <f>COUNTIF('隠しシート（記入不要）'!W3:X3,1)</f>
        <v>0</v>
      </c>
      <c r="E114" s="191">
        <f>COUNTIF('隠しシート（記入不要）'!W3:X3,2)</f>
        <v>0</v>
      </c>
      <c r="F114" s="192">
        <f>COUNTIF('隠しシート（記入不要）'!W3:X3,3)</f>
        <v>0</v>
      </c>
      <c r="G114" s="191">
        <f>COUNTIF('隠しシート（記入不要）'!W4:X4,1)</f>
        <v>0</v>
      </c>
      <c r="H114" s="191">
        <f>COUNTIF('隠しシート（記入不要）'!W4:X4,2)</f>
        <v>0</v>
      </c>
      <c r="I114" s="191">
        <f>COUNTIF('隠しシート（記入不要）'!W4:X4,3)</f>
        <v>0</v>
      </c>
      <c r="J114" s="191">
        <f>COUNTIF('隠しシート（記入不要）'!W4:X4,4)</f>
        <v>0</v>
      </c>
      <c r="K114" s="191">
        <f>COUNTIF('隠しシート（記入不要）'!W4:X4,5)</f>
        <v>0</v>
      </c>
    </row>
    <row r="115" spans="1:11" s="193" customFormat="1" ht="66.75" customHeight="1" hidden="1">
      <c r="A115" s="189"/>
      <c r="B115" s="189"/>
      <c r="C115" s="190">
        <v>13</v>
      </c>
      <c r="D115" s="191">
        <f>COUNTIF('隠しシート（記入不要）'!Y3:Z3,1)</f>
        <v>0</v>
      </c>
      <c r="E115" s="191">
        <f>COUNTIF('隠しシート（記入不要）'!Y3:Z3,2)</f>
        <v>0</v>
      </c>
      <c r="F115" s="192">
        <f>COUNTIF('隠しシート（記入不要）'!Y3:Z3,3)</f>
        <v>0</v>
      </c>
      <c r="G115" s="191">
        <f>COUNTIF('隠しシート（記入不要）'!Y4:Z4,1)</f>
        <v>0</v>
      </c>
      <c r="H115" s="191">
        <f>COUNTIF('隠しシート（記入不要）'!Y4:Z4,2)</f>
        <v>0</v>
      </c>
      <c r="I115" s="191">
        <f>COUNTIF('隠しシート（記入不要）'!Y4:Z4,3)</f>
        <v>0</v>
      </c>
      <c r="J115" s="191">
        <f>COUNTIF('隠しシート（記入不要）'!Y4:Z4,4)</f>
        <v>0</v>
      </c>
      <c r="K115" s="191">
        <f>COUNTIF('隠しシート（記入不要）'!Y4:Z4,5)</f>
        <v>0</v>
      </c>
    </row>
    <row r="116" spans="1:11" s="193" customFormat="1" ht="66.75" customHeight="1" hidden="1">
      <c r="A116" s="189"/>
      <c r="B116" s="189"/>
      <c r="C116" s="190">
        <v>14</v>
      </c>
      <c r="D116" s="191">
        <f>COUNTIF('隠しシート（記入不要）'!AA3:AB3,1)</f>
        <v>0</v>
      </c>
      <c r="E116" s="191">
        <f>COUNTIF('隠しシート（記入不要）'!AA3:AB3,2)</f>
        <v>0</v>
      </c>
      <c r="F116" s="192">
        <f>COUNTIF('隠しシート（記入不要）'!AA3:AB3,3)</f>
        <v>0</v>
      </c>
      <c r="G116" s="191">
        <f>COUNTIF('隠しシート（記入不要）'!AA4:AB4,1)</f>
        <v>0</v>
      </c>
      <c r="H116" s="191">
        <f>COUNTIF('隠しシート（記入不要）'!AA4:AB4,2)</f>
        <v>0</v>
      </c>
      <c r="I116" s="191">
        <f>COUNTIF('隠しシート（記入不要）'!AA4:AB4,3)</f>
        <v>0</v>
      </c>
      <c r="J116" s="191">
        <f>COUNTIF('隠しシート（記入不要）'!AA4:AB4,4)</f>
        <v>0</v>
      </c>
      <c r="K116" s="191">
        <f>COUNTIF('隠しシート（記入不要）'!AA4:AB4,5)</f>
        <v>0</v>
      </c>
    </row>
    <row r="117" spans="1:11" s="193" customFormat="1" ht="66.75" customHeight="1" hidden="1">
      <c r="A117" s="189"/>
      <c r="B117" s="189"/>
      <c r="C117" s="190">
        <v>15</v>
      </c>
      <c r="D117" s="191">
        <f>COUNTIF('隠しシート（記入不要）'!AC3:AD3,1)</f>
        <v>0</v>
      </c>
      <c r="E117" s="191">
        <f>COUNTIF('隠しシート（記入不要）'!AC3:AD3,2)</f>
        <v>0</v>
      </c>
      <c r="F117" s="192">
        <f>COUNTIF('隠しシート（記入不要）'!AC3:AD3,3)</f>
        <v>0</v>
      </c>
      <c r="G117" s="191">
        <f>COUNTIF('隠しシート（記入不要）'!AC4:AD4,1)</f>
        <v>0</v>
      </c>
      <c r="H117" s="191">
        <f>COUNTIF('隠しシート（記入不要）'!AC4:AD4,2)</f>
        <v>0</v>
      </c>
      <c r="I117" s="191">
        <f>COUNTIF('隠しシート（記入不要）'!AC4:AD4,3)</f>
        <v>0</v>
      </c>
      <c r="J117" s="191">
        <f>COUNTIF('隠しシート（記入不要）'!AC4:AD4,4)</f>
        <v>0</v>
      </c>
      <c r="K117" s="191">
        <f>COUNTIF('隠しシート（記入不要）'!AC4:AD4,5)</f>
        <v>0</v>
      </c>
    </row>
    <row r="118" spans="1:11" s="193" customFormat="1" ht="66.75" customHeight="1" hidden="1">
      <c r="A118" s="189"/>
      <c r="B118" s="189"/>
      <c r="C118" s="190">
        <v>16</v>
      </c>
      <c r="D118" s="191">
        <f>COUNTIF('隠しシート（記入不要）'!AE3:AF3,1)</f>
        <v>0</v>
      </c>
      <c r="E118" s="191">
        <f>COUNTIF('隠しシート（記入不要）'!AE3:AF3,2)</f>
        <v>0</v>
      </c>
      <c r="F118" s="192">
        <f>COUNTIF('隠しシート（記入不要）'!AE3:AF3,3)</f>
        <v>0</v>
      </c>
      <c r="G118" s="191">
        <f>COUNTIF('隠しシート（記入不要）'!AE4:AF4,1)</f>
        <v>0</v>
      </c>
      <c r="H118" s="191">
        <f>COUNTIF('隠しシート（記入不要）'!AE4:AF4,2)</f>
        <v>0</v>
      </c>
      <c r="I118" s="191">
        <f>COUNTIF('隠しシート（記入不要）'!AE4:AF4,3)</f>
        <v>0</v>
      </c>
      <c r="J118" s="191">
        <f>COUNTIF('隠しシート（記入不要）'!AE4:AF4,4)</f>
        <v>0</v>
      </c>
      <c r="K118" s="191">
        <f>COUNTIF('隠しシート（記入不要）'!AE4:AF4,5)</f>
        <v>0</v>
      </c>
    </row>
    <row r="119" spans="1:11" s="193" customFormat="1" ht="66.75" customHeight="1" hidden="1">
      <c r="A119" s="189"/>
      <c r="B119" s="189"/>
      <c r="C119" s="190">
        <v>17</v>
      </c>
      <c r="D119" s="191">
        <f>COUNTIF('隠しシート（記入不要）'!AG3:AH3,1)</f>
        <v>0</v>
      </c>
      <c r="E119" s="191">
        <f>COUNTIF('隠しシート（記入不要）'!AG3:AH3,2)</f>
        <v>0</v>
      </c>
      <c r="F119" s="192">
        <f>COUNTIF('隠しシート（記入不要）'!AG3:AH3,3)</f>
        <v>0</v>
      </c>
      <c r="G119" s="191">
        <f>COUNTIF('隠しシート（記入不要）'!AG4:AH4,1)</f>
        <v>0</v>
      </c>
      <c r="H119" s="191">
        <f>COUNTIF('隠しシート（記入不要）'!AG4:AH4,2)</f>
        <v>0</v>
      </c>
      <c r="I119" s="191">
        <f>COUNTIF('隠しシート（記入不要）'!AG4:AH4,3)</f>
        <v>0</v>
      </c>
      <c r="J119" s="191">
        <f>COUNTIF('隠しシート（記入不要）'!AG4:AH4,4)</f>
        <v>0</v>
      </c>
      <c r="K119" s="191">
        <f>COUNTIF('隠しシート（記入不要）'!AG4:AH4,5)</f>
        <v>0</v>
      </c>
    </row>
    <row r="120" spans="1:11" s="193" customFormat="1" ht="66.75" customHeight="1" hidden="1">
      <c r="A120" s="189"/>
      <c r="B120" s="189"/>
      <c r="C120" s="190">
        <v>18</v>
      </c>
      <c r="D120" s="191">
        <f>COUNTIF('隠しシート（記入不要）'!AI3:AJ3,1)</f>
        <v>0</v>
      </c>
      <c r="E120" s="191">
        <f>COUNTIF('隠しシート（記入不要）'!AI3:AJ3,2)</f>
        <v>0</v>
      </c>
      <c r="F120" s="192">
        <f>COUNTIF('隠しシート（記入不要）'!AI3:AJ3,3)</f>
        <v>0</v>
      </c>
      <c r="G120" s="191">
        <f>COUNTIF('隠しシート（記入不要）'!AI4:AJ4,1)</f>
        <v>0</v>
      </c>
      <c r="H120" s="191">
        <f>COUNTIF('隠しシート（記入不要）'!AI4:AJ4,2)</f>
        <v>0</v>
      </c>
      <c r="I120" s="191">
        <f>COUNTIF('隠しシート（記入不要）'!AI4:AJ4,3)</f>
        <v>0</v>
      </c>
      <c r="J120" s="191">
        <f>COUNTIF('隠しシート（記入不要）'!AI4:AJ4,4)</f>
        <v>0</v>
      </c>
      <c r="K120" s="191">
        <f>COUNTIF('隠しシート（記入不要）'!AI4:AJ4,5)</f>
        <v>0</v>
      </c>
    </row>
    <row r="121" spans="1:11" s="193" customFormat="1" ht="66.75" customHeight="1" hidden="1">
      <c r="A121" s="189"/>
      <c r="B121" s="189"/>
      <c r="C121" s="190">
        <v>19</v>
      </c>
      <c r="D121" s="191">
        <f>COUNTIF('隠しシート（記入不要）'!AK3:AL3,1)</f>
        <v>0</v>
      </c>
      <c r="E121" s="191">
        <f>COUNTIF('隠しシート（記入不要）'!AK3:AL3,2)</f>
        <v>0</v>
      </c>
      <c r="F121" s="192">
        <f>COUNTIF('隠しシート（記入不要）'!AK3:AL3,3)</f>
        <v>0</v>
      </c>
      <c r="G121" s="191">
        <f>COUNTIF('隠しシート（記入不要）'!AK4:AL4,1)</f>
        <v>0</v>
      </c>
      <c r="H121" s="191">
        <f>COUNTIF('隠しシート（記入不要）'!AK4:AL4,2)</f>
        <v>0</v>
      </c>
      <c r="I121" s="191">
        <f>COUNTIF('隠しシート（記入不要）'!AK4:AL4,3)</f>
        <v>0</v>
      </c>
      <c r="J121" s="191">
        <f>COUNTIF('隠しシート（記入不要）'!AK4:AL4,4)</f>
        <v>0</v>
      </c>
      <c r="K121" s="191">
        <f>COUNTIF('隠しシート（記入不要）'!AK4:AL4,5)</f>
        <v>0</v>
      </c>
    </row>
    <row r="122" spans="1:11" s="193" customFormat="1" ht="66.75" customHeight="1" hidden="1">
      <c r="A122" s="189"/>
      <c r="B122" s="189"/>
      <c r="C122" s="190">
        <v>20</v>
      </c>
      <c r="D122" s="191">
        <f>COUNTIF('隠しシート（記入不要）'!AM3:AN3,1)</f>
        <v>0</v>
      </c>
      <c r="E122" s="191">
        <f>COUNTIF('隠しシート（記入不要）'!AM3:AN3,2)</f>
        <v>0</v>
      </c>
      <c r="F122" s="192">
        <f>COUNTIF('隠しシート（記入不要）'!AM3:AN3,3)</f>
        <v>0</v>
      </c>
      <c r="G122" s="191">
        <f>COUNTIF('隠しシート（記入不要）'!AM4:AN4,1)</f>
        <v>0</v>
      </c>
      <c r="H122" s="191">
        <f>COUNTIF('隠しシート（記入不要）'!AM4:AN4,2)</f>
        <v>0</v>
      </c>
      <c r="I122" s="191">
        <f>COUNTIF('隠しシート（記入不要）'!AM4:AN4,3)</f>
        <v>0</v>
      </c>
      <c r="J122" s="191">
        <f>COUNTIF('隠しシート（記入不要）'!AM4:AN4,4)</f>
        <v>0</v>
      </c>
      <c r="K122" s="191">
        <f>COUNTIF('隠しシート（記入不要）'!AM4:AN4,5)</f>
        <v>0</v>
      </c>
    </row>
    <row r="123" spans="1:11" s="193" customFormat="1" ht="66.75" customHeight="1" hidden="1">
      <c r="A123" s="189"/>
      <c r="B123" s="189"/>
      <c r="C123" s="190">
        <v>21</v>
      </c>
      <c r="D123" s="191">
        <f>COUNTIF('隠しシート（記入不要）'!AO3:AP3,1)</f>
        <v>0</v>
      </c>
      <c r="E123" s="191">
        <f>COUNTIF('隠しシート（記入不要）'!AO3:AP3,2)</f>
        <v>0</v>
      </c>
      <c r="F123" s="192">
        <f>COUNTIF('隠しシート（記入不要）'!AO3:AP3,3)</f>
        <v>0</v>
      </c>
      <c r="G123" s="191">
        <f>COUNTIF('隠しシート（記入不要）'!AO4:AP4,1)</f>
        <v>0</v>
      </c>
      <c r="H123" s="191">
        <f>COUNTIF('隠しシート（記入不要）'!AO4:AP4,2)</f>
        <v>0</v>
      </c>
      <c r="I123" s="191">
        <f>COUNTIF('隠しシート（記入不要）'!AO4:AP4,3)</f>
        <v>0</v>
      </c>
      <c r="J123" s="191">
        <f>COUNTIF('隠しシート（記入不要）'!AO4:AP4,4)</f>
        <v>0</v>
      </c>
      <c r="K123" s="191">
        <f>COUNTIF('隠しシート（記入不要）'!AO4:AP4,5)</f>
        <v>0</v>
      </c>
    </row>
    <row r="124" spans="1:11" s="193" customFormat="1" ht="66.75" customHeight="1" hidden="1">
      <c r="A124" s="189"/>
      <c r="B124" s="189"/>
      <c r="C124" s="190">
        <v>22</v>
      </c>
      <c r="D124" s="191">
        <f>COUNTIF('隠しシート（記入不要）'!AQ3:AR3,1)</f>
        <v>0</v>
      </c>
      <c r="E124" s="191">
        <f>COUNTIF('隠しシート（記入不要）'!AQ3:AR3,2)</f>
        <v>0</v>
      </c>
      <c r="F124" s="192">
        <f>COUNTIF('隠しシート（記入不要）'!AQ3:AR3,3)</f>
        <v>0</v>
      </c>
      <c r="G124" s="191">
        <f>COUNTIF('隠しシート（記入不要）'!AQ4:AR4,1)</f>
        <v>0</v>
      </c>
      <c r="H124" s="191">
        <f>COUNTIF('隠しシート（記入不要）'!AQ4:AR4,2)</f>
        <v>0</v>
      </c>
      <c r="I124" s="191">
        <f>COUNTIF('隠しシート（記入不要）'!AQ4:AR4,3)</f>
        <v>0</v>
      </c>
      <c r="J124" s="191">
        <f>COUNTIF('隠しシート（記入不要）'!AQ4:AR4,4)</f>
        <v>0</v>
      </c>
      <c r="K124" s="191">
        <f>COUNTIF('隠しシート（記入不要）'!AQ4:AR4,5)</f>
        <v>0</v>
      </c>
    </row>
    <row r="125" spans="1:11" s="193" customFormat="1" ht="66.75" customHeight="1" hidden="1">
      <c r="A125" s="189"/>
      <c r="B125" s="189"/>
      <c r="C125" s="190">
        <v>23</v>
      </c>
      <c r="D125" s="191">
        <f>COUNTIF('隠しシート（記入不要）'!AS3:AT3,1)</f>
        <v>0</v>
      </c>
      <c r="E125" s="191">
        <f>COUNTIF('隠しシート（記入不要）'!AS3:AT3,2)</f>
        <v>0</v>
      </c>
      <c r="F125" s="192">
        <f>COUNTIF('隠しシート（記入不要）'!AS3:AT3,3)</f>
        <v>0</v>
      </c>
      <c r="G125" s="191">
        <f>COUNTIF('隠しシート（記入不要）'!AS4:AT4,1)</f>
        <v>0</v>
      </c>
      <c r="H125" s="191">
        <f>COUNTIF('隠しシート（記入不要）'!AS4:AT4,2)</f>
        <v>0</v>
      </c>
      <c r="I125" s="191">
        <f>COUNTIF('隠しシート（記入不要）'!AS4:AT4,3)</f>
        <v>0</v>
      </c>
      <c r="J125" s="191">
        <f>COUNTIF('隠しシート（記入不要）'!AS4:AT4,4)</f>
        <v>0</v>
      </c>
      <c r="K125" s="191">
        <f>COUNTIF('隠しシート（記入不要）'!AS4:AT4,5)</f>
        <v>0</v>
      </c>
    </row>
    <row r="126" spans="1:11" s="193" customFormat="1" ht="66.75" customHeight="1" hidden="1">
      <c r="A126" s="189"/>
      <c r="B126" s="189"/>
      <c r="C126" s="190">
        <v>24</v>
      </c>
      <c r="D126" s="191">
        <f>COUNTIF('隠しシート（記入不要）'!AU3:AV3,1)</f>
        <v>0</v>
      </c>
      <c r="E126" s="191">
        <f>COUNTIF('隠しシート（記入不要）'!AU3:AV3,2)</f>
        <v>0</v>
      </c>
      <c r="F126" s="192">
        <f>COUNTIF('隠しシート（記入不要）'!AU3:AV3,3)</f>
        <v>0</v>
      </c>
      <c r="G126" s="191">
        <f>COUNTIF('隠しシート（記入不要）'!AU4:AV4,1)</f>
        <v>0</v>
      </c>
      <c r="H126" s="191">
        <f>COUNTIF('隠しシート（記入不要）'!AU4:AV4,2)</f>
        <v>0</v>
      </c>
      <c r="I126" s="191">
        <f>COUNTIF('隠しシート（記入不要）'!AU4:AV4,3)</f>
        <v>0</v>
      </c>
      <c r="J126" s="191">
        <f>COUNTIF('隠しシート（記入不要）'!AU4:AV4,4)</f>
        <v>0</v>
      </c>
      <c r="K126" s="191">
        <f>COUNTIF('隠しシート（記入不要）'!AU4:AV4,5)</f>
        <v>0</v>
      </c>
    </row>
    <row r="127" spans="1:11" s="193" customFormat="1" ht="66.75" customHeight="1" hidden="1">
      <c r="A127" s="189"/>
      <c r="B127" s="189"/>
      <c r="C127" s="190">
        <v>25</v>
      </c>
      <c r="D127" s="191">
        <f>COUNTIF('隠しシート（記入不要）'!AW3:AX3,1)</f>
        <v>0</v>
      </c>
      <c r="E127" s="191">
        <f>COUNTIF('隠しシート（記入不要）'!AW3:AX3,2)</f>
        <v>0</v>
      </c>
      <c r="F127" s="192">
        <f>COUNTIF('隠しシート（記入不要）'!AW3:AX3,3)</f>
        <v>0</v>
      </c>
      <c r="G127" s="191">
        <f>COUNTIF('隠しシート（記入不要）'!AW4:AX4,1)</f>
        <v>0</v>
      </c>
      <c r="H127" s="191">
        <f>COUNTIF('隠しシート（記入不要）'!AW4:AX4,2)</f>
        <v>0</v>
      </c>
      <c r="I127" s="191">
        <f>COUNTIF('隠しシート（記入不要）'!AW4:AX4,3)</f>
        <v>0</v>
      </c>
      <c r="J127" s="191">
        <f>COUNTIF('隠しシート（記入不要）'!AW4:AX4,4)</f>
        <v>0</v>
      </c>
      <c r="K127" s="191">
        <f>COUNTIF('隠しシート（記入不要）'!AW4:AX4,5)</f>
        <v>0</v>
      </c>
    </row>
    <row r="128" spans="1:11" s="193" customFormat="1" ht="66.75" customHeight="1" hidden="1">
      <c r="A128" s="189"/>
      <c r="B128" s="189"/>
      <c r="C128" s="190">
        <v>26</v>
      </c>
      <c r="D128" s="191">
        <f>COUNTIF('隠しシート（記入不要）'!AY3:AZ3,1)</f>
        <v>0</v>
      </c>
      <c r="E128" s="191">
        <f>COUNTIF('隠しシート（記入不要）'!AY3:AZ3,2)</f>
        <v>0</v>
      </c>
      <c r="F128" s="192">
        <f>COUNTIF('隠しシート（記入不要）'!AY3:AZ3,3)</f>
        <v>0</v>
      </c>
      <c r="G128" s="191">
        <f>COUNTIF('隠しシート（記入不要）'!AY4:AZ4,1)</f>
        <v>0</v>
      </c>
      <c r="H128" s="191">
        <f>COUNTIF('隠しシート（記入不要）'!AY4:AZ4,2)</f>
        <v>0</v>
      </c>
      <c r="I128" s="191">
        <f>COUNTIF('隠しシート（記入不要）'!AY4:AZ4,3)</f>
        <v>0</v>
      </c>
      <c r="J128" s="191">
        <f>COUNTIF('隠しシート（記入不要）'!AY4:AZ4,4)</f>
        <v>0</v>
      </c>
      <c r="K128" s="191">
        <f>COUNTIF('隠しシート（記入不要）'!AY4:AZ4,5)</f>
        <v>0</v>
      </c>
    </row>
    <row r="129" spans="1:11" s="193" customFormat="1" ht="66.75" customHeight="1" hidden="1">
      <c r="A129" s="189"/>
      <c r="B129" s="189"/>
      <c r="C129" s="190">
        <v>27</v>
      </c>
      <c r="D129" s="191">
        <f>COUNTIF('隠しシート（記入不要）'!BA3:BB3,1)</f>
        <v>0</v>
      </c>
      <c r="E129" s="191">
        <f>COUNTIF('隠しシート（記入不要）'!BA3:BB3,2)</f>
        <v>0</v>
      </c>
      <c r="F129" s="192">
        <f>COUNTIF('隠しシート（記入不要）'!BA3:BB3,3)</f>
        <v>0</v>
      </c>
      <c r="G129" s="191">
        <f>COUNTIF('隠しシート（記入不要）'!BA4:BB4,1)</f>
        <v>0</v>
      </c>
      <c r="H129" s="191">
        <f>COUNTIF('隠しシート（記入不要）'!BA4:BB4,2)</f>
        <v>0</v>
      </c>
      <c r="I129" s="191">
        <f>COUNTIF('隠しシート（記入不要）'!BA4:BB4,3)</f>
        <v>0</v>
      </c>
      <c r="J129" s="191">
        <f>COUNTIF('隠しシート（記入不要）'!BA4:BB4,4)</f>
        <v>0</v>
      </c>
      <c r="K129" s="191">
        <f>COUNTIF('隠しシート（記入不要）'!BA4:BB4,5)</f>
        <v>0</v>
      </c>
    </row>
    <row r="130" spans="1:11" s="193" customFormat="1" ht="66.75" customHeight="1" hidden="1">
      <c r="A130" s="189"/>
      <c r="B130" s="189"/>
      <c r="C130" s="190">
        <v>28</v>
      </c>
      <c r="D130" s="191">
        <f>COUNTIF('隠しシート（記入不要）'!BC3:BD3,1)</f>
        <v>0</v>
      </c>
      <c r="E130" s="191">
        <f>COUNTIF('隠しシート（記入不要）'!BC3:BD3,2)</f>
        <v>0</v>
      </c>
      <c r="F130" s="192">
        <f>COUNTIF('隠しシート（記入不要）'!BC3:BD3,3)</f>
        <v>0</v>
      </c>
      <c r="G130" s="191">
        <f>COUNTIF('隠しシート（記入不要）'!BC4:BD4,1)</f>
        <v>0</v>
      </c>
      <c r="H130" s="191">
        <f>COUNTIF('隠しシート（記入不要）'!BC4:BD4,2)</f>
        <v>0</v>
      </c>
      <c r="I130" s="191">
        <f>COUNTIF('隠しシート（記入不要）'!BC4:BD4,3)</f>
        <v>0</v>
      </c>
      <c r="J130" s="191">
        <f>COUNTIF('隠しシート（記入不要）'!BC4:BD4,4)</f>
        <v>0</v>
      </c>
      <c r="K130" s="191">
        <f>COUNTIF('隠しシート（記入不要）'!BC4:BD4,5)</f>
        <v>0</v>
      </c>
    </row>
    <row r="131" spans="1:11" s="193" customFormat="1" ht="66.75" customHeight="1" hidden="1">
      <c r="A131" s="189"/>
      <c r="B131" s="189"/>
      <c r="C131" s="190">
        <v>29</v>
      </c>
      <c r="D131" s="191">
        <f>COUNTIF('隠しシート（記入不要）'!BE3:BF3,1)</f>
        <v>0</v>
      </c>
      <c r="E131" s="191">
        <f>COUNTIF('隠しシート（記入不要）'!BE3:BF3,2)</f>
        <v>0</v>
      </c>
      <c r="F131" s="192">
        <f>COUNTIF('隠しシート（記入不要）'!BE3:BF3,3)</f>
        <v>0</v>
      </c>
      <c r="G131" s="191">
        <f>COUNTIF('隠しシート（記入不要）'!BE4:BF4,1)</f>
        <v>0</v>
      </c>
      <c r="H131" s="191">
        <f>COUNTIF('隠しシート（記入不要）'!BE4:BF4,2)</f>
        <v>0</v>
      </c>
      <c r="I131" s="191">
        <f>COUNTIF('隠しシート（記入不要）'!BE4:BF4,3)</f>
        <v>0</v>
      </c>
      <c r="J131" s="191">
        <f>COUNTIF('隠しシート（記入不要）'!BE4:BF4,4)</f>
        <v>0</v>
      </c>
      <c r="K131" s="191">
        <f>COUNTIF('隠しシート（記入不要）'!BE4:BF4,5)</f>
        <v>0</v>
      </c>
    </row>
    <row r="132" spans="1:11" s="193" customFormat="1" ht="66.75" customHeight="1" hidden="1">
      <c r="A132" s="189"/>
      <c r="B132" s="189"/>
      <c r="C132" s="190">
        <v>30</v>
      </c>
      <c r="D132" s="191">
        <f>COUNTIF('隠しシート（記入不要）'!BG3:BH3,1)</f>
        <v>0</v>
      </c>
      <c r="E132" s="191">
        <f>COUNTIF('隠しシート（記入不要）'!BG3:BH3,2)</f>
        <v>0</v>
      </c>
      <c r="F132" s="192">
        <f>COUNTIF('隠しシート（記入不要）'!BG3:BH3,3)</f>
        <v>0</v>
      </c>
      <c r="G132" s="191">
        <f>COUNTIF('隠しシート（記入不要）'!BG4:BH4,1)</f>
        <v>0</v>
      </c>
      <c r="H132" s="191">
        <f>COUNTIF('隠しシート（記入不要）'!BG4:BH4,2)</f>
        <v>0</v>
      </c>
      <c r="I132" s="191">
        <f>COUNTIF('隠しシート（記入不要）'!BG4:BH4,3)</f>
        <v>0</v>
      </c>
      <c r="J132" s="191">
        <f>COUNTIF('隠しシート（記入不要）'!BG4:BH4,4)</f>
        <v>0</v>
      </c>
      <c r="K132" s="191">
        <f>COUNTIF('隠しシート（記入不要）'!BG4:BH4,5)</f>
        <v>0</v>
      </c>
    </row>
    <row r="133" spans="1:11" s="193" customFormat="1" ht="66.75" customHeight="1" hidden="1">
      <c r="A133" s="189"/>
      <c r="B133" s="189"/>
      <c r="C133" s="190">
        <v>31</v>
      </c>
      <c r="D133" s="191">
        <f>COUNTIF('隠しシート（記入不要）'!BI3:BJ3,1)</f>
        <v>0</v>
      </c>
      <c r="E133" s="191">
        <f>COUNTIF('隠しシート（記入不要）'!BI3:BJ3,2)</f>
        <v>0</v>
      </c>
      <c r="F133" s="192">
        <f>COUNTIF('隠しシート（記入不要）'!BI3:BJ3,3)</f>
        <v>0</v>
      </c>
      <c r="G133" s="191">
        <f>COUNTIF('隠しシート（記入不要）'!BI4:BJ4,1)</f>
        <v>0</v>
      </c>
      <c r="H133" s="191">
        <f>COUNTIF('隠しシート（記入不要）'!BI4:BJ4,2)</f>
        <v>0</v>
      </c>
      <c r="I133" s="191">
        <f>COUNTIF('隠しシート（記入不要）'!BI4:BJ4,3)</f>
        <v>0</v>
      </c>
      <c r="J133" s="191">
        <f>COUNTIF('隠しシート（記入不要）'!BI4:BJ4,4)</f>
        <v>0</v>
      </c>
      <c r="K133" s="191">
        <f>COUNTIF('隠しシート（記入不要）'!BI4:BJ4,5)</f>
        <v>0</v>
      </c>
    </row>
    <row r="134" spans="1:11" s="193" customFormat="1" ht="66.75" customHeight="1" hidden="1">
      <c r="A134" s="189"/>
      <c r="B134" s="189"/>
      <c r="C134" s="190">
        <v>32</v>
      </c>
      <c r="D134" s="191">
        <f>COUNTIF('隠しシート（記入不要）'!BK3:BL3,1)</f>
        <v>0</v>
      </c>
      <c r="E134" s="191">
        <f>COUNTIF('隠しシート（記入不要）'!BK3:BL3,2)</f>
        <v>0</v>
      </c>
      <c r="F134" s="192">
        <f>COUNTIF('隠しシート（記入不要）'!BK3:BL3,3)</f>
        <v>0</v>
      </c>
      <c r="G134" s="191">
        <f>COUNTIF('隠しシート（記入不要）'!BK4:BL4,1)</f>
        <v>0</v>
      </c>
      <c r="H134" s="191">
        <f>COUNTIF('隠しシート（記入不要）'!BK4:BL4,2)</f>
        <v>0</v>
      </c>
      <c r="I134" s="191">
        <f>COUNTIF('隠しシート（記入不要）'!BK4:BL4,3)</f>
        <v>0</v>
      </c>
      <c r="J134" s="191">
        <f>COUNTIF('隠しシート（記入不要）'!BK4:BL4,4)</f>
        <v>0</v>
      </c>
      <c r="K134" s="191">
        <f>COUNTIF('隠しシート（記入不要）'!BK4:BL4,5)</f>
        <v>0</v>
      </c>
    </row>
    <row r="135" spans="1:11" s="193" customFormat="1" ht="66.75" customHeight="1" hidden="1">
      <c r="A135" s="189"/>
      <c r="B135" s="189"/>
      <c r="C135" s="190">
        <v>33</v>
      </c>
      <c r="D135" s="191">
        <f>COUNTIF('隠しシート（記入不要）'!BM3:BN3,1)</f>
        <v>0</v>
      </c>
      <c r="E135" s="191">
        <f>COUNTIF('隠しシート（記入不要）'!BM3:BN3,2)</f>
        <v>0</v>
      </c>
      <c r="F135" s="192">
        <f>COUNTIF('隠しシート（記入不要）'!BM3:BN3,3)</f>
        <v>0</v>
      </c>
      <c r="G135" s="191">
        <f>COUNTIF('隠しシート（記入不要）'!BM4:BN4,1)</f>
        <v>0</v>
      </c>
      <c r="H135" s="191">
        <f>COUNTIF('隠しシート（記入不要）'!BM4:BN4,2)</f>
        <v>0</v>
      </c>
      <c r="I135" s="191">
        <f>COUNTIF('隠しシート（記入不要）'!BM4:BN4,3)</f>
        <v>0</v>
      </c>
      <c r="J135" s="191">
        <f>COUNTIF('隠しシート（記入不要）'!BM4:BN4,4)</f>
        <v>0</v>
      </c>
      <c r="K135" s="191">
        <f>COUNTIF('隠しシート（記入不要）'!BM4:BN4,5)</f>
        <v>0</v>
      </c>
    </row>
    <row r="136" spans="1:11" s="193" customFormat="1" ht="66.75" customHeight="1" hidden="1">
      <c r="A136" s="189"/>
      <c r="B136" s="189"/>
      <c r="C136" s="190">
        <v>34</v>
      </c>
      <c r="D136" s="192">
        <f>COUNTIF('隠しシート（記入不要）'!BO3:BP3,1)</f>
        <v>0</v>
      </c>
      <c r="E136" s="191">
        <f>COUNTIF('隠しシート（記入不要）'!BO3:BP3,2)</f>
        <v>0</v>
      </c>
      <c r="F136" s="192">
        <f>COUNTIF('隠しシート（記入不要）'!BO3:BP3,3)</f>
        <v>0</v>
      </c>
      <c r="G136" s="191">
        <f>COUNTIF('隠しシート（記入不要）'!BO4:BP4,1)</f>
        <v>0</v>
      </c>
      <c r="H136" s="191">
        <f>COUNTIF('隠しシート（記入不要）'!BO4:BP4,2)</f>
        <v>0</v>
      </c>
      <c r="I136" s="191">
        <f>COUNTIF('隠しシート（記入不要）'!BO4:BP4,3)</f>
        <v>0</v>
      </c>
      <c r="J136" s="191">
        <f>COUNTIF('隠しシート（記入不要）'!BO4:BP4,4)</f>
        <v>0</v>
      </c>
      <c r="K136" s="191">
        <f>COUNTIF('隠しシート（記入不要）'!BO4:BP4,5)</f>
        <v>0</v>
      </c>
    </row>
    <row r="137" spans="1:11" s="193" customFormat="1" ht="66.75" customHeight="1" hidden="1">
      <c r="A137" s="189"/>
      <c r="B137" s="189"/>
      <c r="C137" s="190">
        <v>35</v>
      </c>
      <c r="D137" s="191">
        <f>COUNTIF('隠しシート（記入不要）'!BQ3:BR3,1)</f>
        <v>0</v>
      </c>
      <c r="E137" s="191">
        <f>COUNTIF('隠しシート（記入不要）'!BQ3:BR3,2)</f>
        <v>0</v>
      </c>
      <c r="F137" s="192">
        <f>COUNTIF('隠しシート（記入不要）'!BQ3:BR3,3)</f>
        <v>0</v>
      </c>
      <c r="G137" s="191">
        <f>COUNTIF('隠しシート（記入不要）'!BQ4:BR4,1)</f>
        <v>0</v>
      </c>
      <c r="H137" s="191">
        <f>COUNTIF('隠しシート（記入不要）'!BQ4:BR4,2)</f>
        <v>0</v>
      </c>
      <c r="I137" s="191">
        <f>COUNTIF('隠しシート（記入不要）'!BQ4:BR4,3)</f>
        <v>0</v>
      </c>
      <c r="J137" s="191">
        <f>COUNTIF('隠しシート（記入不要）'!BQ4:BR4,4)</f>
        <v>0</v>
      </c>
      <c r="K137" s="191">
        <f>COUNTIF('隠しシート（記入不要）'!BQ4:BR4,5)</f>
        <v>0</v>
      </c>
    </row>
    <row r="138" spans="1:11" s="193" customFormat="1" ht="66.75" customHeight="1" hidden="1">
      <c r="A138" s="189"/>
      <c r="B138" s="189"/>
      <c r="C138" s="190">
        <v>36</v>
      </c>
      <c r="D138" s="191">
        <f>COUNTIF('隠しシート（記入不要）'!BS3:BT3,1)</f>
        <v>0</v>
      </c>
      <c r="E138" s="191">
        <f>COUNTIF('隠しシート（記入不要）'!BS3:BT3,2)</f>
        <v>0</v>
      </c>
      <c r="F138" s="192">
        <f>COUNTIF('隠しシート（記入不要）'!BS3:BT3,3)</f>
        <v>0</v>
      </c>
      <c r="G138" s="191">
        <f>COUNTIF('隠しシート（記入不要）'!BS4:BT4,1)</f>
        <v>0</v>
      </c>
      <c r="H138" s="191">
        <f>COUNTIF('隠しシート（記入不要）'!BS4:BT4,2)</f>
        <v>0</v>
      </c>
      <c r="I138" s="191">
        <f>COUNTIF('隠しシート（記入不要）'!BS4:BT4,3)</f>
        <v>0</v>
      </c>
      <c r="J138" s="191">
        <f>COUNTIF('隠しシート（記入不要）'!BS4:BT4,4)</f>
        <v>0</v>
      </c>
      <c r="K138" s="191">
        <f>COUNTIF('隠しシート（記入不要）'!BS4:BT4,5)</f>
        <v>0</v>
      </c>
    </row>
    <row r="139" spans="1:11" s="193" customFormat="1" ht="66.75" customHeight="1" hidden="1">
      <c r="A139" s="189"/>
      <c r="B139" s="189"/>
      <c r="C139" s="190">
        <v>37</v>
      </c>
      <c r="D139" s="191">
        <f>COUNTIF('隠しシート（記入不要）'!BU3:BV3,1)</f>
        <v>0</v>
      </c>
      <c r="E139" s="191">
        <f>COUNTIF('隠しシート（記入不要）'!BU3:BV3,2)</f>
        <v>0</v>
      </c>
      <c r="F139" s="192">
        <f>COUNTIF('隠しシート（記入不要）'!BU3:BV3,3)</f>
        <v>0</v>
      </c>
      <c r="G139" s="191">
        <f>COUNTIF('隠しシート（記入不要）'!BU4:BV4,1)</f>
        <v>0</v>
      </c>
      <c r="H139" s="191">
        <f>COUNTIF('隠しシート（記入不要）'!BU4:BV4,2)</f>
        <v>0</v>
      </c>
      <c r="I139" s="191">
        <f>COUNTIF('隠しシート（記入不要）'!BU4:BV4,3)</f>
        <v>0</v>
      </c>
      <c r="J139" s="191">
        <f>COUNTIF('隠しシート（記入不要）'!BU4:BV4,4)</f>
        <v>0</v>
      </c>
      <c r="K139" s="191">
        <f>COUNTIF('隠しシート（記入不要）'!BU4:BV4,5)</f>
        <v>0</v>
      </c>
    </row>
    <row r="140" spans="1:11" s="193" customFormat="1" ht="66.75" customHeight="1" hidden="1">
      <c r="A140" s="189"/>
      <c r="B140" s="189"/>
      <c r="C140" s="190">
        <v>38</v>
      </c>
      <c r="D140" s="191">
        <f>COUNTIF('隠しシート（記入不要）'!BW3:BX3,1)</f>
        <v>0</v>
      </c>
      <c r="E140" s="191">
        <f>COUNTIF('隠しシート（記入不要）'!BW3:BX3,2)</f>
        <v>0</v>
      </c>
      <c r="F140" s="192">
        <f>COUNTIF('隠しシート（記入不要）'!BW3:BX3,3)</f>
        <v>0</v>
      </c>
      <c r="G140" s="191">
        <f>COUNTIF('隠しシート（記入不要）'!BW4:BX4,1)</f>
        <v>0</v>
      </c>
      <c r="H140" s="191">
        <f>COUNTIF('隠しシート（記入不要）'!BW4:BX4,2)</f>
        <v>0</v>
      </c>
      <c r="I140" s="191">
        <f>COUNTIF('隠しシート（記入不要）'!BW4:BX4,3)</f>
        <v>0</v>
      </c>
      <c r="J140" s="191">
        <f>COUNTIF('隠しシート（記入不要）'!BW4:BX4,4)</f>
        <v>0</v>
      </c>
      <c r="K140" s="191">
        <f>COUNTIF('隠しシート（記入不要）'!BW4:BX4,5)</f>
        <v>0</v>
      </c>
    </row>
    <row r="141" spans="1:11" s="193" customFormat="1" ht="66.75" customHeight="1" hidden="1">
      <c r="A141" s="189"/>
      <c r="B141" s="189"/>
      <c r="C141" s="190">
        <v>39</v>
      </c>
      <c r="D141" s="191">
        <f>COUNTIF('隠しシート（記入不要）'!BY3:BZ3,1)</f>
        <v>0</v>
      </c>
      <c r="E141" s="191">
        <f>COUNTIF('隠しシート（記入不要）'!BY3:BZ3,2)</f>
        <v>0</v>
      </c>
      <c r="F141" s="192">
        <f>COUNTIF('隠しシート（記入不要）'!BY3:BZ3,3)</f>
        <v>0</v>
      </c>
      <c r="G141" s="191">
        <f>COUNTIF('隠しシート（記入不要）'!BY4:BZ4,1)</f>
        <v>0</v>
      </c>
      <c r="H141" s="191">
        <f>COUNTIF('隠しシート（記入不要）'!BY4:BZ4,2)</f>
        <v>0</v>
      </c>
      <c r="I141" s="191">
        <f>COUNTIF('隠しシート（記入不要）'!BY4:BZ4,3)</f>
        <v>0</v>
      </c>
      <c r="J141" s="191">
        <f>COUNTIF('隠しシート（記入不要）'!BY4:BZ4,4)</f>
        <v>0</v>
      </c>
      <c r="K141" s="191">
        <f>COUNTIF('隠しシート（記入不要）'!BY4:BZ4,5)</f>
        <v>0</v>
      </c>
    </row>
    <row r="142" spans="1:11" s="193" customFormat="1" ht="66.75" customHeight="1" hidden="1">
      <c r="A142" s="189"/>
      <c r="B142" s="189"/>
      <c r="C142" s="190">
        <v>40</v>
      </c>
      <c r="D142" s="191">
        <f>COUNTIF('隠しシート（記入不要）'!CA3:CB3,1)</f>
        <v>0</v>
      </c>
      <c r="E142" s="191">
        <f>COUNTIF('隠しシート（記入不要）'!CA3:CB3,2)</f>
        <v>0</v>
      </c>
      <c r="F142" s="192">
        <f>COUNTIF('隠しシート（記入不要）'!CA3:CB3,3)</f>
        <v>0</v>
      </c>
      <c r="G142" s="191">
        <f>COUNTIF('隠しシート（記入不要）'!CA4:CB4,1)</f>
        <v>0</v>
      </c>
      <c r="H142" s="191">
        <f>COUNTIF('隠しシート（記入不要）'!CA4:CB4,2)</f>
        <v>0</v>
      </c>
      <c r="I142" s="191">
        <f>COUNTIF('隠しシート（記入不要）'!CA4:CB4,3)</f>
        <v>0</v>
      </c>
      <c r="J142" s="191">
        <f>COUNTIF('隠しシート（記入不要）'!CA4:CB4,4)</f>
        <v>0</v>
      </c>
      <c r="K142" s="191">
        <f>COUNTIF('隠しシート（記入不要）'!CA4:CB4,5)</f>
        <v>0</v>
      </c>
    </row>
    <row r="143" spans="1:11" s="193" customFormat="1" ht="66.75" customHeight="1" hidden="1">
      <c r="A143" s="189"/>
      <c r="B143" s="189"/>
      <c r="C143" s="190">
        <v>41</v>
      </c>
      <c r="D143" s="191">
        <f>COUNTIF('隠しシート（記入不要）'!CC3:CD3,1)</f>
        <v>0</v>
      </c>
      <c r="E143" s="191">
        <f>COUNTIF('隠しシート（記入不要）'!CC3:CD3,2)</f>
        <v>0</v>
      </c>
      <c r="F143" s="192">
        <f>COUNTIF('隠しシート（記入不要）'!CC3:CD3,3)</f>
        <v>0</v>
      </c>
      <c r="G143" s="191">
        <f>COUNTIF('隠しシート（記入不要）'!CC4:CD4,1)</f>
        <v>0</v>
      </c>
      <c r="H143" s="191">
        <f>COUNTIF('隠しシート（記入不要）'!CC4:CD4,2)</f>
        <v>0</v>
      </c>
      <c r="I143" s="191">
        <f>COUNTIF('隠しシート（記入不要）'!CC4:CD4,3)</f>
        <v>0</v>
      </c>
      <c r="J143" s="191">
        <f>COUNTIF('隠しシート（記入不要）'!CC4:CD4,4)</f>
        <v>0</v>
      </c>
      <c r="K143" s="191">
        <f>COUNTIF('隠しシート（記入不要）'!CC4:CD4,5)</f>
        <v>0</v>
      </c>
    </row>
    <row r="144" spans="1:11" s="193" customFormat="1" ht="66.75" customHeight="1" hidden="1">
      <c r="A144" s="189"/>
      <c r="B144" s="189"/>
      <c r="C144" s="190">
        <v>42</v>
      </c>
      <c r="D144" s="191">
        <f>COUNTIF('隠しシート（記入不要）'!CE3:CF3,1)</f>
        <v>0</v>
      </c>
      <c r="E144" s="191">
        <f>COUNTIF('隠しシート（記入不要）'!CE3:CF3,2)</f>
        <v>0</v>
      </c>
      <c r="F144" s="192">
        <f>COUNTIF('隠しシート（記入不要）'!CE3:CF3,3)</f>
        <v>0</v>
      </c>
      <c r="G144" s="191">
        <f>COUNTIF('隠しシート（記入不要）'!CE4:CF4,1)</f>
        <v>0</v>
      </c>
      <c r="H144" s="191">
        <f>COUNTIF('隠しシート（記入不要）'!CE4:CF4,2)</f>
        <v>0</v>
      </c>
      <c r="I144" s="191">
        <f>COUNTIF('隠しシート（記入不要）'!CE4:CF4,3)</f>
        <v>0</v>
      </c>
      <c r="J144" s="191">
        <f>COUNTIF('隠しシート（記入不要）'!CE4:CF4,4)</f>
        <v>0</v>
      </c>
      <c r="K144" s="191">
        <f>COUNTIF('隠しシート（記入不要）'!CE4:CF4,5)</f>
        <v>0</v>
      </c>
    </row>
    <row r="145" spans="1:11" s="193" customFormat="1" ht="66.75" customHeight="1" hidden="1">
      <c r="A145" s="189"/>
      <c r="B145" s="189"/>
      <c r="C145" s="190">
        <v>43</v>
      </c>
      <c r="D145" s="191">
        <f>COUNTIF('隠しシート（記入不要）'!CG3:CH3,1)</f>
        <v>0</v>
      </c>
      <c r="E145" s="191">
        <f>COUNTIF('隠しシート（記入不要）'!CG3:CH3,2)</f>
        <v>0</v>
      </c>
      <c r="F145" s="192">
        <f>COUNTIF('隠しシート（記入不要）'!CG3:CH3,3)</f>
        <v>0</v>
      </c>
      <c r="G145" s="191">
        <f>COUNTIF('隠しシート（記入不要）'!CG4:CH4,1)</f>
        <v>0</v>
      </c>
      <c r="H145" s="191">
        <f>COUNTIF('隠しシート（記入不要）'!CG4:CH4,2)</f>
        <v>0</v>
      </c>
      <c r="I145" s="191">
        <f>COUNTIF('隠しシート（記入不要）'!CG4:CH4,3)</f>
        <v>0</v>
      </c>
      <c r="J145" s="191">
        <f>COUNTIF('隠しシート（記入不要）'!CG4:CH4,4)</f>
        <v>0</v>
      </c>
      <c r="K145" s="191">
        <f>COUNTIF('隠しシート（記入不要）'!CG4:CH4,5)</f>
        <v>0</v>
      </c>
    </row>
    <row r="146" spans="1:11" s="193" customFormat="1" ht="66.75" customHeight="1" hidden="1">
      <c r="A146" s="189"/>
      <c r="B146" s="189"/>
      <c r="C146" s="190">
        <v>44</v>
      </c>
      <c r="D146" s="191">
        <f>COUNTIF('隠しシート（記入不要）'!CI3:CJ3,1)</f>
        <v>0</v>
      </c>
      <c r="E146" s="191">
        <f>COUNTIF('隠しシート（記入不要）'!CI3:CJ3,2)</f>
        <v>0</v>
      </c>
      <c r="F146" s="192">
        <f>COUNTIF('隠しシート（記入不要）'!CI3:CJ3,3)</f>
        <v>0</v>
      </c>
      <c r="G146" s="191">
        <f>COUNTIF('隠しシート（記入不要）'!CI4:CJ4,1)</f>
        <v>0</v>
      </c>
      <c r="H146" s="191">
        <f>COUNTIF('隠しシート（記入不要）'!CI4:CJ4,2)</f>
        <v>0</v>
      </c>
      <c r="I146" s="191">
        <f>COUNTIF('隠しシート（記入不要）'!CI4:CJ4,3)</f>
        <v>0</v>
      </c>
      <c r="J146" s="191">
        <f>COUNTIF('隠しシート（記入不要）'!CI4:CJ4,4)</f>
        <v>0</v>
      </c>
      <c r="K146" s="191">
        <f>COUNTIF('隠しシート（記入不要）'!CI4:CJ4,5)</f>
        <v>0</v>
      </c>
    </row>
    <row r="147" spans="1:11" s="193" customFormat="1" ht="66.75" customHeight="1" hidden="1">
      <c r="A147" s="189"/>
      <c r="B147" s="189"/>
      <c r="C147" s="190">
        <v>45</v>
      </c>
      <c r="D147" s="191">
        <f>COUNTIF('隠しシート（記入不要）'!CK3:CL3,1)</f>
        <v>0</v>
      </c>
      <c r="E147" s="191">
        <f>COUNTIF('隠しシート（記入不要）'!CK3:CL3,2)</f>
        <v>0</v>
      </c>
      <c r="F147" s="192">
        <f>COUNTIF('隠しシート（記入不要）'!CK3:CL3,3)</f>
        <v>0</v>
      </c>
      <c r="G147" s="191">
        <f>COUNTIF('隠しシート（記入不要）'!CK4:CL4,1)</f>
        <v>0</v>
      </c>
      <c r="H147" s="191">
        <f>COUNTIF('隠しシート（記入不要）'!CK4:CL4,2)</f>
        <v>0</v>
      </c>
      <c r="I147" s="191">
        <f>COUNTIF('隠しシート（記入不要）'!CK4:CL4,3)</f>
        <v>0</v>
      </c>
      <c r="J147" s="191">
        <f>COUNTIF('隠しシート（記入不要）'!CK4:CL4,4)</f>
        <v>0</v>
      </c>
      <c r="K147" s="191">
        <f>COUNTIF('隠しシート（記入不要）'!CK4:CL4,5)</f>
        <v>0</v>
      </c>
    </row>
    <row r="148" spans="1:11" s="193" customFormat="1" ht="66.75" customHeight="1" hidden="1">
      <c r="A148" s="189"/>
      <c r="B148" s="189"/>
      <c r="C148" s="190">
        <v>46</v>
      </c>
      <c r="D148" s="191">
        <f>COUNTIF('隠しシート（記入不要）'!CM3:CN3,1)</f>
        <v>0</v>
      </c>
      <c r="E148" s="191">
        <f>COUNTIF('隠しシート（記入不要）'!CM3:CN3,2)</f>
        <v>0</v>
      </c>
      <c r="F148" s="192">
        <f>COUNTIF('隠しシート（記入不要）'!CM3:CN3,3)</f>
        <v>0</v>
      </c>
      <c r="G148" s="191">
        <f>COUNTIF('隠しシート（記入不要）'!CM4:CN4,1)</f>
        <v>0</v>
      </c>
      <c r="H148" s="191">
        <f>COUNTIF('隠しシート（記入不要）'!CM4:CN4,2)</f>
        <v>0</v>
      </c>
      <c r="I148" s="191">
        <f>COUNTIF('隠しシート（記入不要）'!CM4:CN4,3)</f>
        <v>0</v>
      </c>
      <c r="J148" s="191">
        <f>COUNTIF('隠しシート（記入不要）'!CM4:CN4,4)</f>
        <v>0</v>
      </c>
      <c r="K148" s="191">
        <f>COUNTIF('隠しシート（記入不要）'!CM4:CN4,5)</f>
        <v>0</v>
      </c>
    </row>
    <row r="149" spans="1:11" s="193" customFormat="1" ht="66.75" customHeight="1" hidden="1">
      <c r="A149" s="189"/>
      <c r="B149" s="189"/>
      <c r="C149" s="190">
        <v>47</v>
      </c>
      <c r="D149" s="191">
        <f>COUNTIF('隠しシート（記入不要）'!CO3:CP3,1)</f>
        <v>0</v>
      </c>
      <c r="E149" s="191">
        <f>COUNTIF('隠しシート（記入不要）'!CO3:CP3,2)</f>
        <v>0</v>
      </c>
      <c r="F149" s="192">
        <f>COUNTIF('隠しシート（記入不要）'!CO3:CP3,3)</f>
        <v>0</v>
      </c>
      <c r="G149" s="191">
        <f>COUNTIF('隠しシート（記入不要）'!CO4:CP4,1)</f>
        <v>0</v>
      </c>
      <c r="H149" s="191">
        <f>COUNTIF('隠しシート（記入不要）'!CO4:CP4,2)</f>
        <v>0</v>
      </c>
      <c r="I149" s="191">
        <f>COUNTIF('隠しシート（記入不要）'!CO4:CP4,3)</f>
        <v>0</v>
      </c>
      <c r="J149" s="191">
        <f>COUNTIF('隠しシート（記入不要）'!CO4:CP4,4)</f>
        <v>0</v>
      </c>
      <c r="K149" s="191">
        <f>COUNTIF('隠しシート（記入不要）'!CO4:CP4,5)</f>
        <v>0</v>
      </c>
    </row>
    <row r="150" spans="1:11" s="193" customFormat="1" ht="66.75" customHeight="1" hidden="1">
      <c r="A150" s="189"/>
      <c r="B150" s="189"/>
      <c r="C150" s="190">
        <v>48</v>
      </c>
      <c r="D150" s="191">
        <f>COUNTIF('隠しシート（記入不要）'!CQ3:CR3,1)</f>
        <v>0</v>
      </c>
      <c r="E150" s="191">
        <f>COUNTIF('隠しシート（記入不要）'!CQ3:CR3,2)</f>
        <v>0</v>
      </c>
      <c r="F150" s="192">
        <f>COUNTIF('隠しシート（記入不要）'!CQ3:CR3,3)</f>
        <v>0</v>
      </c>
      <c r="G150" s="191">
        <f>COUNTIF('隠しシート（記入不要）'!CQ4:CR4,1)</f>
        <v>0</v>
      </c>
      <c r="H150" s="191">
        <f>COUNTIF('隠しシート（記入不要）'!CQ4:CR4,2)</f>
        <v>0</v>
      </c>
      <c r="I150" s="191">
        <f>COUNTIF('隠しシート（記入不要）'!CQ4:CR4,3)</f>
        <v>0</v>
      </c>
      <c r="J150" s="191">
        <f>COUNTIF('隠しシート（記入不要）'!CQ4:CR4,4)</f>
        <v>0</v>
      </c>
      <c r="K150" s="191">
        <f>COUNTIF('隠しシート（記入不要）'!CQ4:CR4,5)</f>
        <v>0</v>
      </c>
    </row>
    <row r="151" spans="1:11" s="193" customFormat="1" ht="66.75" customHeight="1" hidden="1">
      <c r="A151" s="189"/>
      <c r="B151" s="189"/>
      <c r="C151" s="190">
        <v>49</v>
      </c>
      <c r="D151" s="191">
        <f>COUNTIF('隠しシート（記入不要）'!CS3:CT3,1)</f>
        <v>0</v>
      </c>
      <c r="E151" s="191">
        <f>COUNTIF('隠しシート（記入不要）'!CS3:CT3,2)</f>
        <v>0</v>
      </c>
      <c r="F151" s="192">
        <f>COUNTIF('隠しシート（記入不要）'!CS3:CT3,3)</f>
        <v>0</v>
      </c>
      <c r="G151" s="191">
        <f>COUNTIF('隠しシート（記入不要）'!CS4:CT4,1)</f>
        <v>0</v>
      </c>
      <c r="H151" s="191">
        <f>COUNTIF('隠しシート（記入不要）'!CS4:CT4,2)</f>
        <v>0</v>
      </c>
      <c r="I151" s="191">
        <f>COUNTIF('隠しシート（記入不要）'!CS4:CT4,3)</f>
        <v>0</v>
      </c>
      <c r="J151" s="191">
        <f>COUNTIF('隠しシート（記入不要）'!CS4:CT4,4)</f>
        <v>0</v>
      </c>
      <c r="K151" s="191">
        <f>COUNTIF('隠しシート（記入不要）'!CS4:CT4,5)</f>
        <v>0</v>
      </c>
    </row>
    <row r="152" spans="1:11" s="193" customFormat="1" ht="66.75" customHeight="1" hidden="1">
      <c r="A152" s="189"/>
      <c r="B152" s="189"/>
      <c r="C152" s="190">
        <v>50</v>
      </c>
      <c r="D152" s="191">
        <f>COUNTIF('隠しシート（記入不要）'!CU3:CV3,1)</f>
        <v>0</v>
      </c>
      <c r="E152" s="191">
        <f>COUNTIF('隠しシート（記入不要）'!CU3:CV3,2)</f>
        <v>0</v>
      </c>
      <c r="F152" s="192">
        <f>COUNTIF('隠しシート（記入不要）'!CU3:CV3,3)</f>
        <v>0</v>
      </c>
      <c r="G152" s="191">
        <f>COUNTIF('隠しシート（記入不要）'!CU4:CV4,1)</f>
        <v>0</v>
      </c>
      <c r="H152" s="191">
        <f>COUNTIF('隠しシート（記入不要）'!CU4:CV4,2)</f>
        <v>0</v>
      </c>
      <c r="I152" s="191">
        <f>COUNTIF('隠しシート（記入不要）'!CU4:CV4,3)</f>
        <v>0</v>
      </c>
      <c r="J152" s="191">
        <f>COUNTIF('隠しシート（記入不要）'!CU4:CV4,4)</f>
        <v>0</v>
      </c>
      <c r="K152" s="191">
        <f>COUNTIF('隠しシート（記入不要）'!CU4:CV4,5)</f>
        <v>0</v>
      </c>
    </row>
    <row r="153" spans="1:11" s="193" customFormat="1" ht="66.75" customHeight="1" hidden="1">
      <c r="A153" s="189"/>
      <c r="B153" s="189"/>
      <c r="C153" s="190">
        <v>51</v>
      </c>
      <c r="D153" s="191">
        <f>COUNTIF('隠しシート（記入不要）'!CW3:CX3,1)</f>
        <v>0</v>
      </c>
      <c r="E153" s="191">
        <f>COUNTIF('隠しシート（記入不要）'!CW3:CX3,2)</f>
        <v>0</v>
      </c>
      <c r="F153" s="192">
        <f>COUNTIF('隠しシート（記入不要）'!CW3:CX3,3)</f>
        <v>0</v>
      </c>
      <c r="G153" s="191">
        <f>COUNTIF('隠しシート（記入不要）'!CW4:CX4,1)</f>
        <v>0</v>
      </c>
      <c r="H153" s="191">
        <f>COUNTIF('隠しシート（記入不要）'!CW4:CX4,2)</f>
        <v>0</v>
      </c>
      <c r="I153" s="191">
        <f>COUNTIF('隠しシート（記入不要）'!CW4:CX4,3)</f>
        <v>0</v>
      </c>
      <c r="J153" s="191">
        <f>COUNTIF('隠しシート（記入不要）'!CW4:CX4,4)</f>
        <v>0</v>
      </c>
      <c r="K153" s="191">
        <f>COUNTIF('隠しシート（記入不要）'!CW4:CX4,5)</f>
        <v>0</v>
      </c>
    </row>
    <row r="154" spans="1:11" s="193" customFormat="1" ht="66.75" customHeight="1" hidden="1">
      <c r="A154" s="189"/>
      <c r="B154" s="189"/>
      <c r="C154" s="190">
        <v>52</v>
      </c>
      <c r="D154" s="191">
        <f>COUNTIF('隠しシート（記入不要）'!CY3:CZ3,1)</f>
        <v>0</v>
      </c>
      <c r="E154" s="191">
        <f>COUNTIF('隠しシート（記入不要）'!CY3:CZ3,2)</f>
        <v>0</v>
      </c>
      <c r="F154" s="192">
        <f>COUNTIF('隠しシート（記入不要）'!CY3:CZ3,3)</f>
        <v>0</v>
      </c>
      <c r="G154" s="191">
        <f>COUNTIF('隠しシート（記入不要）'!CY4:CZ4,1)</f>
        <v>0</v>
      </c>
      <c r="H154" s="191">
        <f>COUNTIF('隠しシート（記入不要）'!CY4:CZ4,2)</f>
        <v>0</v>
      </c>
      <c r="I154" s="191">
        <f>COUNTIF('隠しシート（記入不要）'!CY4:CZ4,3)</f>
        <v>0</v>
      </c>
      <c r="J154" s="191">
        <f>COUNTIF('隠しシート（記入不要）'!CY4:CZ4,4)</f>
        <v>0</v>
      </c>
      <c r="K154" s="191">
        <f>COUNTIF('隠しシート（記入不要）'!CY4:CZ4,5)</f>
        <v>0</v>
      </c>
    </row>
    <row r="155" spans="1:11" s="193" customFormat="1" ht="66.75" customHeight="1" hidden="1">
      <c r="A155" s="189"/>
      <c r="B155" s="189"/>
      <c r="C155" s="190">
        <v>53</v>
      </c>
      <c r="D155" s="191">
        <f>COUNTIF('隠しシート（記入不要）'!DA3:DB3,1)</f>
        <v>0</v>
      </c>
      <c r="E155" s="191">
        <f>COUNTIF('隠しシート（記入不要）'!DA3:DB3,2)</f>
        <v>0</v>
      </c>
      <c r="F155" s="192">
        <f>COUNTIF('隠しシート（記入不要）'!DA3:DB3,3)</f>
        <v>0</v>
      </c>
      <c r="G155" s="191">
        <f>COUNTIF('隠しシート（記入不要）'!DA4:DB4,1)</f>
        <v>0</v>
      </c>
      <c r="H155" s="191">
        <f>COUNTIF('隠しシート（記入不要）'!DA4:DB4,2)</f>
        <v>0</v>
      </c>
      <c r="I155" s="191">
        <f>COUNTIF('隠しシート（記入不要）'!DA4:DB4,3)</f>
        <v>0</v>
      </c>
      <c r="J155" s="191">
        <f>COUNTIF('隠しシート（記入不要）'!DA4:DB4,4)</f>
        <v>0</v>
      </c>
      <c r="K155" s="191">
        <f>COUNTIF('隠しシート（記入不要）'!DA4:DB4,5)</f>
        <v>0</v>
      </c>
    </row>
    <row r="156" spans="1:11" s="193" customFormat="1" ht="66.75" customHeight="1" hidden="1">
      <c r="A156" s="189"/>
      <c r="B156" s="189"/>
      <c r="C156" s="190">
        <v>54</v>
      </c>
      <c r="D156" s="191">
        <f>COUNTIF('隠しシート（記入不要）'!DC3:DD3,1)</f>
        <v>0</v>
      </c>
      <c r="E156" s="191">
        <f>COUNTIF('隠しシート（記入不要）'!DC3:DD3,2)</f>
        <v>0</v>
      </c>
      <c r="F156" s="192">
        <f>COUNTIF('隠しシート（記入不要）'!DC3:DD3,3)</f>
        <v>0</v>
      </c>
      <c r="G156" s="191">
        <f>COUNTIF('隠しシート（記入不要）'!DC4:DD4,1)</f>
        <v>0</v>
      </c>
      <c r="H156" s="191">
        <f>COUNTIF('隠しシート（記入不要）'!DC4:DD4,2)</f>
        <v>0</v>
      </c>
      <c r="I156" s="191">
        <f>COUNTIF('隠しシート（記入不要）'!DC4:DD4,3)</f>
        <v>0</v>
      </c>
      <c r="J156" s="191">
        <f>COUNTIF('隠しシート（記入不要）'!DC4:DD4,4)</f>
        <v>0</v>
      </c>
      <c r="K156" s="191">
        <f>COUNTIF('隠しシート（記入不要）'!DC4:DD4,5)</f>
        <v>0</v>
      </c>
    </row>
    <row r="157" spans="1:11" s="193" customFormat="1" ht="66.75" customHeight="1" hidden="1">
      <c r="A157" s="189"/>
      <c r="B157" s="189"/>
      <c r="C157" s="190">
        <v>55</v>
      </c>
      <c r="D157" s="191">
        <f>COUNTIF('隠しシート（記入不要）'!DE3:DF3,1)</f>
        <v>0</v>
      </c>
      <c r="E157" s="191">
        <f>COUNTIF('隠しシート（記入不要）'!DE3:DF3,2)</f>
        <v>0</v>
      </c>
      <c r="F157" s="192">
        <f>COUNTIF('隠しシート（記入不要）'!DE3:DF3,3)</f>
        <v>0</v>
      </c>
      <c r="G157" s="191">
        <f>COUNTIF('隠しシート（記入不要）'!DE4:DF4,1)</f>
        <v>0</v>
      </c>
      <c r="H157" s="191">
        <f>COUNTIF('隠しシート（記入不要）'!DE4:DF4,2)</f>
        <v>0</v>
      </c>
      <c r="I157" s="191">
        <f>COUNTIF('隠しシート（記入不要）'!DE4:DF4,3)</f>
        <v>0</v>
      </c>
      <c r="J157" s="191">
        <f>COUNTIF('隠しシート（記入不要）'!DE4:DF4,4)</f>
        <v>0</v>
      </c>
      <c r="K157" s="191">
        <f>COUNTIF('隠しシート（記入不要）'!DE4:DF4,5)</f>
        <v>0</v>
      </c>
    </row>
    <row r="158" spans="1:11" s="193" customFormat="1" ht="66.75" customHeight="1" hidden="1">
      <c r="A158" s="189"/>
      <c r="B158" s="189"/>
      <c r="C158" s="190">
        <v>56</v>
      </c>
      <c r="D158" s="191">
        <f>COUNTIF('隠しシート（記入不要）'!DG3:DH3,1)</f>
        <v>0</v>
      </c>
      <c r="E158" s="191">
        <f>COUNTIF('隠しシート（記入不要）'!DG3:DH3,2)</f>
        <v>0</v>
      </c>
      <c r="F158" s="192">
        <f>COUNTIF('隠しシート（記入不要）'!DG3:DH3,3)</f>
        <v>0</v>
      </c>
      <c r="G158" s="191">
        <f>COUNTIF('隠しシート（記入不要）'!DG4:DH4,1)</f>
        <v>0</v>
      </c>
      <c r="H158" s="191">
        <f>COUNTIF('隠しシート（記入不要）'!DG4:DH4,2)</f>
        <v>0</v>
      </c>
      <c r="I158" s="191">
        <f>COUNTIF('隠しシート（記入不要）'!DG4:DH4,3)</f>
        <v>0</v>
      </c>
      <c r="J158" s="191">
        <f>COUNTIF('隠しシート（記入不要）'!DG4:DH4,4)</f>
        <v>0</v>
      </c>
      <c r="K158" s="191">
        <f>COUNTIF('隠しシート（記入不要）'!DG4:DH4,5)</f>
        <v>0</v>
      </c>
    </row>
    <row r="159" spans="1:11" s="193" customFormat="1" ht="66.75" customHeight="1" hidden="1">
      <c r="A159" s="189"/>
      <c r="B159" s="189"/>
      <c r="C159" s="190">
        <v>57</v>
      </c>
      <c r="D159" s="191">
        <f>COUNTIF('隠しシート（記入不要）'!DI3:DJ3,1)</f>
        <v>0</v>
      </c>
      <c r="E159" s="191">
        <f>COUNTIF('隠しシート（記入不要）'!DI3:DJ3,2)</f>
        <v>0</v>
      </c>
      <c r="F159" s="192">
        <f>COUNTIF('隠しシート（記入不要）'!DI3:DJ3,3)</f>
        <v>0</v>
      </c>
      <c r="G159" s="191">
        <f>COUNTIF('隠しシート（記入不要）'!DI4:DJ4,1)</f>
        <v>0</v>
      </c>
      <c r="H159" s="191">
        <f>COUNTIF('隠しシート（記入不要）'!DI4:DJ4,2)</f>
        <v>0</v>
      </c>
      <c r="I159" s="191">
        <f>COUNTIF('隠しシート（記入不要）'!DI4:DJ4,3)</f>
        <v>0</v>
      </c>
      <c r="J159" s="191">
        <f>COUNTIF('隠しシート（記入不要）'!DI4:DJ4,4)</f>
        <v>0</v>
      </c>
      <c r="K159" s="191">
        <f>COUNTIF('隠しシート（記入不要）'!DI4:DJ4,5)</f>
        <v>0</v>
      </c>
    </row>
    <row r="160" spans="1:11" s="193" customFormat="1" ht="66.75" customHeight="1" hidden="1">
      <c r="A160" s="189"/>
      <c r="B160" s="189"/>
      <c r="C160" s="190">
        <v>58</v>
      </c>
      <c r="D160" s="191">
        <f>COUNTIF('隠しシート（記入不要）'!DK3:DL3,1)</f>
        <v>0</v>
      </c>
      <c r="E160" s="191">
        <f>COUNTIF('隠しシート（記入不要）'!DK3:DL3,2)</f>
        <v>0</v>
      </c>
      <c r="F160" s="192">
        <f>COUNTIF('隠しシート（記入不要）'!DK3:DL3,3)</f>
        <v>0</v>
      </c>
      <c r="G160" s="191">
        <f>COUNTIF('隠しシート（記入不要）'!DK4:DL4,1)</f>
        <v>0</v>
      </c>
      <c r="H160" s="191">
        <f>COUNTIF('隠しシート（記入不要）'!DK4:DL4,2)</f>
        <v>0</v>
      </c>
      <c r="I160" s="191">
        <f>COUNTIF('隠しシート（記入不要）'!DK4:DL4,3)</f>
        <v>0</v>
      </c>
      <c r="J160" s="191">
        <f>COUNTIF('隠しシート（記入不要）'!DK4:DL4,4)</f>
        <v>0</v>
      </c>
      <c r="K160" s="191">
        <f>COUNTIF('隠しシート（記入不要）'!DK4:DL4,5)</f>
        <v>0</v>
      </c>
    </row>
    <row r="161" spans="1:11" s="193" customFormat="1" ht="66.75" customHeight="1" hidden="1">
      <c r="A161" s="189"/>
      <c r="B161" s="189"/>
      <c r="C161" s="190">
        <v>59</v>
      </c>
      <c r="D161" s="191">
        <f>COUNTIF('隠しシート（記入不要）'!DM3:DN3,1)</f>
        <v>0</v>
      </c>
      <c r="E161" s="191">
        <f>COUNTIF('隠しシート（記入不要）'!DM3:DN3,2)</f>
        <v>0</v>
      </c>
      <c r="F161" s="192">
        <f>COUNTIF('隠しシート（記入不要）'!DM3:DN3,3)</f>
        <v>0</v>
      </c>
      <c r="G161" s="191">
        <f>COUNTIF('隠しシート（記入不要）'!DM4:DN4,1)</f>
        <v>0</v>
      </c>
      <c r="H161" s="191">
        <f>COUNTIF('隠しシート（記入不要）'!DM4:DN4,2)</f>
        <v>0</v>
      </c>
      <c r="I161" s="191">
        <f>COUNTIF('隠しシート（記入不要）'!DM4:DN4,3)</f>
        <v>0</v>
      </c>
      <c r="J161" s="191">
        <f>COUNTIF('隠しシート（記入不要）'!DM4:DN4,4)</f>
        <v>0</v>
      </c>
      <c r="K161" s="191">
        <f>COUNTIF('隠しシート（記入不要）'!DM4:DN4,5)</f>
        <v>0</v>
      </c>
    </row>
    <row r="162" spans="2:11" ht="54" customHeight="1" hidden="1">
      <c r="B162" s="171"/>
      <c r="C162" s="190">
        <v>60</v>
      </c>
      <c r="D162" s="191">
        <f>COUNTIF('隠しシート（記入不要）'!DO3:DP3,1)</f>
        <v>0</v>
      </c>
      <c r="E162" s="191">
        <f>COUNTIF('隠しシート（記入不要）'!DO3:DP3,2)</f>
        <v>0</v>
      </c>
      <c r="F162" s="192">
        <f>COUNTIF('隠しシート（記入不要）'!DO3:DP3,3)</f>
        <v>0</v>
      </c>
      <c r="G162" s="191">
        <f>COUNTIF('隠しシート（記入不要）'!DO4:DP4,1)</f>
        <v>0</v>
      </c>
      <c r="H162" s="191">
        <f>COUNTIF('隠しシート（記入不要）'!DO4:DP4,2)</f>
        <v>0</v>
      </c>
      <c r="I162" s="191">
        <f>COUNTIF('隠しシート（記入不要）'!DO4:DP4,3)</f>
        <v>0</v>
      </c>
      <c r="J162" s="191">
        <f>COUNTIF('隠しシート（記入不要）'!DO4:DP4,4)</f>
        <v>0</v>
      </c>
      <c r="K162" s="191">
        <f>COUNTIF('隠しシート（記入不要）'!DO4:DP4,5)</f>
        <v>0</v>
      </c>
    </row>
    <row r="163" spans="2:11" ht="54" customHeight="1" hidden="1">
      <c r="B163" s="171"/>
      <c r="C163" s="190">
        <v>61</v>
      </c>
      <c r="D163" s="191">
        <f>COUNTIF('隠しシート（記入不要）'!DQ3:DR3,1)</f>
        <v>0</v>
      </c>
      <c r="E163" s="191">
        <f>COUNTIF('隠しシート（記入不要）'!DQ3:DR3,2)</f>
        <v>0</v>
      </c>
      <c r="F163" s="192">
        <f>COUNTIF('隠しシート（記入不要）'!DQ3:DR3,3)</f>
        <v>0</v>
      </c>
      <c r="G163" s="191">
        <f>COUNTIF('隠しシート（記入不要）'!DQ4:DR4,1)</f>
        <v>0</v>
      </c>
      <c r="H163" s="191">
        <f>COUNTIF('隠しシート（記入不要）'!DQ4:DR4,2)</f>
        <v>0</v>
      </c>
      <c r="I163" s="191">
        <f>COUNTIF('隠しシート（記入不要）'!DQ4:DR4,3)</f>
        <v>0</v>
      </c>
      <c r="J163" s="191">
        <f>COUNTIF('隠しシート（記入不要）'!DQ4:DR4,4)</f>
        <v>0</v>
      </c>
      <c r="K163" s="191">
        <f>COUNTIF('隠しシート（記入不要）'!DQ4:DR4,5)</f>
        <v>0</v>
      </c>
    </row>
    <row r="164" spans="2:11" ht="54" customHeight="1" hidden="1">
      <c r="B164" s="171"/>
      <c r="C164" s="190">
        <v>62</v>
      </c>
      <c r="D164" s="191">
        <f>COUNTIF('隠しシート（記入不要）'!DS3:DT3,1)</f>
        <v>0</v>
      </c>
      <c r="E164" s="191">
        <f>COUNTIF('隠しシート（記入不要）'!DS3:DT3,2)</f>
        <v>0</v>
      </c>
      <c r="F164" s="192">
        <f>COUNTIF('隠しシート（記入不要）'!DS3:DT3,3)</f>
        <v>0</v>
      </c>
      <c r="G164" s="191">
        <f>COUNTIF('隠しシート（記入不要）'!DS4:DT4,1)</f>
        <v>0</v>
      </c>
      <c r="H164" s="191">
        <f>COUNTIF('隠しシート（記入不要）'!DS4:DT4,2)</f>
        <v>0</v>
      </c>
      <c r="I164" s="191">
        <f>COUNTIF('隠しシート（記入不要）'!DS4:DT4,3)</f>
        <v>0</v>
      </c>
      <c r="J164" s="191">
        <f>COUNTIF('隠しシート（記入不要）'!DS4:DT4,4)</f>
        <v>0</v>
      </c>
      <c r="K164" s="191">
        <f>COUNTIF('隠しシート（記入不要）'!DS4:DT4,5)</f>
        <v>0</v>
      </c>
    </row>
    <row r="165" spans="2:10" ht="54" customHeight="1">
      <c r="B165" s="171"/>
      <c r="J165" s="168"/>
    </row>
    <row r="166" spans="2:10" ht="54" customHeight="1">
      <c r="B166" s="171"/>
      <c r="J166" s="168"/>
    </row>
    <row r="167" spans="2:10" ht="54" customHeight="1">
      <c r="B167" s="171"/>
      <c r="J167" s="168"/>
    </row>
    <row r="168" spans="2:10" ht="54" customHeight="1">
      <c r="B168" s="171"/>
      <c r="J168" s="168"/>
    </row>
    <row r="169" spans="2:10" ht="54" customHeight="1">
      <c r="B169" s="171"/>
      <c r="J169" s="168"/>
    </row>
    <row r="170" spans="2:10" ht="54" customHeight="1">
      <c r="B170" s="171"/>
      <c r="J170" s="168"/>
    </row>
    <row r="171" spans="2:10" ht="54" customHeight="1">
      <c r="B171" s="171"/>
      <c r="J171" s="168"/>
    </row>
    <row r="172" spans="2:10" ht="54" customHeight="1">
      <c r="B172" s="171"/>
      <c r="J172" s="168"/>
    </row>
  </sheetData>
  <sheetProtection password="8ED9" sheet="1" objects="1" scenarios="1"/>
  <mergeCells count="38">
    <mergeCell ref="F3:J3"/>
    <mergeCell ref="D3:E3"/>
    <mergeCell ref="C5:E5"/>
    <mergeCell ref="F5:J5"/>
    <mergeCell ref="A5:A6"/>
    <mergeCell ref="B5:B6"/>
    <mergeCell ref="A7:J7"/>
    <mergeCell ref="A8:J8"/>
    <mergeCell ref="A53:J53"/>
    <mergeCell ref="A11:J11"/>
    <mergeCell ref="A13:J13"/>
    <mergeCell ref="A18:J18"/>
    <mergeCell ref="A19:J19"/>
    <mergeCell ref="A21:J21"/>
    <mergeCell ref="A36:J36"/>
    <mergeCell ref="A26:J26"/>
    <mergeCell ref="A27:J27"/>
    <mergeCell ref="A31:J31"/>
    <mergeCell ref="A89:J89"/>
    <mergeCell ref="A94:J94"/>
    <mergeCell ref="A95:J95"/>
    <mergeCell ref="A72:J72"/>
    <mergeCell ref="A85:J85"/>
    <mergeCell ref="A86:J86"/>
    <mergeCell ref="A76:J76"/>
    <mergeCell ref="A78:J78"/>
    <mergeCell ref="A92:J92"/>
    <mergeCell ref="A83:J83"/>
    <mergeCell ref="A34:J34"/>
    <mergeCell ref="A98:J98"/>
    <mergeCell ref="A49:J49"/>
    <mergeCell ref="A51:J51"/>
    <mergeCell ref="A58:J58"/>
    <mergeCell ref="A62:J62"/>
    <mergeCell ref="A61:J61"/>
    <mergeCell ref="A70:J70"/>
    <mergeCell ref="A66:J66"/>
    <mergeCell ref="A75:J75"/>
  </mergeCells>
  <printOptions/>
  <pageMargins left="0.3937007874015748" right="0.3937007874015748" top="0.984251968503937" bottom="0.984251968503937" header="0.5118110236220472" footer="0.5118110236220472"/>
  <pageSetup horizontalDpi="600" verticalDpi="600" orientation="portrait" paperSize="9" scale="51" r:id="rId1"/>
  <rowBreaks count="3" manualBreakCount="3">
    <brk id="25" max="9" man="1"/>
    <brk id="74" max="9" man="1"/>
    <brk id="97" max="9" man="1"/>
  </rowBreaks>
</worksheet>
</file>

<file path=xl/worksheets/sheet5.xml><?xml version="1.0" encoding="utf-8"?>
<worksheet xmlns="http://schemas.openxmlformats.org/spreadsheetml/2006/main" xmlns:r="http://schemas.openxmlformats.org/officeDocument/2006/relationships">
  <sheetPr codeName="Sheet6">
    <tabColor indexed="45"/>
  </sheetPr>
  <dimension ref="A1:I105"/>
  <sheetViews>
    <sheetView view="pageBreakPreview" zoomScale="89" zoomScaleNormal="80" zoomScaleSheetLayoutView="89" workbookViewId="0" topLeftCell="A1">
      <selection activeCell="C14" sqref="C14"/>
    </sheetView>
  </sheetViews>
  <sheetFormatPr defaultColWidth="9.00390625" defaultRowHeight="13.5"/>
  <cols>
    <col min="1" max="1" width="5.625" style="200" customWidth="1"/>
    <col min="2" max="2" width="5.625" style="242" customWidth="1"/>
    <col min="3" max="3" width="52.375" style="200" customWidth="1"/>
    <col min="4" max="4" width="11.75390625" style="200" customWidth="1"/>
    <col min="5" max="7" width="15.625" style="243" customWidth="1"/>
    <col min="8" max="8" width="13.00390625" style="244" customWidth="1"/>
    <col min="9" max="16384" width="9.00390625" style="200" customWidth="1"/>
  </cols>
  <sheetData>
    <row r="1" spans="1:8" ht="14.25" thickBot="1">
      <c r="A1" s="196"/>
      <c r="B1" s="197"/>
      <c r="C1" s="196"/>
      <c r="D1" s="196"/>
      <c r="E1" s="198"/>
      <c r="F1" s="198"/>
      <c r="G1" s="198"/>
      <c r="H1" s="199"/>
    </row>
    <row r="2" spans="1:8" ht="36.75" customHeight="1" thickBot="1" thickTop="1">
      <c r="A2" s="442" t="s">
        <v>608</v>
      </c>
      <c r="B2" s="443"/>
      <c r="C2" s="443"/>
      <c r="D2" s="443"/>
      <c r="E2" s="443"/>
      <c r="F2" s="443"/>
      <c r="G2" s="443"/>
      <c r="H2" s="444"/>
    </row>
    <row r="3" spans="1:8" ht="36.75" customHeight="1" thickTop="1">
      <c r="A3" s="201"/>
      <c r="B3" s="201"/>
      <c r="C3" s="201"/>
      <c r="D3" s="201"/>
      <c r="E3" s="202" t="s">
        <v>609</v>
      </c>
      <c r="F3" s="448">
        <f>IF('事業所概要'!B4="","",'事業所概要'!B4)</f>
      </c>
      <c r="G3" s="448"/>
      <c r="H3" s="448"/>
    </row>
    <row r="4" spans="1:8" ht="15.75" customHeight="1" thickBot="1">
      <c r="A4" s="196"/>
      <c r="B4" s="197"/>
      <c r="C4" s="196"/>
      <c r="D4" s="196"/>
      <c r="E4" s="198"/>
      <c r="F4" s="198"/>
      <c r="G4" s="198"/>
      <c r="H4" s="199"/>
    </row>
    <row r="5" spans="1:8" s="206" customFormat="1" ht="55.5" customHeight="1">
      <c r="A5" s="445" t="s">
        <v>610</v>
      </c>
      <c r="B5" s="446"/>
      <c r="C5" s="447"/>
      <c r="D5" s="203" t="s">
        <v>611</v>
      </c>
      <c r="E5" s="204" t="s">
        <v>612</v>
      </c>
      <c r="F5" s="204" t="s">
        <v>613</v>
      </c>
      <c r="G5" s="204" t="s">
        <v>614</v>
      </c>
      <c r="H5" s="205" t="s">
        <v>615</v>
      </c>
    </row>
    <row r="6" spans="1:8" s="207" customFormat="1" ht="30" customHeight="1">
      <c r="A6" s="438" t="s">
        <v>616</v>
      </c>
      <c r="B6" s="439"/>
      <c r="C6" s="439"/>
      <c r="D6" s="439"/>
      <c r="E6" s="439"/>
      <c r="F6" s="439"/>
      <c r="G6" s="439"/>
      <c r="H6" s="440"/>
    </row>
    <row r="7" spans="1:8" s="207" customFormat="1" ht="30" customHeight="1">
      <c r="A7" s="208"/>
      <c r="B7" s="209">
        <v>1</v>
      </c>
      <c r="C7" s="210" t="s">
        <v>617</v>
      </c>
      <c r="D7" s="211">
        <v>2</v>
      </c>
      <c r="E7" s="212">
        <f>'評価基準書'!$E$15</f>
        <v>0</v>
      </c>
      <c r="F7" s="212">
        <f>'評価基準書'!F15</f>
        <v>0</v>
      </c>
      <c r="G7" s="212">
        <f>'評価基準書'!G15</f>
        <v>0</v>
      </c>
      <c r="H7" s="213">
        <f>((E7*1)+(F7*1/2))/D7</f>
        <v>0</v>
      </c>
    </row>
    <row r="8" spans="1:8" s="207" customFormat="1" ht="30" customHeight="1">
      <c r="A8" s="208"/>
      <c r="B8" s="209">
        <v>2</v>
      </c>
      <c r="C8" s="210" t="s">
        <v>618</v>
      </c>
      <c r="D8" s="211">
        <v>1</v>
      </c>
      <c r="E8" s="212">
        <f>'評価基準書'!E24</f>
        <v>0</v>
      </c>
      <c r="F8" s="212">
        <f>'評価基準書'!F24</f>
        <v>0</v>
      </c>
      <c r="G8" s="212">
        <f>'評価基準書'!G24</f>
        <v>0</v>
      </c>
      <c r="H8" s="213">
        <f>((E8*1)+(F8*1/2))/D8</f>
        <v>0</v>
      </c>
    </row>
    <row r="9" spans="1:8" s="207" customFormat="1" ht="30" customHeight="1" thickBot="1">
      <c r="A9" s="208"/>
      <c r="B9" s="209">
        <v>3</v>
      </c>
      <c r="C9" s="210" t="s">
        <v>619</v>
      </c>
      <c r="D9" s="214">
        <v>4</v>
      </c>
      <c r="E9" s="212">
        <f>'評価基準書'!E44</f>
        <v>0</v>
      </c>
      <c r="F9" s="212">
        <f>'評価基準書'!F44</f>
        <v>0</v>
      </c>
      <c r="G9" s="212">
        <f>'評価基準書'!G44</f>
        <v>0</v>
      </c>
      <c r="H9" s="215">
        <f>((E9*1)+(F9*1/2))/D9</f>
        <v>0</v>
      </c>
    </row>
    <row r="10" spans="1:8" s="207" customFormat="1" ht="30" customHeight="1" thickTop="1">
      <c r="A10" s="435" t="s">
        <v>620</v>
      </c>
      <c r="B10" s="436"/>
      <c r="C10" s="437"/>
      <c r="D10" s="216">
        <f>SUM(D7:D9)</f>
        <v>7</v>
      </c>
      <c r="E10" s="216">
        <f>SUM(E7:E9)</f>
        <v>0</v>
      </c>
      <c r="F10" s="216">
        <f>SUM(F7:F9)</f>
        <v>0</v>
      </c>
      <c r="G10" s="216">
        <f>SUM(G7:G9)</f>
        <v>0</v>
      </c>
      <c r="H10" s="217">
        <f>((E10*1)+(F10*1/2))/D10</f>
        <v>0</v>
      </c>
    </row>
    <row r="11" spans="1:8" s="207" customFormat="1" ht="30" customHeight="1">
      <c r="A11" s="438" t="s">
        <v>621</v>
      </c>
      <c r="B11" s="439"/>
      <c r="C11" s="439"/>
      <c r="D11" s="439"/>
      <c r="E11" s="439"/>
      <c r="F11" s="439"/>
      <c r="G11" s="439"/>
      <c r="H11" s="440"/>
    </row>
    <row r="12" spans="1:8" s="207" customFormat="1" ht="30" customHeight="1">
      <c r="A12" s="441"/>
      <c r="B12" s="209">
        <v>1</v>
      </c>
      <c r="C12" s="218" t="s">
        <v>622</v>
      </c>
      <c r="D12" s="211">
        <v>1</v>
      </c>
      <c r="E12" s="212">
        <f>'評価基準書'!E53</f>
        <v>0</v>
      </c>
      <c r="F12" s="212">
        <f>'評価基準書'!F53</f>
        <v>0</v>
      </c>
      <c r="G12" s="212">
        <f>'評価基準書'!G53</f>
        <v>0</v>
      </c>
      <c r="H12" s="213">
        <f aca="true" t="shared" si="0" ref="H12:H17">((E12*1)+(F12*1/2))/D12</f>
        <v>0</v>
      </c>
    </row>
    <row r="13" spans="1:8" s="207" customFormat="1" ht="30" customHeight="1">
      <c r="A13" s="441"/>
      <c r="B13" s="209">
        <v>2</v>
      </c>
      <c r="C13" s="218" t="s">
        <v>549</v>
      </c>
      <c r="D13" s="211">
        <v>4</v>
      </c>
      <c r="E13" s="212">
        <f>'評価基準書'!E74</f>
        <v>0</v>
      </c>
      <c r="F13" s="212">
        <f>'評価基準書'!F74</f>
        <v>0</v>
      </c>
      <c r="G13" s="212">
        <f>'評価基準書'!G74</f>
        <v>0</v>
      </c>
      <c r="H13" s="213">
        <f t="shared" si="0"/>
        <v>0</v>
      </c>
    </row>
    <row r="14" spans="1:8" s="207" customFormat="1" ht="30" customHeight="1">
      <c r="A14" s="441"/>
      <c r="B14" s="209">
        <v>3</v>
      </c>
      <c r="C14" s="218" t="s">
        <v>623</v>
      </c>
      <c r="D14" s="211">
        <v>20</v>
      </c>
      <c r="E14" s="212">
        <f>'評価基準書'!E95+'評価基準書'!E107+'評価基準書'!E120+'評価基準書'!E208+'評価基準書'!E218+'評価基準書'!E226</f>
        <v>0</v>
      </c>
      <c r="F14" s="212">
        <f>'評価基準書'!F95+'評価基準書'!F107+'評価基準書'!F120+'評価基準書'!F208+'評価基準書'!F218+'評価基準書'!F226</f>
        <v>0</v>
      </c>
      <c r="G14" s="212">
        <f>'評価基準書'!G95+'評価基準書'!G107+'評価基準書'!G120+'評価基準書'!G208+'評価基準書'!G218+'評価基準書'!G226</f>
        <v>0</v>
      </c>
      <c r="H14" s="213">
        <f t="shared" si="0"/>
        <v>0</v>
      </c>
    </row>
    <row r="15" spans="1:8" s="207" customFormat="1" ht="30" customHeight="1">
      <c r="A15" s="441"/>
      <c r="B15" s="209">
        <v>4</v>
      </c>
      <c r="C15" s="218" t="s">
        <v>550</v>
      </c>
      <c r="D15" s="214">
        <v>4</v>
      </c>
      <c r="E15" s="219">
        <f>'評価基準書'!E252</f>
        <v>0</v>
      </c>
      <c r="F15" s="219">
        <f>'評価基準書'!F252</f>
        <v>0</v>
      </c>
      <c r="G15" s="219">
        <f>'評価基準書'!G252</f>
        <v>0</v>
      </c>
      <c r="H15" s="215">
        <f t="shared" si="0"/>
        <v>0</v>
      </c>
    </row>
    <row r="16" spans="1:8" s="207" customFormat="1" ht="30" customHeight="1" thickBot="1">
      <c r="A16" s="220"/>
      <c r="B16" s="209">
        <v>5</v>
      </c>
      <c r="C16" s="218" t="s">
        <v>551</v>
      </c>
      <c r="D16" s="214">
        <v>2</v>
      </c>
      <c r="E16" s="219">
        <f>'評価基準書'!E269</f>
        <v>0</v>
      </c>
      <c r="F16" s="219">
        <f>'評価基準書'!F269</f>
        <v>0</v>
      </c>
      <c r="G16" s="219">
        <f>'評価基準書'!G269</f>
        <v>0</v>
      </c>
      <c r="H16" s="215">
        <f t="shared" si="0"/>
        <v>0</v>
      </c>
    </row>
    <row r="17" spans="1:8" s="207" customFormat="1" ht="30" customHeight="1" thickTop="1">
      <c r="A17" s="435" t="s">
        <v>620</v>
      </c>
      <c r="B17" s="436"/>
      <c r="C17" s="437"/>
      <c r="D17" s="216">
        <f>SUM(D12:D16)</f>
        <v>31</v>
      </c>
      <c r="E17" s="216">
        <f>SUM(E12:E16)</f>
        <v>0</v>
      </c>
      <c r="F17" s="216">
        <f>SUM(F12:F16)</f>
        <v>0</v>
      </c>
      <c r="G17" s="216">
        <f>SUM(G12:G16)</f>
        <v>0</v>
      </c>
      <c r="H17" s="217">
        <f t="shared" si="0"/>
        <v>0</v>
      </c>
    </row>
    <row r="18" spans="1:8" s="207" customFormat="1" ht="30" customHeight="1">
      <c r="A18" s="438" t="s">
        <v>624</v>
      </c>
      <c r="B18" s="439"/>
      <c r="C18" s="439"/>
      <c r="D18" s="439"/>
      <c r="E18" s="439"/>
      <c r="F18" s="439"/>
      <c r="G18" s="439"/>
      <c r="H18" s="440"/>
    </row>
    <row r="19" spans="1:8" s="207" customFormat="1" ht="30" customHeight="1">
      <c r="A19" s="221"/>
      <c r="B19" s="209">
        <v>1</v>
      </c>
      <c r="C19" s="218" t="s">
        <v>552</v>
      </c>
      <c r="D19" s="211">
        <v>3</v>
      </c>
      <c r="E19" s="212">
        <f>'評価基準書'!E290</f>
        <v>0</v>
      </c>
      <c r="F19" s="212">
        <f>'評価基準書'!F290</f>
        <v>0</v>
      </c>
      <c r="G19" s="212">
        <f>'評価基準書'!G290</f>
        <v>0</v>
      </c>
      <c r="H19" s="213">
        <f aca="true" t="shared" si="1" ref="H19:H24">((E19*1)+(F19*1/2))/D19</f>
        <v>0</v>
      </c>
    </row>
    <row r="20" spans="1:8" s="207" customFormat="1" ht="30" customHeight="1">
      <c r="A20" s="221"/>
      <c r="B20" s="209">
        <v>2</v>
      </c>
      <c r="C20" s="218" t="s">
        <v>0</v>
      </c>
      <c r="D20" s="211">
        <v>3</v>
      </c>
      <c r="E20" s="212">
        <f>'評価基準書'!E304</f>
        <v>0</v>
      </c>
      <c r="F20" s="212">
        <f>'評価基準書'!F304</f>
        <v>0</v>
      </c>
      <c r="G20" s="212">
        <f>'評価基準書'!G304</f>
        <v>0</v>
      </c>
      <c r="H20" s="213">
        <f t="shared" si="1"/>
        <v>0</v>
      </c>
    </row>
    <row r="21" spans="1:8" s="207" customFormat="1" ht="30" customHeight="1">
      <c r="A21" s="221"/>
      <c r="B21" s="209">
        <v>3</v>
      </c>
      <c r="C21" s="218" t="s">
        <v>1</v>
      </c>
      <c r="D21" s="211">
        <v>1</v>
      </c>
      <c r="E21" s="212">
        <f>'評価基準書'!E312</f>
        <v>0</v>
      </c>
      <c r="F21" s="212">
        <f>'評価基準書'!F312</f>
        <v>0</v>
      </c>
      <c r="G21" s="212">
        <f>'評価基準書'!G312</f>
        <v>0</v>
      </c>
      <c r="H21" s="213">
        <f t="shared" si="1"/>
        <v>0</v>
      </c>
    </row>
    <row r="22" spans="1:8" s="207" customFormat="1" ht="30" customHeight="1">
      <c r="A22" s="221"/>
      <c r="B22" s="209">
        <v>4</v>
      </c>
      <c r="C22" s="218" t="s">
        <v>2</v>
      </c>
      <c r="D22" s="211">
        <v>2</v>
      </c>
      <c r="E22" s="212">
        <f>'評価基準書'!E330</f>
        <v>0</v>
      </c>
      <c r="F22" s="212">
        <f>'評価基準書'!F330</f>
        <v>0</v>
      </c>
      <c r="G22" s="212">
        <f>'評価基準書'!G330</f>
        <v>0</v>
      </c>
      <c r="H22" s="213">
        <f t="shared" si="1"/>
        <v>0</v>
      </c>
    </row>
    <row r="23" spans="1:8" s="207" customFormat="1" ht="30" customHeight="1" thickBot="1">
      <c r="A23" s="221"/>
      <c r="B23" s="209">
        <v>5</v>
      </c>
      <c r="C23" s="218" t="s">
        <v>3</v>
      </c>
      <c r="D23" s="214">
        <v>6</v>
      </c>
      <c r="E23" s="219">
        <f>SUM('評価基準書'!$E$366,'評価基準書'!$E$356,'評価基準書'!$E$339)</f>
        <v>0</v>
      </c>
      <c r="F23" s="219">
        <f>SUM('評価基準書'!$F$366,'評価基準書'!$F$356,'評価基準書'!$F$339)</f>
        <v>0</v>
      </c>
      <c r="G23" s="219">
        <f>SUM('評価基準書'!$G$339,'評価基準書'!$G$356,'評価基準書'!$G$366)</f>
        <v>0</v>
      </c>
      <c r="H23" s="215">
        <f t="shared" si="1"/>
        <v>0</v>
      </c>
    </row>
    <row r="24" spans="1:8" s="207" customFormat="1" ht="30" customHeight="1" thickTop="1">
      <c r="A24" s="435" t="s">
        <v>620</v>
      </c>
      <c r="B24" s="436"/>
      <c r="C24" s="437"/>
      <c r="D24" s="216">
        <f>SUM(D19:D23)</f>
        <v>15</v>
      </c>
      <c r="E24" s="216">
        <f>SUM(E19:E23)</f>
        <v>0</v>
      </c>
      <c r="F24" s="216">
        <f>SUM(F19:F23)</f>
        <v>0</v>
      </c>
      <c r="G24" s="216">
        <f>SUM(G19:G23)</f>
        <v>0</v>
      </c>
      <c r="H24" s="217">
        <f t="shared" si="1"/>
        <v>0</v>
      </c>
    </row>
    <row r="25" spans="1:8" s="207" customFormat="1" ht="30" customHeight="1">
      <c r="A25" s="438" t="s">
        <v>4</v>
      </c>
      <c r="B25" s="439"/>
      <c r="C25" s="439"/>
      <c r="D25" s="439"/>
      <c r="E25" s="439"/>
      <c r="F25" s="439"/>
      <c r="G25" s="439"/>
      <c r="H25" s="440"/>
    </row>
    <row r="26" spans="1:8" s="207" customFormat="1" ht="30" customHeight="1">
      <c r="A26" s="221"/>
      <c r="B26" s="209">
        <v>1</v>
      </c>
      <c r="C26" s="218" t="s">
        <v>5</v>
      </c>
      <c r="D26" s="211">
        <v>2</v>
      </c>
      <c r="E26" s="212">
        <f>'評価基準書'!E387</f>
        <v>0</v>
      </c>
      <c r="F26" s="212">
        <f>'評価基準書'!F387</f>
        <v>0</v>
      </c>
      <c r="G26" s="212">
        <f>'評価基準書'!G387</f>
        <v>0</v>
      </c>
      <c r="H26" s="213">
        <f>((E26*1)+(F26*1/2))/D26</f>
        <v>0</v>
      </c>
    </row>
    <row r="27" spans="1:8" s="207" customFormat="1" ht="30" customHeight="1">
      <c r="A27" s="221"/>
      <c r="B27" s="209">
        <v>2</v>
      </c>
      <c r="C27" s="218" t="s">
        <v>508</v>
      </c>
      <c r="D27" s="222">
        <v>2</v>
      </c>
      <c r="E27" s="212">
        <f>'評価基準書'!E409</f>
        <v>0</v>
      </c>
      <c r="F27" s="212">
        <f>'評価基準書'!F409</f>
        <v>0</v>
      </c>
      <c r="G27" s="212">
        <f>'評価基準書'!G409</f>
        <v>0</v>
      </c>
      <c r="H27" s="213">
        <f>((E27*1)+(F27*1/2))/D27</f>
        <v>0</v>
      </c>
    </row>
    <row r="28" spans="1:8" s="207" customFormat="1" ht="30" customHeight="1" thickBot="1">
      <c r="A28" s="221"/>
      <c r="B28" s="209">
        <v>3</v>
      </c>
      <c r="C28" s="218" t="s">
        <v>554</v>
      </c>
      <c r="D28" s="222">
        <v>1</v>
      </c>
      <c r="E28" s="212">
        <f>'評価基準書'!E416</f>
        <v>0</v>
      </c>
      <c r="F28" s="212">
        <f>'評価基準書'!F416</f>
        <v>0</v>
      </c>
      <c r="G28" s="212">
        <f>'評価基準書'!G416</f>
        <v>0</v>
      </c>
      <c r="H28" s="213">
        <f>((E28*1)+(F28*1/2))/D28</f>
        <v>0</v>
      </c>
    </row>
    <row r="29" spans="1:8" s="207" customFormat="1" ht="30" customHeight="1" thickTop="1">
      <c r="A29" s="435" t="s">
        <v>620</v>
      </c>
      <c r="B29" s="436"/>
      <c r="C29" s="437"/>
      <c r="D29" s="216">
        <f>SUM(D26:D28)</f>
        <v>5</v>
      </c>
      <c r="E29" s="216">
        <f>SUM(E26:E28)</f>
        <v>0</v>
      </c>
      <c r="F29" s="216">
        <f>SUM(F26:F28)</f>
        <v>0</v>
      </c>
      <c r="G29" s="216">
        <f>SUM(G26:G28)</f>
        <v>0</v>
      </c>
      <c r="H29" s="217">
        <f>((E29*1)+(F29*1/2))/D29</f>
        <v>0</v>
      </c>
    </row>
    <row r="30" spans="1:8" s="207" customFormat="1" ht="30" customHeight="1">
      <c r="A30" s="438" t="s">
        <v>384</v>
      </c>
      <c r="B30" s="439"/>
      <c r="C30" s="439"/>
      <c r="D30" s="439"/>
      <c r="E30" s="439"/>
      <c r="F30" s="439"/>
      <c r="G30" s="439"/>
      <c r="H30" s="440"/>
    </row>
    <row r="31" spans="1:8" s="207" customFormat="1" ht="30" customHeight="1">
      <c r="A31" s="221"/>
      <c r="B31" s="209">
        <v>1</v>
      </c>
      <c r="C31" s="218" t="s">
        <v>553</v>
      </c>
      <c r="D31" s="223">
        <v>2</v>
      </c>
      <c r="E31" s="219">
        <f>'評価基準書'!E429</f>
        <v>0</v>
      </c>
      <c r="F31" s="219">
        <f>'評価基準書'!F429</f>
        <v>0</v>
      </c>
      <c r="G31" s="219">
        <f>'評価基準書'!G429</f>
        <v>0</v>
      </c>
      <c r="H31" s="215">
        <f>((E31*1)+(F31*1/2))/D31</f>
        <v>0</v>
      </c>
    </row>
    <row r="32" spans="1:8" s="207" customFormat="1" ht="30" customHeight="1">
      <c r="A32" s="221"/>
      <c r="B32" s="209">
        <v>2</v>
      </c>
      <c r="C32" s="218" t="s">
        <v>509</v>
      </c>
      <c r="D32" s="223">
        <v>2</v>
      </c>
      <c r="E32" s="219">
        <f>'評価基準書'!E443</f>
        <v>0</v>
      </c>
      <c r="F32" s="219">
        <f>'評価基準書'!F443</f>
        <v>0</v>
      </c>
      <c r="G32" s="219">
        <f>'評価基準書'!G443</f>
        <v>0</v>
      </c>
      <c r="H32" s="215">
        <f>((E32*1)+(F32*1/2))/D32</f>
        <v>0</v>
      </c>
    </row>
    <row r="33" spans="1:8" s="207" customFormat="1" ht="30" customHeight="1" thickBot="1">
      <c r="A33" s="424" t="s">
        <v>620</v>
      </c>
      <c r="B33" s="425"/>
      <c r="C33" s="426"/>
      <c r="D33" s="224">
        <f>SUM(D31:D32)</f>
        <v>4</v>
      </c>
      <c r="E33" s="224">
        <f>SUM(E31:E32)</f>
        <v>0</v>
      </c>
      <c r="F33" s="224">
        <f>SUM(F31:F31)</f>
        <v>0</v>
      </c>
      <c r="G33" s="224">
        <f>SUM(G31:G32)</f>
        <v>0</v>
      </c>
      <c r="H33" s="225">
        <f>((E33*1)+(F33*1/2))/D33</f>
        <v>0</v>
      </c>
    </row>
    <row r="34" spans="1:8" s="207" customFormat="1" ht="30" customHeight="1" thickBot="1" thickTop="1">
      <c r="A34" s="427"/>
      <c r="B34" s="428"/>
      <c r="C34" s="428"/>
      <c r="D34" s="226">
        <f>SUM(D33,D29,D24,D17,D10)</f>
        <v>62</v>
      </c>
      <c r="E34" s="227">
        <f>SUM(E33,E10,E17,E24,E29)</f>
        <v>0</v>
      </c>
      <c r="F34" s="227">
        <f>SUM(F33,F10,F17,F24,F29)</f>
        <v>0</v>
      </c>
      <c r="G34" s="227">
        <f>SUM(G33,G10,G17,G24,G29)</f>
        <v>0</v>
      </c>
      <c r="H34" s="228">
        <f>((E34*1)+(F34*1/2))/D34</f>
        <v>0</v>
      </c>
    </row>
    <row r="35" spans="1:8" s="233" customFormat="1" ht="15.75" customHeight="1">
      <c r="A35" s="229"/>
      <c r="B35" s="230"/>
      <c r="C35" s="229"/>
      <c r="D35" s="229"/>
      <c r="E35" s="231"/>
      <c r="F35" s="231"/>
      <c r="G35" s="231"/>
      <c r="H35" s="232"/>
    </row>
    <row r="36" spans="1:9" s="233" customFormat="1" ht="19.5" customHeight="1" thickBot="1">
      <c r="A36" s="234"/>
      <c r="B36" s="234"/>
      <c r="C36" s="235"/>
      <c r="D36" s="236"/>
      <c r="E36" s="236"/>
      <c r="F36" s="236"/>
      <c r="G36" s="236"/>
      <c r="H36" s="236"/>
      <c r="I36" s="237"/>
    </row>
    <row r="37" spans="1:8" s="233" customFormat="1" ht="19.5" customHeight="1" thickTop="1">
      <c r="A37" s="234"/>
      <c r="B37" s="429" t="s">
        <v>6</v>
      </c>
      <c r="C37" s="430"/>
      <c r="D37" s="431"/>
      <c r="E37" s="236"/>
      <c r="F37" s="236"/>
      <c r="G37" s="236"/>
      <c r="H37" s="236"/>
    </row>
    <row r="38" spans="1:8" ht="14.25" thickBot="1">
      <c r="A38" s="196"/>
      <c r="B38" s="432"/>
      <c r="C38" s="433"/>
      <c r="D38" s="434"/>
      <c r="E38" s="198"/>
      <c r="F38" s="198"/>
      <c r="G38" s="198"/>
      <c r="H38" s="199"/>
    </row>
    <row r="39" spans="1:8" ht="14.25" thickTop="1">
      <c r="A39" s="196"/>
      <c r="B39" s="197"/>
      <c r="C39" s="196"/>
      <c r="D39" s="196"/>
      <c r="E39" s="198"/>
      <c r="F39" s="198"/>
      <c r="G39" s="198"/>
      <c r="H39" s="199"/>
    </row>
    <row r="40" spans="1:8" ht="19.5" customHeight="1">
      <c r="A40" s="196"/>
      <c r="B40" s="197"/>
      <c r="C40" s="196"/>
      <c r="D40" s="196"/>
      <c r="E40" s="198"/>
      <c r="F40" s="198"/>
      <c r="G40" s="198"/>
      <c r="H40" s="199"/>
    </row>
    <row r="41" spans="1:8" ht="13.5">
      <c r="A41" s="196"/>
      <c r="B41" s="197"/>
      <c r="C41" s="196"/>
      <c r="D41" s="196"/>
      <c r="E41" s="198"/>
      <c r="F41" s="198"/>
      <c r="G41" s="198"/>
      <c r="H41" s="199"/>
    </row>
    <row r="42" spans="1:8" ht="13.5">
      <c r="A42" s="196"/>
      <c r="B42" s="197"/>
      <c r="C42" s="196"/>
      <c r="D42" s="196"/>
      <c r="E42" s="198"/>
      <c r="F42" s="198"/>
      <c r="G42" s="198"/>
      <c r="H42" s="199"/>
    </row>
    <row r="43" spans="1:8" ht="13.5">
      <c r="A43" s="196"/>
      <c r="B43" s="197"/>
      <c r="C43" s="196"/>
      <c r="D43" s="196"/>
      <c r="E43" s="198"/>
      <c r="F43" s="198"/>
      <c r="G43" s="198"/>
      <c r="H43" s="199"/>
    </row>
    <row r="44" spans="1:8" s="233" customFormat="1" ht="19.5" customHeight="1">
      <c r="A44" s="229"/>
      <c r="B44" s="230"/>
      <c r="C44" s="229"/>
      <c r="D44" s="229"/>
      <c r="E44" s="231"/>
      <c r="F44" s="231"/>
      <c r="G44" s="231"/>
      <c r="H44" s="232"/>
    </row>
    <row r="45" spans="1:8" s="233" customFormat="1" ht="15.75" customHeight="1">
      <c r="A45" s="238"/>
      <c r="B45" s="239"/>
      <c r="C45" s="238"/>
      <c r="D45" s="238"/>
      <c r="E45" s="240"/>
      <c r="F45" s="240"/>
      <c r="G45" s="240"/>
      <c r="H45" s="241"/>
    </row>
    <row r="46" spans="1:8" s="233" customFormat="1" ht="15.75" customHeight="1">
      <c r="A46" s="238"/>
      <c r="B46" s="239"/>
      <c r="C46" s="238"/>
      <c r="D46" s="238"/>
      <c r="E46" s="240"/>
      <c r="F46" s="240"/>
      <c r="G46" s="240"/>
      <c r="H46" s="241"/>
    </row>
    <row r="47" spans="1:8" s="233" customFormat="1" ht="19.5" customHeight="1">
      <c r="A47" s="229"/>
      <c r="B47" s="230"/>
      <c r="C47" s="229"/>
      <c r="D47" s="229"/>
      <c r="E47" s="231"/>
      <c r="F47" s="231"/>
      <c r="G47" s="231"/>
      <c r="H47" s="232"/>
    </row>
    <row r="48" spans="1:8" s="233" customFormat="1" ht="19.5" customHeight="1">
      <c r="A48" s="229"/>
      <c r="B48" s="230"/>
      <c r="C48" s="229"/>
      <c r="D48" s="229"/>
      <c r="E48" s="231"/>
      <c r="F48" s="231"/>
      <c r="G48" s="231"/>
      <c r="H48" s="232"/>
    </row>
    <row r="49" spans="1:8" s="233" customFormat="1" ht="19.5" customHeight="1">
      <c r="A49" s="229"/>
      <c r="B49" s="230"/>
      <c r="C49" s="229"/>
      <c r="D49" s="229"/>
      <c r="E49" s="231"/>
      <c r="F49" s="231"/>
      <c r="G49" s="231"/>
      <c r="H49" s="232"/>
    </row>
    <row r="50" spans="1:8" s="233" customFormat="1" ht="19.5" customHeight="1">
      <c r="A50" s="229"/>
      <c r="B50" s="230"/>
      <c r="C50" s="229"/>
      <c r="D50" s="229"/>
      <c r="E50" s="231"/>
      <c r="F50" s="231"/>
      <c r="G50" s="231"/>
      <c r="H50" s="232"/>
    </row>
    <row r="51" spans="1:8" s="233" customFormat="1" ht="19.5" customHeight="1">
      <c r="A51" s="229"/>
      <c r="B51" s="230"/>
      <c r="C51" s="229"/>
      <c r="D51" s="229"/>
      <c r="E51" s="231"/>
      <c r="F51" s="231"/>
      <c r="G51" s="231"/>
      <c r="H51" s="232"/>
    </row>
    <row r="52" spans="1:8" s="233" customFormat="1" ht="19.5" customHeight="1">
      <c r="A52" s="229"/>
      <c r="B52" s="230"/>
      <c r="C52" s="229"/>
      <c r="D52" s="229"/>
      <c r="E52" s="231"/>
      <c r="F52" s="231"/>
      <c r="G52" s="231"/>
      <c r="H52" s="232"/>
    </row>
    <row r="53" spans="1:8" s="233" customFormat="1" ht="19.5" customHeight="1">
      <c r="A53" s="229"/>
      <c r="B53" s="230"/>
      <c r="C53" s="229"/>
      <c r="D53" s="229"/>
      <c r="E53" s="231"/>
      <c r="F53" s="231"/>
      <c r="G53" s="231"/>
      <c r="H53" s="232"/>
    </row>
    <row r="54" spans="1:8" s="233" customFormat="1" ht="19.5" customHeight="1">
      <c r="A54" s="229"/>
      <c r="B54" s="230"/>
      <c r="C54" s="229"/>
      <c r="D54" s="229"/>
      <c r="E54" s="231"/>
      <c r="F54" s="231"/>
      <c r="G54" s="231"/>
      <c r="H54" s="232"/>
    </row>
    <row r="55" spans="1:8" s="233" customFormat="1" ht="19.5" customHeight="1">
      <c r="A55" s="229"/>
      <c r="B55" s="230"/>
      <c r="C55" s="229"/>
      <c r="D55" s="229"/>
      <c r="E55" s="231"/>
      <c r="F55" s="231"/>
      <c r="G55" s="231"/>
      <c r="H55" s="232"/>
    </row>
    <row r="56" spans="1:8" s="233" customFormat="1" ht="19.5" customHeight="1">
      <c r="A56" s="229"/>
      <c r="B56" s="230"/>
      <c r="C56" s="229"/>
      <c r="D56" s="229"/>
      <c r="E56" s="231"/>
      <c r="F56" s="231"/>
      <c r="G56" s="231"/>
      <c r="H56" s="232"/>
    </row>
    <row r="57" spans="1:8" s="233" customFormat="1" ht="9.75" customHeight="1">
      <c r="A57" s="229"/>
      <c r="B57" s="230"/>
      <c r="C57" s="229"/>
      <c r="D57" s="229"/>
      <c r="E57" s="231"/>
      <c r="F57" s="231"/>
      <c r="G57" s="231"/>
      <c r="H57" s="232"/>
    </row>
    <row r="58" spans="1:8" s="233" customFormat="1" ht="19.5" customHeight="1">
      <c r="A58" s="229"/>
      <c r="B58" s="229"/>
      <c r="C58" s="229"/>
      <c r="D58" s="229"/>
      <c r="E58" s="231"/>
      <c r="F58" s="231"/>
      <c r="G58" s="231"/>
      <c r="H58" s="232"/>
    </row>
    <row r="59" spans="1:8" s="233" customFormat="1" ht="19.5" customHeight="1">
      <c r="A59" s="229"/>
      <c r="B59" s="229"/>
      <c r="C59" s="229"/>
      <c r="D59" s="229"/>
      <c r="E59" s="231"/>
      <c r="F59" s="231"/>
      <c r="G59" s="231"/>
      <c r="H59" s="232"/>
    </row>
    <row r="60" spans="1:8" s="233" customFormat="1" ht="19.5" customHeight="1">
      <c r="A60" s="229"/>
      <c r="B60" s="229"/>
      <c r="C60" s="229"/>
      <c r="D60" s="229"/>
      <c r="E60" s="231"/>
      <c r="F60" s="231"/>
      <c r="G60" s="231"/>
      <c r="H60" s="232"/>
    </row>
    <row r="61" spans="1:8" s="233" customFormat="1" ht="19.5" customHeight="1">
      <c r="A61" s="229"/>
      <c r="B61" s="229"/>
      <c r="C61" s="229"/>
      <c r="D61" s="229"/>
      <c r="E61" s="231"/>
      <c r="F61" s="231"/>
      <c r="G61" s="231"/>
      <c r="H61" s="232"/>
    </row>
    <row r="62" spans="1:8" s="233" customFormat="1" ht="19.5" customHeight="1">
      <c r="A62" s="229"/>
      <c r="B62" s="229"/>
      <c r="C62" s="229"/>
      <c r="D62" s="229"/>
      <c r="E62" s="231"/>
      <c r="F62" s="231"/>
      <c r="G62" s="231"/>
      <c r="H62" s="232"/>
    </row>
    <row r="63" spans="1:8" s="233" customFormat="1" ht="19.5" customHeight="1">
      <c r="A63" s="229"/>
      <c r="B63" s="229"/>
      <c r="C63" s="229"/>
      <c r="D63" s="229"/>
      <c r="E63" s="231"/>
      <c r="F63" s="231"/>
      <c r="G63" s="231"/>
      <c r="H63" s="232"/>
    </row>
    <row r="64" spans="1:8" s="233" customFormat="1" ht="19.5" customHeight="1">
      <c r="A64" s="229"/>
      <c r="B64" s="229"/>
      <c r="C64" s="229"/>
      <c r="D64" s="229"/>
      <c r="E64" s="231"/>
      <c r="F64" s="231"/>
      <c r="G64" s="231"/>
      <c r="H64" s="232"/>
    </row>
    <row r="65" spans="1:8" s="233" customFormat="1" ht="20.25" customHeight="1">
      <c r="A65" s="229"/>
      <c r="B65" s="229"/>
      <c r="C65" s="229"/>
      <c r="D65" s="229"/>
      <c r="E65" s="231"/>
      <c r="F65" s="231"/>
      <c r="G65" s="231"/>
      <c r="H65" s="232"/>
    </row>
    <row r="66" spans="1:8" ht="13.5">
      <c r="A66" s="196"/>
      <c r="B66" s="197"/>
      <c r="C66" s="196"/>
      <c r="D66" s="196"/>
      <c r="E66" s="198"/>
      <c r="F66" s="198"/>
      <c r="G66" s="198"/>
      <c r="H66" s="199"/>
    </row>
    <row r="69" ht="13.5">
      <c r="H69" s="245"/>
    </row>
    <row r="72" spans="2:8" s="233" customFormat="1" ht="19.5" customHeight="1">
      <c r="B72" s="246"/>
      <c r="E72" s="247"/>
      <c r="F72" s="247"/>
      <c r="G72" s="247"/>
      <c r="H72" s="248"/>
    </row>
    <row r="73" spans="2:8" s="233" customFormat="1" ht="19.5" customHeight="1">
      <c r="B73" s="246"/>
      <c r="E73" s="247"/>
      <c r="F73" s="247"/>
      <c r="G73" s="247"/>
      <c r="H73" s="248"/>
    </row>
    <row r="74" spans="2:8" s="233" customFormat="1" ht="19.5" customHeight="1">
      <c r="B74" s="246"/>
      <c r="E74" s="247"/>
      <c r="F74" s="247"/>
      <c r="G74" s="247"/>
      <c r="H74" s="248"/>
    </row>
    <row r="75" spans="2:8" s="233" customFormat="1" ht="19.5" customHeight="1">
      <c r="B75" s="246"/>
      <c r="E75" s="247"/>
      <c r="F75" s="247"/>
      <c r="G75" s="247"/>
      <c r="H75" s="248"/>
    </row>
    <row r="76" spans="2:8" s="233" customFormat="1" ht="19.5" customHeight="1">
      <c r="B76" s="246"/>
      <c r="E76" s="247"/>
      <c r="F76" s="247"/>
      <c r="G76" s="247"/>
      <c r="H76" s="248"/>
    </row>
    <row r="77" spans="2:8" s="233" customFormat="1" ht="19.5" customHeight="1">
      <c r="B77" s="246"/>
      <c r="E77" s="247"/>
      <c r="F77" s="247"/>
      <c r="G77" s="247"/>
      <c r="H77" s="248"/>
    </row>
    <row r="78" spans="2:8" s="233" customFormat="1" ht="19.5" customHeight="1">
      <c r="B78" s="246"/>
      <c r="E78" s="247"/>
      <c r="F78" s="247"/>
      <c r="G78" s="247"/>
      <c r="H78" s="248"/>
    </row>
    <row r="79" spans="2:8" s="233" customFormat="1" ht="19.5" customHeight="1">
      <c r="B79" s="246"/>
      <c r="E79" s="247"/>
      <c r="F79" s="247"/>
      <c r="G79" s="247"/>
      <c r="H79" s="248"/>
    </row>
    <row r="80" spans="2:8" s="233" customFormat="1" ht="19.5" customHeight="1">
      <c r="B80" s="246"/>
      <c r="E80" s="247"/>
      <c r="F80" s="247"/>
      <c r="G80" s="247"/>
      <c r="H80" s="248"/>
    </row>
    <row r="81" spans="2:8" s="233" customFormat="1" ht="19.5" customHeight="1">
      <c r="B81" s="246"/>
      <c r="E81" s="247"/>
      <c r="F81" s="247"/>
      <c r="G81" s="247"/>
      <c r="H81" s="248"/>
    </row>
    <row r="82" spans="2:8" s="233" customFormat="1" ht="19.5" customHeight="1">
      <c r="B82" s="246"/>
      <c r="E82" s="247"/>
      <c r="F82" s="247"/>
      <c r="G82" s="247"/>
      <c r="H82" s="248"/>
    </row>
    <row r="83" spans="2:8" s="233" customFormat="1" ht="19.5" customHeight="1">
      <c r="B83" s="246"/>
      <c r="E83" s="247"/>
      <c r="F83" s="247"/>
      <c r="G83" s="247"/>
      <c r="H83" s="248"/>
    </row>
    <row r="84" spans="2:8" s="233" customFormat="1" ht="19.5" customHeight="1">
      <c r="B84" s="246"/>
      <c r="E84" s="247"/>
      <c r="F84" s="247"/>
      <c r="G84" s="247"/>
      <c r="H84" s="248"/>
    </row>
    <row r="85" spans="2:8" s="233" customFormat="1" ht="19.5" customHeight="1">
      <c r="B85" s="246"/>
      <c r="E85" s="247"/>
      <c r="F85" s="247"/>
      <c r="G85" s="247"/>
      <c r="H85" s="248"/>
    </row>
    <row r="86" spans="2:8" s="233" customFormat="1" ht="19.5" customHeight="1">
      <c r="B86" s="246"/>
      <c r="E86" s="247"/>
      <c r="F86" s="247"/>
      <c r="G86" s="247"/>
      <c r="H86" s="248"/>
    </row>
    <row r="87" spans="2:8" s="233" customFormat="1" ht="19.5" customHeight="1">
      <c r="B87" s="246"/>
      <c r="E87" s="247"/>
      <c r="F87" s="247"/>
      <c r="G87" s="247"/>
      <c r="H87" s="248"/>
    </row>
    <row r="88" spans="2:8" s="233" customFormat="1" ht="19.5" customHeight="1">
      <c r="B88" s="246"/>
      <c r="E88" s="247"/>
      <c r="F88" s="247"/>
      <c r="G88" s="247"/>
      <c r="H88" s="248"/>
    </row>
    <row r="89" spans="2:8" s="233" customFormat="1" ht="19.5" customHeight="1">
      <c r="B89" s="246"/>
      <c r="E89" s="247"/>
      <c r="F89" s="247"/>
      <c r="G89" s="247"/>
      <c r="H89" s="248"/>
    </row>
    <row r="90" spans="2:8" s="233" customFormat="1" ht="19.5" customHeight="1">
      <c r="B90" s="246"/>
      <c r="E90" s="247"/>
      <c r="F90" s="247"/>
      <c r="G90" s="247"/>
      <c r="H90" s="248"/>
    </row>
    <row r="91" spans="2:8" s="233" customFormat="1" ht="19.5" customHeight="1">
      <c r="B91" s="246"/>
      <c r="E91" s="247"/>
      <c r="F91" s="247"/>
      <c r="G91" s="247"/>
      <c r="H91" s="248"/>
    </row>
    <row r="92" spans="2:8" s="233" customFormat="1" ht="19.5" customHeight="1">
      <c r="B92" s="246"/>
      <c r="E92" s="247"/>
      <c r="F92" s="247"/>
      <c r="G92" s="247"/>
      <c r="H92" s="248"/>
    </row>
    <row r="93" spans="2:8" s="233" customFormat="1" ht="19.5" customHeight="1">
      <c r="B93" s="246"/>
      <c r="E93" s="247"/>
      <c r="F93" s="247"/>
      <c r="G93" s="247"/>
      <c r="H93" s="248"/>
    </row>
    <row r="94" spans="2:8" s="233" customFormat="1" ht="19.5" customHeight="1">
      <c r="B94" s="246"/>
      <c r="E94" s="247"/>
      <c r="F94" s="247"/>
      <c r="G94" s="247"/>
      <c r="H94" s="248"/>
    </row>
    <row r="95" spans="2:8" s="233" customFormat="1" ht="19.5" customHeight="1">
      <c r="B95" s="246"/>
      <c r="E95" s="247"/>
      <c r="F95" s="247"/>
      <c r="G95" s="247"/>
      <c r="H95" s="248"/>
    </row>
    <row r="96" spans="2:8" s="233" customFormat="1" ht="19.5" customHeight="1">
      <c r="B96" s="246"/>
      <c r="E96" s="247"/>
      <c r="F96" s="247"/>
      <c r="G96" s="247"/>
      <c r="H96" s="248"/>
    </row>
    <row r="97" spans="2:8" s="233" customFormat="1" ht="19.5" customHeight="1">
      <c r="B97" s="246"/>
      <c r="E97" s="247"/>
      <c r="F97" s="247"/>
      <c r="G97" s="247"/>
      <c r="H97" s="248"/>
    </row>
    <row r="98" spans="2:8" s="233" customFormat="1" ht="19.5" customHeight="1">
      <c r="B98" s="246"/>
      <c r="E98" s="247"/>
      <c r="F98" s="247"/>
      <c r="G98" s="247"/>
      <c r="H98" s="248"/>
    </row>
    <row r="99" spans="2:8" s="233" customFormat="1" ht="19.5" customHeight="1">
      <c r="B99" s="246"/>
      <c r="E99" s="247"/>
      <c r="F99" s="247"/>
      <c r="G99" s="247"/>
      <c r="H99" s="248"/>
    </row>
    <row r="100" spans="2:8" s="233" customFormat="1" ht="19.5" customHeight="1">
      <c r="B100" s="246"/>
      <c r="E100" s="247"/>
      <c r="F100" s="247"/>
      <c r="G100" s="247"/>
      <c r="H100" s="248"/>
    </row>
    <row r="101" spans="2:8" s="233" customFormat="1" ht="19.5" customHeight="1">
      <c r="B101" s="246"/>
      <c r="E101" s="247"/>
      <c r="F101" s="247"/>
      <c r="G101" s="247"/>
      <c r="H101" s="248"/>
    </row>
    <row r="102" spans="2:8" s="233" customFormat="1" ht="19.5" customHeight="1">
      <c r="B102" s="246"/>
      <c r="E102" s="247"/>
      <c r="F102" s="247"/>
      <c r="G102" s="247"/>
      <c r="H102" s="248"/>
    </row>
    <row r="103" spans="2:8" s="233" customFormat="1" ht="19.5" customHeight="1">
      <c r="B103" s="246"/>
      <c r="E103" s="247"/>
      <c r="F103" s="247"/>
      <c r="G103" s="247"/>
      <c r="H103" s="248"/>
    </row>
    <row r="104" spans="2:8" s="233" customFormat="1" ht="19.5" customHeight="1">
      <c r="B104" s="246"/>
      <c r="E104" s="247"/>
      <c r="F104" s="247"/>
      <c r="G104" s="247"/>
      <c r="H104" s="248"/>
    </row>
    <row r="105" spans="2:8" s="233" customFormat="1" ht="19.5" customHeight="1">
      <c r="B105" s="246"/>
      <c r="E105" s="247"/>
      <c r="F105" s="247"/>
      <c r="G105" s="247"/>
      <c r="H105" s="248"/>
    </row>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sheetData>
  <sheetProtection password="8ED9" sheet="1" objects="1" scenarios="1"/>
  <mergeCells count="16">
    <mergeCell ref="A2:H2"/>
    <mergeCell ref="A5:C5"/>
    <mergeCell ref="A6:H6"/>
    <mergeCell ref="A10:C10"/>
    <mergeCell ref="F3:H3"/>
    <mergeCell ref="A11:H11"/>
    <mergeCell ref="A12:A15"/>
    <mergeCell ref="A17:C17"/>
    <mergeCell ref="A18:H18"/>
    <mergeCell ref="A33:C33"/>
    <mergeCell ref="A34:C34"/>
    <mergeCell ref="B37:D38"/>
    <mergeCell ref="A24:C24"/>
    <mergeCell ref="A25:H25"/>
    <mergeCell ref="A29:C29"/>
    <mergeCell ref="A30:H30"/>
  </mergeCells>
  <conditionalFormatting sqref="E26:G28 E7:G9 E12:G16 E31:G32 E19:G23">
    <cfRule type="cellIs" priority="1" dxfId="4" operator="greaterThan" stopIfTrue="1">
      <formula>0</formula>
    </cfRule>
  </conditionalFormatting>
  <conditionalFormatting sqref="H12:H17 H7:H10 H31:H34 H19:H24 H26:H29">
    <cfRule type="cellIs" priority="2" dxfId="3" operator="greaterThanOrEqual" stopIfTrue="1">
      <formula>0.5</formula>
    </cfRule>
    <cfRule type="cellIs" priority="3" dxfId="5" operator="lessThan" stopIfTrue="1">
      <formula>0.5</formula>
    </cfRule>
  </conditionalFormatting>
  <conditionalFormatting sqref="E10:G10">
    <cfRule type="cellIs" priority="4" dxfId="6"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4" r:id="rId2"/>
  <rowBreaks count="1" manualBreakCount="1">
    <brk id="34" max="255" man="1"/>
  </rowBreaks>
  <drawing r:id="rId1"/>
</worksheet>
</file>

<file path=xl/worksheets/sheet6.xml><?xml version="1.0" encoding="utf-8"?>
<worksheet xmlns="http://schemas.openxmlformats.org/spreadsheetml/2006/main" xmlns:r="http://schemas.openxmlformats.org/officeDocument/2006/relationships">
  <sheetPr codeName="Sheet8">
    <tabColor indexed="45"/>
  </sheetPr>
  <dimension ref="A1:K12"/>
  <sheetViews>
    <sheetView view="pageBreakPreview" zoomScale="67" zoomScaleNormal="67" zoomScaleSheetLayoutView="67" workbookViewId="0" topLeftCell="A1">
      <selection activeCell="A5" sqref="A5"/>
    </sheetView>
  </sheetViews>
  <sheetFormatPr defaultColWidth="9.00390625" defaultRowHeight="13.5"/>
  <cols>
    <col min="1" max="1" width="5.25390625" style="112" customWidth="1"/>
    <col min="2" max="2" width="7.125" style="101" customWidth="1"/>
    <col min="3" max="3" width="27.75390625" style="101" customWidth="1"/>
    <col min="4" max="4" width="10.625" style="112" customWidth="1"/>
    <col min="5" max="5" width="14.25390625" style="112" customWidth="1"/>
    <col min="6" max="6" width="29.375" style="101" customWidth="1"/>
    <col min="7" max="7" width="14.25390625" style="112" customWidth="1"/>
    <col min="8" max="8" width="41.375" style="101" customWidth="1"/>
    <col min="9" max="11" width="10.625" style="112" customWidth="1"/>
    <col min="12" max="16384" width="9.00390625" style="101" customWidth="1"/>
  </cols>
  <sheetData>
    <row r="1" spans="1:11" ht="33" customHeight="1">
      <c r="A1" s="449" t="s">
        <v>396</v>
      </c>
      <c r="B1" s="449"/>
      <c r="C1" s="449"/>
      <c r="D1" s="449"/>
      <c r="E1" s="449"/>
      <c r="F1" s="449"/>
      <c r="G1" s="449"/>
      <c r="H1" s="449"/>
      <c r="I1" s="449"/>
      <c r="J1" s="449"/>
      <c r="K1" s="449"/>
    </row>
    <row r="2" spans="1:11" ht="19.5" customHeight="1" thickBot="1">
      <c r="A2" s="102"/>
      <c r="B2" s="103"/>
      <c r="C2" s="103"/>
      <c r="D2" s="103"/>
      <c r="E2" s="103"/>
      <c r="F2" s="103"/>
      <c r="G2" s="103"/>
      <c r="H2" s="103"/>
      <c r="I2" s="103"/>
      <c r="J2" s="103"/>
      <c r="K2" s="103"/>
    </row>
    <row r="3" spans="1:11" ht="31.5" customHeight="1" thickBot="1" thickTop="1">
      <c r="A3" s="450" t="s">
        <v>40</v>
      </c>
      <c r="B3" s="451"/>
      <c r="C3" s="452"/>
      <c r="D3" s="453"/>
      <c r="E3" s="454"/>
      <c r="F3" s="103"/>
      <c r="G3" s="104"/>
      <c r="H3" s="103"/>
      <c r="I3" s="104"/>
      <c r="J3" s="104"/>
      <c r="K3" s="104"/>
    </row>
    <row r="4" spans="1:11" ht="31.5" customHeight="1" thickBot="1" thickTop="1">
      <c r="A4" s="450" t="s">
        <v>397</v>
      </c>
      <c r="B4" s="451"/>
      <c r="C4" s="452"/>
      <c r="D4" s="453"/>
      <c r="E4" s="454"/>
      <c r="F4" s="103"/>
      <c r="G4" s="104"/>
      <c r="H4" s="103"/>
      <c r="I4" s="104"/>
      <c r="J4" s="104"/>
      <c r="K4" s="104"/>
    </row>
    <row r="5" spans="1:11" ht="14.25" thickTop="1">
      <c r="A5" s="102"/>
      <c r="B5" s="104"/>
      <c r="C5" s="104"/>
      <c r="D5" s="102"/>
      <c r="E5" s="102"/>
      <c r="F5" s="104"/>
      <c r="G5" s="102"/>
      <c r="H5" s="104"/>
      <c r="I5" s="102"/>
      <c r="J5" s="102"/>
      <c r="K5" s="102"/>
    </row>
    <row r="6" spans="1:11" ht="14.25" thickBot="1">
      <c r="A6" s="102"/>
      <c r="B6" s="104"/>
      <c r="C6" s="104"/>
      <c r="D6" s="102"/>
      <c r="E6" s="102"/>
      <c r="F6" s="104"/>
      <c r="G6" s="102"/>
      <c r="H6" s="104"/>
      <c r="I6" s="102"/>
      <c r="J6" s="102"/>
      <c r="K6" s="102"/>
    </row>
    <row r="7" spans="1:11" ht="51.75" customHeight="1" thickBot="1" thickTop="1">
      <c r="A7" s="105" t="s">
        <v>385</v>
      </c>
      <c r="B7" s="106" t="s">
        <v>386</v>
      </c>
      <c r="C7" s="105" t="s">
        <v>387</v>
      </c>
      <c r="D7" s="105" t="s">
        <v>388</v>
      </c>
      <c r="E7" s="105" t="s">
        <v>389</v>
      </c>
      <c r="F7" s="105" t="s">
        <v>390</v>
      </c>
      <c r="G7" s="105" t="s">
        <v>391</v>
      </c>
      <c r="H7" s="105" t="s">
        <v>392</v>
      </c>
      <c r="I7" s="105" t="s">
        <v>393</v>
      </c>
      <c r="J7" s="105" t="s">
        <v>394</v>
      </c>
      <c r="K7" s="105" t="s">
        <v>395</v>
      </c>
    </row>
    <row r="8" spans="1:11" ht="96.75" customHeight="1" thickBot="1" thickTop="1">
      <c r="A8" s="107"/>
      <c r="B8" s="107"/>
      <c r="C8" s="108"/>
      <c r="D8" s="109"/>
      <c r="E8" s="110"/>
      <c r="F8" s="108"/>
      <c r="G8" s="111"/>
      <c r="H8" s="108"/>
      <c r="I8" s="109"/>
      <c r="J8" s="110"/>
      <c r="K8" s="109"/>
    </row>
    <row r="9" spans="1:11" ht="96.75" customHeight="1" thickBot="1" thickTop="1">
      <c r="A9" s="107"/>
      <c r="B9" s="107"/>
      <c r="C9" s="108"/>
      <c r="D9" s="109"/>
      <c r="E9" s="110"/>
      <c r="F9" s="108"/>
      <c r="G9" s="111"/>
      <c r="H9" s="108"/>
      <c r="I9" s="109"/>
      <c r="J9" s="110"/>
      <c r="K9" s="109"/>
    </row>
    <row r="10" spans="1:11" ht="96.75" customHeight="1" thickBot="1" thickTop="1">
      <c r="A10" s="107"/>
      <c r="B10" s="107"/>
      <c r="C10" s="108"/>
      <c r="D10" s="109"/>
      <c r="E10" s="110"/>
      <c r="F10" s="108"/>
      <c r="G10" s="111"/>
      <c r="H10" s="108"/>
      <c r="I10" s="109"/>
      <c r="J10" s="110"/>
      <c r="K10" s="109"/>
    </row>
    <row r="11" spans="1:11" ht="96.75" customHeight="1" thickBot="1" thickTop="1">
      <c r="A11" s="107"/>
      <c r="B11" s="107"/>
      <c r="C11" s="108"/>
      <c r="D11" s="109"/>
      <c r="E11" s="110"/>
      <c r="F11" s="108"/>
      <c r="G11" s="111"/>
      <c r="H11" s="108"/>
      <c r="I11" s="109"/>
      <c r="J11" s="110"/>
      <c r="K11" s="109"/>
    </row>
    <row r="12" spans="1:11" ht="96.75" customHeight="1" thickBot="1" thickTop="1">
      <c r="A12" s="107"/>
      <c r="B12" s="107"/>
      <c r="C12" s="108"/>
      <c r="D12" s="109"/>
      <c r="E12" s="110"/>
      <c r="F12" s="108"/>
      <c r="G12" s="111"/>
      <c r="H12" s="108"/>
      <c r="I12" s="109"/>
      <c r="J12" s="110"/>
      <c r="K12" s="109"/>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codeName="Sheet3">
    <tabColor indexed="45"/>
  </sheetPr>
  <dimension ref="A1:DT24"/>
  <sheetViews>
    <sheetView zoomScale="55" zoomScaleNormal="55" workbookViewId="0" topLeftCell="A1">
      <selection activeCell="AE5" sqref="AE5"/>
    </sheetView>
  </sheetViews>
  <sheetFormatPr defaultColWidth="9.00390625" defaultRowHeight="13.5"/>
  <cols>
    <col min="1" max="4" width="7.75390625" style="0" customWidth="1"/>
    <col min="5" max="51" width="7.75390625" style="0" hidden="1" customWidth="1"/>
    <col min="52" max="52" width="8.00390625" style="0" hidden="1" customWidth="1"/>
    <col min="53" max="145" width="7.75390625" style="0" hidden="1" customWidth="1"/>
    <col min="146" max="16384" width="7.75390625" style="0" customWidth="1"/>
  </cols>
  <sheetData>
    <row r="1" spans="1:123" s="8" customFormat="1" ht="13.5">
      <c r="A1" s="6"/>
      <c r="B1" s="6"/>
      <c r="C1" s="6"/>
      <c r="D1" s="7"/>
      <c r="E1" s="6"/>
      <c r="F1" s="7"/>
      <c r="G1" s="6"/>
      <c r="H1" s="7"/>
      <c r="I1" s="6"/>
      <c r="J1" s="7"/>
      <c r="K1" s="6"/>
      <c r="L1" s="7"/>
      <c r="M1" s="6"/>
      <c r="N1" s="7"/>
      <c r="O1" s="6"/>
      <c r="P1" s="7"/>
      <c r="Q1" s="6"/>
      <c r="R1" s="7"/>
      <c r="S1" s="6"/>
      <c r="T1" s="7"/>
      <c r="U1" s="6"/>
      <c r="V1" s="7"/>
      <c r="W1" s="6"/>
      <c r="X1" s="7"/>
      <c r="Y1" s="6"/>
      <c r="Z1" s="7"/>
      <c r="AA1" s="6"/>
      <c r="AB1" s="7"/>
      <c r="AC1" s="6"/>
      <c r="AD1" s="7"/>
      <c r="AE1" s="6"/>
      <c r="AF1" s="7"/>
      <c r="AG1" s="6"/>
      <c r="AH1" s="7"/>
      <c r="AI1" s="6"/>
      <c r="AJ1" s="7"/>
      <c r="AK1" s="6"/>
      <c r="AL1" s="7"/>
      <c r="AM1" s="6"/>
      <c r="AN1" s="7"/>
      <c r="AO1" s="6"/>
      <c r="AP1" s="7"/>
      <c r="AQ1" s="6"/>
      <c r="AR1" s="7"/>
      <c r="AS1" s="6"/>
      <c r="AT1" s="7"/>
      <c r="AU1" s="6"/>
      <c r="AV1" s="7"/>
      <c r="AW1" s="6"/>
      <c r="AX1" s="7"/>
      <c r="AY1" s="6"/>
      <c r="AZ1" s="7"/>
      <c r="BA1" s="6"/>
      <c r="BB1" s="7"/>
      <c r="BC1" s="6"/>
      <c r="BD1" s="7"/>
      <c r="BE1" s="6"/>
      <c r="BF1" s="7"/>
      <c r="BG1" s="6"/>
      <c r="BH1" s="7"/>
      <c r="BI1" s="6"/>
      <c r="BJ1" s="7"/>
      <c r="BK1" s="6"/>
      <c r="BL1" s="7"/>
      <c r="BM1" s="6"/>
      <c r="BN1" s="7"/>
      <c r="BO1" s="6"/>
      <c r="BP1" s="7"/>
      <c r="BQ1" s="6"/>
      <c r="BR1" s="7"/>
      <c r="BS1" s="6"/>
      <c r="BT1" s="7"/>
      <c r="BU1" s="6"/>
      <c r="BV1" s="7"/>
      <c r="BW1" s="6"/>
      <c r="BX1" s="7"/>
      <c r="BY1" s="6"/>
      <c r="BZ1" s="7"/>
      <c r="CA1" s="6"/>
      <c r="CB1" s="7"/>
      <c r="CC1" s="6"/>
      <c r="CD1" s="7"/>
      <c r="CE1" s="6"/>
      <c r="CF1" s="7"/>
      <c r="CG1" s="6"/>
      <c r="CH1" s="7"/>
      <c r="CI1" s="6"/>
      <c r="CJ1" s="7"/>
      <c r="CK1" s="6"/>
      <c r="CL1" s="7"/>
      <c r="CM1" s="6"/>
      <c r="CN1" s="7"/>
      <c r="CO1" s="6"/>
      <c r="CP1" s="7"/>
      <c r="CQ1" s="6"/>
      <c r="CR1" s="7"/>
      <c r="CS1" s="6"/>
      <c r="CT1" s="7"/>
      <c r="CU1" s="6"/>
      <c r="CV1" s="7"/>
      <c r="CW1" s="6"/>
      <c r="CX1" s="7"/>
      <c r="CY1" s="6"/>
      <c r="CZ1" s="7"/>
      <c r="DA1" s="6"/>
      <c r="DB1" s="7"/>
      <c r="DC1" s="6"/>
      <c r="DD1" s="7"/>
      <c r="DE1" s="6"/>
      <c r="DF1" s="7"/>
      <c r="DG1" s="6"/>
      <c r="DH1" s="7"/>
      <c r="DI1" s="6"/>
      <c r="DJ1" s="7"/>
      <c r="DK1" s="6"/>
      <c r="DM1" s="6"/>
      <c r="DO1" s="6"/>
      <c r="DQ1" s="6"/>
      <c r="DS1" s="6"/>
    </row>
    <row r="2" spans="1:124" s="9" customFormat="1" ht="17.25" customHeight="1" hidden="1">
      <c r="A2" s="455">
        <v>1</v>
      </c>
      <c r="B2" s="455"/>
      <c r="C2" s="455">
        <v>2</v>
      </c>
      <c r="D2" s="455"/>
      <c r="E2" s="455">
        <v>3</v>
      </c>
      <c r="F2" s="455"/>
      <c r="G2" s="455">
        <v>4</v>
      </c>
      <c r="H2" s="455"/>
      <c r="I2" s="455">
        <v>5</v>
      </c>
      <c r="J2" s="455"/>
      <c r="K2" s="455">
        <v>6</v>
      </c>
      <c r="L2" s="455"/>
      <c r="M2" s="455">
        <v>7</v>
      </c>
      <c r="N2" s="455"/>
      <c r="O2" s="455">
        <v>8</v>
      </c>
      <c r="P2" s="455"/>
      <c r="Q2" s="455">
        <v>9</v>
      </c>
      <c r="R2" s="455"/>
      <c r="S2" s="455">
        <v>10</v>
      </c>
      <c r="T2" s="455"/>
      <c r="U2" s="455">
        <v>11</v>
      </c>
      <c r="V2" s="455"/>
      <c r="W2" s="455">
        <v>12</v>
      </c>
      <c r="X2" s="455"/>
      <c r="Y2" s="455">
        <v>13</v>
      </c>
      <c r="Z2" s="455"/>
      <c r="AA2" s="455">
        <v>14</v>
      </c>
      <c r="AB2" s="455"/>
      <c r="AC2" s="455">
        <v>15</v>
      </c>
      <c r="AD2" s="455"/>
      <c r="AE2" s="455">
        <v>16</v>
      </c>
      <c r="AF2" s="455"/>
      <c r="AG2" s="455">
        <v>17</v>
      </c>
      <c r="AH2" s="455"/>
      <c r="AI2" s="455">
        <v>18</v>
      </c>
      <c r="AJ2" s="455"/>
      <c r="AK2" s="455">
        <v>19</v>
      </c>
      <c r="AL2" s="455"/>
      <c r="AM2" s="455">
        <v>20</v>
      </c>
      <c r="AN2" s="455"/>
      <c r="AO2" s="455">
        <v>21</v>
      </c>
      <c r="AP2" s="455"/>
      <c r="AQ2" s="455">
        <v>22</v>
      </c>
      <c r="AR2" s="455"/>
      <c r="AS2" s="455">
        <v>23</v>
      </c>
      <c r="AT2" s="455"/>
      <c r="AU2" s="455">
        <v>24</v>
      </c>
      <c r="AV2" s="455"/>
      <c r="AW2" s="455">
        <v>25</v>
      </c>
      <c r="AX2" s="455"/>
      <c r="AY2" s="455">
        <v>26</v>
      </c>
      <c r="AZ2" s="455"/>
      <c r="BA2" s="455">
        <v>27</v>
      </c>
      <c r="BB2" s="455"/>
      <c r="BC2" s="455">
        <v>28</v>
      </c>
      <c r="BD2" s="455"/>
      <c r="BE2" s="455">
        <v>29</v>
      </c>
      <c r="BF2" s="455"/>
      <c r="BG2" s="455">
        <v>30</v>
      </c>
      <c r="BH2" s="455"/>
      <c r="BI2" s="455">
        <v>31</v>
      </c>
      <c r="BJ2" s="455"/>
      <c r="BK2" s="455">
        <v>32</v>
      </c>
      <c r="BL2" s="455"/>
      <c r="BM2" s="455">
        <v>33</v>
      </c>
      <c r="BN2" s="455"/>
      <c r="BO2" s="455">
        <v>34</v>
      </c>
      <c r="BP2" s="455"/>
      <c r="BQ2" s="455">
        <v>35</v>
      </c>
      <c r="BR2" s="455"/>
      <c r="BS2" s="455">
        <v>36</v>
      </c>
      <c r="BT2" s="455"/>
      <c r="BU2" s="455">
        <v>37</v>
      </c>
      <c r="BV2" s="455"/>
      <c r="BW2" s="455">
        <v>38</v>
      </c>
      <c r="BX2" s="455"/>
      <c r="BY2" s="455">
        <v>39</v>
      </c>
      <c r="BZ2" s="455"/>
      <c r="CA2" s="455">
        <v>40</v>
      </c>
      <c r="CB2" s="455"/>
      <c r="CC2" s="455">
        <v>41</v>
      </c>
      <c r="CD2" s="455"/>
      <c r="CE2" s="455">
        <v>42</v>
      </c>
      <c r="CF2" s="455"/>
      <c r="CG2" s="455">
        <v>43</v>
      </c>
      <c r="CH2" s="455"/>
      <c r="CI2" s="455">
        <v>44</v>
      </c>
      <c r="CJ2" s="455"/>
      <c r="CK2" s="455">
        <v>45</v>
      </c>
      <c r="CL2" s="455"/>
      <c r="CM2" s="455">
        <v>46</v>
      </c>
      <c r="CN2" s="455"/>
      <c r="CO2" s="455">
        <v>47</v>
      </c>
      <c r="CP2" s="455"/>
      <c r="CQ2" s="455">
        <v>48</v>
      </c>
      <c r="CR2" s="455"/>
      <c r="CS2" s="455">
        <v>49</v>
      </c>
      <c r="CT2" s="455"/>
      <c r="CU2" s="455">
        <v>50</v>
      </c>
      <c r="CV2" s="455"/>
      <c r="CW2" s="455">
        <v>51</v>
      </c>
      <c r="CX2" s="455"/>
      <c r="CY2" s="455">
        <v>52</v>
      </c>
      <c r="CZ2" s="455"/>
      <c r="DA2" s="455">
        <v>53</v>
      </c>
      <c r="DB2" s="455"/>
      <c r="DC2" s="455">
        <v>54</v>
      </c>
      <c r="DD2" s="455"/>
      <c r="DE2" s="455">
        <v>55</v>
      </c>
      <c r="DF2" s="455"/>
      <c r="DG2" s="455">
        <v>56</v>
      </c>
      <c r="DH2" s="455"/>
      <c r="DI2" s="455">
        <v>57</v>
      </c>
      <c r="DJ2" s="455"/>
      <c r="DK2" s="455">
        <v>58</v>
      </c>
      <c r="DL2" s="455"/>
      <c r="DM2" s="455">
        <v>59</v>
      </c>
      <c r="DN2" s="455"/>
      <c r="DO2" s="455">
        <v>60</v>
      </c>
      <c r="DP2" s="455"/>
      <c r="DQ2" s="455">
        <v>61</v>
      </c>
      <c r="DR2" s="455"/>
      <c r="DS2" s="455">
        <v>62</v>
      </c>
      <c r="DT2" s="455"/>
    </row>
    <row r="3" spans="1:124" s="10" customFormat="1" ht="36" customHeight="1" hidden="1">
      <c r="A3" s="456" t="str">
        <f>IF(AND(B12=1,B7=0),"３",IF(B7=0%,"０",IF(B7=100%,"１",IF(B7&gt;49%,"２",IF(B7&lt;50%,"３")))))</f>
        <v>０</v>
      </c>
      <c r="B3" s="456"/>
      <c r="C3" s="456" t="str">
        <f>IF(AND(D12=1,D7=0),"３",IF(D7=0%,"０",IF(D7=100%,"１",IF(D7&gt;49%,"２",IF(D7&lt;50%,"３")))))</f>
        <v>０</v>
      </c>
      <c r="D3" s="456"/>
      <c r="E3" s="456" t="str">
        <f>IF(AND(F14=1,F7=0),"３",IF(F7=0%,"０",IF(F7=100%,"１",IF(F7&gt;49%,"２",IF(F7&lt;50%,"３")))))</f>
        <v>０</v>
      </c>
      <c r="F3" s="456"/>
      <c r="G3" s="456" t="str">
        <f>IF(AND(H13=1,H7=0),"３",IF(H7=0%,"０",IF(H7=100%,"１",IF(H7&gt;49%,"２",IF(H7&lt;50%,"３")))))</f>
        <v>０</v>
      </c>
      <c r="H3" s="456"/>
      <c r="I3" s="456" t="str">
        <f>IF(AND(J12=1,J7=0),"３",IF(J7=0%,"０",IF(J7=100%,"１",IF(J7&gt;49%,"２",IF(J7&lt;50%,"３")))))</f>
        <v>０</v>
      </c>
      <c r="J3" s="456"/>
      <c r="K3" s="456" t="str">
        <f>IF(AND(L12=1,L7=0),"３",IF(L7=0%,"０",IF(L7=100%,"１",IF(L7&gt;49%,"２",IF(L7&lt;50%,"３")))))</f>
        <v>０</v>
      </c>
      <c r="L3" s="456"/>
      <c r="M3" s="456" t="str">
        <f>IF(AND(N12=1,L17=0),"３",IF(N7=0%,"０",IF(N7=100%,"１",IF(N7&gt;49%,"２",IF(N7&lt;50%,"３")))))</f>
        <v>０</v>
      </c>
      <c r="N3" s="456"/>
      <c r="O3" s="456" t="str">
        <f>IF(AND(P13=1,P7=0),"３",IF(P7=0%,"０",IF(P7=100%,"１",IF(P7&gt;49%,"２",IF(P7&lt;50%,"３")))))</f>
        <v>０</v>
      </c>
      <c r="P3" s="456"/>
      <c r="Q3" s="456" t="str">
        <f>IF(AND(R13=1,R7=0),"３",IF(R7=0%,"０",IF(R7=100%,"１",IF(R7&gt;49%,"２",IF(R7&lt;50%,"３")))))</f>
        <v>０</v>
      </c>
      <c r="R3" s="456"/>
      <c r="S3" s="456" t="str">
        <f>IF(AND(T11=1,T7=0),"３",IF(T7=0%,"０",IF(T7=100%,"１",IF(T7&gt;49%,"２",IF(T7&lt;50%,"３")))))</f>
        <v>０</v>
      </c>
      <c r="T3" s="456"/>
      <c r="U3" s="456" t="str">
        <f>IF(AND(V12=1,V7=0),"３",IF(V7=0%,"０",IF(V7=100%,"１",IF(V7&gt;49%,"２",IF(V7&lt;50%,"３")))))</f>
        <v>０</v>
      </c>
      <c r="V3" s="456"/>
      <c r="W3" s="456" t="str">
        <f>IF(AND(X14=1,X7=0),"３",IF(X7=0%,"０",IF(X7=100%,"１",IF(X7&gt;49%,"２",IF(X7&lt;50%,"３")))))</f>
        <v>０</v>
      </c>
      <c r="X3" s="456"/>
      <c r="Y3" s="456" t="str">
        <f>IF(AND(Z12=1,Z7=0),"３",IF(Z7=0%,"０",IF(Z7=100%,"１",IF(Z7&gt;49%,"２",IF(Z7&lt;50%,"３")))))</f>
        <v>０</v>
      </c>
      <c r="Z3" s="456"/>
      <c r="AA3" s="456" t="str">
        <f>IF(AND(AB17=1,AB7=0),"３",IF(AB7=0%,"０",IF(AB7=100%,"１",IF(AB7&gt;49%,"２",IF(AB7&lt;50%,"３")))))</f>
        <v>０</v>
      </c>
      <c r="AB3" s="456"/>
      <c r="AC3" s="456" t="str">
        <f>IF(AND(AD12=1,AD7=0),"３",IF(AD7=0%,"０",IF(AD7=100%,"１",IF(AD7&gt;49%,"２",IF(AD7&lt;50%,"３")))))</f>
        <v>０</v>
      </c>
      <c r="AD3" s="456"/>
      <c r="AE3" s="456" t="str">
        <f>IF(AND(AF13=1,AF7=0),"３",IF(AF7=0%,"０",IF(AF7=100%,"１",IF(AF7&gt;49%,"２",IF(AF7&lt;50%,"３")))))</f>
        <v>０</v>
      </c>
      <c r="AF3" s="456"/>
      <c r="AG3" s="456" t="str">
        <f>IF(AND(AH12=1,AH7=0),"３",IF(AH7=0%,"０",IF(AH7=100%,"１",IF(AH7&gt;49%,"２",IF(AH7&lt;50%,"３")))))</f>
        <v>０</v>
      </c>
      <c r="AH3" s="456"/>
      <c r="AI3" s="456" t="str">
        <f>IF(AND(AJ18=1,AJ7=0),"３",IF(AJ7=0%,"０",IF(AJ7=100%,"１",IF(AJ7&gt;49%,"２",IF(AJ7&lt;50%,"３")))))</f>
        <v>０</v>
      </c>
      <c r="AJ3" s="456"/>
      <c r="AK3" s="456" t="str">
        <f>IF(AND(AL12=1,AL7=0),"３",IF(AL7=0%,"０",IF(AL7=100%,"１",IF(AL7&gt;49%,"２",IF(AL7&lt;50%,"３")))))</f>
        <v>０</v>
      </c>
      <c r="AL3" s="456"/>
      <c r="AM3" s="456" t="str">
        <f>IF(AND(AN13=1,AN7=0),"３",IF(AN7=0%,"０",IF(AN7=100%,"１",IF(AN7&gt;49%,"２",IF(AN7&lt;50%,"３")))))</f>
        <v>０</v>
      </c>
      <c r="AN3" s="456"/>
      <c r="AO3" s="456" t="str">
        <f>IF(AND(AP13=1,AP7=0),"３",IF(AP7=0%,"０",IF(AP7=100%,"１",IF(AP7&gt;49%,"２",IF(AP7&lt;50%,"３")))))</f>
        <v>０</v>
      </c>
      <c r="AP3" s="456"/>
      <c r="AQ3" s="456" t="str">
        <f>IF(AND(AR17=1,AR7=0),"３",IF(AR7=0%,"０",IF(AR7=100%,"１",IF(AR7&gt;49%,"２",IF(AR7&lt;50%,"３")))))</f>
        <v>０</v>
      </c>
      <c r="AR3" s="456"/>
      <c r="AS3" s="456" t="str">
        <f>IF(AND(AT20=1,AT7=0),"３",IF(AT7=0%,"０",IF(AT7=100%,"１",IF(AT7&gt;49%,"２",IF(AT7&lt;50%,"３")))))</f>
        <v>０</v>
      </c>
      <c r="AT3" s="456"/>
      <c r="AU3" s="456" t="str">
        <f>IF(AND(AV13=1,AV7=0),"３",IF(AV7=0%,"０",IF(AV7=100%,"１",IF(AV7&gt;49%,"２",IF(AV7&lt;50%,"３")))))</f>
        <v>０</v>
      </c>
      <c r="AV3" s="456"/>
      <c r="AW3" s="456" t="str">
        <f>IF(AND(AX17=1,AX7=0),"３",IF(AX7=0%,"０",IF(AX7=100%,"１",IF(AX7&gt;49%,"２",IF(AX7&lt;50%,"３")))))</f>
        <v>０</v>
      </c>
      <c r="AX3" s="456"/>
      <c r="AY3" s="456" t="str">
        <f>IF(AND(AZ14=1,AZ7=0),"３",IF(AZ7=0%,"０",IF(AZ7=100%,"１",IF(AZ7&gt;49%,"２",IF(AZ7&lt;50%,"３")))))</f>
        <v>０</v>
      </c>
      <c r="AZ3" s="456"/>
      <c r="BA3" s="456" t="str">
        <f>IF(AND(BB13=1,BB7=0),"３",IF(BB7=0%,"０",IF(BB7=100%,"１",IF(BB7&gt;49%,"２",IF(BB7&lt;50%,"３")))))</f>
        <v>０</v>
      </c>
      <c r="BB3" s="456"/>
      <c r="BC3" s="456" t="str">
        <f>IF(AND(BD13=1,BD7=0),"３",IF(BD7=0%,"０",IF(BD7=100%,"１",IF(BD7&gt;49%,"２",IF(BD7&lt;50%,"３")))))</f>
        <v>０</v>
      </c>
      <c r="BD3" s="456"/>
      <c r="BE3" s="456" t="str">
        <f>IF(AND(BF15=1,BF7=0),"３",IF(BF7=0%,"０",IF(BF7=100%,"１",IF(BF7&gt;49%,"２",IF(BF7&lt;50%,"３")))))</f>
        <v>０</v>
      </c>
      <c r="BF3" s="456"/>
      <c r="BG3" s="456" t="str">
        <f>IF(AND(BH21=1,BH7=0),"３",IF(BH7=0%,"０",IF(BH7=100%,"１",IF(BH7&gt;49%,"２",IF(BH7&lt;50%,"３")))))</f>
        <v>０</v>
      </c>
      <c r="BH3" s="456"/>
      <c r="BI3" s="456" t="str">
        <f>IF(AND(BJ15=1,BJ7=0),"３",IF(BJ7=0%,"０",IF(BJ7=100%,"１",IF(BJ7&gt;49%,"２",IF(BJ7&lt;50%,"３")))))</f>
        <v>０</v>
      </c>
      <c r="BJ3" s="456"/>
      <c r="BK3" s="456" t="str">
        <f>IF(AND(BL13=1,BL7=0),"３",IF(BL7=0%,"０",IF(BL7=100%,"１",IF(BL7&gt;49%,"２",IF(BL7&lt;50%,"３")))))</f>
        <v>０</v>
      </c>
      <c r="BL3" s="456"/>
      <c r="BM3" s="456" t="str">
        <f>IF(AND(BN15=1,BN7=0),"３",IF(BN7=0%,"０",IF(BN7=100%,"１",IF(BN7&gt;49%,"２",IF(BN7&lt;50%,"３")))))</f>
        <v>０</v>
      </c>
      <c r="BN3" s="456"/>
      <c r="BO3" s="456" t="str">
        <f>IF(AND(BP14=1,BP7=0),"３",IF(BP7=0%,"０",IF(BP7=100%,"１",IF(BP7&gt;49%,"２",IF(BP7&lt;50%,"３")))))</f>
        <v>０</v>
      </c>
      <c r="BP3" s="456"/>
      <c r="BQ3" s="456" t="str">
        <f>IF(AND(BR13=1,BR7=0),"３",IF(BR7=0%,"０",IF(BR7=100%,"１",IF(BR7&gt;49%,"２",IF(BR7&lt;50%,"３")))))</f>
        <v>０</v>
      </c>
      <c r="BR3" s="456"/>
      <c r="BS3" s="456" t="str">
        <f>IF(AND(BT13=1,BT7=0),"３",IF(BT7=0%,"０",IF(BT7=100%,"１",IF(BT7&gt;49%,"２",IF(BT7&lt;50%,"３")))))</f>
        <v>０</v>
      </c>
      <c r="BT3" s="456"/>
      <c r="BU3" s="456" t="str">
        <f>IF(AND(BV18=1,BV7=0),"３",IF(BV7=0%,"０",IF(BV7=100%,"１",IF(BV7&gt;49%,"２",IF(BV7&lt;50%,"３")))))</f>
        <v>０</v>
      </c>
      <c r="BV3" s="456"/>
      <c r="BW3" s="456" t="str">
        <f>IF(AND(BX12=1,BX7=0),"３",IF(BX7=0%,"０",IF(BX7=100%,"１",IF(BX7&gt;49%,"２",IF(BX7&lt;50%,"３")))))</f>
        <v>０</v>
      </c>
      <c r="BX3" s="456"/>
      <c r="BY3" s="456" t="str">
        <f>IF(AND(BZ12=1,BZ7=0),"３",IF(BZ7=0%,"０",IF(BZ7=100%,"１",IF(BZ7&gt;49%,"２",IF(BZ7&lt;50%,"３")))))</f>
        <v>０</v>
      </c>
      <c r="BZ3" s="456"/>
      <c r="CA3" s="456" t="str">
        <f>IF(AND(CB16=1,CB7=0),"３",IF(CB7=0%,"０",IF(CB7=100%,"１",IF(CB7&gt;49%,"２",IF(CB7&lt;50%,"３")))))</f>
        <v>０</v>
      </c>
      <c r="CB3" s="456"/>
      <c r="CC3" s="456" t="str">
        <f>IF(AND(CD13=1,CD7=0),"３",IF(CD7=0%,"０",IF(CD7=100%,"１",IF(CD7&gt;49%,"２",IF(CD7&lt;50%,"３")))))</f>
        <v>０</v>
      </c>
      <c r="CD3" s="456"/>
      <c r="CE3" s="456" t="str">
        <f>IF(AND(CF12=1,CF7=0),"３",IF(CF7=0%,"０",IF(CF7=100%,"１",IF(CF7&gt;49%,"２",IF(CF7&lt;50%,"３")))))</f>
        <v>０</v>
      </c>
      <c r="CF3" s="456"/>
      <c r="CG3" s="456" t="str">
        <f>IF(AND(CH11=1,CH7=0),"３",IF(CH7=0%,"０",IF(CH7=100%,"１",IF(CH7&gt;49%,"２",IF(CH7&lt;50%,"３")))))</f>
        <v>０</v>
      </c>
      <c r="CH3" s="456"/>
      <c r="CI3" s="456" t="str">
        <f>IF(AND(CJ13=1,CJ7=0),"３",IF(AND(CJ11=1,CJ7=0),"３",IF(CJ7=100%,"１",IF(CJ7=0%,"０"))))</f>
        <v>０</v>
      </c>
      <c r="CJ3" s="456"/>
      <c r="CK3" s="456" t="str">
        <f>IF(AND(CL13=1,CL7=0),"３",IF(CL7=0%,"０",IF(CL7=100%,"１",IF(CL7&gt;49%,"２",IF(CL7&lt;50%,"３")))))</f>
        <v>０</v>
      </c>
      <c r="CL3" s="456"/>
      <c r="CM3" s="456" t="str">
        <f>IF(AND(CN15=1,CN7=0),"３",IF(CN7=0%,"０",IF(CN7=100%,"１",IF(CN7&gt;49%,"２",IF(CN7&lt;50%,"３")))))</f>
        <v>０</v>
      </c>
      <c r="CN3" s="456"/>
      <c r="CO3" s="456" t="str">
        <f>IF(AND(CP15=1,CP7=0),"３",IF(CP7=0%,"０",IF(CP7=100%,"１",IF(CP7&gt;49%,"２",IF(CP7&lt;50%,"３")))))</f>
        <v>０</v>
      </c>
      <c r="CP3" s="456"/>
      <c r="CQ3" s="456" t="str">
        <f>IF(AND(CR13=1,CR7=0),"３",IF(CR7=0%,"０",IF(CR7=100%,"１",IF(CR7&gt;49%,"２",IF(CR7&lt;50%,"３")))))</f>
        <v>０</v>
      </c>
      <c r="CR3" s="456"/>
      <c r="CS3" s="456" t="str">
        <f>IF(AND(CT14=1,CT7=0),"３",IF(CT7=0%,"０",IF(CT7=100%,"１",IF(CT7&gt;49%,"２",IF(CT7&lt;50%,"３")))))</f>
        <v>０</v>
      </c>
      <c r="CT3" s="456"/>
      <c r="CU3" s="456" t="str">
        <f>IF(AND(CV11=1,CV7=0),"３",IF(CV7=0%,"０",IF(CV7=100%,"１",IF(CV7&gt;49%,"２",IF(CV7&lt;50%,"３")))))</f>
        <v>０</v>
      </c>
      <c r="CV3" s="456"/>
      <c r="CW3" s="456" t="str">
        <f>IF(AND(CX11=1,CX7=0),"３",IF(CX7=0%,"０",IF(CX7=100%,"１",IF(CX7&gt;49%,"２",IF(CX7&lt;50%,"３")))))</f>
        <v>０</v>
      </c>
      <c r="CX3" s="456"/>
      <c r="CY3" s="456" t="str">
        <f>IF(AND(CZ11=1,CZ7=0),"３",IF(CZ7=0%,"０",IF(CZ7=100%,"１",IF(CZ7&gt;49%,"２",IF(CZ7&lt;50%,"３")))))</f>
        <v>０</v>
      </c>
      <c r="CZ3" s="456"/>
      <c r="DA3" s="456" t="str">
        <f>IF(AND(DB14=1,DB7=0),"３",IF(DB7=0%,"０",IF(DB7=100%,"１",IF(DB7&gt;49%,"２",IF(DB7&lt;50%,"３")))))</f>
        <v>０</v>
      </c>
      <c r="DB3" s="456"/>
      <c r="DC3" s="456" t="str">
        <f>IF(AND(DD15=1,DD7=0),"３",IF(DD7=0%,"０",IF(DD7=100%,"１",IF(DD7&gt;49%,"２",IF(DD7&lt;50%,"３")))))</f>
        <v>０</v>
      </c>
      <c r="DD3" s="456"/>
      <c r="DE3" s="456" t="str">
        <f>IF(AND(DF18=1,DF7=0),"３",IF(DF7=0%,"０",IF(DF7=100%,"１",IF(DF7&gt;49%,"２",IF(DF7&lt;50%,"３")))))</f>
        <v>０</v>
      </c>
      <c r="DF3" s="456"/>
      <c r="DG3" s="456" t="str">
        <f>IF(AND(DH19=1,DH7=0),"３",IF(DH7=0%,"０",IF(DH7=100%,"１",IF(DH7&gt;49%,"２",IF(DH7&lt;50%,"３")))))</f>
        <v>０</v>
      </c>
      <c r="DH3" s="456"/>
      <c r="DI3" s="456" t="str">
        <f>IF(AND(DJ16=1,DJ7=0),"３",IF(DJ7=0%,"０",IF(DJ7=100%,"１",IF(DJ7&gt;49%,"２",IF(DJ7&lt;50%,"３")))))</f>
        <v>０</v>
      </c>
      <c r="DJ3" s="456"/>
      <c r="DK3" s="456" t="str">
        <f>IF(AND(DL12=1,DL7=0),"３",IF(DL7=0%,"０",IF(DL7=100%,"１",IF(DL7&gt;49%,"２",IF(DL7&lt;50%,"３")))))</f>
        <v>０</v>
      </c>
      <c r="DL3" s="456"/>
      <c r="DM3" s="456" t="str">
        <f>IF(AND(DN14=1,DN7=0),"３",IF(DN7=0%,"０",IF(DN7=100%,"１",IF(DN7&gt;49%,"２",IF(DN7&lt;50%,"３")))))</f>
        <v>０</v>
      </c>
      <c r="DN3" s="456"/>
      <c r="DO3" s="456" t="str">
        <f>IF(AND(DP11=1,DP7=0),"３",IF(DP7=0%,"０",IF(DP7=100%,"１",IF(DP7&gt;49%,"２",IF(DP7&lt;50%,"３")))))</f>
        <v>０</v>
      </c>
      <c r="DP3" s="456"/>
      <c r="DQ3" s="456" t="str">
        <f>IF(AND(DR13=1,DR7=0),"３",IF(DR7=0%,"０",IF(DR7=100%,"１",IF(DR7&gt;49%,"２",IF(DR7&lt;50%,"３")))))</f>
        <v>０</v>
      </c>
      <c r="DR3" s="456"/>
      <c r="DS3" s="456" t="str">
        <f>IF(AND(DT14=1,DT7=0),"３",IF(DT7=0%,"０",IF(DT7=100%,"１",IF(DT7&gt;49%,"２",IF(DT7&lt;50%,"３")))))</f>
        <v>０</v>
      </c>
      <c r="DT3" s="456"/>
    </row>
    <row r="4" spans="1:124" s="11" customFormat="1" ht="36" customHeight="1" hidden="1">
      <c r="A4" s="457">
        <v>0</v>
      </c>
      <c r="B4" s="457"/>
      <c r="C4" s="457">
        <v>0</v>
      </c>
      <c r="D4" s="457"/>
      <c r="E4" s="457">
        <v>0</v>
      </c>
      <c r="F4" s="457"/>
      <c r="G4" s="457">
        <v>0</v>
      </c>
      <c r="H4" s="457"/>
      <c r="I4" s="457">
        <v>0</v>
      </c>
      <c r="J4" s="457"/>
      <c r="K4" s="457">
        <v>0</v>
      </c>
      <c r="L4" s="457"/>
      <c r="M4" s="457">
        <v>0</v>
      </c>
      <c r="N4" s="457"/>
      <c r="O4" s="457">
        <v>0</v>
      </c>
      <c r="P4" s="457"/>
      <c r="Q4" s="457">
        <v>0</v>
      </c>
      <c r="R4" s="457"/>
      <c r="S4" s="457">
        <v>0</v>
      </c>
      <c r="T4" s="457"/>
      <c r="U4" s="457">
        <v>0</v>
      </c>
      <c r="V4" s="457"/>
      <c r="W4" s="457">
        <v>0</v>
      </c>
      <c r="X4" s="457"/>
      <c r="Y4" s="457">
        <v>0</v>
      </c>
      <c r="Z4" s="457"/>
      <c r="AA4" s="457">
        <v>0</v>
      </c>
      <c r="AB4" s="457"/>
      <c r="AC4" s="457">
        <v>0</v>
      </c>
      <c r="AD4" s="457"/>
      <c r="AE4" s="457">
        <v>0</v>
      </c>
      <c r="AF4" s="457"/>
      <c r="AG4" s="457">
        <v>0</v>
      </c>
      <c r="AH4" s="457"/>
      <c r="AI4" s="457">
        <v>0</v>
      </c>
      <c r="AJ4" s="457"/>
      <c r="AK4" s="457">
        <v>0</v>
      </c>
      <c r="AL4" s="457"/>
      <c r="AM4" s="457">
        <v>0</v>
      </c>
      <c r="AN4" s="457"/>
      <c r="AO4" s="457">
        <v>0</v>
      </c>
      <c r="AP4" s="457"/>
      <c r="AQ4" s="457">
        <v>0</v>
      </c>
      <c r="AR4" s="457"/>
      <c r="AS4" s="457">
        <v>0</v>
      </c>
      <c r="AT4" s="457"/>
      <c r="AU4" s="457">
        <v>0</v>
      </c>
      <c r="AV4" s="457"/>
      <c r="AW4" s="457">
        <v>0</v>
      </c>
      <c r="AX4" s="457"/>
      <c r="AY4" s="457">
        <v>0</v>
      </c>
      <c r="AZ4" s="457"/>
      <c r="BA4" s="457">
        <v>0</v>
      </c>
      <c r="BB4" s="457"/>
      <c r="BC4" s="457">
        <v>0</v>
      </c>
      <c r="BD4" s="457"/>
      <c r="BE4" s="457">
        <v>0</v>
      </c>
      <c r="BF4" s="457"/>
      <c r="BG4" s="457">
        <v>0</v>
      </c>
      <c r="BH4" s="457"/>
      <c r="BI4" s="457">
        <v>0</v>
      </c>
      <c r="BJ4" s="457"/>
      <c r="BK4" s="457">
        <v>0</v>
      </c>
      <c r="BL4" s="457"/>
      <c r="BM4" s="457">
        <v>0</v>
      </c>
      <c r="BN4" s="457"/>
      <c r="BO4" s="457">
        <v>0</v>
      </c>
      <c r="BP4" s="457"/>
      <c r="BQ4" s="457">
        <v>0</v>
      </c>
      <c r="BR4" s="457"/>
      <c r="BS4" s="457">
        <v>0</v>
      </c>
      <c r="BT4" s="457"/>
      <c r="BU4" s="457">
        <v>0</v>
      </c>
      <c r="BV4" s="457"/>
      <c r="BW4" s="457">
        <v>0</v>
      </c>
      <c r="BX4" s="457"/>
      <c r="BY4" s="457">
        <v>0</v>
      </c>
      <c r="BZ4" s="457"/>
      <c r="CA4" s="457">
        <v>0</v>
      </c>
      <c r="CB4" s="457"/>
      <c r="CC4" s="457">
        <v>0</v>
      </c>
      <c r="CD4" s="457"/>
      <c r="CE4" s="457">
        <v>0</v>
      </c>
      <c r="CF4" s="457"/>
      <c r="CG4" s="457">
        <v>0</v>
      </c>
      <c r="CH4" s="457"/>
      <c r="CI4" s="457">
        <v>0</v>
      </c>
      <c r="CJ4" s="457"/>
      <c r="CK4" s="457">
        <v>0</v>
      </c>
      <c r="CL4" s="457"/>
      <c r="CM4" s="457">
        <v>0</v>
      </c>
      <c r="CN4" s="457"/>
      <c r="CO4" s="457">
        <v>0</v>
      </c>
      <c r="CP4" s="457"/>
      <c r="CQ4" s="457">
        <v>0</v>
      </c>
      <c r="CR4" s="457"/>
      <c r="CS4" s="457">
        <v>0</v>
      </c>
      <c r="CT4" s="457"/>
      <c r="CU4" s="457">
        <v>0</v>
      </c>
      <c r="CV4" s="457"/>
      <c r="CW4" s="457">
        <v>0</v>
      </c>
      <c r="CX4" s="457"/>
      <c r="CY4" s="457">
        <v>0</v>
      </c>
      <c r="CZ4" s="457"/>
      <c r="DA4" s="457">
        <v>0</v>
      </c>
      <c r="DB4" s="457"/>
      <c r="DC4" s="457">
        <v>0</v>
      </c>
      <c r="DD4" s="457"/>
      <c r="DE4" s="457">
        <v>0</v>
      </c>
      <c r="DF4" s="457"/>
      <c r="DG4" s="457">
        <v>0</v>
      </c>
      <c r="DH4" s="457"/>
      <c r="DI4" s="457">
        <v>0</v>
      </c>
      <c r="DJ4" s="457"/>
      <c r="DK4" s="457">
        <v>0</v>
      </c>
      <c r="DL4" s="457"/>
      <c r="DM4" s="457">
        <v>0</v>
      </c>
      <c r="DN4" s="457"/>
      <c r="DO4" s="457">
        <v>0</v>
      </c>
      <c r="DP4" s="457"/>
      <c r="DQ4" s="457">
        <v>0</v>
      </c>
      <c r="DR4" s="457"/>
      <c r="DS4" s="457">
        <v>0</v>
      </c>
      <c r="DT4" s="457"/>
    </row>
    <row r="5" spans="1:124" s="8" customFormat="1" ht="13.5" hidden="1">
      <c r="A5" s="12"/>
      <c r="B5" s="12"/>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2"/>
      <c r="BJ5" s="13"/>
      <c r="BK5" s="12"/>
      <c r="BL5" s="13"/>
      <c r="BM5" s="12"/>
      <c r="BN5" s="13"/>
      <c r="BO5" s="12"/>
      <c r="BP5" s="13"/>
      <c r="BQ5" s="12"/>
      <c r="BR5" s="13"/>
      <c r="BS5" s="12"/>
      <c r="BT5" s="13"/>
      <c r="BU5" s="12"/>
      <c r="BV5" s="13"/>
      <c r="BW5" s="12"/>
      <c r="BX5" s="13"/>
      <c r="BY5" s="12"/>
      <c r="BZ5" s="13"/>
      <c r="CA5" s="12"/>
      <c r="CB5" s="13"/>
      <c r="CC5" s="12"/>
      <c r="CD5" s="13"/>
      <c r="CE5" s="12"/>
      <c r="CF5" s="13"/>
      <c r="CG5" s="12"/>
      <c r="CH5" s="13"/>
      <c r="CI5" s="12"/>
      <c r="CJ5" s="13"/>
      <c r="CK5" s="12"/>
      <c r="CL5" s="13"/>
      <c r="CM5" s="12"/>
      <c r="CN5" s="13"/>
      <c r="CO5" s="12"/>
      <c r="CP5" s="13"/>
      <c r="CQ5" s="12"/>
      <c r="CR5" s="13"/>
      <c r="CS5" s="12"/>
      <c r="CT5" s="13"/>
      <c r="CU5" s="12"/>
      <c r="CV5" s="13"/>
      <c r="CW5" s="12"/>
      <c r="CX5" s="13"/>
      <c r="CY5" s="12"/>
      <c r="CZ5" s="13"/>
      <c r="DA5" s="12"/>
      <c r="DB5" s="13"/>
      <c r="DC5" s="12"/>
      <c r="DD5" s="13"/>
      <c r="DE5" s="12"/>
      <c r="DF5" s="13"/>
      <c r="DG5" s="12"/>
      <c r="DH5" s="13"/>
      <c r="DI5" s="12"/>
      <c r="DJ5" s="13"/>
      <c r="DK5" s="12"/>
      <c r="DL5" s="14"/>
      <c r="DM5" s="12"/>
      <c r="DN5" s="14"/>
      <c r="DO5" s="12"/>
      <c r="DP5" s="14"/>
      <c r="DQ5" s="12"/>
      <c r="DR5" s="14"/>
      <c r="DS5" s="12"/>
      <c r="DT5" s="14"/>
    </row>
    <row r="6" spans="1:124" s="8" customFormat="1" ht="13.5" customHeight="1" hidden="1">
      <c r="A6" s="12"/>
      <c r="B6" s="12"/>
      <c r="C6" s="12"/>
      <c r="D6" s="13"/>
      <c r="E6" s="12"/>
      <c r="F6" s="13"/>
      <c r="G6" s="12"/>
      <c r="H6" s="13"/>
      <c r="I6" s="12"/>
      <c r="J6" s="13"/>
      <c r="K6" s="12">
        <v>0</v>
      </c>
      <c r="L6" s="13"/>
      <c r="M6" s="12"/>
      <c r="N6" s="13"/>
      <c r="O6" s="12"/>
      <c r="P6" s="13"/>
      <c r="Q6" s="12"/>
      <c r="R6" s="13"/>
      <c r="S6" s="12"/>
      <c r="T6" s="13"/>
      <c r="U6" s="12"/>
      <c r="V6" s="13"/>
      <c r="W6" s="12"/>
      <c r="X6" s="13"/>
      <c r="Y6" s="12"/>
      <c r="Z6" s="13"/>
      <c r="AA6" s="12"/>
      <c r="AB6" s="13"/>
      <c r="AC6" s="12"/>
      <c r="AD6" s="13"/>
      <c r="AE6" s="12"/>
      <c r="AF6" s="13"/>
      <c r="AG6" s="12"/>
      <c r="AH6" s="13"/>
      <c r="AI6" s="12"/>
      <c r="AJ6" s="13"/>
      <c r="AK6" s="12"/>
      <c r="AL6" s="13"/>
      <c r="AM6" s="12"/>
      <c r="AN6" s="13"/>
      <c r="AO6" s="12"/>
      <c r="AP6" s="13"/>
      <c r="AQ6" s="12"/>
      <c r="AR6" s="13"/>
      <c r="AS6" s="12"/>
      <c r="AT6" s="13"/>
      <c r="AU6" s="12"/>
      <c r="AV6" s="13"/>
      <c r="AW6" s="12"/>
      <c r="AX6" s="13"/>
      <c r="AY6" s="12"/>
      <c r="AZ6" s="13"/>
      <c r="BA6" s="12"/>
      <c r="BB6" s="13"/>
      <c r="BC6" s="12"/>
      <c r="BD6" s="13"/>
      <c r="BE6" s="12"/>
      <c r="BF6" s="13"/>
      <c r="BG6" s="12"/>
      <c r="BH6" s="13"/>
      <c r="BI6" s="12"/>
      <c r="BJ6" s="13"/>
      <c r="BK6" s="12"/>
      <c r="BL6" s="13"/>
      <c r="BM6" s="12"/>
      <c r="BN6" s="13"/>
      <c r="BO6" s="12"/>
      <c r="BP6" s="13"/>
      <c r="BQ6" s="12"/>
      <c r="BR6" s="13"/>
      <c r="BS6" s="12"/>
      <c r="BT6" s="13"/>
      <c r="BU6" s="12"/>
      <c r="BV6" s="13"/>
      <c r="BW6" s="12"/>
      <c r="BX6" s="13"/>
      <c r="BY6" s="12"/>
      <c r="BZ6" s="13"/>
      <c r="CA6" s="12"/>
      <c r="CB6" s="13"/>
      <c r="CC6" s="12"/>
      <c r="CD6" s="13"/>
      <c r="CE6" s="12"/>
      <c r="CF6" s="13"/>
      <c r="CG6" s="12"/>
      <c r="CH6" s="13"/>
      <c r="CI6" s="12"/>
      <c r="CJ6" s="13"/>
      <c r="CK6" s="12"/>
      <c r="CL6" s="13"/>
      <c r="CM6" s="12"/>
      <c r="CN6" s="13"/>
      <c r="CO6" s="12"/>
      <c r="CP6" s="13"/>
      <c r="CQ6" s="12"/>
      <c r="CR6" s="13"/>
      <c r="CS6" s="12"/>
      <c r="CT6" s="13"/>
      <c r="CU6" s="12"/>
      <c r="CV6" s="13"/>
      <c r="CW6" s="12"/>
      <c r="CX6" s="13"/>
      <c r="CY6" s="12"/>
      <c r="CZ6" s="13"/>
      <c r="DA6" s="12"/>
      <c r="DB6" s="13"/>
      <c r="DC6" s="12"/>
      <c r="DD6" s="13"/>
      <c r="DE6" s="12"/>
      <c r="DF6" s="13"/>
      <c r="DG6" s="12"/>
      <c r="DH6" s="13"/>
      <c r="DI6" s="12"/>
      <c r="DJ6" s="13"/>
      <c r="DK6" s="12"/>
      <c r="DL6" s="14"/>
      <c r="DM6" s="12"/>
      <c r="DN6" s="14"/>
      <c r="DO6" s="12"/>
      <c r="DP6" s="14"/>
      <c r="DQ6" s="12"/>
      <c r="DR6" s="14"/>
      <c r="DS6" s="12"/>
      <c r="DT6" s="14"/>
    </row>
    <row r="7" spans="1:124" s="19" customFormat="1" ht="30" customHeight="1" hidden="1">
      <c r="A7" s="15" t="s">
        <v>364</v>
      </c>
      <c r="B7" s="16">
        <f>B10/2</f>
        <v>0</v>
      </c>
      <c r="C7" s="15" t="s">
        <v>364</v>
      </c>
      <c r="D7" s="17">
        <f>D10/2</f>
        <v>0</v>
      </c>
      <c r="E7" s="15" t="s">
        <v>365</v>
      </c>
      <c r="F7" s="16">
        <f>F12/4</f>
        <v>0</v>
      </c>
      <c r="G7" s="15" t="s">
        <v>365</v>
      </c>
      <c r="H7" s="16">
        <f>H11/3</f>
        <v>0</v>
      </c>
      <c r="I7" s="15" t="s">
        <v>365</v>
      </c>
      <c r="J7" s="16">
        <f>J10/2</f>
        <v>0</v>
      </c>
      <c r="K7" s="15" t="s">
        <v>365</v>
      </c>
      <c r="L7" s="16">
        <f>L10/2</f>
        <v>0</v>
      </c>
      <c r="M7" s="15" t="s">
        <v>365</v>
      </c>
      <c r="N7" s="17">
        <f>N10/2</f>
        <v>0</v>
      </c>
      <c r="O7" s="15" t="s">
        <v>365</v>
      </c>
      <c r="P7" s="16">
        <f>P11/3</f>
        <v>0</v>
      </c>
      <c r="Q7" s="15" t="s">
        <v>365</v>
      </c>
      <c r="R7" s="17">
        <f>R11/3</f>
        <v>0</v>
      </c>
      <c r="S7" s="15" t="s">
        <v>365</v>
      </c>
      <c r="T7" s="17">
        <f>T9/1</f>
        <v>0</v>
      </c>
      <c r="U7" s="15" t="s">
        <v>365</v>
      </c>
      <c r="V7" s="16">
        <f>V10/2</f>
        <v>0</v>
      </c>
      <c r="W7" s="15" t="s">
        <v>365</v>
      </c>
      <c r="X7" s="17">
        <f>X12/4</f>
        <v>0</v>
      </c>
      <c r="Y7" s="15" t="s">
        <v>365</v>
      </c>
      <c r="Z7" s="17">
        <f>Z10/2</f>
        <v>0</v>
      </c>
      <c r="AA7" s="15" t="s">
        <v>365</v>
      </c>
      <c r="AB7" s="16">
        <f>AB15/7</f>
        <v>0</v>
      </c>
      <c r="AC7" s="15" t="s">
        <v>365</v>
      </c>
      <c r="AD7" s="16">
        <f>AD10/2</f>
        <v>0</v>
      </c>
      <c r="AE7" s="15" t="s">
        <v>365</v>
      </c>
      <c r="AF7" s="17">
        <f>AF11/3</f>
        <v>0</v>
      </c>
      <c r="AG7" s="15" t="s">
        <v>365</v>
      </c>
      <c r="AH7" s="17">
        <f>AH10/2</f>
        <v>0</v>
      </c>
      <c r="AI7" s="15" t="s">
        <v>365</v>
      </c>
      <c r="AJ7" s="16">
        <f>AJ16/8</f>
        <v>0</v>
      </c>
      <c r="AK7" s="15" t="s">
        <v>365</v>
      </c>
      <c r="AL7" s="16">
        <f>AL10/2</f>
        <v>0</v>
      </c>
      <c r="AM7" s="15" t="s">
        <v>365</v>
      </c>
      <c r="AN7" s="16">
        <f>AN11/3</f>
        <v>0</v>
      </c>
      <c r="AO7" s="18" t="s">
        <v>365</v>
      </c>
      <c r="AP7" s="16">
        <f>AP11/3</f>
        <v>0</v>
      </c>
      <c r="AQ7" s="15" t="s">
        <v>365</v>
      </c>
      <c r="AR7" s="16">
        <f>AR15/7</f>
        <v>0</v>
      </c>
      <c r="AS7" s="15" t="s">
        <v>365</v>
      </c>
      <c r="AT7" s="16">
        <f>AT18/10</f>
        <v>0</v>
      </c>
      <c r="AU7" s="15" t="s">
        <v>365</v>
      </c>
      <c r="AV7" s="17">
        <f>AV11/3</f>
        <v>0</v>
      </c>
      <c r="AW7" s="15" t="s">
        <v>365</v>
      </c>
      <c r="AX7" s="16">
        <f>AX15/7</f>
        <v>0</v>
      </c>
      <c r="AY7" s="18" t="s">
        <v>365</v>
      </c>
      <c r="AZ7" s="16">
        <f>AZ12/4</f>
        <v>0</v>
      </c>
      <c r="BA7" s="15" t="s">
        <v>365</v>
      </c>
      <c r="BB7" s="16">
        <f>BB11/3</f>
        <v>0</v>
      </c>
      <c r="BC7" s="15" t="s">
        <v>365</v>
      </c>
      <c r="BD7" s="17">
        <f>BD11/3</f>
        <v>0</v>
      </c>
      <c r="BE7" s="15" t="s">
        <v>365</v>
      </c>
      <c r="BF7" s="17">
        <f>BF13/5</f>
        <v>0</v>
      </c>
      <c r="BG7" s="15" t="s">
        <v>365</v>
      </c>
      <c r="BH7" s="16">
        <f>BH19/11</f>
        <v>0</v>
      </c>
      <c r="BI7" s="18" t="s">
        <v>365</v>
      </c>
      <c r="BJ7" s="16">
        <f>BJ13/5</f>
        <v>0</v>
      </c>
      <c r="BK7" s="15" t="s">
        <v>365</v>
      </c>
      <c r="BL7" s="17">
        <f>BL11/3</f>
        <v>0</v>
      </c>
      <c r="BM7" s="15" t="s">
        <v>365</v>
      </c>
      <c r="BN7" s="16">
        <f>BN13/5</f>
        <v>0</v>
      </c>
      <c r="BO7" s="18" t="s">
        <v>365</v>
      </c>
      <c r="BP7" s="16">
        <f>BP12/4</f>
        <v>0</v>
      </c>
      <c r="BQ7" s="15" t="s">
        <v>365</v>
      </c>
      <c r="BR7" s="16">
        <f>BR11/3</f>
        <v>0</v>
      </c>
      <c r="BS7" s="15" t="s">
        <v>365</v>
      </c>
      <c r="BT7" s="16">
        <f>BT11/3</f>
        <v>0</v>
      </c>
      <c r="BU7" s="15" t="s">
        <v>365</v>
      </c>
      <c r="BV7" s="16">
        <f>BV16/8</f>
        <v>0</v>
      </c>
      <c r="BW7" s="18" t="s">
        <v>365</v>
      </c>
      <c r="BX7" s="17">
        <f>BX10/2</f>
        <v>0</v>
      </c>
      <c r="BY7" s="15" t="s">
        <v>365</v>
      </c>
      <c r="BZ7" s="17">
        <f>BZ10/2</f>
        <v>0</v>
      </c>
      <c r="CA7" s="15" t="s">
        <v>365</v>
      </c>
      <c r="CB7" s="16">
        <f>CB14/6</f>
        <v>0</v>
      </c>
      <c r="CC7" s="18" t="s">
        <v>365</v>
      </c>
      <c r="CD7" s="16">
        <f>CD11/3</f>
        <v>0</v>
      </c>
      <c r="CE7" s="15" t="s">
        <v>365</v>
      </c>
      <c r="CF7" s="17">
        <f>CF10/2</f>
        <v>0</v>
      </c>
      <c r="CG7" s="15" t="s">
        <v>365</v>
      </c>
      <c r="CH7" s="16">
        <f>CH9/1</f>
        <v>0</v>
      </c>
      <c r="CI7" s="15" t="s">
        <v>365</v>
      </c>
      <c r="CJ7" s="16">
        <f>CJ9/1</f>
        <v>0</v>
      </c>
      <c r="CK7" s="18" t="s">
        <v>365</v>
      </c>
      <c r="CL7" s="17">
        <f>CL11/3</f>
        <v>0</v>
      </c>
      <c r="CM7" s="15" t="s">
        <v>365</v>
      </c>
      <c r="CN7" s="16">
        <f>CN13/5</f>
        <v>0</v>
      </c>
      <c r="CO7" s="18" t="s">
        <v>365</v>
      </c>
      <c r="CP7" s="16">
        <f>CP13/5</f>
        <v>0</v>
      </c>
      <c r="CQ7" s="15" t="s">
        <v>365</v>
      </c>
      <c r="CR7" s="16">
        <f>CR11/3</f>
        <v>0</v>
      </c>
      <c r="CS7" s="15" t="s">
        <v>365</v>
      </c>
      <c r="CT7" s="16">
        <f>CT12/4</f>
        <v>0</v>
      </c>
      <c r="CU7" s="15" t="s">
        <v>365</v>
      </c>
      <c r="CV7" s="16">
        <f>CV9/1</f>
        <v>0</v>
      </c>
      <c r="CW7" s="18" t="s">
        <v>365</v>
      </c>
      <c r="CX7" s="17">
        <f>CX9/1</f>
        <v>0</v>
      </c>
      <c r="CY7" s="15" t="s">
        <v>365</v>
      </c>
      <c r="CZ7" s="16">
        <f>CZ9/1</f>
        <v>0</v>
      </c>
      <c r="DA7" s="15" t="s">
        <v>365</v>
      </c>
      <c r="DB7" s="16">
        <f>DB12/4</f>
        <v>0</v>
      </c>
      <c r="DC7" s="15" t="s">
        <v>365</v>
      </c>
      <c r="DD7" s="16">
        <f>DD13/5</f>
        <v>0</v>
      </c>
      <c r="DE7" s="15" t="s">
        <v>365</v>
      </c>
      <c r="DF7" s="16">
        <f>DF16/8</f>
        <v>0</v>
      </c>
      <c r="DG7" s="15" t="s">
        <v>365</v>
      </c>
      <c r="DH7" s="16">
        <f>DH17/9</f>
        <v>0</v>
      </c>
      <c r="DI7" s="15" t="s">
        <v>365</v>
      </c>
      <c r="DJ7" s="16">
        <f>DJ14/6</f>
        <v>0</v>
      </c>
      <c r="DK7" s="15" t="s">
        <v>365</v>
      </c>
      <c r="DL7" s="16">
        <f>DL10/2</f>
        <v>0</v>
      </c>
      <c r="DM7" s="15" t="s">
        <v>365</v>
      </c>
      <c r="DN7" s="16">
        <f>DN12/4</f>
        <v>0</v>
      </c>
      <c r="DO7" s="15" t="s">
        <v>365</v>
      </c>
      <c r="DP7" s="16">
        <f>DP9/1</f>
        <v>0</v>
      </c>
      <c r="DQ7" s="15" t="s">
        <v>365</v>
      </c>
      <c r="DR7" s="16">
        <f>DR11/3</f>
        <v>0</v>
      </c>
      <c r="DS7" s="15" t="s">
        <v>365</v>
      </c>
      <c r="DT7" s="16">
        <f>DT12/4</f>
        <v>0</v>
      </c>
    </row>
    <row r="8" spans="1:124" s="23" customFormat="1" ht="30" customHeight="1" hidden="1">
      <c r="A8" s="20" t="s">
        <v>366</v>
      </c>
      <c r="B8" s="20" t="b">
        <v>0</v>
      </c>
      <c r="C8" s="20" t="s">
        <v>366</v>
      </c>
      <c r="D8" s="21" t="b">
        <v>0</v>
      </c>
      <c r="E8" s="20" t="s">
        <v>366</v>
      </c>
      <c r="F8" s="20" t="b">
        <v>0</v>
      </c>
      <c r="G8" s="20" t="s">
        <v>366</v>
      </c>
      <c r="H8" s="20" t="b">
        <v>0</v>
      </c>
      <c r="I8" s="20" t="s">
        <v>366</v>
      </c>
      <c r="J8" s="20" t="b">
        <v>0</v>
      </c>
      <c r="K8" s="20" t="s">
        <v>366</v>
      </c>
      <c r="L8" s="20" t="b">
        <v>0</v>
      </c>
      <c r="M8" s="20" t="s">
        <v>366</v>
      </c>
      <c r="N8" s="21" t="b">
        <v>0</v>
      </c>
      <c r="O8" s="20" t="s">
        <v>366</v>
      </c>
      <c r="P8" s="20" t="b">
        <v>0</v>
      </c>
      <c r="Q8" s="20" t="s">
        <v>366</v>
      </c>
      <c r="R8" s="21" t="b">
        <v>0</v>
      </c>
      <c r="S8" s="20" t="s">
        <v>366</v>
      </c>
      <c r="T8" s="21" t="b">
        <v>0</v>
      </c>
      <c r="U8" s="20" t="s">
        <v>366</v>
      </c>
      <c r="V8" s="20" t="b">
        <v>0</v>
      </c>
      <c r="W8" s="20" t="s">
        <v>366</v>
      </c>
      <c r="X8" s="20" t="b">
        <v>0</v>
      </c>
      <c r="Y8" s="22" t="s">
        <v>366</v>
      </c>
      <c r="Z8" s="21" t="b">
        <v>0</v>
      </c>
      <c r="AA8" s="20" t="s">
        <v>366</v>
      </c>
      <c r="AB8" s="20" t="b">
        <v>0</v>
      </c>
      <c r="AC8" s="20" t="s">
        <v>366</v>
      </c>
      <c r="AD8" s="20" t="b">
        <v>0</v>
      </c>
      <c r="AE8" s="20" t="s">
        <v>366</v>
      </c>
      <c r="AF8" s="20" t="b">
        <v>0</v>
      </c>
      <c r="AG8" s="20" t="s">
        <v>366</v>
      </c>
      <c r="AH8" s="21" t="b">
        <v>0</v>
      </c>
      <c r="AI8" s="20" t="s">
        <v>366</v>
      </c>
      <c r="AJ8" s="20" t="b">
        <v>0</v>
      </c>
      <c r="AK8" s="20" t="s">
        <v>366</v>
      </c>
      <c r="AL8" s="20" t="b">
        <v>0</v>
      </c>
      <c r="AM8" s="20" t="s">
        <v>366</v>
      </c>
      <c r="AN8" s="20" t="b">
        <v>0</v>
      </c>
      <c r="AO8" s="22" t="s">
        <v>366</v>
      </c>
      <c r="AP8" s="20" t="b">
        <v>0</v>
      </c>
      <c r="AQ8" s="20" t="s">
        <v>366</v>
      </c>
      <c r="AR8" s="20" t="b">
        <v>0</v>
      </c>
      <c r="AS8" s="20" t="s">
        <v>366</v>
      </c>
      <c r="AT8" s="20" t="b">
        <v>0</v>
      </c>
      <c r="AU8" s="20" t="s">
        <v>366</v>
      </c>
      <c r="AV8" s="21" t="b">
        <v>0</v>
      </c>
      <c r="AW8" s="20" t="s">
        <v>366</v>
      </c>
      <c r="AX8" s="20" t="b">
        <v>0</v>
      </c>
      <c r="AY8" s="22" t="s">
        <v>366</v>
      </c>
      <c r="AZ8" s="20" t="b">
        <v>0</v>
      </c>
      <c r="BA8" s="20" t="s">
        <v>366</v>
      </c>
      <c r="BB8" s="20" t="b">
        <v>0</v>
      </c>
      <c r="BC8" s="20" t="s">
        <v>366</v>
      </c>
      <c r="BD8" s="21" t="b">
        <v>0</v>
      </c>
      <c r="BE8" s="20" t="s">
        <v>366</v>
      </c>
      <c r="BF8" s="21" t="b">
        <v>0</v>
      </c>
      <c r="BG8" s="20" t="s">
        <v>366</v>
      </c>
      <c r="BH8" s="20" t="b">
        <v>0</v>
      </c>
      <c r="BI8" s="22" t="s">
        <v>366</v>
      </c>
      <c r="BJ8" s="20" t="b">
        <v>0</v>
      </c>
      <c r="BK8" s="20" t="s">
        <v>366</v>
      </c>
      <c r="BL8" s="21" t="b">
        <v>0</v>
      </c>
      <c r="BM8" s="20" t="s">
        <v>366</v>
      </c>
      <c r="BN8" s="20" t="b">
        <v>0</v>
      </c>
      <c r="BO8" s="22" t="s">
        <v>366</v>
      </c>
      <c r="BP8" s="20" t="b">
        <v>0</v>
      </c>
      <c r="BQ8" s="20" t="s">
        <v>366</v>
      </c>
      <c r="BR8" s="20" t="b">
        <v>0</v>
      </c>
      <c r="BS8" s="20" t="s">
        <v>366</v>
      </c>
      <c r="BT8" s="20" t="b">
        <v>0</v>
      </c>
      <c r="BU8" s="20" t="s">
        <v>366</v>
      </c>
      <c r="BV8" s="20" t="b">
        <v>0</v>
      </c>
      <c r="BW8" s="22" t="s">
        <v>366</v>
      </c>
      <c r="BX8" s="21" t="b">
        <v>0</v>
      </c>
      <c r="BY8" s="20" t="s">
        <v>366</v>
      </c>
      <c r="BZ8" s="21" t="b">
        <v>0</v>
      </c>
      <c r="CA8" s="20" t="s">
        <v>366</v>
      </c>
      <c r="CB8" s="20" t="b">
        <v>0</v>
      </c>
      <c r="CC8" s="22" t="s">
        <v>366</v>
      </c>
      <c r="CD8" s="20" t="b">
        <v>0</v>
      </c>
      <c r="CE8" s="20" t="s">
        <v>366</v>
      </c>
      <c r="CF8" s="21" t="b">
        <v>0</v>
      </c>
      <c r="CG8" s="20" t="s">
        <v>366</v>
      </c>
      <c r="CH8" s="20" t="b">
        <v>0</v>
      </c>
      <c r="CI8" s="20" t="s">
        <v>366</v>
      </c>
      <c r="CJ8" s="20" t="b">
        <v>0</v>
      </c>
      <c r="CK8" s="22" t="s">
        <v>366</v>
      </c>
      <c r="CL8" s="21" t="b">
        <v>0</v>
      </c>
      <c r="CM8" s="20" t="s">
        <v>366</v>
      </c>
      <c r="CN8" s="20" t="b">
        <v>0</v>
      </c>
      <c r="CO8" s="22" t="s">
        <v>366</v>
      </c>
      <c r="CP8" s="20" t="b">
        <v>0</v>
      </c>
      <c r="CQ8" s="20" t="s">
        <v>366</v>
      </c>
      <c r="CR8" s="20" t="b">
        <v>0</v>
      </c>
      <c r="CS8" s="20" t="s">
        <v>366</v>
      </c>
      <c r="CT8" s="20" t="b">
        <v>0</v>
      </c>
      <c r="CU8" s="20" t="s">
        <v>366</v>
      </c>
      <c r="CV8" s="20" t="b">
        <v>0</v>
      </c>
      <c r="CW8" s="22" t="s">
        <v>366</v>
      </c>
      <c r="CX8" s="21" t="b">
        <v>0</v>
      </c>
      <c r="CY8" s="20" t="s">
        <v>366</v>
      </c>
      <c r="CZ8" s="20" t="b">
        <v>0</v>
      </c>
      <c r="DA8" s="20" t="s">
        <v>366</v>
      </c>
      <c r="DB8" s="20" t="b">
        <v>0</v>
      </c>
      <c r="DC8" s="20" t="s">
        <v>366</v>
      </c>
      <c r="DD8" s="20" t="b">
        <v>0</v>
      </c>
      <c r="DE8" s="20" t="s">
        <v>366</v>
      </c>
      <c r="DF8" s="20" t="b">
        <v>0</v>
      </c>
      <c r="DG8" s="20" t="s">
        <v>366</v>
      </c>
      <c r="DH8" s="20" t="b">
        <v>0</v>
      </c>
      <c r="DI8" s="20" t="s">
        <v>366</v>
      </c>
      <c r="DJ8" s="20" t="b">
        <v>0</v>
      </c>
      <c r="DK8" s="20" t="s">
        <v>366</v>
      </c>
      <c r="DL8" s="20" t="b">
        <v>0</v>
      </c>
      <c r="DM8" s="20" t="s">
        <v>366</v>
      </c>
      <c r="DN8" s="20" t="b">
        <v>0</v>
      </c>
      <c r="DO8" s="20" t="s">
        <v>366</v>
      </c>
      <c r="DP8" s="20" t="b">
        <v>0</v>
      </c>
      <c r="DQ8" s="20" t="s">
        <v>366</v>
      </c>
      <c r="DR8" s="20" t="b">
        <v>0</v>
      </c>
      <c r="DS8" s="20" t="s">
        <v>366</v>
      </c>
      <c r="DT8" s="20" t="b">
        <v>0</v>
      </c>
    </row>
    <row r="9" spans="1:124" s="23" customFormat="1" ht="30" customHeight="1" hidden="1">
      <c r="A9" s="20" t="s">
        <v>367</v>
      </c>
      <c r="B9" s="20" t="b">
        <v>0</v>
      </c>
      <c r="C9" s="20" t="s">
        <v>367</v>
      </c>
      <c r="D9" s="21" t="b">
        <v>0</v>
      </c>
      <c r="E9" s="20" t="s">
        <v>367</v>
      </c>
      <c r="F9" s="20" t="b">
        <v>0</v>
      </c>
      <c r="G9" s="20" t="s">
        <v>367</v>
      </c>
      <c r="H9" s="20" t="b">
        <v>0</v>
      </c>
      <c r="I9" s="20" t="s">
        <v>367</v>
      </c>
      <c r="J9" s="20" t="b">
        <v>0</v>
      </c>
      <c r="K9" s="20" t="s">
        <v>367</v>
      </c>
      <c r="L9" s="20" t="b">
        <v>0</v>
      </c>
      <c r="M9" s="20" t="s">
        <v>368</v>
      </c>
      <c r="N9" s="21" t="b">
        <v>0</v>
      </c>
      <c r="O9" s="20" t="s">
        <v>367</v>
      </c>
      <c r="P9" s="20" t="b">
        <v>0</v>
      </c>
      <c r="Q9" s="20" t="s">
        <v>367</v>
      </c>
      <c r="R9" s="21" t="b">
        <v>0</v>
      </c>
      <c r="S9" s="24" t="s">
        <v>370</v>
      </c>
      <c r="T9" s="25">
        <f>COUNTIF(T8:T8,TRUE)</f>
        <v>0</v>
      </c>
      <c r="U9" s="20" t="s">
        <v>368</v>
      </c>
      <c r="V9" s="20" t="b">
        <v>0</v>
      </c>
      <c r="W9" s="20" t="s">
        <v>368</v>
      </c>
      <c r="X9" s="20" t="b">
        <v>0</v>
      </c>
      <c r="Y9" s="22" t="s">
        <v>368</v>
      </c>
      <c r="Z9" s="21" t="b">
        <v>0</v>
      </c>
      <c r="AA9" s="20" t="s">
        <v>368</v>
      </c>
      <c r="AB9" s="20" t="b">
        <v>0</v>
      </c>
      <c r="AC9" s="22" t="s">
        <v>367</v>
      </c>
      <c r="AD9" s="20" t="b">
        <v>0</v>
      </c>
      <c r="AE9" s="20" t="s">
        <v>368</v>
      </c>
      <c r="AF9" s="20" t="b">
        <v>0</v>
      </c>
      <c r="AG9" s="20" t="s">
        <v>367</v>
      </c>
      <c r="AH9" s="21" t="b">
        <v>0</v>
      </c>
      <c r="AI9" s="20" t="s">
        <v>368</v>
      </c>
      <c r="AJ9" s="20" t="b">
        <v>0</v>
      </c>
      <c r="AK9" s="20" t="s">
        <v>369</v>
      </c>
      <c r="AL9" s="20" t="b">
        <v>0</v>
      </c>
      <c r="AM9" s="20" t="s">
        <v>368</v>
      </c>
      <c r="AN9" s="20" t="b">
        <v>0</v>
      </c>
      <c r="AO9" s="22" t="s">
        <v>368</v>
      </c>
      <c r="AP9" s="20" t="b">
        <v>0</v>
      </c>
      <c r="AQ9" s="20" t="s">
        <v>367</v>
      </c>
      <c r="AR9" s="20" t="b">
        <v>0</v>
      </c>
      <c r="AS9" s="20" t="s">
        <v>368</v>
      </c>
      <c r="AT9" s="20" t="b">
        <v>0</v>
      </c>
      <c r="AU9" s="20" t="s">
        <v>369</v>
      </c>
      <c r="AV9" s="21" t="b">
        <v>0</v>
      </c>
      <c r="AW9" s="20" t="s">
        <v>369</v>
      </c>
      <c r="AX9" s="20" t="b">
        <v>0</v>
      </c>
      <c r="AY9" s="22" t="s">
        <v>367</v>
      </c>
      <c r="AZ9" s="20" t="b">
        <v>0</v>
      </c>
      <c r="BA9" s="20" t="s">
        <v>367</v>
      </c>
      <c r="BB9" s="20" t="b">
        <v>0</v>
      </c>
      <c r="BC9" s="20" t="s">
        <v>367</v>
      </c>
      <c r="BD9" s="20" t="b">
        <v>0</v>
      </c>
      <c r="BE9" s="20" t="s">
        <v>368</v>
      </c>
      <c r="BF9" s="21" t="b">
        <v>0</v>
      </c>
      <c r="BG9" s="20" t="s">
        <v>367</v>
      </c>
      <c r="BH9" s="20" t="b">
        <v>0</v>
      </c>
      <c r="BI9" s="22" t="s">
        <v>367</v>
      </c>
      <c r="BJ9" s="21" t="b">
        <v>0</v>
      </c>
      <c r="BK9" s="20" t="s">
        <v>367</v>
      </c>
      <c r="BL9" s="20" t="b">
        <v>0</v>
      </c>
      <c r="BM9" s="20" t="s">
        <v>368</v>
      </c>
      <c r="BN9" s="20" t="b">
        <v>0</v>
      </c>
      <c r="BO9" s="22" t="s">
        <v>369</v>
      </c>
      <c r="BP9" s="21" t="b">
        <v>0</v>
      </c>
      <c r="BQ9" s="20" t="s">
        <v>367</v>
      </c>
      <c r="BR9" s="20" t="b">
        <v>0</v>
      </c>
      <c r="BS9" s="20" t="s">
        <v>367</v>
      </c>
      <c r="BT9" s="20" t="b">
        <v>0</v>
      </c>
      <c r="BU9" s="20" t="s">
        <v>368</v>
      </c>
      <c r="BV9" s="20" t="b">
        <v>0</v>
      </c>
      <c r="BW9" s="22" t="s">
        <v>367</v>
      </c>
      <c r="BX9" s="21" t="b">
        <v>0</v>
      </c>
      <c r="BY9" s="20" t="s">
        <v>368</v>
      </c>
      <c r="BZ9" s="21" t="b">
        <v>0</v>
      </c>
      <c r="CA9" s="20" t="s">
        <v>367</v>
      </c>
      <c r="CB9" s="20" t="b">
        <v>0</v>
      </c>
      <c r="CC9" s="22" t="s">
        <v>367</v>
      </c>
      <c r="CD9" s="21" t="b">
        <v>0</v>
      </c>
      <c r="CE9" s="20" t="s">
        <v>367</v>
      </c>
      <c r="CF9" s="20" t="b">
        <v>0</v>
      </c>
      <c r="CG9" s="24" t="s">
        <v>370</v>
      </c>
      <c r="CH9" s="24">
        <f>COUNTIF(CH8:CH8,TRUE)</f>
        <v>0</v>
      </c>
      <c r="CI9" s="24" t="s">
        <v>370</v>
      </c>
      <c r="CJ9" s="24">
        <f>COUNTIF(CJ8,TRUE)</f>
        <v>0</v>
      </c>
      <c r="CK9" s="22" t="s">
        <v>368</v>
      </c>
      <c r="CL9" s="20" t="b">
        <v>0</v>
      </c>
      <c r="CM9" s="20" t="s">
        <v>368</v>
      </c>
      <c r="CN9" s="20" t="b">
        <v>0</v>
      </c>
      <c r="CO9" s="22" t="s">
        <v>310</v>
      </c>
      <c r="CP9" s="20" t="b">
        <v>0</v>
      </c>
      <c r="CQ9" s="20" t="s">
        <v>367</v>
      </c>
      <c r="CR9" s="20" t="b">
        <v>0</v>
      </c>
      <c r="CS9" s="20" t="s">
        <v>310</v>
      </c>
      <c r="CT9" s="20" t="b">
        <v>0</v>
      </c>
      <c r="CU9" s="24" t="s">
        <v>370</v>
      </c>
      <c r="CV9" s="24">
        <f>COUNTIF(CV8:CV8,TRUE)</f>
        <v>0</v>
      </c>
      <c r="CW9" s="26" t="s">
        <v>370</v>
      </c>
      <c r="CX9" s="25">
        <f>COUNTIF(CX8:CX8,TRUE)</f>
        <v>0</v>
      </c>
      <c r="CY9" s="24" t="s">
        <v>370</v>
      </c>
      <c r="CZ9" s="24">
        <f>COUNTIF(CZ8:CZ8,TRUE)</f>
        <v>0</v>
      </c>
      <c r="DA9" s="20" t="s">
        <v>368</v>
      </c>
      <c r="DB9" s="20" t="b">
        <v>0</v>
      </c>
      <c r="DC9" s="20" t="s">
        <v>368</v>
      </c>
      <c r="DD9" s="20" t="b">
        <v>0</v>
      </c>
      <c r="DE9" s="20" t="s">
        <v>371</v>
      </c>
      <c r="DF9" s="20" t="b">
        <v>0</v>
      </c>
      <c r="DG9" s="20" t="s">
        <v>367</v>
      </c>
      <c r="DH9" s="20" t="b">
        <v>0</v>
      </c>
      <c r="DI9" s="20" t="s">
        <v>310</v>
      </c>
      <c r="DJ9" s="20" t="b">
        <v>0</v>
      </c>
      <c r="DK9" s="20" t="s">
        <v>367</v>
      </c>
      <c r="DL9" s="20" t="b">
        <v>0</v>
      </c>
      <c r="DM9" s="20" t="s">
        <v>367</v>
      </c>
      <c r="DN9" s="20" t="b">
        <v>0</v>
      </c>
      <c r="DO9" s="24" t="s">
        <v>370</v>
      </c>
      <c r="DP9" s="24">
        <f>COUNTIF(DP8:DP8,TRUE)</f>
        <v>0</v>
      </c>
      <c r="DQ9" s="20" t="s">
        <v>367</v>
      </c>
      <c r="DR9" s="20" t="b">
        <v>0</v>
      </c>
      <c r="DS9" s="20" t="s">
        <v>367</v>
      </c>
      <c r="DT9" s="20" t="b">
        <v>0</v>
      </c>
    </row>
    <row r="10" spans="1:124" s="23" customFormat="1" ht="30" customHeight="1" hidden="1">
      <c r="A10" s="24" t="s">
        <v>370</v>
      </c>
      <c r="B10" s="24">
        <f>COUNTIF(B8:B9,TRUE)</f>
        <v>0</v>
      </c>
      <c r="C10" s="24" t="s">
        <v>370</v>
      </c>
      <c r="D10" s="25">
        <f>COUNTIF(D8:D9,TRUE)</f>
        <v>0</v>
      </c>
      <c r="E10" s="20" t="s">
        <v>372</v>
      </c>
      <c r="F10" s="20" t="b">
        <v>0</v>
      </c>
      <c r="G10" s="20" t="s">
        <v>372</v>
      </c>
      <c r="H10" s="20" t="b">
        <v>0</v>
      </c>
      <c r="I10" s="24" t="s">
        <v>370</v>
      </c>
      <c r="J10" s="24">
        <f>COUNTIF(J8:J9,TRUE)</f>
        <v>0</v>
      </c>
      <c r="K10" s="24" t="s">
        <v>370</v>
      </c>
      <c r="L10" s="24">
        <f>COUNTIF(L8:L9,TRUE)</f>
        <v>0</v>
      </c>
      <c r="M10" s="24" t="s">
        <v>370</v>
      </c>
      <c r="N10" s="25">
        <f>COUNTIF(N8:N9,TRUE)</f>
        <v>0</v>
      </c>
      <c r="O10" s="20" t="s">
        <v>372</v>
      </c>
      <c r="P10" s="20" t="b">
        <v>0</v>
      </c>
      <c r="Q10" s="20" t="s">
        <v>372</v>
      </c>
      <c r="R10" s="21" t="b">
        <v>0</v>
      </c>
      <c r="S10" s="20" t="s">
        <v>374</v>
      </c>
      <c r="T10" s="21" t="b">
        <v>0</v>
      </c>
      <c r="U10" s="24" t="s">
        <v>370</v>
      </c>
      <c r="V10" s="24">
        <f>COUNTIF(V8:V9,TRUE)</f>
        <v>0</v>
      </c>
      <c r="W10" s="20" t="s">
        <v>373</v>
      </c>
      <c r="X10" s="20" t="b">
        <v>0</v>
      </c>
      <c r="Y10" s="26" t="s">
        <v>370</v>
      </c>
      <c r="Z10" s="25">
        <f>COUNTIF(Z8:Z9,TRUE)</f>
        <v>0</v>
      </c>
      <c r="AA10" s="20" t="s">
        <v>373</v>
      </c>
      <c r="AB10" s="20" t="b">
        <v>0</v>
      </c>
      <c r="AC10" s="26" t="s">
        <v>370</v>
      </c>
      <c r="AD10" s="24">
        <f>COUNTIF(AD8:AD9,TRUE)</f>
        <v>0</v>
      </c>
      <c r="AE10" s="20" t="s">
        <v>373</v>
      </c>
      <c r="AF10" s="20" t="b">
        <v>0</v>
      </c>
      <c r="AG10" s="24" t="s">
        <v>370</v>
      </c>
      <c r="AH10" s="25">
        <f>COUNTIF(AH8:AH9,TRUE)</f>
        <v>0</v>
      </c>
      <c r="AI10" s="20" t="s">
        <v>373</v>
      </c>
      <c r="AJ10" s="20" t="b">
        <v>0</v>
      </c>
      <c r="AK10" s="24" t="s">
        <v>370</v>
      </c>
      <c r="AL10" s="24">
        <f>COUNTIF(AL8:AL9,TRUE)</f>
        <v>0</v>
      </c>
      <c r="AM10" s="20" t="s">
        <v>373</v>
      </c>
      <c r="AN10" s="20" t="b">
        <v>0</v>
      </c>
      <c r="AO10" s="22" t="s">
        <v>373</v>
      </c>
      <c r="AP10" s="20" t="b">
        <v>0</v>
      </c>
      <c r="AQ10" s="20" t="s">
        <v>373</v>
      </c>
      <c r="AR10" s="20" t="b">
        <v>0</v>
      </c>
      <c r="AS10" s="20" t="s">
        <v>373</v>
      </c>
      <c r="AT10" s="20" t="b">
        <v>0</v>
      </c>
      <c r="AU10" s="20" t="s">
        <v>373</v>
      </c>
      <c r="AV10" s="21" t="b">
        <v>0</v>
      </c>
      <c r="AW10" s="20" t="s">
        <v>373</v>
      </c>
      <c r="AX10" s="20" t="b">
        <v>0</v>
      </c>
      <c r="AY10" s="22" t="s">
        <v>373</v>
      </c>
      <c r="AZ10" s="20" t="b">
        <v>0</v>
      </c>
      <c r="BA10" s="20" t="s">
        <v>373</v>
      </c>
      <c r="BB10" s="20" t="b">
        <v>0</v>
      </c>
      <c r="BC10" s="20" t="s">
        <v>373</v>
      </c>
      <c r="BD10" s="20" t="b">
        <v>0</v>
      </c>
      <c r="BE10" s="20" t="s">
        <v>373</v>
      </c>
      <c r="BF10" s="21" t="b">
        <v>0</v>
      </c>
      <c r="BG10" s="20" t="s">
        <v>373</v>
      </c>
      <c r="BH10" s="20" t="b">
        <v>0</v>
      </c>
      <c r="BI10" s="22" t="s">
        <v>373</v>
      </c>
      <c r="BJ10" s="20" t="b">
        <v>0</v>
      </c>
      <c r="BK10" s="20" t="s">
        <v>372</v>
      </c>
      <c r="BL10" s="20" t="b">
        <v>0</v>
      </c>
      <c r="BM10" s="20" t="s">
        <v>373</v>
      </c>
      <c r="BN10" s="20" t="b">
        <v>0</v>
      </c>
      <c r="BO10" s="22" t="s">
        <v>373</v>
      </c>
      <c r="BP10" s="21" t="b">
        <v>0</v>
      </c>
      <c r="BQ10" s="20" t="s">
        <v>373</v>
      </c>
      <c r="BR10" s="21" t="b">
        <v>0</v>
      </c>
      <c r="BS10" s="20" t="s">
        <v>372</v>
      </c>
      <c r="BT10" s="20" t="b">
        <v>0</v>
      </c>
      <c r="BU10" s="20" t="s">
        <v>373</v>
      </c>
      <c r="BV10" s="20" t="b">
        <v>0</v>
      </c>
      <c r="BW10" s="26" t="s">
        <v>370</v>
      </c>
      <c r="BX10" s="25">
        <f>COUNTIF(BX8:BX9,TRUE)</f>
        <v>0</v>
      </c>
      <c r="BY10" s="24" t="s">
        <v>370</v>
      </c>
      <c r="BZ10" s="25">
        <f>COUNTIF(BZ8:BZ9,TRUE)</f>
        <v>0</v>
      </c>
      <c r="CA10" s="20" t="s">
        <v>373</v>
      </c>
      <c r="CB10" s="20" t="b">
        <v>0</v>
      </c>
      <c r="CC10" s="22" t="s">
        <v>373</v>
      </c>
      <c r="CD10" s="20" t="b">
        <v>0</v>
      </c>
      <c r="CE10" s="24" t="s">
        <v>370</v>
      </c>
      <c r="CF10" s="24">
        <f>COUNTIF(CF8:CF9,TRUE)</f>
        <v>0</v>
      </c>
      <c r="CG10" s="20" t="s">
        <v>374</v>
      </c>
      <c r="CH10" s="20" t="b">
        <v>0</v>
      </c>
      <c r="CI10" s="20" t="s">
        <v>367</v>
      </c>
      <c r="CJ10" s="20" t="b">
        <v>0</v>
      </c>
      <c r="CK10" s="22" t="s">
        <v>307</v>
      </c>
      <c r="CL10" s="21" t="b">
        <v>0</v>
      </c>
      <c r="CM10" s="20" t="s">
        <v>373</v>
      </c>
      <c r="CN10" s="20" t="b">
        <v>0</v>
      </c>
      <c r="CO10" s="22" t="s">
        <v>307</v>
      </c>
      <c r="CP10" s="20" t="b">
        <v>0</v>
      </c>
      <c r="CQ10" s="20" t="s">
        <v>307</v>
      </c>
      <c r="CR10" s="20" t="b">
        <v>0</v>
      </c>
      <c r="CS10" s="20" t="s">
        <v>307</v>
      </c>
      <c r="CT10" s="20" t="b">
        <v>0</v>
      </c>
      <c r="CU10" s="20" t="s">
        <v>374</v>
      </c>
      <c r="CV10" s="20" t="b">
        <v>0</v>
      </c>
      <c r="CW10" s="22" t="s">
        <v>374</v>
      </c>
      <c r="CX10" s="21" t="b">
        <v>0</v>
      </c>
      <c r="CY10" s="20" t="s">
        <v>374</v>
      </c>
      <c r="CZ10" s="20" t="b">
        <v>0</v>
      </c>
      <c r="DA10" s="20" t="s">
        <v>373</v>
      </c>
      <c r="DB10" s="20" t="b">
        <v>0</v>
      </c>
      <c r="DC10" s="20" t="s">
        <v>373</v>
      </c>
      <c r="DD10" s="20" t="b">
        <v>0</v>
      </c>
      <c r="DE10" s="20" t="s">
        <v>373</v>
      </c>
      <c r="DF10" s="20" t="b">
        <v>0</v>
      </c>
      <c r="DG10" s="20" t="s">
        <v>372</v>
      </c>
      <c r="DH10" s="20" t="b">
        <v>0</v>
      </c>
      <c r="DI10" s="20" t="s">
        <v>307</v>
      </c>
      <c r="DJ10" s="20" t="b">
        <v>0</v>
      </c>
      <c r="DK10" s="24" t="s">
        <v>370</v>
      </c>
      <c r="DL10" s="24">
        <f>COUNTIF(DL8:DL9,TRUE)</f>
        <v>0</v>
      </c>
      <c r="DM10" s="20" t="s">
        <v>307</v>
      </c>
      <c r="DN10" s="20" t="b">
        <v>0</v>
      </c>
      <c r="DO10" s="20" t="s">
        <v>374</v>
      </c>
      <c r="DP10" s="20" t="b">
        <v>0</v>
      </c>
      <c r="DQ10" s="20" t="s">
        <v>372</v>
      </c>
      <c r="DR10" s="20" t="b">
        <v>0</v>
      </c>
      <c r="DS10" s="20" t="s">
        <v>372</v>
      </c>
      <c r="DT10" s="20" t="b">
        <v>0</v>
      </c>
    </row>
    <row r="11" spans="1:124" s="23" customFormat="1" ht="30" customHeight="1" hidden="1">
      <c r="A11" s="20" t="s">
        <v>375</v>
      </c>
      <c r="B11" s="20" t="b">
        <v>0</v>
      </c>
      <c r="C11" s="20" t="s">
        <v>374</v>
      </c>
      <c r="D11" s="21" t="b">
        <v>0</v>
      </c>
      <c r="E11" s="20" t="s">
        <v>376</v>
      </c>
      <c r="F11" s="20" t="b">
        <v>0</v>
      </c>
      <c r="G11" s="24" t="s">
        <v>370</v>
      </c>
      <c r="H11" s="24">
        <f>COUNTIF(H8:H10,TRUE)</f>
        <v>0</v>
      </c>
      <c r="I11" s="20" t="s">
        <v>374</v>
      </c>
      <c r="J11" s="20" t="b">
        <v>0</v>
      </c>
      <c r="K11" s="20" t="s">
        <v>374</v>
      </c>
      <c r="L11" s="20" t="b">
        <v>0</v>
      </c>
      <c r="M11" s="20" t="s">
        <v>374</v>
      </c>
      <c r="N11" s="21" t="b">
        <v>0</v>
      </c>
      <c r="O11" s="24" t="s">
        <v>370</v>
      </c>
      <c r="P11" s="24">
        <f>COUNTIF(P8:P10,TRUE)</f>
        <v>0</v>
      </c>
      <c r="Q11" s="24" t="s">
        <v>370</v>
      </c>
      <c r="R11" s="24">
        <f>COUNTIF(R8:R10,TRUE)</f>
        <v>0</v>
      </c>
      <c r="S11" s="27" t="s">
        <v>370</v>
      </c>
      <c r="T11" s="27">
        <f>COUNTIF(T10,TRUE)</f>
        <v>0</v>
      </c>
      <c r="U11" s="20" t="s">
        <v>374</v>
      </c>
      <c r="V11" s="20" t="b">
        <v>0</v>
      </c>
      <c r="W11" s="20" t="s">
        <v>377</v>
      </c>
      <c r="X11" s="20" t="b">
        <v>0</v>
      </c>
      <c r="Y11" s="22" t="s">
        <v>374</v>
      </c>
      <c r="Z11" s="21" t="b">
        <v>0</v>
      </c>
      <c r="AA11" s="20" t="s">
        <v>377</v>
      </c>
      <c r="AB11" s="20" t="b">
        <v>0</v>
      </c>
      <c r="AC11" s="22" t="s">
        <v>374</v>
      </c>
      <c r="AD11" s="20" t="b">
        <v>0</v>
      </c>
      <c r="AE11" s="24" t="s">
        <v>370</v>
      </c>
      <c r="AF11" s="24">
        <f>COUNTIF(AF8:AF10,TRUE)</f>
        <v>0</v>
      </c>
      <c r="AG11" s="20" t="s">
        <v>374</v>
      </c>
      <c r="AH11" s="21" t="b">
        <v>0</v>
      </c>
      <c r="AI11" s="20" t="s">
        <v>377</v>
      </c>
      <c r="AJ11" s="20" t="b">
        <v>0</v>
      </c>
      <c r="AK11" s="20" t="s">
        <v>374</v>
      </c>
      <c r="AL11" s="20" t="b">
        <v>0</v>
      </c>
      <c r="AM11" s="24" t="s">
        <v>370</v>
      </c>
      <c r="AN11" s="24">
        <f>COUNTIF(AN8:AN10,TRUE)</f>
        <v>0</v>
      </c>
      <c r="AO11" s="26" t="s">
        <v>370</v>
      </c>
      <c r="AP11" s="24">
        <f>COUNTIF(AP8:AP10,TRUE)</f>
        <v>0</v>
      </c>
      <c r="AQ11" s="20" t="s">
        <v>377</v>
      </c>
      <c r="AR11" s="20" t="b">
        <v>0</v>
      </c>
      <c r="AS11" s="20" t="s">
        <v>377</v>
      </c>
      <c r="AT11" s="20" t="b">
        <v>0</v>
      </c>
      <c r="AU11" s="24" t="s">
        <v>370</v>
      </c>
      <c r="AV11" s="25">
        <f>COUNTIF(AV8:AV10,TRUE)</f>
        <v>0</v>
      </c>
      <c r="AW11" s="20" t="s">
        <v>377</v>
      </c>
      <c r="AX11" s="20" t="b">
        <v>0</v>
      </c>
      <c r="AY11" s="22" t="s">
        <v>377</v>
      </c>
      <c r="AZ11" s="20" t="b">
        <v>0</v>
      </c>
      <c r="BA11" s="24" t="s">
        <v>370</v>
      </c>
      <c r="BB11" s="24">
        <f>COUNTIF(BB8:BB10,TRUE)</f>
        <v>0</v>
      </c>
      <c r="BC11" s="24" t="s">
        <v>370</v>
      </c>
      <c r="BD11" s="24">
        <f>COUNTIF(BD8:BD10,TRUE)</f>
        <v>0</v>
      </c>
      <c r="BE11" s="20" t="s">
        <v>377</v>
      </c>
      <c r="BF11" s="21" t="b">
        <v>0</v>
      </c>
      <c r="BG11" s="20" t="s">
        <v>377</v>
      </c>
      <c r="BH11" s="20" t="b">
        <v>0</v>
      </c>
      <c r="BI11" s="22" t="s">
        <v>377</v>
      </c>
      <c r="BJ11" s="20" t="b">
        <v>0</v>
      </c>
      <c r="BK11" s="24" t="s">
        <v>370</v>
      </c>
      <c r="BL11" s="24">
        <f>COUNTIF(BL8:BL10,TRUE)</f>
        <v>0</v>
      </c>
      <c r="BM11" s="20" t="s">
        <v>377</v>
      </c>
      <c r="BN11" s="20" t="b">
        <v>0</v>
      </c>
      <c r="BO11" s="22" t="s">
        <v>377</v>
      </c>
      <c r="BP11" s="21" t="b">
        <v>0</v>
      </c>
      <c r="BQ11" s="24" t="s">
        <v>370</v>
      </c>
      <c r="BR11" s="25">
        <f>COUNTIF(BR8:BR10,TRUE)</f>
        <v>0</v>
      </c>
      <c r="BS11" s="24" t="s">
        <v>370</v>
      </c>
      <c r="BT11" s="24">
        <f>COUNTIF(BT8:BT10,TRUE)</f>
        <v>0</v>
      </c>
      <c r="BU11" s="20" t="s">
        <v>377</v>
      </c>
      <c r="BV11" s="20" t="b">
        <v>0</v>
      </c>
      <c r="BW11" s="22" t="s">
        <v>374</v>
      </c>
      <c r="BX11" s="21" t="b">
        <v>0</v>
      </c>
      <c r="BY11" s="20" t="s">
        <v>374</v>
      </c>
      <c r="BZ11" s="21" t="b">
        <v>0</v>
      </c>
      <c r="CA11" s="20" t="s">
        <v>377</v>
      </c>
      <c r="CB11" s="20" t="b">
        <v>0</v>
      </c>
      <c r="CC11" s="26" t="s">
        <v>370</v>
      </c>
      <c r="CD11" s="24">
        <f>COUNTIF(CD8:CD10,TRUE)</f>
        <v>0</v>
      </c>
      <c r="CE11" s="20" t="s">
        <v>374</v>
      </c>
      <c r="CF11" s="20" t="b">
        <v>0</v>
      </c>
      <c r="CG11" s="27" t="s">
        <v>370</v>
      </c>
      <c r="CH11" s="27">
        <f>COUNTIF(CH10,TRUE)</f>
        <v>0</v>
      </c>
      <c r="CI11" s="24" t="s">
        <v>370</v>
      </c>
      <c r="CJ11" s="24">
        <f>COUNTIF(CJ10,TRUE)</f>
        <v>0</v>
      </c>
      <c r="CK11" s="26" t="s">
        <v>370</v>
      </c>
      <c r="CL11" s="25">
        <f>COUNTIF(CL8:CL10,TRUE)</f>
        <v>0</v>
      </c>
      <c r="CM11" s="20" t="s">
        <v>308</v>
      </c>
      <c r="CN11" s="20" t="b">
        <v>0</v>
      </c>
      <c r="CO11" s="22" t="s">
        <v>308</v>
      </c>
      <c r="CP11" s="20" t="b">
        <v>0</v>
      </c>
      <c r="CQ11" s="24" t="s">
        <v>370</v>
      </c>
      <c r="CR11" s="24">
        <f>COUNTIF(CR8:CR10,TRUE)</f>
        <v>0</v>
      </c>
      <c r="CS11" s="20" t="s">
        <v>308</v>
      </c>
      <c r="CT11" s="20" t="b">
        <v>0</v>
      </c>
      <c r="CU11" s="27" t="s">
        <v>370</v>
      </c>
      <c r="CV11" s="27">
        <f>COUNTIF(CV10,TRUE)</f>
        <v>0</v>
      </c>
      <c r="CW11" s="29" t="s">
        <v>370</v>
      </c>
      <c r="CX11" s="28">
        <f>COUNTIF(CX10,TRUE)</f>
        <v>0</v>
      </c>
      <c r="CY11" s="27" t="s">
        <v>370</v>
      </c>
      <c r="CZ11" s="27">
        <f>COUNTIF(CZ10,TRUE)</f>
        <v>0</v>
      </c>
      <c r="DA11" s="20" t="s">
        <v>377</v>
      </c>
      <c r="DB11" s="20" t="b">
        <v>0</v>
      </c>
      <c r="DC11" s="20" t="s">
        <v>377</v>
      </c>
      <c r="DD11" s="20" t="b">
        <v>0</v>
      </c>
      <c r="DE11" s="20" t="s">
        <v>377</v>
      </c>
      <c r="DF11" s="20" t="b">
        <v>0</v>
      </c>
      <c r="DG11" s="20" t="s">
        <v>376</v>
      </c>
      <c r="DH11" s="20" t="b">
        <v>0</v>
      </c>
      <c r="DI11" s="20" t="s">
        <v>308</v>
      </c>
      <c r="DJ11" s="20" t="b">
        <v>0</v>
      </c>
      <c r="DK11" s="20" t="s">
        <v>374</v>
      </c>
      <c r="DL11" s="20" t="b">
        <v>0</v>
      </c>
      <c r="DM11" s="20" t="s">
        <v>308</v>
      </c>
      <c r="DN11" s="20" t="b">
        <v>0</v>
      </c>
      <c r="DO11" s="27" t="s">
        <v>370</v>
      </c>
      <c r="DP11" s="27">
        <f>COUNTIF(DP10,TRUE)</f>
        <v>0</v>
      </c>
      <c r="DQ11" s="24" t="s">
        <v>370</v>
      </c>
      <c r="DR11" s="24">
        <f>COUNTIF(DR8:DR10,TRUE)</f>
        <v>0</v>
      </c>
      <c r="DS11" s="20" t="s">
        <v>308</v>
      </c>
      <c r="DT11" s="20" t="b">
        <v>0</v>
      </c>
    </row>
    <row r="12" spans="1:124" s="23" customFormat="1" ht="30" customHeight="1" hidden="1">
      <c r="A12" s="27" t="s">
        <v>370</v>
      </c>
      <c r="B12" s="27">
        <f>COUNTIF(B11,TRUE)</f>
        <v>0</v>
      </c>
      <c r="C12" s="27" t="s">
        <v>370</v>
      </c>
      <c r="D12" s="28">
        <f>COUNTIF(D11,TRUE)</f>
        <v>0</v>
      </c>
      <c r="E12" s="24" t="s">
        <v>370</v>
      </c>
      <c r="F12" s="24">
        <f>COUNTIF(F8:F11,TRUE)</f>
        <v>0</v>
      </c>
      <c r="G12" s="20" t="s">
        <v>374</v>
      </c>
      <c r="H12" s="20" t="b">
        <v>0</v>
      </c>
      <c r="I12" s="27" t="s">
        <v>370</v>
      </c>
      <c r="J12" s="27">
        <f>COUNTIF(J11,TRUE)</f>
        <v>0</v>
      </c>
      <c r="K12" s="27" t="s">
        <v>370</v>
      </c>
      <c r="L12" s="27">
        <f>COUNTIF(L11,TRUE)</f>
        <v>0</v>
      </c>
      <c r="M12" s="27" t="s">
        <v>370</v>
      </c>
      <c r="N12" s="28">
        <f>COUNTIF(N11,TRUE)</f>
        <v>0</v>
      </c>
      <c r="O12" s="20" t="s">
        <v>374</v>
      </c>
      <c r="P12" s="20" t="b">
        <v>0</v>
      </c>
      <c r="Q12" s="20" t="s">
        <v>374</v>
      </c>
      <c r="R12" s="20" t="b">
        <v>0</v>
      </c>
      <c r="S12"/>
      <c r="T12"/>
      <c r="U12" s="27" t="s">
        <v>370</v>
      </c>
      <c r="V12" s="27">
        <f>COUNTIF(V11,TRUE)</f>
        <v>0</v>
      </c>
      <c r="W12" s="24" t="s">
        <v>370</v>
      </c>
      <c r="X12" s="24">
        <f>COUNTIF(X8:X11,TRUE)</f>
        <v>0</v>
      </c>
      <c r="Y12" s="29" t="s">
        <v>370</v>
      </c>
      <c r="Z12" s="28">
        <f>COUNTIF(Z11,TRUE)</f>
        <v>0</v>
      </c>
      <c r="AA12" s="20" t="s">
        <v>379</v>
      </c>
      <c r="AB12" s="20" t="b">
        <v>0</v>
      </c>
      <c r="AC12" s="27" t="s">
        <v>370</v>
      </c>
      <c r="AD12" s="27">
        <f>COUNTIF(AD11,TRUE)</f>
        <v>0</v>
      </c>
      <c r="AE12" s="20" t="s">
        <v>374</v>
      </c>
      <c r="AF12" s="20" t="b">
        <v>0</v>
      </c>
      <c r="AG12" s="27" t="s">
        <v>370</v>
      </c>
      <c r="AH12" s="28">
        <f>COUNTIF(AH11,TRUE)</f>
        <v>0</v>
      </c>
      <c r="AI12" s="20" t="s">
        <v>379</v>
      </c>
      <c r="AJ12" s="20" t="b">
        <v>0</v>
      </c>
      <c r="AK12" s="27" t="s">
        <v>370</v>
      </c>
      <c r="AL12" s="27">
        <f>COUNTIF(AL11,TRUE)</f>
        <v>0</v>
      </c>
      <c r="AM12" s="20" t="s">
        <v>374</v>
      </c>
      <c r="AN12" s="20" t="b">
        <v>0</v>
      </c>
      <c r="AO12" s="22" t="s">
        <v>374</v>
      </c>
      <c r="AP12" s="20" t="b">
        <v>0</v>
      </c>
      <c r="AQ12" s="20" t="s">
        <v>379</v>
      </c>
      <c r="AR12" s="20" t="b">
        <v>0</v>
      </c>
      <c r="AS12" s="20" t="s">
        <v>379</v>
      </c>
      <c r="AT12" s="20" t="b">
        <v>0</v>
      </c>
      <c r="AU12" s="20" t="s">
        <v>374</v>
      </c>
      <c r="AV12" s="21" t="b">
        <v>0</v>
      </c>
      <c r="AW12" s="20" t="s">
        <v>379</v>
      </c>
      <c r="AX12" s="20" t="b">
        <v>0</v>
      </c>
      <c r="AY12" s="26" t="s">
        <v>370</v>
      </c>
      <c r="AZ12" s="24">
        <f>COUNTIF(AZ8:AZ11,TRUE)</f>
        <v>0</v>
      </c>
      <c r="BA12" s="20" t="s">
        <v>374</v>
      </c>
      <c r="BB12" s="20" t="b">
        <v>0</v>
      </c>
      <c r="BC12" s="20" t="s">
        <v>378</v>
      </c>
      <c r="BD12" s="20" t="b">
        <v>0</v>
      </c>
      <c r="BE12" s="20" t="s">
        <v>379</v>
      </c>
      <c r="BF12" s="21" t="b">
        <v>0</v>
      </c>
      <c r="BG12" s="20" t="s">
        <v>379</v>
      </c>
      <c r="BH12" s="20" t="b">
        <v>0</v>
      </c>
      <c r="BI12" s="22" t="s">
        <v>379</v>
      </c>
      <c r="BJ12" s="20" t="b">
        <v>0</v>
      </c>
      <c r="BK12" s="20" t="s">
        <v>374</v>
      </c>
      <c r="BL12" s="21" t="b">
        <v>0</v>
      </c>
      <c r="BM12" s="20" t="s">
        <v>379</v>
      </c>
      <c r="BN12" s="20" t="b">
        <v>0</v>
      </c>
      <c r="BO12" s="26" t="s">
        <v>370</v>
      </c>
      <c r="BP12" s="24">
        <f>COUNTIF(BP8:BP11,TRUE)</f>
        <v>0</v>
      </c>
      <c r="BQ12" s="20" t="s">
        <v>374</v>
      </c>
      <c r="BR12" s="20" t="b">
        <v>0</v>
      </c>
      <c r="BS12" s="20" t="s">
        <v>374</v>
      </c>
      <c r="BT12" s="20" t="b">
        <v>0</v>
      </c>
      <c r="BU12" s="20" t="s">
        <v>379</v>
      </c>
      <c r="BV12" s="20" t="b">
        <v>0</v>
      </c>
      <c r="BW12" s="29" t="s">
        <v>370</v>
      </c>
      <c r="BX12" s="27">
        <f>COUNTIF(BX11,TRUE)</f>
        <v>0</v>
      </c>
      <c r="BY12" s="27" t="s">
        <v>370</v>
      </c>
      <c r="BZ12" s="28">
        <f>COUNTIF(BZ11,TRUE)</f>
        <v>0</v>
      </c>
      <c r="CA12" s="20" t="s">
        <v>379</v>
      </c>
      <c r="CB12" s="20" t="b">
        <v>0</v>
      </c>
      <c r="CC12" s="22" t="s">
        <v>374</v>
      </c>
      <c r="CD12" s="20" t="b">
        <v>0</v>
      </c>
      <c r="CE12" s="27" t="s">
        <v>370</v>
      </c>
      <c r="CF12" s="27">
        <f>COUNTIF(CF11,TRUE)</f>
        <v>0</v>
      </c>
      <c r="CG12"/>
      <c r="CH12"/>
      <c r="CI12" s="20" t="s">
        <v>374</v>
      </c>
      <c r="CJ12" s="20" t="b">
        <v>0</v>
      </c>
      <c r="CK12" s="22" t="s">
        <v>374</v>
      </c>
      <c r="CL12" s="21" t="b">
        <v>0</v>
      </c>
      <c r="CM12" s="20" t="s">
        <v>309</v>
      </c>
      <c r="CN12" s="20" t="b">
        <v>0</v>
      </c>
      <c r="CO12" s="22" t="s">
        <v>309</v>
      </c>
      <c r="CP12" s="20" t="b">
        <v>0</v>
      </c>
      <c r="CQ12" s="20" t="s">
        <v>374</v>
      </c>
      <c r="CR12" s="20" t="b">
        <v>0</v>
      </c>
      <c r="CS12" s="24" t="s">
        <v>370</v>
      </c>
      <c r="CT12" s="24">
        <f>COUNTIF(CT8:CT11,TRUE)</f>
        <v>0</v>
      </c>
      <c r="CU12"/>
      <c r="CV12"/>
      <c r="CW12"/>
      <c r="CX12"/>
      <c r="CY12"/>
      <c r="CZ12"/>
      <c r="DA12" s="24" t="s">
        <v>370</v>
      </c>
      <c r="DB12" s="24">
        <f>COUNTIF(DB8:DB11,TRUE)</f>
        <v>0</v>
      </c>
      <c r="DC12" s="20" t="s">
        <v>309</v>
      </c>
      <c r="DD12" s="20" t="b">
        <v>0</v>
      </c>
      <c r="DE12" s="20" t="s">
        <v>379</v>
      </c>
      <c r="DF12" s="20" t="b">
        <v>0</v>
      </c>
      <c r="DG12" s="20" t="s">
        <v>309</v>
      </c>
      <c r="DH12" s="20" t="b">
        <v>0</v>
      </c>
      <c r="DI12" s="20" t="s">
        <v>309</v>
      </c>
      <c r="DJ12" s="20" t="b">
        <v>0</v>
      </c>
      <c r="DK12" s="27" t="s">
        <v>370</v>
      </c>
      <c r="DL12" s="27">
        <f>COUNTIF(DL11,TRUE)</f>
        <v>0</v>
      </c>
      <c r="DM12" s="24" t="s">
        <v>370</v>
      </c>
      <c r="DN12" s="24">
        <f>COUNTIF(DN8:DN11,TRUE)</f>
        <v>0</v>
      </c>
      <c r="DO12"/>
      <c r="DP12"/>
      <c r="DQ12" s="20" t="s">
        <v>374</v>
      </c>
      <c r="DR12" s="20" t="b">
        <v>0</v>
      </c>
      <c r="DS12" s="24" t="s">
        <v>370</v>
      </c>
      <c r="DT12" s="24">
        <f>COUNTIF(DT8:DT11,TRUE)</f>
        <v>0</v>
      </c>
    </row>
    <row r="13" spans="1:124" ht="30" customHeight="1" hidden="1">
      <c r="A13" s="32"/>
      <c r="B13" s="32"/>
      <c r="C13" s="32"/>
      <c r="D13" s="32"/>
      <c r="E13" s="20" t="s">
        <v>374</v>
      </c>
      <c r="F13" s="20" t="b">
        <v>0</v>
      </c>
      <c r="G13" s="27" t="s">
        <v>370</v>
      </c>
      <c r="H13" s="27">
        <f>COUNTIF(H12,TRUE)</f>
        <v>0</v>
      </c>
      <c r="I13" s="30"/>
      <c r="J13" s="31"/>
      <c r="K13" s="30"/>
      <c r="L13" s="31"/>
      <c r="M13" s="30"/>
      <c r="N13" s="31"/>
      <c r="O13" s="27" t="s">
        <v>370</v>
      </c>
      <c r="P13" s="27">
        <f>COUNTIF(P12,TRUE)</f>
        <v>0</v>
      </c>
      <c r="Q13" s="27" t="s">
        <v>370</v>
      </c>
      <c r="R13" s="27">
        <f>COUNTIF(R12,TRUE)</f>
        <v>0</v>
      </c>
      <c r="W13" s="20" t="s">
        <v>374</v>
      </c>
      <c r="X13" s="20" t="b">
        <v>0</v>
      </c>
      <c r="Y13" s="30"/>
      <c r="Z13" s="31"/>
      <c r="AA13" s="20" t="s">
        <v>380</v>
      </c>
      <c r="AB13" s="20" t="b">
        <v>0</v>
      </c>
      <c r="AC13" s="31"/>
      <c r="AD13" s="31"/>
      <c r="AE13" s="27" t="s">
        <v>370</v>
      </c>
      <c r="AF13" s="27">
        <f>COUNTIF(AF12,TRUE)</f>
        <v>0</v>
      </c>
      <c r="AI13" s="20" t="s">
        <v>380</v>
      </c>
      <c r="AJ13" s="20" t="b">
        <v>0</v>
      </c>
      <c r="AK13" s="30"/>
      <c r="AL13" s="31"/>
      <c r="AM13" s="27" t="s">
        <v>370</v>
      </c>
      <c r="AN13" s="27">
        <f>COUNTIF(AN12,TRUE)</f>
        <v>0</v>
      </c>
      <c r="AO13" s="29" t="s">
        <v>370</v>
      </c>
      <c r="AP13" s="27">
        <f>COUNTIF(AP12,TRUE)</f>
        <v>0</v>
      </c>
      <c r="AQ13" s="20" t="s">
        <v>380</v>
      </c>
      <c r="AR13" s="20" t="b">
        <v>0</v>
      </c>
      <c r="AS13" s="20" t="s">
        <v>380</v>
      </c>
      <c r="AT13" s="20" t="b">
        <v>0</v>
      </c>
      <c r="AU13" s="27" t="s">
        <v>370</v>
      </c>
      <c r="AV13" s="28">
        <f>COUNTIF(AV12,TRUE)</f>
        <v>0</v>
      </c>
      <c r="AW13" s="20" t="s">
        <v>380</v>
      </c>
      <c r="AX13" s="20" t="b">
        <v>0</v>
      </c>
      <c r="AY13" s="22" t="s">
        <v>374</v>
      </c>
      <c r="AZ13" s="20" t="b">
        <v>0</v>
      </c>
      <c r="BA13" s="27" t="s">
        <v>370</v>
      </c>
      <c r="BB13" s="27">
        <f>COUNTIF(BB12,TRUE)</f>
        <v>0</v>
      </c>
      <c r="BC13" s="27" t="s">
        <v>370</v>
      </c>
      <c r="BD13" s="28">
        <f>COUNTIF(BD12,TRUE)</f>
        <v>0</v>
      </c>
      <c r="BE13" s="24" t="s">
        <v>370</v>
      </c>
      <c r="BF13" s="25">
        <f>COUNTIF(BF8:BF12,TRUE)</f>
        <v>0</v>
      </c>
      <c r="BG13" s="20" t="s">
        <v>380</v>
      </c>
      <c r="BH13" s="20" t="b">
        <v>0</v>
      </c>
      <c r="BI13" s="26" t="s">
        <v>370</v>
      </c>
      <c r="BJ13" s="24">
        <f>COUNTIF(BJ8:BJ12,TRUE)</f>
        <v>0</v>
      </c>
      <c r="BK13" s="27" t="s">
        <v>370</v>
      </c>
      <c r="BL13" s="27">
        <f>COUNTIF(BL12,TRUE)</f>
        <v>0</v>
      </c>
      <c r="BM13" s="24" t="s">
        <v>370</v>
      </c>
      <c r="BN13" s="24">
        <f>COUNTIF(BN8:BN12,TRUE)</f>
        <v>0</v>
      </c>
      <c r="BO13" s="22" t="s">
        <v>374</v>
      </c>
      <c r="BP13" s="20" t="b">
        <v>0</v>
      </c>
      <c r="BQ13" s="27" t="s">
        <v>370</v>
      </c>
      <c r="BR13" s="27">
        <f>COUNTIF(BR12,TRUE)</f>
        <v>0</v>
      </c>
      <c r="BS13" s="27" t="s">
        <v>370</v>
      </c>
      <c r="BT13" s="27">
        <f>COUNTIF(BT12,TRUE)</f>
        <v>0</v>
      </c>
      <c r="BU13" s="20" t="s">
        <v>380</v>
      </c>
      <c r="BV13" s="20" t="b">
        <v>0</v>
      </c>
      <c r="BW13" s="30"/>
      <c r="BX13" s="31"/>
      <c r="BY13" s="30"/>
      <c r="BZ13" s="31"/>
      <c r="CA13" s="20" t="s">
        <v>380</v>
      </c>
      <c r="CB13" s="20" t="b">
        <v>0</v>
      </c>
      <c r="CC13" s="29" t="s">
        <v>370</v>
      </c>
      <c r="CD13" s="27">
        <f>COUNTIF(CD12,TRUE)</f>
        <v>0</v>
      </c>
      <c r="CI13" s="27" t="s">
        <v>370</v>
      </c>
      <c r="CJ13" s="27">
        <f>COUNTIF(CJ12,TRUE)</f>
        <v>0</v>
      </c>
      <c r="CK13" s="29" t="s">
        <v>370</v>
      </c>
      <c r="CL13" s="27">
        <f>COUNTIF(CL12,TRUE)</f>
        <v>0</v>
      </c>
      <c r="CM13" s="24" t="s">
        <v>370</v>
      </c>
      <c r="CN13" s="24">
        <f>COUNTIF(CN8:CN12,TRUE)</f>
        <v>0</v>
      </c>
      <c r="CO13" s="26" t="s">
        <v>370</v>
      </c>
      <c r="CP13" s="24">
        <f>COUNTIF(CP8:CP12,TRUE)</f>
        <v>0</v>
      </c>
      <c r="CQ13" s="27" t="s">
        <v>370</v>
      </c>
      <c r="CR13" s="27">
        <f>COUNTIF(CR12,TRUE)</f>
        <v>0</v>
      </c>
      <c r="CS13" s="20" t="s">
        <v>374</v>
      </c>
      <c r="CT13" s="20" t="b">
        <v>0</v>
      </c>
      <c r="DA13" s="20" t="s">
        <v>374</v>
      </c>
      <c r="DB13" s="20" t="b">
        <v>0</v>
      </c>
      <c r="DC13" s="24" t="s">
        <v>370</v>
      </c>
      <c r="DD13" s="24">
        <f>COUNTIF(DD8:DD12,TRUE)</f>
        <v>0</v>
      </c>
      <c r="DE13" s="20" t="s">
        <v>380</v>
      </c>
      <c r="DF13" s="20" t="b">
        <v>0</v>
      </c>
      <c r="DG13" s="20" t="s">
        <v>326</v>
      </c>
      <c r="DH13" s="20" t="b">
        <v>0</v>
      </c>
      <c r="DI13" s="20" t="s">
        <v>326</v>
      </c>
      <c r="DJ13" s="20" t="b">
        <v>0</v>
      </c>
      <c r="DM13" s="20" t="s">
        <v>374</v>
      </c>
      <c r="DN13" s="20" t="b">
        <v>0</v>
      </c>
      <c r="DQ13" s="27" t="s">
        <v>370</v>
      </c>
      <c r="DR13" s="27">
        <f>COUNTIF(DR12,TRUE)</f>
        <v>0</v>
      </c>
      <c r="DS13" s="20" t="s">
        <v>374</v>
      </c>
      <c r="DT13" s="20" t="b">
        <v>0</v>
      </c>
    </row>
    <row r="14" spans="1:124" ht="30" customHeight="1" hidden="1">
      <c r="A14" s="31"/>
      <c r="B14" s="30"/>
      <c r="C14" s="30"/>
      <c r="D14" s="31"/>
      <c r="E14" s="27" t="s">
        <v>370</v>
      </c>
      <c r="F14" s="27">
        <f>COUNTIF(F13,TRUE)</f>
        <v>0</v>
      </c>
      <c r="G14" s="30"/>
      <c r="H14" s="31"/>
      <c r="I14" s="30"/>
      <c r="J14" s="31"/>
      <c r="K14" s="30"/>
      <c r="L14" s="31"/>
      <c r="M14" s="30"/>
      <c r="N14" s="31"/>
      <c r="Q14" s="30"/>
      <c r="R14" s="31"/>
      <c r="W14" s="27" t="s">
        <v>370</v>
      </c>
      <c r="X14" s="27">
        <f>COUNTIF(X13,TRUE)</f>
        <v>0</v>
      </c>
      <c r="Y14" s="30"/>
      <c r="Z14" s="31"/>
      <c r="AA14" s="20" t="s">
        <v>381</v>
      </c>
      <c r="AB14" s="20" t="b">
        <v>0</v>
      </c>
      <c r="AE14" s="31"/>
      <c r="AF14" s="31"/>
      <c r="AI14" s="20" t="s">
        <v>381</v>
      </c>
      <c r="AJ14" s="20" t="b">
        <v>0</v>
      </c>
      <c r="AM14" s="30"/>
      <c r="AN14" s="31"/>
      <c r="AQ14" s="20" t="s">
        <v>381</v>
      </c>
      <c r="AR14" s="20" t="b">
        <v>0</v>
      </c>
      <c r="AS14" s="20" t="s">
        <v>381</v>
      </c>
      <c r="AT14" s="20" t="b">
        <v>0</v>
      </c>
      <c r="AW14" s="20" t="s">
        <v>381</v>
      </c>
      <c r="AX14" s="20" t="b">
        <v>0</v>
      </c>
      <c r="AY14" s="29" t="s">
        <v>370</v>
      </c>
      <c r="AZ14" s="27">
        <f>COUNTIF(AZ13,TRUE)</f>
        <v>0</v>
      </c>
      <c r="BE14" s="20" t="s">
        <v>374</v>
      </c>
      <c r="BF14" s="21" t="b">
        <v>0</v>
      </c>
      <c r="BG14" s="20" t="s">
        <v>381</v>
      </c>
      <c r="BH14" s="20" t="b">
        <v>0</v>
      </c>
      <c r="BI14" s="22" t="s">
        <v>374</v>
      </c>
      <c r="BJ14" s="20" t="b">
        <v>0</v>
      </c>
      <c r="BM14" s="20" t="s">
        <v>374</v>
      </c>
      <c r="BN14" s="20" t="b">
        <v>0</v>
      </c>
      <c r="BO14" s="29" t="s">
        <v>370</v>
      </c>
      <c r="BP14" s="27">
        <f>COUNTIF(BP13,TRUE)</f>
        <v>0</v>
      </c>
      <c r="BU14" s="20" t="s">
        <v>381</v>
      </c>
      <c r="BV14" s="20" t="b">
        <v>0</v>
      </c>
      <c r="CA14" s="24" t="s">
        <v>370</v>
      </c>
      <c r="CB14" s="24">
        <f>COUNTIF(CB8:CB13,TRUE)</f>
        <v>0</v>
      </c>
      <c r="CK14" s="30"/>
      <c r="CL14" s="31"/>
      <c r="CM14" s="20" t="s">
        <v>374</v>
      </c>
      <c r="CN14" s="20" t="b">
        <v>0</v>
      </c>
      <c r="CO14" s="22" t="s">
        <v>374</v>
      </c>
      <c r="CP14" s="20" t="b">
        <v>0</v>
      </c>
      <c r="CS14" s="27" t="s">
        <v>370</v>
      </c>
      <c r="CT14" s="27">
        <f>COUNTIF(CT13,TRUE)</f>
        <v>0</v>
      </c>
      <c r="DA14" s="27" t="s">
        <v>370</v>
      </c>
      <c r="DB14" s="27">
        <f>COUNTIF(DB13,TRUE)</f>
        <v>0</v>
      </c>
      <c r="DC14" s="20" t="s">
        <v>374</v>
      </c>
      <c r="DD14" s="20" t="b">
        <v>0</v>
      </c>
      <c r="DE14" s="20" t="s">
        <v>324</v>
      </c>
      <c r="DF14" s="20" t="b">
        <v>0</v>
      </c>
      <c r="DG14" s="20" t="s">
        <v>324</v>
      </c>
      <c r="DH14" s="20" t="b">
        <v>0</v>
      </c>
      <c r="DI14" s="24" t="s">
        <v>370</v>
      </c>
      <c r="DJ14" s="24">
        <f>COUNTIF(DJ8:DJ13,TRUE)</f>
        <v>0</v>
      </c>
      <c r="DM14" s="27" t="s">
        <v>370</v>
      </c>
      <c r="DN14" s="27">
        <f>COUNTIF(DN13,TRUE)</f>
        <v>0</v>
      </c>
      <c r="DS14" s="27" t="s">
        <v>370</v>
      </c>
      <c r="DT14" s="27">
        <f>COUNTIF(DT13,TRUE)</f>
        <v>0</v>
      </c>
    </row>
    <row r="15" spans="23:114" ht="30" customHeight="1" hidden="1">
      <c r="W15" s="30"/>
      <c r="X15" s="31"/>
      <c r="AA15" s="24" t="s">
        <v>370</v>
      </c>
      <c r="AB15" s="24">
        <f>COUNTIF(AB8:AB14,TRUE)</f>
        <v>0</v>
      </c>
      <c r="AE15" s="31"/>
      <c r="AF15" s="31"/>
      <c r="AI15" s="20" t="s">
        <v>383</v>
      </c>
      <c r="AJ15" s="20" t="b">
        <v>0</v>
      </c>
      <c r="AQ15" s="24" t="s">
        <v>382</v>
      </c>
      <c r="AR15" s="24">
        <f>COUNTIF(AR8:AR14,TRUE)</f>
        <v>0</v>
      </c>
      <c r="AS15" s="20" t="s">
        <v>383</v>
      </c>
      <c r="AT15" s="20" t="b">
        <v>0</v>
      </c>
      <c r="AW15" s="24" t="s">
        <v>370</v>
      </c>
      <c r="AX15" s="24">
        <f>COUNTIF(AX8:AX14,TRUE)</f>
        <v>0</v>
      </c>
      <c r="BE15" s="27" t="s">
        <v>370</v>
      </c>
      <c r="BF15" s="28">
        <f>COUNTIF(BF14,TRUE)</f>
        <v>0</v>
      </c>
      <c r="BG15" s="20" t="s">
        <v>383</v>
      </c>
      <c r="BH15" s="20" t="b">
        <v>0</v>
      </c>
      <c r="BI15" s="29" t="s">
        <v>370</v>
      </c>
      <c r="BJ15" s="27">
        <f>COUNTIF(BJ14,TRUE)</f>
        <v>0</v>
      </c>
      <c r="BM15" s="27" t="s">
        <v>370</v>
      </c>
      <c r="BN15" s="27">
        <f>COUNTIF(BN14,TRUE)</f>
        <v>0</v>
      </c>
      <c r="BU15" s="20" t="s">
        <v>383</v>
      </c>
      <c r="BV15" s="20" t="b">
        <v>0</v>
      </c>
      <c r="CA15" s="20" t="s">
        <v>374</v>
      </c>
      <c r="CB15" s="20" t="b">
        <v>0</v>
      </c>
      <c r="CK15" s="30"/>
      <c r="CL15" s="31"/>
      <c r="CM15" s="27" t="s">
        <v>370</v>
      </c>
      <c r="CN15" s="27">
        <f>COUNTIF(CN14,TRUE)</f>
        <v>0</v>
      </c>
      <c r="CO15" s="29" t="s">
        <v>370</v>
      </c>
      <c r="CP15" s="27">
        <f>COUNTIF(CP14,TRUE)</f>
        <v>0</v>
      </c>
      <c r="DC15" s="27" t="s">
        <v>370</v>
      </c>
      <c r="DD15" s="27">
        <f>COUNTIF(DD14,TRUE)</f>
        <v>0</v>
      </c>
      <c r="DE15" s="20" t="s">
        <v>325</v>
      </c>
      <c r="DF15" s="20" t="b">
        <v>0</v>
      </c>
      <c r="DG15" s="20" t="s">
        <v>325</v>
      </c>
      <c r="DH15" s="20" t="b">
        <v>0</v>
      </c>
      <c r="DI15" s="20" t="s">
        <v>374</v>
      </c>
      <c r="DJ15" s="20" t="b">
        <v>0</v>
      </c>
    </row>
    <row r="16" spans="23:114" ht="33" customHeight="1" hidden="1">
      <c r="W16" s="30"/>
      <c r="X16" s="31"/>
      <c r="AA16" s="20" t="s">
        <v>378</v>
      </c>
      <c r="AB16" s="20" t="b">
        <v>0</v>
      </c>
      <c r="AI16" s="24" t="s">
        <v>370</v>
      </c>
      <c r="AJ16" s="24">
        <f>COUNTIF(AJ8:AJ15,TRUE)</f>
        <v>0</v>
      </c>
      <c r="AQ16" s="20" t="s">
        <v>374</v>
      </c>
      <c r="AR16" s="20" t="b">
        <v>0</v>
      </c>
      <c r="AS16" s="20" t="s">
        <v>432</v>
      </c>
      <c r="AT16" s="20" t="b">
        <v>0</v>
      </c>
      <c r="AW16" s="20" t="s">
        <v>374</v>
      </c>
      <c r="AX16" s="20" t="b">
        <v>0</v>
      </c>
      <c r="BG16" s="20" t="s">
        <v>432</v>
      </c>
      <c r="BH16" s="20" t="b">
        <v>0</v>
      </c>
      <c r="BM16" s="30"/>
      <c r="BN16" s="31"/>
      <c r="BU16" s="24" t="s">
        <v>370</v>
      </c>
      <c r="BV16" s="24">
        <f>COUNTIF(BV8:BV15,TRUE)</f>
        <v>0</v>
      </c>
      <c r="CA16" s="27" t="s">
        <v>370</v>
      </c>
      <c r="CB16" s="27">
        <f>COUNTIF(CB15,TRUE)</f>
        <v>0</v>
      </c>
      <c r="DE16" s="24" t="s">
        <v>370</v>
      </c>
      <c r="DF16" s="24">
        <f>COUNTIF(DF8:DF15,TRUE)</f>
        <v>0</v>
      </c>
      <c r="DG16" s="20" t="s">
        <v>327</v>
      </c>
      <c r="DH16" s="20" t="b">
        <v>0</v>
      </c>
      <c r="DI16" s="27" t="s">
        <v>370</v>
      </c>
      <c r="DJ16" s="27">
        <f>COUNTIF(DJ15,TRUE)</f>
        <v>0</v>
      </c>
    </row>
    <row r="17" spans="27:112" ht="33" customHeight="1" hidden="1">
      <c r="AA17" s="27" t="s">
        <v>370</v>
      </c>
      <c r="AB17" s="27">
        <f>COUNTIF(AB16,TRUE)</f>
        <v>0</v>
      </c>
      <c r="AI17" s="20" t="s">
        <v>374</v>
      </c>
      <c r="AJ17" s="20" t="b">
        <v>0</v>
      </c>
      <c r="AQ17" s="27" t="s">
        <v>370</v>
      </c>
      <c r="AR17" s="27">
        <f>COUNTIF(AR16,TRUE)</f>
        <v>0</v>
      </c>
      <c r="AS17" s="20" t="s">
        <v>433</v>
      </c>
      <c r="AT17" s="20" t="b">
        <v>0</v>
      </c>
      <c r="AW17" s="27" t="s">
        <v>370</v>
      </c>
      <c r="AX17" s="27">
        <f>COUNTIF(AX16,TRUE)</f>
        <v>0</v>
      </c>
      <c r="BG17" s="20" t="s">
        <v>433</v>
      </c>
      <c r="BH17" s="20" t="b">
        <v>0</v>
      </c>
      <c r="BU17" s="20" t="s">
        <v>378</v>
      </c>
      <c r="BV17" s="20" t="b">
        <v>0</v>
      </c>
      <c r="DE17" s="20" t="s">
        <v>374</v>
      </c>
      <c r="DF17" s="20" t="b">
        <v>0</v>
      </c>
      <c r="DG17" s="24" t="s">
        <v>370</v>
      </c>
      <c r="DH17" s="24">
        <f>COUNTIF(DH8:DH16,TRUE)</f>
        <v>0</v>
      </c>
    </row>
    <row r="18" spans="27:112" ht="33" customHeight="1" hidden="1">
      <c r="AA18" s="30"/>
      <c r="AB18" s="31"/>
      <c r="AI18" s="27" t="s">
        <v>370</v>
      </c>
      <c r="AJ18" s="27">
        <f>COUNTIF(AJ17,TRUE)</f>
        <v>0</v>
      </c>
      <c r="AS18" s="24" t="s">
        <v>370</v>
      </c>
      <c r="AT18" s="24">
        <f>COUNTIF(AT8:AT17,TRUE)</f>
        <v>0</v>
      </c>
      <c r="BG18" s="20" t="s">
        <v>434</v>
      </c>
      <c r="BH18" s="20" t="b">
        <v>0</v>
      </c>
      <c r="BU18" s="27" t="s">
        <v>370</v>
      </c>
      <c r="BV18" s="27">
        <f>COUNTIF(BV17,TRUE)</f>
        <v>0</v>
      </c>
      <c r="DE18" s="27" t="s">
        <v>370</v>
      </c>
      <c r="DF18" s="27">
        <f>COUNTIF(DF17,TRUE)</f>
        <v>0</v>
      </c>
      <c r="DG18" s="20" t="s">
        <v>374</v>
      </c>
      <c r="DH18" s="20" t="b">
        <v>0</v>
      </c>
    </row>
    <row r="19" spans="1:112" ht="33" customHeight="1">
      <c r="A19" s="458" t="s">
        <v>428</v>
      </c>
      <c r="B19" s="458"/>
      <c r="C19" s="458"/>
      <c r="D19" s="33">
        <f>'評価結果集計'!H10</f>
        <v>0</v>
      </c>
      <c r="AA19" s="30"/>
      <c r="AB19" s="31"/>
      <c r="AS19" s="20" t="s">
        <v>374</v>
      </c>
      <c r="AT19" s="20" t="b">
        <v>0</v>
      </c>
      <c r="BG19" s="24" t="s">
        <v>370</v>
      </c>
      <c r="BH19" s="24">
        <f>COUNTIF(BH8:BH18,TRUE)</f>
        <v>0</v>
      </c>
      <c r="BU19" s="30"/>
      <c r="BV19" s="31"/>
      <c r="DG19" s="27" t="s">
        <v>370</v>
      </c>
      <c r="DH19" s="27">
        <f>COUNTIF(DH18,TRUE)</f>
        <v>0</v>
      </c>
    </row>
    <row r="20" spans="1:74" ht="33" customHeight="1">
      <c r="A20" s="459" t="s">
        <v>429</v>
      </c>
      <c r="B20" s="459"/>
      <c r="C20" s="459"/>
      <c r="D20" s="33">
        <f>'評価結果集計'!H17</f>
        <v>0</v>
      </c>
      <c r="AS20" s="27" t="s">
        <v>370</v>
      </c>
      <c r="AT20" s="27">
        <f>COUNTIF(AT19,TRUE)</f>
        <v>0</v>
      </c>
      <c r="BG20" s="20" t="s">
        <v>378</v>
      </c>
      <c r="BH20" s="20" t="b">
        <v>0</v>
      </c>
      <c r="BU20" s="30"/>
      <c r="BV20" s="31"/>
    </row>
    <row r="21" spans="1:60" ht="33" customHeight="1">
      <c r="A21" s="458" t="s">
        <v>430</v>
      </c>
      <c r="B21" s="458"/>
      <c r="C21" s="458"/>
      <c r="D21" s="33">
        <f>'評価結果集計'!H24</f>
        <v>0</v>
      </c>
      <c r="AS21" s="30"/>
      <c r="AT21" s="31"/>
      <c r="BG21" s="27" t="s">
        <v>382</v>
      </c>
      <c r="BH21" s="27">
        <f>COUNTIF(BH20,TRUE)</f>
        <v>0</v>
      </c>
    </row>
    <row r="22" spans="1:4" ht="33" customHeight="1">
      <c r="A22" s="458" t="s">
        <v>431</v>
      </c>
      <c r="B22" s="458"/>
      <c r="C22" s="458"/>
      <c r="D22" s="33">
        <f>'評価結果集計'!H29</f>
        <v>0</v>
      </c>
    </row>
    <row r="23" spans="1:4" ht="33" customHeight="1">
      <c r="A23" s="458" t="s">
        <v>384</v>
      </c>
      <c r="B23" s="458"/>
      <c r="C23" s="458"/>
      <c r="D23" s="33">
        <f>'評価結果集計'!H34</f>
        <v>0</v>
      </c>
    </row>
    <row r="24" ht="33" customHeight="1">
      <c r="N24" s="34"/>
    </row>
  </sheetData>
  <sheetProtection password="8ED9" sheet="1" objects="1" scenarios="1"/>
  <mergeCells count="191">
    <mergeCell ref="DO4:DP4"/>
    <mergeCell ref="DQ4:DR4"/>
    <mergeCell ref="DS4:DT4"/>
    <mergeCell ref="DO2:DP2"/>
    <mergeCell ref="DQ2:DR2"/>
    <mergeCell ref="DS2:DT2"/>
    <mergeCell ref="DO3:DP3"/>
    <mergeCell ref="DQ3:DR3"/>
    <mergeCell ref="DS3:DT3"/>
    <mergeCell ref="A23:C23"/>
    <mergeCell ref="A19:C19"/>
    <mergeCell ref="A20:C20"/>
    <mergeCell ref="A21:C21"/>
    <mergeCell ref="A22:C22"/>
    <mergeCell ref="DI4:DJ4"/>
    <mergeCell ref="DK4:DL4"/>
    <mergeCell ref="DK3:DL3"/>
    <mergeCell ref="DK2:DL2"/>
    <mergeCell ref="DI2:DJ2"/>
    <mergeCell ref="DA4:DB4"/>
    <mergeCell ref="DC4:DD4"/>
    <mergeCell ref="DE4:DF4"/>
    <mergeCell ref="DG4:DH4"/>
    <mergeCell ref="CS4:CT4"/>
    <mergeCell ref="CU4:CV4"/>
    <mergeCell ref="CW4:CX4"/>
    <mergeCell ref="CY4:CZ4"/>
    <mergeCell ref="CK4:CL4"/>
    <mergeCell ref="CM4:CN4"/>
    <mergeCell ref="CO4:CP4"/>
    <mergeCell ref="CQ4:CR4"/>
    <mergeCell ref="CC4:CD4"/>
    <mergeCell ref="CE4:CF4"/>
    <mergeCell ref="CG4:CH4"/>
    <mergeCell ref="CI4:CJ4"/>
    <mergeCell ref="BU4:BV4"/>
    <mergeCell ref="BW4:BX4"/>
    <mergeCell ref="BY4:BZ4"/>
    <mergeCell ref="CA4:CB4"/>
    <mergeCell ref="BM4:BN4"/>
    <mergeCell ref="BO4:BP4"/>
    <mergeCell ref="BQ4:BR4"/>
    <mergeCell ref="BS4:BT4"/>
    <mergeCell ref="BE4:BF4"/>
    <mergeCell ref="BG4:BH4"/>
    <mergeCell ref="BI4:BJ4"/>
    <mergeCell ref="BK4:BL4"/>
    <mergeCell ref="AW4:AX4"/>
    <mergeCell ref="AY4:AZ4"/>
    <mergeCell ref="BA4:BB4"/>
    <mergeCell ref="BC4:BD4"/>
    <mergeCell ref="AO4:AP4"/>
    <mergeCell ref="AQ4:AR4"/>
    <mergeCell ref="AS4:AT4"/>
    <mergeCell ref="AU4:AV4"/>
    <mergeCell ref="AG4:AH4"/>
    <mergeCell ref="AI4:AJ4"/>
    <mergeCell ref="AK4:AL4"/>
    <mergeCell ref="AM4:AN4"/>
    <mergeCell ref="Y4:Z4"/>
    <mergeCell ref="AA4:AB4"/>
    <mergeCell ref="AC4:AD4"/>
    <mergeCell ref="AE4:AF4"/>
    <mergeCell ref="Q4:R4"/>
    <mergeCell ref="S4:T4"/>
    <mergeCell ref="U4:V4"/>
    <mergeCell ref="W4:X4"/>
    <mergeCell ref="A4:B4"/>
    <mergeCell ref="C4:D4"/>
    <mergeCell ref="DG3:DH3"/>
    <mergeCell ref="DI3:DJ3"/>
    <mergeCell ref="E4:F4"/>
    <mergeCell ref="G4:H4"/>
    <mergeCell ref="I4:J4"/>
    <mergeCell ref="K4:L4"/>
    <mergeCell ref="M4:N4"/>
    <mergeCell ref="O4:P4"/>
    <mergeCell ref="CI3:CJ3"/>
    <mergeCell ref="CK3:CL3"/>
    <mergeCell ref="CM3:CN3"/>
    <mergeCell ref="CO3:CP3"/>
    <mergeCell ref="DC3:DD3"/>
    <mergeCell ref="DE3:DF3"/>
    <mergeCell ref="CQ3:CR3"/>
    <mergeCell ref="CS3:CT3"/>
    <mergeCell ref="CU3:CV3"/>
    <mergeCell ref="CW3:CX3"/>
    <mergeCell ref="CY3:CZ3"/>
    <mergeCell ref="DA3:DB3"/>
    <mergeCell ref="BO3:BP3"/>
    <mergeCell ref="BQ3:BR3"/>
    <mergeCell ref="CE3:CF3"/>
    <mergeCell ref="CG3:CH3"/>
    <mergeCell ref="BS3:BT3"/>
    <mergeCell ref="BU3:BV3"/>
    <mergeCell ref="BW3:BX3"/>
    <mergeCell ref="BY3:BZ3"/>
    <mergeCell ref="CA3:CB3"/>
    <mergeCell ref="CC3:CD3"/>
    <mergeCell ref="BG3:BH3"/>
    <mergeCell ref="BI3:BJ3"/>
    <mergeCell ref="BK3:BL3"/>
    <mergeCell ref="BM3:BN3"/>
    <mergeCell ref="AY3:AZ3"/>
    <mergeCell ref="BA3:BB3"/>
    <mergeCell ref="BC3:BD3"/>
    <mergeCell ref="BE3:BF3"/>
    <mergeCell ref="AQ3:AR3"/>
    <mergeCell ref="AS3:AT3"/>
    <mergeCell ref="AU3:AV3"/>
    <mergeCell ref="AW3:AX3"/>
    <mergeCell ref="AI3:AJ3"/>
    <mergeCell ref="AK3:AL3"/>
    <mergeCell ref="AM3:AN3"/>
    <mergeCell ref="AO3:AP3"/>
    <mergeCell ref="AA3:AB3"/>
    <mergeCell ref="AC3:AD3"/>
    <mergeCell ref="AE3:AF3"/>
    <mergeCell ref="AG3:AH3"/>
    <mergeCell ref="S3:T3"/>
    <mergeCell ref="U3:V3"/>
    <mergeCell ref="W3:X3"/>
    <mergeCell ref="Y3:Z3"/>
    <mergeCell ref="A3:B3"/>
    <mergeCell ref="C3:D3"/>
    <mergeCell ref="E3:F3"/>
    <mergeCell ref="G3:H3"/>
    <mergeCell ref="I3:J3"/>
    <mergeCell ref="K3:L3"/>
    <mergeCell ref="M3:N3"/>
    <mergeCell ref="O3:P3"/>
    <mergeCell ref="Q3:R3"/>
    <mergeCell ref="DC2:DD2"/>
    <mergeCell ref="DE2:DF2"/>
    <mergeCell ref="DG2:DH2"/>
    <mergeCell ref="CU2:CV2"/>
    <mergeCell ref="CW2:CX2"/>
    <mergeCell ref="CY2:CZ2"/>
    <mergeCell ref="DA2:DB2"/>
    <mergeCell ref="CM2:CN2"/>
    <mergeCell ref="CO2:CP2"/>
    <mergeCell ref="CA2:CB2"/>
    <mergeCell ref="CC2:CD2"/>
    <mergeCell ref="CQ2:CR2"/>
    <mergeCell ref="CS2:CT2"/>
    <mergeCell ref="CE2:CF2"/>
    <mergeCell ref="CG2:CH2"/>
    <mergeCell ref="CI2:CJ2"/>
    <mergeCell ref="CK2:CL2"/>
    <mergeCell ref="BS2:BT2"/>
    <mergeCell ref="BU2:BV2"/>
    <mergeCell ref="BW2:BX2"/>
    <mergeCell ref="BY2:BZ2"/>
    <mergeCell ref="BK2:BL2"/>
    <mergeCell ref="BM2:BN2"/>
    <mergeCell ref="BO2:BP2"/>
    <mergeCell ref="BQ2:BR2"/>
    <mergeCell ref="BC2:BD2"/>
    <mergeCell ref="BE2:BF2"/>
    <mergeCell ref="BG2:BH2"/>
    <mergeCell ref="BI2:BJ2"/>
    <mergeCell ref="AU2:AV2"/>
    <mergeCell ref="AW2:AX2"/>
    <mergeCell ref="AY2:AZ2"/>
    <mergeCell ref="BA2:BB2"/>
    <mergeCell ref="AM2:AN2"/>
    <mergeCell ref="AO2:AP2"/>
    <mergeCell ref="AQ2:AR2"/>
    <mergeCell ref="AS2:AT2"/>
    <mergeCell ref="A2:B2"/>
    <mergeCell ref="C2:D2"/>
    <mergeCell ref="E2:F2"/>
    <mergeCell ref="G2:H2"/>
    <mergeCell ref="I2:J2"/>
    <mergeCell ref="K2:L2"/>
    <mergeCell ref="M2:N2"/>
    <mergeCell ref="O2:P2"/>
    <mergeCell ref="Q2:R2"/>
    <mergeCell ref="S2:T2"/>
    <mergeCell ref="U2:V2"/>
    <mergeCell ref="W2:X2"/>
    <mergeCell ref="Y2:Z2"/>
    <mergeCell ref="DM2:DN2"/>
    <mergeCell ref="DM3:DN3"/>
    <mergeCell ref="DM4:DN4"/>
    <mergeCell ref="AA2:AB2"/>
    <mergeCell ref="AC2:AD2"/>
    <mergeCell ref="AE2:AF2"/>
    <mergeCell ref="AG2:AH2"/>
    <mergeCell ref="AI2:AJ2"/>
    <mergeCell ref="AK2:AL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長寿やまなし振興財団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admin</cp:lastModifiedBy>
  <cp:lastPrinted>2008-09-29T10:48:27Z</cp:lastPrinted>
  <dcterms:created xsi:type="dcterms:W3CDTF">2008-01-30T07:57:18Z</dcterms:created>
  <dcterms:modified xsi:type="dcterms:W3CDTF">2008-09-29T10:52:59Z</dcterms:modified>
  <cp:category/>
  <cp:version/>
  <cp:contentType/>
  <cp:contentStatus/>
</cp:coreProperties>
</file>