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4940" windowHeight="4725" tabRatio="816" activeTab="0"/>
  </bookViews>
  <sheets>
    <sheet name="事業所概要" sheetId="1" r:id="rId1"/>
    <sheet name="目次（評価基準書）" sheetId="2" r:id="rId2"/>
    <sheet name="評価基準書" sheetId="3" r:id="rId3"/>
    <sheet name="評価結果一覧" sheetId="4" r:id="rId4"/>
    <sheet name="評価結果集計（介護療養型医療施設）" sheetId="5" r:id="rId5"/>
    <sheet name="評価結果集計（短期入所療養介護） " sheetId="6" r:id="rId6"/>
    <sheet name="課題改善計画" sheetId="7" r:id="rId7"/>
    <sheet name="隠しシート（記入不要）" sheetId="8" r:id="rId8"/>
  </sheets>
  <externalReferences>
    <externalReference r:id="rId11"/>
  </externalReferences>
  <definedNames>
    <definedName name="Chosabi">#REF!</definedName>
    <definedName name="CJigyosyoCd_1">#REF!</definedName>
    <definedName name="CJigyosyoCd_2">#REF!</definedName>
    <definedName name="CJigyosyoCd_3">#REF!</definedName>
    <definedName name="CJigyosyoName_1">#REF!</definedName>
    <definedName name="CJigyosyoName_2">#REF!</definedName>
    <definedName name="CJigyosyoName_3">#REF!</definedName>
    <definedName name="CKNendo">#REF!</definedName>
    <definedName name="L00100010001000100010">#REF!</definedName>
    <definedName name="L00100010001000100010K">#REF!</definedName>
    <definedName name="L00100010001000100020">#REF!</definedName>
    <definedName name="L00100010001000100020K">#REF!</definedName>
    <definedName name="L00100010001000100020S">#REF!</definedName>
    <definedName name="L00100010001000100030">#REF!</definedName>
    <definedName name="L00100010001000100030S">#REF!</definedName>
    <definedName name="L00100010001000200010">#REF!</definedName>
    <definedName name="L00100010001000200010K">#REF!</definedName>
    <definedName name="L00100010001000200020">#REF!</definedName>
    <definedName name="L00100010001000200020K">#REF!</definedName>
    <definedName name="L00100010001000200030">#REF!</definedName>
    <definedName name="L00100010001000200030K">#REF!</definedName>
    <definedName name="L00100010001000200030S">#REF!</definedName>
    <definedName name="L00100010001000300010">#REF!</definedName>
    <definedName name="L00100010001000300010K">#REF!</definedName>
    <definedName name="L00100010001000300020">#REF!</definedName>
    <definedName name="L00100010001000300020K">#REF!</definedName>
    <definedName name="L00100010001000300020S">#REF!</definedName>
    <definedName name="L00100010001000400010">#REF!</definedName>
    <definedName name="L00100010001000400010K">#REF!</definedName>
    <definedName name="L00100010001000400020">#REF!</definedName>
    <definedName name="L00100010001000400020K">#REF!</definedName>
    <definedName name="L00100010001000400020S">#REF!</definedName>
    <definedName name="L00100010002000100010">#REF!</definedName>
    <definedName name="L00100010002000100010K">#REF!</definedName>
    <definedName name="L00100010002000100020">#REF!</definedName>
    <definedName name="L00100010002000100020K">#REF!</definedName>
    <definedName name="L00100010002000100020S">#REF!</definedName>
    <definedName name="L00100010003000100010">#REF!</definedName>
    <definedName name="L00100010003000100010K">#REF!</definedName>
    <definedName name="L00100010003000100020">#REF!</definedName>
    <definedName name="L00100010003000100020K">#REF!</definedName>
    <definedName name="L00100010003000100020S">#REF!</definedName>
    <definedName name="L00100010003000200010">#REF!</definedName>
    <definedName name="L00100010003000200010K">#REF!</definedName>
    <definedName name="L00100010003000200020">#REF!</definedName>
    <definedName name="L00100010003000200020K">#REF!</definedName>
    <definedName name="L00100010003000200020S">#REF!</definedName>
    <definedName name="L00100010003000300010">#REF!</definedName>
    <definedName name="L00100010003000300010K">#REF!</definedName>
    <definedName name="L00100010003000300020">#REF!</definedName>
    <definedName name="L00100010003000300020K">#REF!</definedName>
    <definedName name="L00100010003000300020S">#REF!</definedName>
    <definedName name="L00100010004000100010">#REF!</definedName>
    <definedName name="L00100010004000100010K">#REF!</definedName>
    <definedName name="L00100010004000100020">#REF!</definedName>
    <definedName name="L00100010004000100020K">#REF!</definedName>
    <definedName name="L00100010004000100020S">#REF!</definedName>
    <definedName name="L00100010004000100030">#REF!</definedName>
    <definedName name="L00100010004000100030K">#REF!</definedName>
    <definedName name="L00100010004000100040">#REF!</definedName>
    <definedName name="L00100010004000100040K">#REF!</definedName>
    <definedName name="L00100010004000100040S">#REF!</definedName>
    <definedName name="L00100010005000100010">#REF!</definedName>
    <definedName name="L00100010005000100010K">#REF!</definedName>
    <definedName name="L00100010005000100020">#REF!</definedName>
    <definedName name="L00100010005000100020K">#REF!</definedName>
    <definedName name="L00100010005000100020S">#REF!</definedName>
    <definedName name="L00100010005000200010">#REF!</definedName>
    <definedName name="L00100010005000200010K">#REF!</definedName>
    <definedName name="L00100010005000200020">#REF!</definedName>
    <definedName name="L00100010005000200020K">#REF!</definedName>
    <definedName name="L00100010005000200020S">#REF!</definedName>
    <definedName name="L00100010005000300010">#REF!</definedName>
    <definedName name="L00100010005000300010K">#REF!</definedName>
    <definedName name="L00100010005000300020">#REF!</definedName>
    <definedName name="L00100010005000300020K">#REF!</definedName>
    <definedName name="L00100010005000300030">#REF!</definedName>
    <definedName name="L00100010005000300030K">#REF!</definedName>
    <definedName name="L00100010005000300030S">#REF!</definedName>
    <definedName name="L0010001000500030G">#REF!</definedName>
    <definedName name="L00100020001000100010">#REF!</definedName>
    <definedName name="L00100020001000100010K">#REF!</definedName>
    <definedName name="L00100020001000100020">#REF!</definedName>
    <definedName name="L00100020001000100020K">#REF!</definedName>
    <definedName name="L00100020001000100020S">#REF!</definedName>
    <definedName name="L00100020001000200010">#REF!</definedName>
    <definedName name="L00100020001000200010K">#REF!</definedName>
    <definedName name="L00100020001000200020">#REF!</definedName>
    <definedName name="L00100020001000200020K">#REF!</definedName>
    <definedName name="L00100020001000200020S">#REF!</definedName>
    <definedName name="L00100020002000100010">#REF!</definedName>
    <definedName name="L00100020002000100010K">#REF!</definedName>
    <definedName name="L00100020002000100020">#REF!</definedName>
    <definedName name="L00100020002000100020K">#REF!</definedName>
    <definedName name="L00100020002000100020S">#REF!</definedName>
    <definedName name="L00100020003000100010">#REF!</definedName>
    <definedName name="L00100020003000100010K">#REF!</definedName>
    <definedName name="L00100020003000100020">#REF!</definedName>
    <definedName name="L00100020003000100020K">#REF!</definedName>
    <definedName name="L00100020003000100030">#REF!</definedName>
    <definedName name="L00100020003000100030K">#REF!</definedName>
    <definedName name="L00100020003000100030S">#REF!</definedName>
    <definedName name="L00100020003000200010">#REF!</definedName>
    <definedName name="L00100020003000200020">#REF!</definedName>
    <definedName name="L00100020003000200020S">#REF!</definedName>
    <definedName name="L00100020004000100010">#REF!</definedName>
    <definedName name="L00100020004000100010K">#REF!</definedName>
    <definedName name="L00100020004000100020">#REF!</definedName>
    <definedName name="L00100020004000100020K">#REF!</definedName>
    <definedName name="L00100020004000100030">#REF!</definedName>
    <definedName name="L00100020004000100030K">#REF!</definedName>
    <definedName name="L00100020004000100040">#REF!</definedName>
    <definedName name="L00100020004000100040K">#REF!</definedName>
    <definedName name="L00100020004000100040S">#REF!</definedName>
    <definedName name="L00100020004000200010">#REF!</definedName>
    <definedName name="L00100020004000200010K">#REF!</definedName>
    <definedName name="L00100020004000200020">#REF!</definedName>
    <definedName name="L00100020004000200020K">#REF!</definedName>
    <definedName name="L00100020004000200020S">#REF!</definedName>
    <definedName name="L0010002000400020G">#REF!</definedName>
    <definedName name="L00100020004000300010">#REF!</definedName>
    <definedName name="L00100020004000300010K">#REF!</definedName>
    <definedName name="L00100020004000300020">#REF!</definedName>
    <definedName name="L00100020004000300020K">#REF!</definedName>
    <definedName name="L00100020004000300020S">#REF!</definedName>
    <definedName name="L0010002000400030G">#REF!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100010">#REF!</definedName>
    <definedName name="L00100020005000100010K">#REF!</definedName>
    <definedName name="L00100020005000100020">#REF!</definedName>
    <definedName name="L00100020005000100020K">#REF!</definedName>
    <definedName name="L00100020005000100020S">#REF!</definedName>
    <definedName name="L00100020005000200010">#REF!</definedName>
    <definedName name="L00100020005000200010K">#REF!</definedName>
    <definedName name="L00100020005000200020">#REF!</definedName>
    <definedName name="L00100020005000200020K">#REF!</definedName>
    <definedName name="L00100020005000200020S">#REF!</definedName>
    <definedName name="L00100020006000100010">#REF!</definedName>
    <definedName name="L00100020006000100010K">#REF!</definedName>
    <definedName name="L00100020006000100020">#REF!</definedName>
    <definedName name="L00100020006000100020K">#REF!</definedName>
    <definedName name="L00100020006000100020S">#REF!</definedName>
    <definedName name="L00100020006000200010">#REF!</definedName>
    <definedName name="L00100020006000200010K">#REF!</definedName>
    <definedName name="L00100020006000200020">#REF!</definedName>
    <definedName name="L00100020006000200020K">#REF!</definedName>
    <definedName name="L00100020006000200020S">#REF!</definedName>
    <definedName name="L00100020006000300010">#REF!</definedName>
    <definedName name="L00100020006000300010K">#REF!</definedName>
    <definedName name="L00100020006000300020">#REF!</definedName>
    <definedName name="L00100020006000300020K">#REF!</definedName>
    <definedName name="L00100020006000300020S">#REF!</definedName>
    <definedName name="L00100020006000300030">#REF!</definedName>
    <definedName name="L00100020006000300030K">#REF!</definedName>
    <definedName name="L00100020006000300030S">#REF!</definedName>
    <definedName name="L00100020007000100010">#REF!</definedName>
    <definedName name="L00100020007000100010K">#REF!</definedName>
    <definedName name="L00100020007000100020">#REF!</definedName>
    <definedName name="L00100020007000100020K">#REF!</definedName>
    <definedName name="L00100020007000100030">#REF!</definedName>
    <definedName name="L00100020007000100030K">#REF!</definedName>
    <definedName name="L00100020007000100030S">#REF!</definedName>
    <definedName name="L00100020007000200010">#REF!</definedName>
    <definedName name="L00100020007000200010K">#REF!</definedName>
    <definedName name="L00100020007000200020">#REF!</definedName>
    <definedName name="L00100020007000200020K">#REF!</definedName>
    <definedName name="L00100020007000200030">#REF!</definedName>
    <definedName name="L00100020007000200030K">#REF!</definedName>
    <definedName name="L00100020007000200040">#REF!</definedName>
    <definedName name="L00100020007000200040K">#REF!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20008000100010">#REF!</definedName>
    <definedName name="L00100020008000100010K">#REF!</definedName>
    <definedName name="L00100020008000100020">#REF!</definedName>
    <definedName name="L00100020008000100020K">#REF!</definedName>
    <definedName name="L00100020008000100030">#REF!</definedName>
    <definedName name="L00100020008000100030K">#REF!</definedName>
    <definedName name="L00100020008000100040">#REF!</definedName>
    <definedName name="L00100020008000100040K">#REF!</definedName>
    <definedName name="L00100020008000100040S">#REF!</definedName>
    <definedName name="L00100020008000200010">#REF!</definedName>
    <definedName name="L00100020008000200010K">#REF!</definedName>
    <definedName name="L00100020008000200020">#REF!</definedName>
    <definedName name="L00100020008000200020K">#REF!</definedName>
    <definedName name="L00100020008000200030">#REF!</definedName>
    <definedName name="L00100020008000200030K">#REF!</definedName>
    <definedName name="L00100020008000200030S">#REF!</definedName>
    <definedName name="L00100020009000100010">#REF!</definedName>
    <definedName name="L00100020009000100010K">#REF!</definedName>
    <definedName name="L00100020009000100020">#REF!</definedName>
    <definedName name="L00100020009000100020K">#REF!</definedName>
    <definedName name="L00100020009000100030">#REF!</definedName>
    <definedName name="L00100020009000100030K">#REF!</definedName>
    <definedName name="L00100020009000100030S">#REF!</definedName>
    <definedName name="L00100020009000200010">#REF!</definedName>
    <definedName name="L00100020009000200010K">#REF!</definedName>
    <definedName name="L00100020009000200020">#REF!</definedName>
    <definedName name="L00100020009000200020K">#REF!</definedName>
    <definedName name="L00100020009000200020S">#REF!</definedName>
    <definedName name="L00100020009000300010">#REF!</definedName>
    <definedName name="L00100020009000300010K">#REF!</definedName>
    <definedName name="L00100020009000300020">#REF!</definedName>
    <definedName name="L00100020009000300020K">#REF!</definedName>
    <definedName name="L00100020009000300030">#REF!</definedName>
    <definedName name="L00100020009000300030K">#REF!</definedName>
    <definedName name="L00100020009000300030S">#REF!</definedName>
    <definedName name="L00100020009000400010">#REF!</definedName>
    <definedName name="L00100020009000400010K">#REF!</definedName>
    <definedName name="L00100020009000400020">#REF!</definedName>
    <definedName name="L00100020009000400020K">#REF!</definedName>
    <definedName name="L00100020009000400020S">#REF!</definedName>
    <definedName name="L00100020009000500010">#REF!</definedName>
    <definedName name="L00100020009000500010K">#REF!</definedName>
    <definedName name="L00100020009000500020">#REF!</definedName>
    <definedName name="L00100020009000500020K">#REF!</definedName>
    <definedName name="L00100020009000500020S">#REF!</definedName>
    <definedName name="L00100020010000100010">#REF!</definedName>
    <definedName name="L00100020010000100010K">#REF!</definedName>
    <definedName name="L00100020010000100020">#REF!</definedName>
    <definedName name="L00100020010000100020K">#REF!</definedName>
    <definedName name="L00100020010000100030">#REF!</definedName>
    <definedName name="L00100020010000100030K">#REF!</definedName>
    <definedName name="L00100020010000100030S">#REF!</definedName>
    <definedName name="L00100020011000100010">#REF!</definedName>
    <definedName name="L00100020011000100010K">#REF!</definedName>
    <definedName name="L00100020011000100020">#REF!</definedName>
    <definedName name="L00100020011000100020K">#REF!</definedName>
    <definedName name="L00100020011000100020S">#REF!</definedName>
    <definedName name="L00100020012000100010">#REF!</definedName>
    <definedName name="L00100020012000100010K">#REF!</definedName>
    <definedName name="L00100020012000100020">#REF!</definedName>
    <definedName name="L00100020012000100020K">#REF!</definedName>
    <definedName name="L00100020012000100030">#REF!</definedName>
    <definedName name="L00100020012000100030K">#REF!</definedName>
    <definedName name="L00100020012000100040">#REF!</definedName>
    <definedName name="L00100020012000100040K">#REF!</definedName>
    <definedName name="L00100020012000100040S">#REF!</definedName>
    <definedName name="L00100020013000100010">#REF!</definedName>
    <definedName name="L00100020013000100010K">#REF!</definedName>
    <definedName name="L00100020013000100020">#REF!</definedName>
    <definedName name="L00100020013000100020K">#REF!</definedName>
    <definedName name="L00100020013000100030">#REF!</definedName>
    <definedName name="L00100020013000100030K">#REF!</definedName>
    <definedName name="L00100020013000100040">#REF!</definedName>
    <definedName name="L00100020013000100040K">#REF!</definedName>
    <definedName name="L00100020013000100040S">#REF!</definedName>
    <definedName name="L00100020014000100010">#REF!</definedName>
    <definedName name="L00100020014000100010K">#REF!</definedName>
    <definedName name="L00100020014000100020">#REF!</definedName>
    <definedName name="L00100020014000100020K">#REF!</definedName>
    <definedName name="L00100020014000100030">#REF!</definedName>
    <definedName name="L00100020014000100030K">#REF!</definedName>
    <definedName name="L00100020014000100030S">#REF!</definedName>
    <definedName name="L00100030001000100010">#REF!</definedName>
    <definedName name="L00100030001000100010K">#REF!</definedName>
    <definedName name="L00100030001000100020">#REF!</definedName>
    <definedName name="L00100030001000100020K">#REF!</definedName>
    <definedName name="L00100030001000100030">#REF!</definedName>
    <definedName name="L00100030001000100030K">#REF!</definedName>
    <definedName name="L00100030001000100030S">#REF!</definedName>
    <definedName name="L00100030001000200010">#REF!</definedName>
    <definedName name="L00100030001000200010K">#REF!</definedName>
    <definedName name="L00100030001000200020">#REF!</definedName>
    <definedName name="L00100030001000200020K">#REF!</definedName>
    <definedName name="L00100030001000200020S">#REF!</definedName>
    <definedName name="L00100030001000300010">#REF!</definedName>
    <definedName name="L00100030001000300010K">#REF!</definedName>
    <definedName name="L00100030001000300020">#REF!</definedName>
    <definedName name="L00100030001000300020K">#REF!</definedName>
    <definedName name="L00100030001000300020S">#REF!</definedName>
    <definedName name="L00100040001000100010">#REF!</definedName>
    <definedName name="L00100040001000100010K">#REF!</definedName>
    <definedName name="L00100040001000100020">#REF!</definedName>
    <definedName name="L00100040001000100020K">#REF!</definedName>
    <definedName name="L00100040001000100020S">#REF!</definedName>
    <definedName name="L00100040001000200010">#REF!</definedName>
    <definedName name="L00100040001000200010K">#REF!</definedName>
    <definedName name="L00100040001000200020">#REF!</definedName>
    <definedName name="L00100040001000200020K">#REF!</definedName>
    <definedName name="L00100040001000200020S">#REF!</definedName>
    <definedName name="L00100040002000100010">#REF!</definedName>
    <definedName name="L00100040002000100010K">#REF!</definedName>
    <definedName name="L00100040002000100020">#REF!</definedName>
    <definedName name="L00100040002000100020K">#REF!</definedName>
    <definedName name="L00100040002000100020S">#REF!</definedName>
    <definedName name="L00100040002000200010">#REF!</definedName>
    <definedName name="L00100040002000200020">#REF!</definedName>
    <definedName name="L00100040002000200020S">#REF!</definedName>
    <definedName name="L00100050001000100010">#REF!</definedName>
    <definedName name="L00100050001000100010K">#REF!</definedName>
    <definedName name="L00100050001000100020">#REF!</definedName>
    <definedName name="L00100050001000100020K">#REF!</definedName>
    <definedName name="L00100050001000100030">#REF!</definedName>
    <definedName name="L00100050001000100030K">#REF!</definedName>
    <definedName name="L00100050001000100040">#REF!</definedName>
    <definedName name="L00100050001000100040K">#REF!</definedName>
    <definedName name="L00100050001000100040S">#REF!</definedName>
    <definedName name="L00100050001000200010">#REF!</definedName>
    <definedName name="L00100050001000200010K">#REF!</definedName>
    <definedName name="L00100050001000200020">#REF!</definedName>
    <definedName name="L00100050001000200020K">#REF!</definedName>
    <definedName name="L00100050001000200030">#REF!</definedName>
    <definedName name="L00100050001000200030K">#REF!</definedName>
    <definedName name="L00100050001000200030S">#REF!</definedName>
    <definedName name="L00100050001000300010">#REF!</definedName>
    <definedName name="L00100050001000300010K">#REF!</definedName>
    <definedName name="L00100050001000300020">#REF!</definedName>
    <definedName name="L00100050001000300020K">#REF!</definedName>
    <definedName name="L00100050001000300030">#REF!</definedName>
    <definedName name="L00100050001000300030K">#REF!</definedName>
    <definedName name="L00100050001000300030S">#REF!</definedName>
    <definedName name="L00100050001000400010">#REF!</definedName>
    <definedName name="L00100050001000400010K">#REF!</definedName>
    <definedName name="L00100050001000400020">#REF!</definedName>
    <definedName name="L00100050001000400020K">#REF!</definedName>
    <definedName name="L00100050001000400030">#REF!</definedName>
    <definedName name="L00100050001000400030K">#REF!</definedName>
    <definedName name="L00100050001000400030S">#REF!</definedName>
    <definedName name="L00200010001000100010">#REF!</definedName>
    <definedName name="L00200010001000100010K">#REF!</definedName>
    <definedName name="L00200010001000100020">#REF!</definedName>
    <definedName name="L00200010001000100020K">#REF!</definedName>
    <definedName name="L00200010001000100020S">#REF!</definedName>
    <definedName name="L00200010001000200010">#REF!</definedName>
    <definedName name="L00200010001000200010K">#REF!</definedName>
    <definedName name="L00200010001000200020">#REF!</definedName>
    <definedName name="L00200010001000200020K">#REF!</definedName>
    <definedName name="L00200010001000200020S">#REF!</definedName>
    <definedName name="L00200010002000100010">#REF!</definedName>
    <definedName name="L00200010002000100010K">#REF!</definedName>
    <definedName name="L00200010002000100020">#REF!</definedName>
    <definedName name="L00200010002000100020K">#REF!</definedName>
    <definedName name="L00200010002000100020S">#REF!</definedName>
    <definedName name="L00200010003000100010">#REF!</definedName>
    <definedName name="L00200010003000100010K">#REF!</definedName>
    <definedName name="L00200010003000100020">#REF!</definedName>
    <definedName name="L00200010003000100020K">#REF!</definedName>
    <definedName name="L00200010003000100020S">#REF!</definedName>
    <definedName name="L00200010004000100010">#REF!</definedName>
    <definedName name="L00200010004000100010K">#REF!</definedName>
    <definedName name="L00200010004000100020">#REF!</definedName>
    <definedName name="L00200010004000100020K">#REF!</definedName>
    <definedName name="L00200010004000100020S">#REF!</definedName>
    <definedName name="L00200020001000100010">#REF!</definedName>
    <definedName name="L00200020001000100010K">#REF!</definedName>
    <definedName name="L00200020001000100020">#REF!</definedName>
    <definedName name="L00200020001000100020K">#REF!</definedName>
    <definedName name="L00200020001000100020S">#REF!</definedName>
    <definedName name="L00200020002000100010">#REF!</definedName>
    <definedName name="L00200020002000100010K">#REF!</definedName>
    <definedName name="L00200020002000100020">#REF!</definedName>
    <definedName name="L00200020002000100020K">#REF!</definedName>
    <definedName name="L00200020002000100020S">#REF!</definedName>
    <definedName name="L0020002000300010G">#REF!</definedName>
    <definedName name="L00200030001000100010">#REF!</definedName>
    <definedName name="L00200030001000100010K">#REF!</definedName>
    <definedName name="L00200030001000100020">#REF!</definedName>
    <definedName name="L00200030001000100020K">#REF!</definedName>
    <definedName name="L00200030001000100030">#REF!</definedName>
    <definedName name="L00200030001000100030K">#REF!</definedName>
    <definedName name="L00200030001000100040">#REF!</definedName>
    <definedName name="L00200030001000100040K">#REF!</definedName>
    <definedName name="L00200030001000100040S">#REF!</definedName>
    <definedName name="L00200030001000200010">#REF!</definedName>
    <definedName name="L00200030001000200010K">#REF!</definedName>
    <definedName name="L00200030001000200020">#REF!</definedName>
    <definedName name="L00200030001000200020K">#REF!</definedName>
    <definedName name="L00200030001000200030">#REF!</definedName>
    <definedName name="L00200030001000200030K">#REF!</definedName>
    <definedName name="L00200030001000200030S">#REF!</definedName>
    <definedName name="L00200030001000300010">#REF!</definedName>
    <definedName name="L00200030001000300010K">#REF!</definedName>
    <definedName name="L00200030001000300020">#REF!</definedName>
    <definedName name="L00200030001000300020K">#REF!</definedName>
    <definedName name="L00200030001000300020S">#REF!</definedName>
    <definedName name="L00200030001000300030">#REF!</definedName>
    <definedName name="L00200030001000300030K">#REF!</definedName>
    <definedName name="L00200030001000300040">#REF!</definedName>
    <definedName name="L00200030001000300040K">#REF!</definedName>
    <definedName name="L00200030001000300050">#REF!</definedName>
    <definedName name="L00200030001000300050K">#REF!</definedName>
    <definedName name="L00200030001000300060">#REF!</definedName>
    <definedName name="L00200030001000300060K">#REF!</definedName>
    <definedName name="L00200030001000300070">#REF!</definedName>
    <definedName name="L00200030001000300070K">#REF!</definedName>
    <definedName name="L00200030001000300070S">#REF!</definedName>
    <definedName name="L00200030001000400010">#REF!</definedName>
    <definedName name="L00200030001000400010K">#REF!</definedName>
    <definedName name="L00200030001000400020">#REF!</definedName>
    <definedName name="L00200030001000400020K">#REF!</definedName>
    <definedName name="L00200030001000400020S">#REF!</definedName>
    <definedName name="L00200030001000500010">#REF!</definedName>
    <definedName name="L00200030001000500010K">#REF!</definedName>
    <definedName name="L00200030001000500020">#REF!</definedName>
    <definedName name="L00200030001000500020K">#REF!</definedName>
    <definedName name="L00200030001000500030">#REF!</definedName>
    <definedName name="L00200030001000500030K">#REF!</definedName>
    <definedName name="L00200030001000500040">#REF!</definedName>
    <definedName name="L00200030001000500040K">#REF!</definedName>
    <definedName name="L00200030001000500040S">#REF!</definedName>
    <definedName name="L00200030001000600010">#REF!</definedName>
    <definedName name="L00200030001000600020">#REF!</definedName>
    <definedName name="L00200030001000600020S">#REF!</definedName>
    <definedName name="L00200040001000100010">#REF!</definedName>
    <definedName name="L00200040001000100010K">#REF!</definedName>
    <definedName name="L00200040001000100020">#REF!</definedName>
    <definedName name="L00200040001000100020K">#REF!</definedName>
    <definedName name="L00200040001000100020S">#REF!</definedName>
    <definedName name="L00200040001000200010">#REF!</definedName>
    <definedName name="L00200040001000200010K">#REF!</definedName>
    <definedName name="L00200040001000200020">#REF!</definedName>
    <definedName name="L00200040001000200020K">#REF!</definedName>
    <definedName name="L00200040001000200020S">#REF!</definedName>
    <definedName name="L00200040001000300010">#REF!</definedName>
    <definedName name="L00200040001000300010K">#REF!</definedName>
    <definedName name="L00200040001000300030">#REF!</definedName>
    <definedName name="L00200040001000300030K">#REF!</definedName>
    <definedName name="L00200040001000300040">#REF!</definedName>
    <definedName name="L00200040001000300040K">#REF!</definedName>
    <definedName name="L00200040001000300040S">#REF!</definedName>
    <definedName name="L00200040002000100010">#REF!</definedName>
    <definedName name="L00200040002000100010K">#REF!</definedName>
    <definedName name="L00200040002000100020">#REF!</definedName>
    <definedName name="L00200040002000100020K">#REF!</definedName>
    <definedName name="L00200040002000100020S">#REF!</definedName>
    <definedName name="L00200050001000100010">#REF!</definedName>
    <definedName name="L00200050001000100010K">#REF!</definedName>
    <definedName name="L00200050001000100020">#REF!</definedName>
    <definedName name="L00200050001000100020K">#REF!</definedName>
    <definedName name="L00200050001000100030">#REF!</definedName>
    <definedName name="L00200050001000100030K">#REF!</definedName>
    <definedName name="L00200050001000100030S">#REF!</definedName>
    <definedName name="L00200050001000200010">#REF!</definedName>
    <definedName name="L00200050001000200010K">#REF!</definedName>
    <definedName name="L00200050001000200020">#REF!</definedName>
    <definedName name="L00200050001000200020K">#REF!</definedName>
    <definedName name="L00200050001000200030">#REF!</definedName>
    <definedName name="L00200050001000200030K">#REF!</definedName>
    <definedName name="L00200050001000200030S">#REF!</definedName>
    <definedName name="L00200050002000100010">#REF!</definedName>
    <definedName name="L00200050002000100010K">#REF!</definedName>
    <definedName name="L00200050002000100020">#REF!</definedName>
    <definedName name="L00200050002000100020K">#REF!</definedName>
    <definedName name="L00200050002000100020S">#REF!</definedName>
    <definedName name="L00200050002000200010">#REF!</definedName>
    <definedName name="L00200050002000200010K">#REF!</definedName>
    <definedName name="L00200050002000200020">#REF!</definedName>
    <definedName name="L00200050002000200020K">#REF!</definedName>
    <definedName name="L00200050002000200020S">#REF!</definedName>
    <definedName name="L00200050002000300010">#REF!</definedName>
    <definedName name="L00200050002000300010K">#REF!</definedName>
    <definedName name="L00200050002000300020">#REF!</definedName>
    <definedName name="L00200050002000300020K">#REF!</definedName>
    <definedName name="L00200050002000300020S">#REF!</definedName>
    <definedName name="L00200050003000100010">#REF!</definedName>
    <definedName name="L00200050003000100010K">#REF!</definedName>
    <definedName name="L00200050003000100020">#REF!</definedName>
    <definedName name="L00200050003000100020K">#REF!</definedName>
    <definedName name="L00200050003000100020S">#REF!</definedName>
    <definedName name="L00200050003000200010">#REF!</definedName>
    <definedName name="L00200050003000200010K">#REF!</definedName>
    <definedName name="L00200050003000200020">#REF!</definedName>
    <definedName name="L00200050003000200020K">#REF!</definedName>
    <definedName name="L00200050003000200020S">#REF!</definedName>
    <definedName name="_xlnm.Print_Area" localSheetId="2">'評価基準書'!$A$1:$T$465</definedName>
    <definedName name="_xlnm.Print_Area" localSheetId="3">'評価結果一覧'!$A$1:$J$160</definedName>
    <definedName name="_xlnm.Print_Area" localSheetId="1">'目次（評価基準書）'!$A$1:$G$38</definedName>
    <definedName name="_xlnm.Print_Titles" localSheetId="2">'評価基準書'!$1:$3</definedName>
    <definedName name="_xlnm.Print_Titles" localSheetId="3">'評価結果一覧'!$5:$6</definedName>
    <definedName name="_xlnm.Print_Titles" localSheetId="4">'評価結果集計（介護療養型医療施設）'!$3:$3</definedName>
    <definedName name="_xlnm.Print_Titles" localSheetId="5">'評価結果集計（短期入所療養介護） '!$3:$3</definedName>
  </definedNames>
  <calcPr fullCalcOnLoad="1"/>
</workbook>
</file>

<file path=xl/sharedStrings.xml><?xml version="1.0" encoding="utf-8"?>
<sst xmlns="http://schemas.openxmlformats.org/spreadsheetml/2006/main" count="1295" uniqueCount="668">
  <si>
    <t>事　業　所　の　概　要　・　情　報</t>
  </si>
  <si>
    <t>記入年月日（自己評価年月日）</t>
  </si>
  <si>
    <t>西暦</t>
  </si>
  <si>
    <t>年</t>
  </si>
  <si>
    <t>月</t>
  </si>
  <si>
    <t>日</t>
  </si>
  <si>
    <t>事業所名</t>
  </si>
  <si>
    <t>事業所番号</t>
  </si>
  <si>
    <t>管理者・担当者氏名</t>
  </si>
  <si>
    <t>管理者</t>
  </si>
  <si>
    <t>担当者　職氏名</t>
  </si>
  <si>
    <t>所在地</t>
  </si>
  <si>
    <t>電話番号・FAX番号</t>
  </si>
  <si>
    <t>電話番号</t>
  </si>
  <si>
    <t>ＦＡＸ番号</t>
  </si>
  <si>
    <t>ホームページアドレス</t>
  </si>
  <si>
    <t>事業所開設年月日</t>
  </si>
  <si>
    <t>事業所の特色・ＰＲ</t>
  </si>
  <si>
    <t>〒</t>
  </si>
  <si>
    <t>「自己評価」課題改善計画表</t>
  </si>
  <si>
    <t>記入者名</t>
  </si>
  <si>
    <t>№</t>
  </si>
  <si>
    <t>項目№</t>
  </si>
  <si>
    <t>項目の内容</t>
  </si>
  <si>
    <t>評価日</t>
  </si>
  <si>
    <t>評価結果</t>
  </si>
  <si>
    <t>評価結果の理由</t>
  </si>
  <si>
    <t>改善の優先順位</t>
  </si>
  <si>
    <t>改善内容・目標</t>
  </si>
  <si>
    <t>改善時期</t>
  </si>
  <si>
    <t>改善結果</t>
  </si>
  <si>
    <t>改善終了日</t>
  </si>
  <si>
    <t>ｃ　利用者の意向等を踏まえて、事業所全体のサービス内容を検討する会議の設置規程又は会議録がある。</t>
  </si>
  <si>
    <t>ｈ　利用者ごとの主治医及び家族、その他の緊急連絡先の一覧表等がある。</t>
  </si>
  <si>
    <t>h　必要な手洗い等の設備機器を設置し、食前に利用者に手洗いを促す等、衛生面に配慮している。</t>
  </si>
  <si>
    <t>ａ　利用者の家族と連絡をした記録がある。</t>
  </si>
  <si>
    <t>ａ　利用者の関係する機関（居宅サービス事業所、病院等）との連携を行っていることを施設サービス計画に記載している。</t>
  </si>
  <si>
    <t>ｂ　退院時に、利用者の診察状況を示す文書を連携機関に提出している。</t>
  </si>
  <si>
    <t>ａ　利用者・家族等の希望、利用者の有する能力、その置かれている環境等の記録がある。</t>
  </si>
  <si>
    <t>ｃ　利用申込者の判断能力が不十分な場合において、利用者に代わって、その家族、代理人、成年後見人等と交わした契約書又は第三者である立会人を求めたことがわかる文書がある。</t>
  </si>
  <si>
    <t>ｂ　利用者ごとの栄養ケア計画についての同意を得るための文書の同意欄に、利用者又はその家族の署名若しくは記名捺印がある。</t>
  </si>
  <si>
    <t>ｅ　オムツ、便器等は、タイプ別に何種類か用意し、利用者に適したものを使用している。</t>
  </si>
  <si>
    <r>
      <t>（25）</t>
    </r>
    <r>
      <rPr>
        <sz val="11"/>
        <rFont val="ＭＳ Ｐ明朝"/>
        <family val="1"/>
      </rPr>
      <t>髪型や服装は、利用者の好みで自由に選ぶことができる。</t>
    </r>
  </si>
  <si>
    <r>
      <t>（29）</t>
    </r>
    <r>
      <rPr>
        <sz val="11"/>
        <rFont val="ＭＳ Ｐ明朝"/>
        <family val="1"/>
      </rPr>
      <t>利用者の身体の状態等に応じた福祉用具を選択している。</t>
    </r>
  </si>
  <si>
    <r>
      <t>（30）</t>
    </r>
    <r>
      <rPr>
        <sz val="11"/>
        <rFont val="ＭＳ Ｐ明朝"/>
        <family val="1"/>
      </rPr>
      <t>日常生活動作の全て手を貸すのではなく、利用者ができるだけ自分で取り組めるように配慮している。</t>
    </r>
  </si>
  <si>
    <r>
      <t>（31）</t>
    </r>
    <r>
      <rPr>
        <sz val="11"/>
        <rFont val="ＭＳ Ｐ明朝"/>
        <family val="1"/>
      </rPr>
      <t>レクリエーション活動は、利用者個々の心身の状況に応じて、無理のない取組が行われている。</t>
    </r>
  </si>
  <si>
    <r>
      <t>（32）</t>
    </r>
    <r>
      <rPr>
        <sz val="11"/>
        <rFont val="ＭＳ Ｐ明朝"/>
        <family val="1"/>
      </rPr>
      <t>利用者の心身の状況に応じて、計画的にリハビリテーションを行っている。</t>
    </r>
  </si>
  <si>
    <t>髪型や服装は、利用者の好みで自由に選ぶことができる。</t>
  </si>
  <si>
    <t>利用者の身体の状態等に応じた福祉用具を選択している。</t>
  </si>
  <si>
    <t>日常生活動作の全て手を貸すのではなく、利用者ができるだけ自分で取り組めるように配慮している。</t>
  </si>
  <si>
    <t>レクリエーション活動は、利用者個々の心身の状況に応じて、無理のない取組が行われている。</t>
  </si>
  <si>
    <t>利用者の心身の状況に応じて、計画的にリハビリテーションを行っている。</t>
  </si>
  <si>
    <t>利用者ごとの病状に対応する仕組みがある。</t>
  </si>
  <si>
    <t>退院にあたっては、利用者の状態などを利用者・家族等に分かりやすく説明し同意を得ている。</t>
  </si>
  <si>
    <t>利用者の人権やプライバシー保護について配慮している。</t>
  </si>
  <si>
    <t>利用者の権利を守るために、成年後見制度等の活用または情報提供を行っている。</t>
  </si>
  <si>
    <t>利用者の意向等を踏まえて、サービスの提供内容を改善している。</t>
  </si>
  <si>
    <t>利用者の快適性に配慮している。</t>
  </si>
  <si>
    <t>地域と連携して、利用者の権利侵害を防ぐ取り組みを行っている。</t>
  </si>
  <si>
    <t>利用者の関係する機関との連携を図っている。</t>
  </si>
  <si>
    <r>
      <t>（33）</t>
    </r>
    <r>
      <rPr>
        <sz val="11"/>
        <rFont val="ＭＳ Ｐ明朝"/>
        <family val="1"/>
      </rPr>
      <t>利用者ごとの病状に対応する仕組みがある。</t>
    </r>
  </si>
  <si>
    <r>
      <t>（41）</t>
    </r>
    <r>
      <rPr>
        <sz val="11"/>
        <rFont val="ＭＳ Ｐ明朝"/>
        <family val="1"/>
      </rPr>
      <t>退院にあたっては、利用者の状態などを利用者・家族等に分かりやすく説明し同意を得ている。</t>
    </r>
  </si>
  <si>
    <r>
      <t>（44）</t>
    </r>
    <r>
      <rPr>
        <sz val="11"/>
        <rFont val="ＭＳ Ｐ明朝"/>
        <family val="1"/>
      </rPr>
      <t>利用者の人権やプライバシー保護について配慮している。</t>
    </r>
  </si>
  <si>
    <r>
      <t>（45）</t>
    </r>
    <r>
      <rPr>
        <sz val="11"/>
        <rFont val="ＭＳ Ｐ明朝"/>
        <family val="1"/>
      </rPr>
      <t>利用者の権利を守るために、成年後見制度等の活用または情報提供を行っている。</t>
    </r>
  </si>
  <si>
    <r>
      <t>（49）</t>
    </r>
    <r>
      <rPr>
        <sz val="11"/>
        <rFont val="ＭＳ Ｐ明朝"/>
        <family val="1"/>
      </rPr>
      <t>利用者の意向等を踏まえて、サービスの提供内容を改善している。</t>
    </r>
  </si>
  <si>
    <r>
      <t>（65）</t>
    </r>
    <r>
      <rPr>
        <sz val="11"/>
        <rFont val="ＭＳ Ｐ明朝"/>
        <family val="1"/>
      </rPr>
      <t>利用者の快適性に配慮している。</t>
    </r>
  </si>
  <si>
    <r>
      <t>（69）</t>
    </r>
    <r>
      <rPr>
        <sz val="11"/>
        <rFont val="ＭＳ Ｐ明朝"/>
        <family val="1"/>
      </rPr>
      <t>地域と連携して、利用者の権利侵害を防ぐ取り組みを行っている。</t>
    </r>
  </si>
  <si>
    <r>
      <t>（72）</t>
    </r>
    <r>
      <rPr>
        <sz val="11"/>
        <rFont val="ＭＳ Ｐ明朝"/>
        <family val="1"/>
      </rPr>
      <t>利用者の関係する機関との連携を図っている。</t>
    </r>
  </si>
  <si>
    <t>関係者・機関との連携に関する取り組み</t>
  </si>
  <si>
    <t>（介護療養型医療施設・短期入所療養介護）</t>
  </si>
  <si>
    <r>
      <t>（４）</t>
    </r>
    <r>
      <rPr>
        <sz val="11"/>
        <rFont val="ＭＳ Ｐ明朝"/>
        <family val="1"/>
      </rPr>
      <t>地域住民・利用者に対して、事業所情報を公開している。</t>
    </r>
  </si>
  <si>
    <t>ａ　レクリエーション等のプログラムは、利用者の意向や心身の状況を把握し、積極的に参加しやすいような計画になっている。</t>
  </si>
  <si>
    <t>ｂ　複数のクラブ活動、レクリエーション活動等の実施記録がある。</t>
  </si>
  <si>
    <t>ｅ　ADL調査票の見直しや他職種との連携により、調査やデータを分析するなどして、正確な評価に努め自立への働きかけをしている。</t>
  </si>
  <si>
    <t>ｂ　定期的な回診の記録がある。</t>
  </si>
  <si>
    <t>ａ　褥瘡予防についての記載があるマニュアル等があり、実務に活用している。</t>
  </si>
  <si>
    <t>ａ　ターミナルケアの対応について記載があるマニュアル等があり、実務に活用している。</t>
  </si>
  <si>
    <t>ｂ　ターミナルケアに関する従業者に対する研修の実施記録がある。</t>
  </si>
  <si>
    <t>ｂ　関係するスタッフによる退院相談及び退院判定を行ったことを、施設サービス計画に記録している。</t>
  </si>
  <si>
    <t>ｃ　退院時の個別の記録に、関係するスタッフによる退院相談及び退院判定を行ったことを記録している。</t>
  </si>
  <si>
    <t>ａ　在宅で療養している要介護者や家族が緊急の場合に、適切に対応できるマニュアル等がある。</t>
  </si>
  <si>
    <t>ｂ　在宅で療養している要介護者に対し、緊急時にショートステイで受け入れる事を定めている文書がある。</t>
  </si>
  <si>
    <t>ｃ　在宅で療養している要介護者の相談又は対応についての記載がある支援相談員業務マニュアル等がある。</t>
  </si>
  <si>
    <t>ｃ　個人情報の保護に関する方針について、ホームページ、パンフレット等への掲載がある。</t>
  </si>
  <si>
    <t>Ⅱ－４：７項目</t>
  </si>
  <si>
    <t>ｂ　事業所全体の介護方法を検討する会議の記録がある。</t>
  </si>
  <si>
    <t>ａ　成年後見制度及び日常生活自立支援事業について、パンフレット、説明会資料、マニュアル等の資料を通じて情報提供を行っている。</t>
  </si>
  <si>
    <t>ｂ　成年後見センター・リーガルサポート、社会福祉協議会等成年後見制度の実施者の連絡先を備え付けている。</t>
  </si>
  <si>
    <t>ｃ　成年後見制度又は日常生活自立支援事業を活用した記録がある。</t>
  </si>
  <si>
    <t>ａ　身体的拘束等の排除のための取組に関する事業所等の理念、方針等が記載された文書がある。</t>
  </si>
  <si>
    <t>ｃ　身体的拘束等の排除のための取組に関する研修の実施記録がある。</t>
  </si>
  <si>
    <t>ｂ　相談、苦情等対応に関するマニュアル等があり、実務に活用している。</t>
  </si>
  <si>
    <t>ａ　常勤及び非常勤の全ての従業者（新任・現任）を対象とする当該サービスに関する研修計画がある。</t>
  </si>
  <si>
    <t>ｂ　常勤及び非常勤の全ての従業者（新任・現任）を対象とする当該サービスに関する研修の実施記録がある。</t>
  </si>
  <si>
    <t>ｆ　外部研修だけでなく、事例研究会等の従業者研修や勉強会を企画し計画的に行っている。</t>
  </si>
  <si>
    <t>Ⅰ－１：２項目</t>
  </si>
  <si>
    <t>Ⅰ－２：１項目</t>
  </si>
  <si>
    <t>Ⅱ－１：１項目</t>
  </si>
  <si>
    <t>Ⅱ－２：３項目</t>
  </si>
  <si>
    <t>Ⅱ－３－②：１項目</t>
  </si>
  <si>
    <t>Ⅱ－３－③：１項目</t>
  </si>
  <si>
    <t>Ⅱ－３－⑥：４項目</t>
  </si>
  <si>
    <t>Ⅱ－５：２項目</t>
  </si>
  <si>
    <t>Ⅱ－６：１項目</t>
  </si>
  <si>
    <t>Ⅱ－７：５項目</t>
  </si>
  <si>
    <t>Ⅱ－８：２項目</t>
  </si>
  <si>
    <t>ｂ　身体的拘束等の実施経過及び理由の記録がある。</t>
  </si>
  <si>
    <t>ｃ　職場内研修（ＯＪＴ）を、従業者の状況に応じ適切な方法で実施している。</t>
  </si>
  <si>
    <t>ｅ　外部研修に従業者が参加した場合には、他の従業者に伝達するよう努めている。</t>
  </si>
  <si>
    <t>ａ　職員研修や勉強会において、資格取得の重要性について理解を促している。</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</si>
  <si>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</si>
  <si>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</si>
  <si>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</si>
  <si>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</si>
  <si>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</si>
  <si>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</si>
  <si>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</si>
  <si>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</si>
  <si>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事業計画に関する取り組み</t>
  </si>
  <si>
    <t>事業の透明性の確保に関する取り組み</t>
  </si>
  <si>
    <t>Ⅱ　　利用者本位のサービス提供</t>
  </si>
  <si>
    <t>利用者に関する情報の把握に関する取り組み</t>
  </si>
  <si>
    <t>施設サービス計画に関する取り組み</t>
  </si>
  <si>
    <t>医学的管理下における介護に関する取り組み</t>
  </si>
  <si>
    <t>退所後の介護サービスの質の確保に関する取り組み</t>
  </si>
  <si>
    <t>在宅療養介護に対する支援に関する取り組み</t>
  </si>
  <si>
    <t>利用者・家族等の個人情報及びプライバシー保護に関する取り組み</t>
  </si>
  <si>
    <t>利用者・家族等の満足の向上に関する取り組み</t>
  </si>
  <si>
    <t>Ⅲ　　サービスの質の確保</t>
  </si>
  <si>
    <t>利用者の情報の適切な記録に関する取り組み</t>
  </si>
  <si>
    <t>組織的なサービス提供体制に関する取り組み</t>
  </si>
  <si>
    <t>必要な情報の収集</t>
  </si>
  <si>
    <t>Ⅳ　　安全・安心の確保</t>
  </si>
  <si>
    <t>事故対策に関する取り組み</t>
  </si>
  <si>
    <t>衛生管理に関する取り組み</t>
  </si>
  <si>
    <t>快適性・安全性に関する取り組み</t>
  </si>
  <si>
    <t>Ⅴ　　地域住民・関係者等との連携</t>
  </si>
  <si>
    <t>地域住民との連携に関する取り組み</t>
  </si>
  <si>
    <t>関係者・機関等との連携に関する取り組み</t>
  </si>
  <si>
    <t>自己評価結果グラフ</t>
  </si>
  <si>
    <t>ｃ　利用者の健康状態、生活状況等について、定期的及び変化があった時に、利用者の家族に連絡している。</t>
  </si>
  <si>
    <t>ｄ　利用者の家族への行事案内又は利用者の家族の参加が確認できる行事の実施記録がある。</t>
  </si>
  <si>
    <t>ｄ　認知機能の低下している利用者や、オムツ利用者もなるべくトイレで介助するように、言葉かけ等で誘導を行い、トイレでの排せつを支援している。</t>
  </si>
  <si>
    <t>ａ　利用者からサービス提供記録の開示を求められた場合に、開示に応じることが記載された文書がある。</t>
  </si>
  <si>
    <t>ｂ　利用者に対して、毎月、料金請求の根拠（サービス提供内容、介護保険給付以外の費用、請求金額）が明確に示され、その控えが適切に保管されている。</t>
  </si>
  <si>
    <t>ｂ　利用者ごとの金銭管理台帳等がある。</t>
  </si>
  <si>
    <t>Ⅱ－１：利用者に関する情報の把握に関する取り組み</t>
  </si>
  <si>
    <t>ｃ　施設サービス計画を作成した際には、利用者に交付している。</t>
  </si>
  <si>
    <t>ａ　利用者ごとの施設サービスの目標が明確に設定され、計画に記載されている。</t>
  </si>
  <si>
    <t>ａ　個々の従業者が気をつけるだけでなく、マニュアルの作成等により、事業所等全体に対して、利用者を尊重した対応（言葉づかい等）が徹底されるような仕組みがある。</t>
  </si>
  <si>
    <t>ｂ　会話の不足している利用者には、声かけを多くしている。</t>
  </si>
  <si>
    <t>ｄ　利用者からの話を引き出す努力をすると共に、利用者から話しかけがあった時は、できる限りゆっくりと話が聞けるようにしている。</t>
  </si>
  <si>
    <t>ｂ　日常的な全食事（朝昼夕）について、複数献立や複数食品の中から、利用者の希望で選ぶことができる。</t>
  </si>
  <si>
    <t>ａ　利用者ごとの栄養状態に関して、アセスメント（解決すべき課題の把握）の記録がある。</t>
  </si>
  <si>
    <t>ｂ　長時間の離床が困難な利用者に対しては、必要に応じてベッドと車いすの移乗介助を行い、寝たきりにならないようにしている。</t>
  </si>
  <si>
    <t>ｆ　オムツ交換は、利用者の排せつの状況をふまえて、定時及び随時を組み合わせて実施している。</t>
  </si>
  <si>
    <t>ａ　身だしなみの介助が必要な利用者には希望を聞き好みに合わせている。</t>
  </si>
  <si>
    <t>ｂ　服装についても着脱しやすい型・素材にとらわれるのではなく利用者の好みの柄、デザイン等を重視し、選べるように支援している。</t>
  </si>
  <si>
    <t>ｄ　衣類の購入等については、計画的に業者を受け入れ、利用者が自分で選べる等の工夫をしている。</t>
  </si>
  <si>
    <t>ｃ　電話・手紙が自分で使えない利用者には、信頼関係がある従業者がプライバシーに配慮しながら代行し、外部との連絡に努めている。</t>
  </si>
  <si>
    <t>ｄ　個人の電話・ファクシミリの設置が可能であり、利用者のプライバシーを守るために、連絡内容が他人に聞こえないようにする等の工夫をしている。</t>
  </si>
  <si>
    <t>ａ　自己管理ができる利用者には、金銭等を保管する場所と設備を提供している。</t>
  </si>
  <si>
    <t>ｂ　全面的に従業者が管理してしまうのではなく、日常の小遣い程度は利用者が自己管理できるよう配慮している。</t>
  </si>
  <si>
    <t>ｂ　自分で外出できない利用者には、従業者やボランティアが付き添って行ったり団体の人に訪問してもらう等の配慮をしている。</t>
  </si>
  <si>
    <t>ｃ　利用後もなかなか適したグループ活動の見つからない利用者には、積極的に外部の団体を活用する等の工夫をしている。</t>
  </si>
  <si>
    <t>ｃ　利用者の自立への動機づけに配慮している。</t>
  </si>
  <si>
    <t>ａ　利用者ごとに、リハビリテーションの目標及び実施計画を定めている。</t>
  </si>
  <si>
    <t>ｂ　利用者ごとに体位変換等を行っている記録がある。</t>
  </si>
  <si>
    <t>ａ　自分で歯磨きができない利用者について、口腔ケアを毎日の標準的なサービスとして行うことについての記載がある文書がある。</t>
  </si>
  <si>
    <t>ｄ　利用者がくつろげるスペースを確保している。</t>
  </si>
  <si>
    <t>ｃ　利用者が生活しやすい明るさを確保している。</t>
  </si>
  <si>
    <t>ｂ　利用者・従業者に対して、受け入れの趣旨等を徹底し、理解を得ている。</t>
  </si>
  <si>
    <t>ｂ　利用者の家族の参加が確認できる意見交換会、懇談会等の記録がある。</t>
  </si>
  <si>
    <t>　　目　次</t>
  </si>
  <si>
    <t>事業所の運営と基本方針</t>
  </si>
  <si>
    <t>Ⅰ－１：</t>
  </si>
  <si>
    <t>Ⅰ－２：</t>
  </si>
  <si>
    <t>Ⅰ－３：</t>
  </si>
  <si>
    <t>Ⅱ</t>
  </si>
  <si>
    <t>利用者本位のサービスの提供</t>
  </si>
  <si>
    <t>Ⅱ－１：</t>
  </si>
  <si>
    <t>Ⅱ－２：</t>
  </si>
  <si>
    <t>利用者を尊重したサービスの提供に関する取り組み</t>
  </si>
  <si>
    <t>サービス提供開始時の対応</t>
  </si>
  <si>
    <t>利用者とのコミュニケーション</t>
  </si>
  <si>
    <t>認知症の利用者に対する配慮</t>
  </si>
  <si>
    <t>サービス内容</t>
  </si>
  <si>
    <t>自由選択</t>
  </si>
  <si>
    <t>サービスの質の確保</t>
  </si>
  <si>
    <t>Ⅲ－１：</t>
  </si>
  <si>
    <t>従業者の質の確保に向けた体制に関する取り組み</t>
  </si>
  <si>
    <t>Ⅲ－２：</t>
  </si>
  <si>
    <t>定期的なサービスの評価の実施に関する取り組み</t>
  </si>
  <si>
    <t>Ⅲ－３：</t>
  </si>
  <si>
    <t>Ⅲ－４：</t>
  </si>
  <si>
    <t>Ⅲ－５：</t>
  </si>
  <si>
    <t>安全・安心の確保</t>
  </si>
  <si>
    <t>Ⅳ－１：</t>
  </si>
  <si>
    <t>事故対策に関する取り組み</t>
  </si>
  <si>
    <t>Ⅳ－２：</t>
  </si>
  <si>
    <t>衛生管理に関する取り組み</t>
  </si>
  <si>
    <t>地域住民・関係者等との連携</t>
  </si>
  <si>
    <t>Ⅰ</t>
  </si>
  <si>
    <t>Ⅱ－３：</t>
  </si>
  <si>
    <t>Ⅱ－３－①：</t>
  </si>
  <si>
    <t>Ⅱ－３－②：</t>
  </si>
  <si>
    <t>Ⅱ－３－③：</t>
  </si>
  <si>
    <t>Ⅱ－３－④：</t>
  </si>
  <si>
    <t>Ⅱ－３－⑤：</t>
  </si>
  <si>
    <t>Ⅱ－３－⑥：</t>
  </si>
  <si>
    <t>Ⅲ</t>
  </si>
  <si>
    <t>サービスの標準化に関する取り組み</t>
  </si>
  <si>
    <t>Ⅲ－６：</t>
  </si>
  <si>
    <t>Ⅳ</t>
  </si>
  <si>
    <t>Ⅳ－３：</t>
  </si>
  <si>
    <t>Ⅴ</t>
  </si>
  <si>
    <t>Ⅴ－１：</t>
  </si>
  <si>
    <t>Ⅴ－２：</t>
  </si>
  <si>
    <t>利用者の状態、状況に応じたサービス</t>
  </si>
  <si>
    <t>Ⅱ：利用者本位のサービスの提供</t>
  </si>
  <si>
    <t>Ⅲ－４：利用者の情報の適切な記録に関する取り組み</t>
  </si>
  <si>
    <t>Ⅲ－４：利用者の情報の適切な記録に関する取り組み</t>
  </si>
  <si>
    <t>Ⅱ－３－⑥：利用者の状態、状況に応じたサービス</t>
  </si>
  <si>
    <t>Ⅱ－３－②：利用者とのコミュニケーション</t>
  </si>
  <si>
    <t>認知症ケアの質を確保するための仕組みがあり、認知症の利用者の状態に配慮したケアに努めている。</t>
  </si>
  <si>
    <t>Ⅱ－３－③：認知症の利用者に対する配慮</t>
  </si>
  <si>
    <t>Ⅱ－４：</t>
  </si>
  <si>
    <t>Ⅱ－５：</t>
  </si>
  <si>
    <t>Ⅱ－６：</t>
  </si>
  <si>
    <t>Ⅱ－７：</t>
  </si>
  <si>
    <t>Ⅱ－８：</t>
  </si>
  <si>
    <t>Ⅱ－８：利用者・家族等の満足の向上に関する取り組み</t>
  </si>
  <si>
    <t>Ⅱ－８：利用者・家族等の満足の向上に関する取り組み</t>
  </si>
  <si>
    <t>Ⅱ－１：利用者に関する情報の把握に関する取り組み</t>
  </si>
  <si>
    <t>利用者に関する情報の把握に関する取り組み</t>
  </si>
  <si>
    <t>施設サービス計画に関する取り組み</t>
  </si>
  <si>
    <t>医学的管理下における介護に関する取り組み</t>
  </si>
  <si>
    <t>退所後の介護サービスの質の確保に関する取り組み</t>
  </si>
  <si>
    <t>在宅療養介護に対する支援に関する取り組み</t>
  </si>
  <si>
    <t>利用者・家族等の個人情報及びプライバシー保護に関する取り組み</t>
  </si>
  <si>
    <t>利用者・家族等の満足の向上に関する取り組み</t>
  </si>
  <si>
    <t>従業者の質の確保に向けた体制に関する取り組み</t>
  </si>
  <si>
    <t>定期的なサービスの評価の実施に関する取り組み</t>
  </si>
  <si>
    <t>サービスの標準化に関する取り組み</t>
  </si>
  <si>
    <t>組織的なサービス提供体制に関する取り組み</t>
  </si>
  <si>
    <t>利用者の情報の適切な記録に関する取り組み</t>
  </si>
  <si>
    <t>利用者を尊重したサービスの提供に関する取り組み</t>
  </si>
  <si>
    <t>Ⅱ－３－⑥：利用者の状態、状況に応じたサービス</t>
  </si>
  <si>
    <t>Ⅱ－３：利用者を尊重したサービスの提供に関する取り組み</t>
  </si>
  <si>
    <t>利用者に関する情報の把握に関する取り組み</t>
  </si>
  <si>
    <t>施設サービス計画に関する取り組み</t>
  </si>
  <si>
    <t>利用者を尊重したサービスの提供に関する取り組み</t>
  </si>
  <si>
    <t>医学的管理下における介護に関する取り組み</t>
  </si>
  <si>
    <t>退所後の介護サービスの質の確保に関する取り組み</t>
  </si>
  <si>
    <t>在宅療養介護に対する支援に関する取り組み</t>
  </si>
  <si>
    <t>ｂ　資格取得のための研修会への参加については、勤務面等への配慮をしている。</t>
  </si>
  <si>
    <t>ａ　事業の理念や方針を明文化し、適切な運営を図っている。</t>
  </si>
  <si>
    <t>ａ　従業者が守るべき倫理を明文化し、周知している。</t>
  </si>
  <si>
    <t>ｂ　事業計画は事業の理念・方針に基づくとともに、中期・長期の運営の方針、職員採用・研修計画、事業経営の方針及び計画等を網羅している。</t>
  </si>
  <si>
    <t>ｃ　栄養に配慮したサービス（食形態、食事時間の工夫、補食等）を行った記録がある。</t>
  </si>
  <si>
    <t>ａ　日中のベッド使用は、休養程度としている。</t>
  </si>
  <si>
    <t>ｃ　食事はベッド以外の場所で摂るように努めている。</t>
  </si>
  <si>
    <t>ｄ　日中にグループ活動や行事を設定し、離床する機会・時間が増えるようにしている。</t>
  </si>
  <si>
    <t>ｂ　排せつ介助についての記載があるマニュアル等があり、実務に活用している。</t>
  </si>
  <si>
    <t>ａ　閲覧コーナーを設けて新聞・雑誌・図書を皆で自由に利用できるようにしている。</t>
  </si>
  <si>
    <t>ｃ　テレビは複数設置し、番組が選べるようになっている。</t>
  </si>
  <si>
    <t>ｃ　理・美容室の利用についての便宜や、理・美容師の施設への受け入れ等に配慮している。</t>
  </si>
  <si>
    <t>ａ　電話等を設置し、自由に利用できるよう配慮している。</t>
  </si>
  <si>
    <t>ｂ　施設内で、便箋・封筒・切手等が入手でき、また投函できるように工夫している。</t>
  </si>
  <si>
    <t>ａ　福祉用具の整備状況についての記載がある備品管理台帳等がある。</t>
  </si>
  <si>
    <t>ｂ　複数種類の福祉用具（車いす、ギャッジベッド、ストレッチャー等）が整備されている。</t>
  </si>
  <si>
    <t>ｂ　リハビリテーションを実施している記録がある。</t>
  </si>
  <si>
    <t>ｃ　リハビリテーションのプログラムだけでなく、日常生活の中でのプログラムも組まれている。</t>
  </si>
  <si>
    <t>ａ　服薬管理についての記載があるマニュアル等があり、実務に活用している。</t>
  </si>
  <si>
    <t>ｂ　家族を含めたカンファレンスを行っている。</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</si>
  <si>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</si>
  <si>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</si>
  <si>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</si>
  <si>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</si>
  <si>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</si>
  <si>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</si>
  <si>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</si>
  <si>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</si>
  <si>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</si>
  <si>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</si>
  <si>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</si>
  <si>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</si>
  <si>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</si>
  <si>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ｚ　上記にチェックできる項目が全くない。</t>
  </si>
  <si>
    <r>
      <t>（３）</t>
    </r>
    <r>
      <rPr>
        <sz val="11"/>
        <rFont val="ＭＳ Ｐ明朝"/>
        <family val="1"/>
      </rPr>
      <t>事業計画を作成している。</t>
    </r>
  </si>
  <si>
    <r>
      <t>（８）</t>
    </r>
    <r>
      <rPr>
        <sz val="11"/>
        <rFont val="ＭＳ Ｐ明朝"/>
        <family val="1"/>
      </rPr>
      <t>金銭管理を適切に行っている。</t>
    </r>
  </si>
  <si>
    <t>ｃ　金銭管理について、責任の所在を明確にしている文書がある。</t>
  </si>
  <si>
    <t>ａ　重要事項を記した文書を、利用予定者や利用希望者が自由に見られるようにしている。</t>
  </si>
  <si>
    <t>ｃ　日常生活の各場面で、身体的介助にとらわれず、声かけの重要性を認識し、言葉かけを行っている。</t>
  </si>
  <si>
    <t>ａ　食事の開始時間が選択できる。</t>
  </si>
  <si>
    <t>ａ　採光、照明、いす・テーブル等の設備は、清潔で、明るい雰囲気で食事ができるよう配慮している。</t>
  </si>
  <si>
    <t>ｂ　食器や盛りつけ等を工夫し、楽しめる食事ができるよう配慮している。</t>
  </si>
  <si>
    <t>ｄ　入浴前後の健康チェックや入浴後の水分補給をしている。</t>
  </si>
  <si>
    <t>ｂ　施設内で嗜好品が購入できるように、購入の機会も設けている。</t>
  </si>
  <si>
    <t>ｂ　新聞・雑誌等は数種類用意している。又、個人での購読もできる。</t>
  </si>
  <si>
    <t>ｂ　身体的拘束等の排除のための取組に関するマニュアル等があり、実務に活用している。</t>
  </si>
  <si>
    <t>ｄ　相談、苦情等対応の経過を記録している。</t>
  </si>
  <si>
    <t>ｄ　県や団体の行う研修計画を把握して、参加計画を立て、参加を促している。</t>
  </si>
  <si>
    <t>ｂ　匂いや採光の快適さ（アメニティ）の確保に努めている。</t>
  </si>
  <si>
    <t>ｃ　ボランティア申込または登録票、受入票等がある。</t>
  </si>
  <si>
    <t>ｂ　県・市町村と密接に連携している。</t>
  </si>
  <si>
    <t>ｃ　関係機関（団体）等の連絡会に参加し、情報交換を行っている。</t>
  </si>
  <si>
    <t>ｅ　家族用の宿泊設備（室）がある。</t>
  </si>
  <si>
    <t>Ⅳ：安全・安心の確保</t>
  </si>
  <si>
    <t>Ⅰ－２：事業計画に関する取り組み</t>
  </si>
  <si>
    <t>ａ　施設サービス計画に、サービスの実施状況が記録されている。</t>
  </si>
  <si>
    <t>Ⅱ－３－⑤：自由選択</t>
  </si>
  <si>
    <t>ａ　摂食、嚥下障害に対するケアの仕組みとして、マニュアル等を整備している。</t>
  </si>
  <si>
    <t>ａ　サービスの質の向上のため、一層の効果が得られるよう、自己評価だけでなく、第三者評価機関による客観的な評価を受けている。</t>
  </si>
  <si>
    <t>ｃ　計画の作成にあたっては、従業者の参加を得て行っている。</t>
  </si>
  <si>
    <t>Ⅰ－３：５項目</t>
  </si>
  <si>
    <r>
      <t>（11）</t>
    </r>
    <r>
      <rPr>
        <sz val="11"/>
        <rFont val="ＭＳ Ｐ明朝"/>
        <family val="1"/>
      </rPr>
      <t>計画担当介護支援専門員等は、施設サービス計画の実施状況を把握している。</t>
    </r>
  </si>
  <si>
    <t>Ⅱ－３－①：１項目</t>
  </si>
  <si>
    <t>Ⅱ－３－④：サービス内容</t>
  </si>
  <si>
    <t>Ⅱ－３－④：７項目</t>
  </si>
  <si>
    <t>Ⅲ－１：３項目</t>
  </si>
  <si>
    <t>Ⅳ－１：２項目</t>
  </si>
  <si>
    <t>ｂ　従業者を対象とした、倫理及び法令遵守に関する研修の実施記録がある。</t>
  </si>
  <si>
    <t>ａ　毎年度の経営、運営方針等が記載されている事業計画又は年次計画がある。</t>
  </si>
  <si>
    <t>ａ　自ら提供する当該サービスの質についての自己評価の実施記録がある。</t>
  </si>
  <si>
    <t>ｂ　評価することを目的にした評価作業ではなく、一定期間ごとに評価作業を繰り返し、確実に業務改善に結びつけている。</t>
  </si>
  <si>
    <r>
      <t>（７）</t>
    </r>
    <r>
      <rPr>
        <sz val="11"/>
        <rFont val="ＭＳ Ｐ明朝"/>
        <family val="1"/>
      </rPr>
      <t>利用料金請求の透明性を確保している。</t>
    </r>
  </si>
  <si>
    <r>
      <t>（12）</t>
    </r>
    <r>
      <rPr>
        <sz val="11"/>
        <rFont val="ＭＳ Ｐ明朝"/>
        <family val="1"/>
      </rPr>
      <t>解決すべき課題の変化に留意し、必要に応じて、施設サービス計画の変更を行っている。</t>
    </r>
  </si>
  <si>
    <r>
      <t>（５）</t>
    </r>
    <r>
      <rPr>
        <sz val="11"/>
        <rFont val="ＭＳ Ｐ明朝"/>
        <family val="1"/>
      </rPr>
      <t>問い合わせや見学の受け入れに対応している。</t>
    </r>
  </si>
  <si>
    <t>ｃ　サービス改善のため、時期を定め、施設サービス計画の見直しを行っている。</t>
  </si>
  <si>
    <t>ｂ　義歯の適合具合や残歯の状態などを随時確認している。</t>
  </si>
  <si>
    <t>％</t>
  </si>
  <si>
    <t>%</t>
  </si>
  <si>
    <t>ａ</t>
  </si>
  <si>
    <t>ｂ</t>
  </si>
  <si>
    <t>計</t>
  </si>
  <si>
    <t>b</t>
  </si>
  <si>
    <t>ｃ</t>
  </si>
  <si>
    <t>ｚ</t>
  </si>
  <si>
    <t>z</t>
  </si>
  <si>
    <t>Ⅴ　　地域住民・関係機関との連携</t>
  </si>
  <si>
    <t>b</t>
  </si>
  <si>
    <t>ｃ</t>
  </si>
  <si>
    <t>c</t>
  </si>
  <si>
    <t>z</t>
  </si>
  <si>
    <t>d</t>
  </si>
  <si>
    <t>ｄ</t>
  </si>
  <si>
    <t>計</t>
  </si>
  <si>
    <t>e</t>
  </si>
  <si>
    <t>f</t>
  </si>
  <si>
    <t>g</t>
  </si>
  <si>
    <t>h</t>
  </si>
  <si>
    <t>i</t>
  </si>
  <si>
    <t>I　　事業所の運営と基本方針</t>
  </si>
  <si>
    <t>Ⅱ　　利用者本位のサービス提供</t>
  </si>
  <si>
    <t>Ⅲ　　サービスの質の確保</t>
  </si>
  <si>
    <t>Ⅳ　　安全・安心の確保</t>
  </si>
  <si>
    <t>ｄ</t>
  </si>
  <si>
    <t>e</t>
  </si>
  <si>
    <t>f</t>
  </si>
  <si>
    <t>e　入浴日以外の日でも、希望があれば、入浴あるいは清拭ができる。</t>
  </si>
  <si>
    <t>e</t>
  </si>
  <si>
    <t>e　相談、苦情等対応の結果について、利用者・家族等に対して説明し、理解を得た記録がある。</t>
  </si>
  <si>
    <t>f　利用者・家族等に対しては、パンフレット等を用い、感染予防の必要性と具体策を説明している。</t>
  </si>
  <si>
    <t>g　従業者が感染源とならないよう、必要な措置を講じている。</t>
  </si>
  <si>
    <t>i　感染者のサービス利用を拒まず、そのための厳重な衛生管理を行っている。</t>
  </si>
  <si>
    <t>Ⅴ－２：関係者・機関との連携に関する取り組み</t>
  </si>
  <si>
    <t>Ⅱ－３：２０項目</t>
  </si>
  <si>
    <t>合　　計　：　介護療養型医療施設７３項目　　短期入所療養介護７２項目</t>
  </si>
  <si>
    <t>ショート</t>
  </si>
  <si>
    <t>計</t>
  </si>
  <si>
    <t>自己評価結果一覧表</t>
  </si>
  <si>
    <t>事業所名：</t>
  </si>
  <si>
    <t>№</t>
  </si>
  <si>
    <t>項目</t>
  </si>
  <si>
    <t>評価達成度</t>
  </si>
  <si>
    <t>改善の必要性</t>
  </si>
  <si>
    <r>
      <t>（23）</t>
    </r>
    <r>
      <rPr>
        <sz val="11"/>
        <rFont val="ＭＳ Ｐ明朝"/>
        <family val="1"/>
      </rPr>
      <t>嗜好品について適切な支援を行っている。</t>
    </r>
  </si>
  <si>
    <t>嗜好品について適切な支援を行っている。</t>
  </si>
  <si>
    <t>テレビ・新聞・雑誌・図書・ビデオ等が自由に利用できる。</t>
  </si>
  <si>
    <t>外部と自由に連絡（電話・ファクシミリ・手紙）することができる。</t>
  </si>
  <si>
    <t>金銭等の自己管理ができるよう配慮している。</t>
  </si>
  <si>
    <t>施設外部の団体へ自由に参加することができる。</t>
  </si>
  <si>
    <t>Ⅱ－４：医学的管理下における介護に関する取り組み</t>
  </si>
  <si>
    <t>Ⅱ－４：医学的管理下における介護に関する取り組み</t>
  </si>
  <si>
    <t>服薬管理の質を確保するための仕組みがある。</t>
  </si>
  <si>
    <t>褥瘡予防対策を行っている。</t>
  </si>
  <si>
    <t>口腔ケアを行う仕組みがある。</t>
  </si>
  <si>
    <t>摂食又は嚥下障害に関するケアを行うための仕組みがある。</t>
  </si>
  <si>
    <t>利用者・家族等の希望に基づいたターミナルケアを行う仕組みがある。</t>
  </si>
  <si>
    <t>医療行為の内容等に変更があった場合には、適切な対応している。</t>
  </si>
  <si>
    <t>Ⅱ－５：退所後の介護サービスの質の確保に関する取り組み</t>
  </si>
  <si>
    <t>Ⅱ－５：退所後の介護サービスの質の確保に関する取り組み</t>
  </si>
  <si>
    <t>Ⅱ－６：在宅療養介護に対する支援に関する取り組み</t>
  </si>
  <si>
    <t>Ⅱ－６：在宅療養介護に対する支援に関する取り組み</t>
  </si>
  <si>
    <r>
      <t>（42）</t>
    </r>
    <r>
      <rPr>
        <sz val="11"/>
        <rFont val="ＭＳ Ｐ明朝"/>
        <family val="1"/>
      </rPr>
      <t>在宅で療養している要介護者の困難時に、相談又は対応する仕組みがある。</t>
    </r>
  </si>
  <si>
    <t>在宅で療養している要介護者の困難時に、相談又は対応する仕組みがある。</t>
  </si>
  <si>
    <t>Ⅱ－７：利用者・家族等の個人情報及びプライバシー保護に関する取り組み</t>
  </si>
  <si>
    <t>Ⅱ－７：利用者・家族等の個人情報及びプライバシー保護に関する取り組み</t>
  </si>
  <si>
    <r>
      <t>（43）</t>
    </r>
    <r>
      <rPr>
        <sz val="11"/>
        <rFont val="ＭＳ Ｐ明朝"/>
        <family val="1"/>
      </rPr>
      <t>個人情報は適切に取り扱っている。</t>
    </r>
  </si>
  <si>
    <t>個人情報は適切に取り扱っている。</t>
  </si>
  <si>
    <t>身体的拘束等の排除のための取組を行っている。</t>
  </si>
  <si>
    <t>やむを得ず身体的拘束を行う場合の明確な仕組みがある。</t>
  </si>
  <si>
    <r>
      <t>（48）</t>
    </r>
    <r>
      <rPr>
        <sz val="11"/>
        <rFont val="ＭＳ Ｐ明朝"/>
        <family val="1"/>
      </rPr>
      <t>利用者・家族等からの相談、苦情等に対応する仕組みがあり、サービスの改善につなげている。</t>
    </r>
  </si>
  <si>
    <t>利用者・家族等からの相談、苦情等に対応する仕組みがあり、サービスの改善につなげている。</t>
  </si>
  <si>
    <t>Ⅲ：サービスの質の確保</t>
  </si>
  <si>
    <t>Ⅲ：サービスの質の確保</t>
  </si>
  <si>
    <t>Ⅲ－１：従業者の質の確保に向けた体制に関する取り組み</t>
  </si>
  <si>
    <t>Ⅲ－１：従業者の質の確保に向けた体制に関する取り組み</t>
  </si>
  <si>
    <r>
      <t>（50）</t>
    </r>
    <r>
      <rPr>
        <sz val="11"/>
        <rFont val="ＭＳ Ｐ明朝"/>
        <family val="1"/>
      </rPr>
      <t>従業者に対する研修体系を整備し、研修を計画的かつ定期的に行っている。</t>
    </r>
  </si>
  <si>
    <t>従業者に対する研修体系を整備し、研修を計画的かつ定期的に行っている。</t>
  </si>
  <si>
    <t>従業者の接遇やマナーに関する研修を実施している。</t>
  </si>
  <si>
    <r>
      <t>（40）</t>
    </r>
    <r>
      <rPr>
        <sz val="11"/>
        <rFont val="ＭＳ Ｐ明朝"/>
        <family val="1"/>
      </rPr>
      <t xml:space="preserve">退院相談及び退院判定は、関係するスタッフ（医師、看護師、医療ソーシャルワーカー等）によって行われている。
</t>
    </r>
    <r>
      <rPr>
        <b/>
        <sz val="11"/>
        <rFont val="ＭＳ Ｐ明朝"/>
        <family val="1"/>
      </rPr>
      <t>【介護療養型医療施設のみ記入】</t>
    </r>
  </si>
  <si>
    <t>従業者の専門資格取得を積極的に進めている。</t>
  </si>
  <si>
    <t>Ⅲ－２：定期的なサービスの評価の実施に関する取り組み</t>
  </si>
  <si>
    <t>Ⅲ－２：定期的なサービスの評価の実施に関する取り組み</t>
  </si>
  <si>
    <r>
      <t>（53）</t>
    </r>
    <r>
      <rPr>
        <sz val="11"/>
        <rFont val="ＭＳ Ｐ明朝"/>
        <family val="1"/>
      </rPr>
      <t>自ら提供するサービスの質について、定期的に自己評価を行っている。</t>
    </r>
  </si>
  <si>
    <t>自ら提供するサービスの質について、定期的に自己評価を行っている。</t>
  </si>
  <si>
    <t>第三者評価を積極的に受け入れて、必要な業務改善を行っている。</t>
  </si>
  <si>
    <t>「介護サービス情報の公表」を行っている。</t>
  </si>
  <si>
    <t>Ⅲ－３：サービスの標準化に関する取り組み</t>
  </si>
  <si>
    <t>Ⅲ－３：サービスの標準化に関する取り組み</t>
  </si>
  <si>
    <r>
      <t>（56）</t>
    </r>
    <r>
      <rPr>
        <sz val="11"/>
        <rFont val="ＭＳ Ｐ明朝"/>
        <family val="1"/>
      </rPr>
      <t>サービスの標準化を図るため、マニュアル等を整備し活用している。</t>
    </r>
  </si>
  <si>
    <t>サービスの標準化を図るため、マニュアル等を整備し活用している。</t>
  </si>
  <si>
    <r>
      <t>（57）</t>
    </r>
    <r>
      <rPr>
        <sz val="11"/>
        <rFont val="ＭＳ Ｐ明朝"/>
        <family val="1"/>
      </rPr>
      <t>各種の記録は適切に管理し活用している。</t>
    </r>
  </si>
  <si>
    <t>各種の記録は適切に管理し活用している。</t>
  </si>
  <si>
    <t>Ⅲ－５：組織的なサービス提供体制に関する取り組み</t>
  </si>
  <si>
    <t>Ⅲ－５：組織的なサービス提供体制に関する取り組み</t>
  </si>
  <si>
    <r>
      <t>（58）</t>
    </r>
    <r>
      <rPr>
        <sz val="11"/>
        <rFont val="ＭＳ Ｐ明朝"/>
        <family val="1"/>
      </rPr>
      <t>事業所等における役割分担等を明確にしている。</t>
    </r>
  </si>
  <si>
    <t>事業所等における役割分担等を明確にしている。</t>
  </si>
  <si>
    <t>サービス提供のために必要な情報について従業者間で共有する仕組みがある。</t>
  </si>
  <si>
    <t>事業所等の改善課題について、現場の従業者と幹部従業者とが合同で検討する仕組みがある。</t>
  </si>
  <si>
    <t>Ⅲ－６：必要な情報の収集</t>
  </si>
  <si>
    <t>Ⅲ－６：必要な情報の収集</t>
  </si>
  <si>
    <r>
      <t>（61）</t>
    </r>
    <r>
      <rPr>
        <sz val="11"/>
        <rFont val="ＭＳ Ｐ明朝"/>
        <family val="1"/>
      </rPr>
      <t>保健・医療・福祉サービスに関する情報を収集し、事業運営やサービス提供に役立てている。</t>
    </r>
  </si>
  <si>
    <t>保健・医療・福祉サービスに関する情報を収集し、事業運営やサービス提供に役立てている。</t>
  </si>
  <si>
    <t>Ⅳ：安全・安心の確保</t>
  </si>
  <si>
    <t>Ⅳ－１：事故対策に関する取り組み</t>
  </si>
  <si>
    <t>Ⅳ－１：事故対策に関する取り組み</t>
  </si>
  <si>
    <t>事故の発生又はその再発を防止するための仕組みがある。</t>
  </si>
  <si>
    <t>事故の発生、非常災害時、緊急時に対応するための仕組みがある。</t>
  </si>
  <si>
    <t>Ⅳ－２：衛生管理に関する取り組み</t>
  </si>
  <si>
    <t>Ⅳ－２：衛生管理に関する取り組み</t>
  </si>
  <si>
    <t>感染症及び食中毒の発生の予防及びまん延を防止するための仕組みがある。</t>
  </si>
  <si>
    <t>Ⅳ－３：快適性・安全性に関する取り組み</t>
  </si>
  <si>
    <t>安全性に配慮している。</t>
  </si>
  <si>
    <t>清潔にしている。</t>
  </si>
  <si>
    <t>Ⅴ：地域住民・関係者等との連携</t>
  </si>
  <si>
    <t>Ⅴ－１：地域住民との連携に関する取り組み</t>
  </si>
  <si>
    <t>Ⅴ－１：地域住民との連携に関する取り組み</t>
  </si>
  <si>
    <r>
      <t>（68）</t>
    </r>
    <r>
      <rPr>
        <sz val="11"/>
        <rFont val="ＭＳ Ｐ明朝"/>
        <family val="1"/>
      </rPr>
      <t>地域との連携、交流等を行っている。</t>
    </r>
  </si>
  <si>
    <t>地域との連携、交流等を行っている。</t>
  </si>
  <si>
    <t>ボランティアや実習生の受入を積極的に行っている。</t>
  </si>
  <si>
    <t>Ⅴ－２：関係者・機関との連携に関する取り組み</t>
  </si>
  <si>
    <r>
      <t>（71）</t>
    </r>
    <r>
      <rPr>
        <sz val="11"/>
        <rFont val="ＭＳ Ｐ明朝"/>
        <family val="1"/>
      </rPr>
      <t>家族等と連携、交流するよう努めている。</t>
    </r>
  </si>
  <si>
    <t>家族等と連携、交流するよう努めている。</t>
  </si>
  <si>
    <t>県・市町村及び関係機関等と連携を図っている。</t>
  </si>
  <si>
    <t>Ⅱ－２：施設サービス計画に関する取り組み</t>
  </si>
  <si>
    <t>施設サービス計画は、利用者・家族等の希望を踏まえて作成している。</t>
  </si>
  <si>
    <t>解決すべき課題の変化に留意し、必要に応じて、施設サービス計画の変更を行っている。</t>
  </si>
  <si>
    <t>Ⅰ：事業所の運営と基本方針</t>
  </si>
  <si>
    <t>Ⅰ－１：理念と職業倫理に関する取り組み</t>
  </si>
  <si>
    <t>事業の理念を明確に示している。</t>
  </si>
  <si>
    <t>従業者が守るべき倫理・法令を明文化している。</t>
  </si>
  <si>
    <t>Ⅰ－２：事業計画に関する取り組み</t>
  </si>
  <si>
    <t>事業計画を作成している。</t>
  </si>
  <si>
    <t>Ⅰ－３：事業の透明性の確保に関する取り組み</t>
  </si>
  <si>
    <t>地域住民・利用者に対して、事業所情報を公開している。</t>
  </si>
  <si>
    <t>Ⅱ：利用者本位のサービスの提供</t>
  </si>
  <si>
    <t>Ⅱ－３－⑤：自由選択</t>
  </si>
  <si>
    <t>１－①</t>
  </si>
  <si>
    <t>１－②</t>
  </si>
  <si>
    <t>１－③</t>
  </si>
  <si>
    <t>２－①</t>
  </si>
  <si>
    <t>２－②</t>
  </si>
  <si>
    <t>２－③</t>
  </si>
  <si>
    <t>２－④</t>
  </si>
  <si>
    <t>２－⑤</t>
  </si>
  <si>
    <t>問い合わせや見学の受け入れに対応している。</t>
  </si>
  <si>
    <t>利用等の求めに応じて、サービス提供記録を開示する仕組みがある。</t>
  </si>
  <si>
    <t>利用料金請求の透明性を確保している。</t>
  </si>
  <si>
    <t>金銭管理を適切に行っている。</t>
  </si>
  <si>
    <r>
      <t>（９）</t>
    </r>
    <r>
      <rPr>
        <sz val="11"/>
        <rFont val="ＭＳ Ｐ明朝"/>
        <family val="1"/>
      </rPr>
      <t>利用者・家族等の個別ニーズを把握している。</t>
    </r>
  </si>
  <si>
    <t>利用者・家族等の個別ニーズを把握している。</t>
  </si>
  <si>
    <r>
      <t>（10）</t>
    </r>
    <r>
      <rPr>
        <sz val="11"/>
        <rFont val="ＭＳ Ｐ明朝"/>
        <family val="1"/>
      </rPr>
      <t>施設サービス計画は、利用者・家族等の希望を踏まえて作成している。</t>
    </r>
  </si>
  <si>
    <t>計画担当介護支援専門員等は、施設サービス計画の実施状況を把握している。</t>
  </si>
  <si>
    <t>Ⅱ－３－①：サービス提供開始時の対応</t>
  </si>
  <si>
    <t>Ⅱ－３－①：サービス提供開始時の対応</t>
  </si>
  <si>
    <r>
      <t>（13）</t>
    </r>
    <r>
      <rPr>
        <sz val="11"/>
        <rFont val="ＭＳ Ｐ明朝"/>
        <family val="1"/>
      </rPr>
      <t>サービスの提供開始時において、適切な対応をしている。</t>
    </r>
  </si>
  <si>
    <t>サービスの提供開始時において、適切な対応をしている。</t>
  </si>
  <si>
    <t>Ⅱ－３－④：サービス内容</t>
  </si>
  <si>
    <t>食事がおいしく食べられる雰囲気づくりを行っている。</t>
  </si>
  <si>
    <t>寝たきり防止に努めるため、寝・食分離をしている。</t>
  </si>
  <si>
    <t>Ⅰ：事業所の運営と基本方針</t>
  </si>
  <si>
    <t>Ⅰ－１：理念と職業倫理に関する取り組み</t>
  </si>
  <si>
    <r>
      <t>（20）</t>
    </r>
    <r>
      <rPr>
        <sz val="11"/>
        <rFont val="ＭＳ Ｐ明朝"/>
        <family val="1"/>
      </rPr>
      <t>寝たきり防止に努めるため、寝・食分離をしている。</t>
    </r>
  </si>
  <si>
    <r>
      <t>（24）</t>
    </r>
    <r>
      <rPr>
        <sz val="11"/>
        <rFont val="ＭＳ Ｐ明朝"/>
        <family val="1"/>
      </rPr>
      <t>テレビ・新聞・雑誌・図書・ビデオ等が自由に利用できる。</t>
    </r>
  </si>
  <si>
    <r>
      <t>（26）</t>
    </r>
    <r>
      <rPr>
        <sz val="11"/>
        <rFont val="ＭＳ Ｐ明朝"/>
        <family val="1"/>
      </rPr>
      <t>外部と自由に連絡（電話・ファクシミリ・手紙）することができる。</t>
    </r>
  </si>
  <si>
    <t>ｉ　各ベッドやトイレ及び浴室のナースコールの点検・対応の記録がある。</t>
  </si>
  <si>
    <t>ｄ　夜間安眠できるように、日中できるだけ活動的な生活を支援している。</t>
  </si>
  <si>
    <t>ｅ　安心して生活できるように、心の安らぎや潤いに通じるような環境整備の工夫をしている。</t>
  </si>
  <si>
    <t>ｃ　周辺症状等の観察と分析を行い、受容的な態度で行動を受けとめている。</t>
  </si>
  <si>
    <t>ｄ　利用者の権利に関して、充分な配慮を行っている。</t>
  </si>
  <si>
    <t>ａ　いろいろな身体状況の利用者が自分のペースで食べられるように配慮し、食器や自助具についても工夫している。</t>
  </si>
  <si>
    <t>ｂ　サービスの選択に資する重要事項について説明し、サービスの提供開始について書面によって同意を得ている。</t>
  </si>
  <si>
    <t>ｃ　一回に口に運ぶ量に気を配り、飲み込みを確認してから次の介助をしている。</t>
  </si>
  <si>
    <t>ａ　定期的かつ計画的に接遇・マナーの研修を実施している。</t>
  </si>
  <si>
    <t>ｂ　接遇・マナーに関するマニュアルを作成し、従業者に徹底している。</t>
  </si>
  <si>
    <t>ａ　空調設備等により施設内の適温の確保に努めている。</t>
  </si>
  <si>
    <t>ｃ　快適に過ごせるために、絵や季節の花などを飾ったり、本を置いたり、ソファーを置くなど家庭的な雰囲気づくりを行っている。</t>
  </si>
  <si>
    <t>ａ　公表の対象である場合は、年に１回、基本・調査情報を報告し、調査情報については、事実確認調査を受け、その結果を含めた介護サービス情報を公開している。</t>
  </si>
  <si>
    <t>ｂ　公表の対象になっていない。
（県が策定する「報告・調査・公表計画」の策定基準日前１年間の介護報酬支払い実績が、１００万円を超える事業所が対象となります。</t>
  </si>
  <si>
    <t>Ⅲ－２：３項目</t>
  </si>
  <si>
    <t>ａ　サービスに関するマニュアルを整備し、従業者が自由に閲覧できる場所に設置している。</t>
  </si>
  <si>
    <t>ｂ　マニュアル等の内容には、個々のサービスの留意点や具体的手順、その他重要事項を盛り込んでいる。</t>
  </si>
  <si>
    <t>ｃ　マニュアル等は、現場の実情や変化に応じて、定期的かつ不断に見直しについて検討し、内容を記録している。</t>
  </si>
  <si>
    <t>Ⅲ－３：１項目</t>
  </si>
  <si>
    <t>ａ　業務報告日報等は、施設長まで報告するよう統一している。</t>
  </si>
  <si>
    <t>ｃ　記録の記入方法・管理方法についてマニュアル化している。</t>
  </si>
  <si>
    <t>Ⅲ－４：１項目</t>
  </si>
  <si>
    <t>ａ　現場の従業者と幹部従業者が参加する業務改善会議等の記録がある。</t>
  </si>
  <si>
    <t>ａ　組織体制、従業者の権限、業務分担及び協力体制に関する規程等がある。</t>
  </si>
  <si>
    <t>ａ　サービス担当者会議、ケース検討会議、申し送り、回覧等の記録がある。</t>
  </si>
  <si>
    <t>Ⅲ－５：３項目</t>
  </si>
  <si>
    <t>ａ　段差の解消や危険箇所を改修している。</t>
  </si>
  <si>
    <t>ｂ　事業理念や方針を従業者や入院患者及び利用者（以下、「利用者」という。）・家族等の目につく場所に掲示する等、周知徹底するよう努めている。</t>
  </si>
  <si>
    <t>ｂ　施設及び施設周辺の点検整備を定期的に行っている。</t>
  </si>
  <si>
    <t>ａ　事故の発生又はその再発の防止に関するマニュアル等があり、実務に活用している。</t>
  </si>
  <si>
    <t>ｂ　事故事例、ヒヤリ・ハット事例等事故防止につながる事例の検討記録がある。</t>
  </si>
  <si>
    <t>ｃ　事故の発生又はその再発の防止に関する研修の実施記録がある。</t>
  </si>
  <si>
    <t>ａ　事故の発生等緊急時の対応に関するマニュアル等及び緊急時の連絡体制を記載した文書があり、周知徹底している。</t>
  </si>
  <si>
    <t>ｂ　事故の発生や非常災害時等の緊急時の対応に関する研修の実施記録がある。</t>
  </si>
  <si>
    <t>ｃ　非常災害時の対応手順、役割分担等について定められたマニュアル等がある。</t>
  </si>
  <si>
    <t>ｄ　非常災害時に通報する関係機関の一覧表等がある。</t>
  </si>
  <si>
    <t>ｅ　非常災害時の避難、救出等に関する訓練の実施記録がある。</t>
  </si>
  <si>
    <t>ｆ　地域の消防団、自治体等との防災協定書がある。</t>
  </si>
  <si>
    <t>ｇ　非常災害時のために、非常袋（ヘルメット、非常食品、水等）やラジオ、懐中電灯、救急箱、紙おむつ等の備蓄をしている。</t>
  </si>
  <si>
    <t>ａ　感染症及び食中毒の発生事例、ヒヤリ・ハット事例等の検討記録がある。</t>
  </si>
  <si>
    <t>このボタンをクリックすると、このシートの
１ページへ移動します。</t>
  </si>
  <si>
    <t>ｃ　感染症及び食中毒の発生の予防及びまん延の防止に関する研修実施記録がある。</t>
  </si>
  <si>
    <t>ｄ　緊急時の対応が従業者に周知徹底されている。</t>
  </si>
  <si>
    <t>ｅ　緊急時の関係機関への連絡体制が確立されている。</t>
  </si>
  <si>
    <t>Ⅳ－２：１項目</t>
  </si>
  <si>
    <t>ａ　居室・廊下・トイレ・食堂は１日１回以上、ていねいに清掃している。</t>
  </si>
  <si>
    <t>ｂ　ネズミ、衛生害虫の駆除を定期的に実施している。</t>
  </si>
  <si>
    <t>ｃ　清掃マニュアルを整備し、責任者が清掃箇所を毎日チェックしている。</t>
  </si>
  <si>
    <t>ｄ　異臭が発生した場合、こまめに窓を開け換気している。</t>
  </si>
  <si>
    <t>ｅ　悪臭を発する汚れ物などは、速やかに屋外に出し、処理をしている。</t>
  </si>
  <si>
    <t>ｆ　脱臭装置付きの空気清浄器を設置する等、消臭・脱臭の解消の工夫をしている。</t>
  </si>
  <si>
    <t>ａ　介護予防教室、地域との交流行事等に関する計画書、開催案内等の文書がある。</t>
  </si>
  <si>
    <t>ｂ　地域の研修会に対する講師派遣の記録がある。</t>
  </si>
  <si>
    <t>ｃ　地域の行事への参加の記録がある。</t>
  </si>
  <si>
    <t>Ⅳ－３：２項目</t>
  </si>
  <si>
    <t>ａ　介護相談員又はオンブズマンとの相談、苦情等対応の記録がある。</t>
  </si>
  <si>
    <t>ｂ　第三者委員との会議記録がある。</t>
  </si>
  <si>
    <t>ａ　具体的な受け入れ計画・指導内容等のマニュアルを作成し、継続的な対応を行っている。</t>
  </si>
  <si>
    <t>ｄ　ボランティア活動プログラム、ボランティア活動記録等がある。</t>
  </si>
  <si>
    <t>Ⅴ－１：３項目</t>
  </si>
  <si>
    <t>ａ　連絡のため窓口（担当者）を置き、関係機関と連携している。</t>
  </si>
  <si>
    <t>Ⅴ－２：３項目</t>
  </si>
  <si>
    <t>ｃ　利用者・家族等からの相談を定期及び随時に受けられる体制を整えている。
（相談日、場所を記録している。）</t>
  </si>
  <si>
    <t>ｂ　サービスの提供にあたっては、必要な記録類を適切に整備し、関係する従業者が経過的変化や対応状況等について明確に記入している。</t>
  </si>
  <si>
    <t>次に例示される情報を収集し、共有を図っている。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</si>
  <si>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</si>
  <si>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</si>
  <si>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</si>
  <si>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</si>
  <si>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Ⅲ－６：１項目</t>
  </si>
  <si>
    <r>
      <t>（62）</t>
    </r>
    <r>
      <rPr>
        <sz val="11"/>
        <rFont val="ＭＳ Ｐ明朝"/>
        <family val="1"/>
      </rPr>
      <t>事故の発生又はその再発を防止するための仕組みがある。</t>
    </r>
  </si>
  <si>
    <r>
      <t>（63）</t>
    </r>
    <r>
      <rPr>
        <sz val="11"/>
        <rFont val="ＭＳ Ｐ明朝"/>
        <family val="1"/>
      </rPr>
      <t>事故の発生、非常災害時、緊急時に対応するための仕組みがある。</t>
    </r>
  </si>
  <si>
    <r>
      <t>（64）</t>
    </r>
    <r>
      <rPr>
        <sz val="11"/>
        <rFont val="ＭＳ Ｐ明朝"/>
        <family val="1"/>
      </rPr>
      <t>感染症及び食中毒の発生の予防及びまん延を防止するための仕組みがある。</t>
    </r>
  </si>
  <si>
    <t>自己評価結果集計表（介護療養型医療施設）</t>
  </si>
  <si>
    <t>自己評価結果集計表（短期入所療養介護）</t>
  </si>
  <si>
    <r>
      <t>（66）</t>
    </r>
    <r>
      <rPr>
        <sz val="11"/>
        <rFont val="ＭＳ Ｐ明朝"/>
        <family val="1"/>
      </rPr>
      <t>安全性に配慮している。</t>
    </r>
  </si>
  <si>
    <r>
      <t>（73）</t>
    </r>
    <r>
      <rPr>
        <sz val="11"/>
        <rFont val="ＭＳ Ｐ明朝"/>
        <family val="1"/>
      </rPr>
      <t>県・市町村及び関係機関等と連携を図っている。</t>
    </r>
  </si>
  <si>
    <t>ｄ　マニュアル（チェックリスト）を作成するだけでなく、それをもとに定期的に点検を行っている。</t>
  </si>
  <si>
    <r>
      <t xml:space="preserve">退院相談及び退院判定は、関係するスタッフ（医師、看護師、医療ソーシャルワーカー等）によって行われている。
</t>
    </r>
    <r>
      <rPr>
        <sz val="14"/>
        <color indexed="12"/>
        <rFont val="ＭＳ Ｐ明朝"/>
        <family val="1"/>
      </rPr>
      <t>【療養型医療施設のみ】</t>
    </r>
  </si>
  <si>
    <t>ｅ　事故に至らなかったが、ヒヤリ・ハットした事業について、記録様式を作成し、記録として残し、今後の事故防止に努めている。</t>
  </si>
  <si>
    <t>Ⅳ－３：快適性・安全性に関する取り組み</t>
  </si>
  <si>
    <r>
      <t>（67）</t>
    </r>
    <r>
      <rPr>
        <sz val="11"/>
        <rFont val="ＭＳ Ｐ明朝"/>
        <family val="1"/>
      </rPr>
      <t>清潔にしている。</t>
    </r>
  </si>
  <si>
    <t>Ⅴ：地域住民・関係者等との連携</t>
  </si>
  <si>
    <r>
      <t>（70）</t>
    </r>
    <r>
      <rPr>
        <sz val="11"/>
        <rFont val="ＭＳ Ｐ明朝"/>
        <family val="1"/>
      </rPr>
      <t>ボランティアや実習生の受入を積極的に行っている。</t>
    </r>
  </si>
  <si>
    <r>
      <t>（18）</t>
    </r>
    <r>
      <rPr>
        <sz val="11"/>
        <rFont val="ＭＳ Ｐ明朝"/>
        <family val="1"/>
      </rPr>
      <t>食事がおいしく食べられる雰囲気づくりを行っている。</t>
    </r>
  </si>
  <si>
    <t>b　目標の達成状況を踏まえて、目標や具体的な計画について検討され、計画の良し悪し等の分析を行った結果を記録している。</t>
  </si>
  <si>
    <t>ａ　問い合わせ及び見学に対応できることについて、パンフレット、ホームページ等に明記している。</t>
  </si>
  <si>
    <t>ｂ　問い合わせ又は見学に対応した記録がある。</t>
  </si>
  <si>
    <t>ｂ　従業者に対する認知症及び認知症ケアに関する研修の実施記録がある。</t>
  </si>
  <si>
    <r>
      <t>（１）</t>
    </r>
    <r>
      <rPr>
        <sz val="11"/>
        <rFont val="ＭＳ Ｐ明朝"/>
        <family val="1"/>
      </rPr>
      <t>事業の理念を明確に示している。</t>
    </r>
  </si>
  <si>
    <r>
      <t>（２）</t>
    </r>
    <r>
      <rPr>
        <sz val="11"/>
        <rFont val="ＭＳ Ｐ明朝"/>
        <family val="1"/>
      </rPr>
      <t>従業者が守るべき倫理・法令を周知している。</t>
    </r>
  </si>
  <si>
    <t>ａ　嗜好品（たばこ・酒・ジュール類等）は他人に迷惑にならない範囲であれば自由である。</t>
  </si>
  <si>
    <t>ａ　残存機能をきちんと評価し、できるところは手を貸さずに見守るようにしている。</t>
  </si>
  <si>
    <t>介護療養型医療施設・短期入所療養介護</t>
  </si>
  <si>
    <t>ｂ　事業計画及び財務内容に関する資料を利用者・家族等に開示しており、一般にも開示できる状態である。</t>
  </si>
  <si>
    <t>ａ　必要な利用料金の計算方法についての同意を得るための文書の同意欄に、利用者・家族等の署名若しくは記名捺印がある。</t>
  </si>
  <si>
    <t>ａ　金銭管理は、利用者・家族等の依頼に基づいて行い、その取り扱い方法を文書で説明し、同意を得ている。</t>
  </si>
  <si>
    <t>ｄ　利用者・家族等に対して、管理している金銭の収支及び残高について報告し、その写しを保管している。</t>
  </si>
  <si>
    <t>ａ　施設サービス計画は、利用者・家族等の意向を取り入れ、十分な説明を行い、書面によって同意を得ている。</t>
  </si>
  <si>
    <t>ｂ　施設サービス計画、又は同計画の検討会議録に、利用者・家族等の希望について検討した記録がある。</t>
  </si>
  <si>
    <t>ｃ　重篤な状態になった時の対応について、あらかじめ利用者・家族等と話し合い、対応方針の共有を図っている。</t>
  </si>
  <si>
    <t>ａ　医療行為の内容等に変更があった場合には、変更内容について、利用者・家族等に説明を行い、書面によって同意を得ている。</t>
  </si>
  <si>
    <t>ａ　利用者・家族等の個人情報の利用目的及び保護を明記した文書について、事業所等内に掲示するとともに、利用者・家族等に対して配布するための文書がある。</t>
  </si>
  <si>
    <t>ａ　身体拘束等をやむを得ず行わざるを得ないと判断した時点で、利用者・家族等に個別に説明し、書面によって同意を得ている。</t>
  </si>
  <si>
    <t>ａ　事業所等のパンフレットや広報誌、インターネット等により事業所情報を公開している。</t>
  </si>
  <si>
    <t>ｂ　感染症及び食中毒の発生の予防及びまん延の防止に関するマニュアル等があり、実務に活用している。</t>
  </si>
  <si>
    <t>ａ　退院にあたり、退院後の生活、医療等について十分な説明をしている。</t>
  </si>
  <si>
    <t>ｃ　退院に向けて、介護支援専門員、在宅サービスの紹介を行っている。</t>
  </si>
  <si>
    <t>Ⅰ－３：事業の透明性の確保に関する取り組み</t>
  </si>
  <si>
    <r>
      <t>（６）</t>
    </r>
    <r>
      <rPr>
        <sz val="11"/>
        <rFont val="ＭＳ Ｐ明朝"/>
        <family val="1"/>
      </rPr>
      <t>利用等の求めに応じて、サービス提供記録を開示する仕組みがある。</t>
    </r>
  </si>
  <si>
    <t>ｃ　定期的に行事食を設けるなど、季節感を醸しだすよう工夫している。</t>
  </si>
  <si>
    <t>ｂ　要介助者は、声かけをしながら、あせらず食べられるようにしている。</t>
  </si>
  <si>
    <t>ａ　排せつ介助についての記載があるマニュアル等があり、実務に活用している。</t>
  </si>
  <si>
    <t>ｃ　排せつ介助時の利用者のプライバシーへの配慮についての記載があるマニュアル等があり、実務に活用している。</t>
  </si>
  <si>
    <t>ｂ　入浴介助時の利用者のプライバシーの保護についての記載があるマニュアル等があり、実務に活用している。</t>
  </si>
  <si>
    <t>ｃ　施設サービス計画に、利用者の状態に応じて、入浴回数、入浴時間等について個別対応している記載がある。</t>
  </si>
  <si>
    <t>Ⅱ－３－⑤：６項目</t>
  </si>
  <si>
    <r>
      <t>（27）</t>
    </r>
    <r>
      <rPr>
        <sz val="11"/>
        <rFont val="ＭＳ Ｐ明朝"/>
        <family val="1"/>
      </rPr>
      <t>金銭等の自己管理ができるよう配慮している。</t>
    </r>
  </si>
  <si>
    <r>
      <t>（28）</t>
    </r>
    <r>
      <rPr>
        <sz val="11"/>
        <rFont val="ＭＳ Ｐ明朝"/>
        <family val="1"/>
      </rPr>
      <t>施設外部の団体へ自由に参加することができる。</t>
    </r>
  </si>
  <si>
    <r>
      <t>（34）</t>
    </r>
    <r>
      <rPr>
        <sz val="11"/>
        <rFont val="ＭＳ Ｐ明朝"/>
        <family val="1"/>
      </rPr>
      <t>服薬管理の質を確保するための仕組みがある。</t>
    </r>
  </si>
  <si>
    <r>
      <t>（35）</t>
    </r>
    <r>
      <rPr>
        <sz val="11"/>
        <rFont val="ＭＳ Ｐ明朝"/>
        <family val="1"/>
      </rPr>
      <t>褥瘡予防対策を行っている。</t>
    </r>
  </si>
  <si>
    <r>
      <t>（36）</t>
    </r>
    <r>
      <rPr>
        <sz val="11"/>
        <rFont val="ＭＳ Ｐ明朝"/>
        <family val="1"/>
      </rPr>
      <t>口腔ケアを行う仕組みがある。</t>
    </r>
  </si>
  <si>
    <r>
      <t>（37）</t>
    </r>
    <r>
      <rPr>
        <sz val="11"/>
        <rFont val="ＭＳ Ｐ明朝"/>
        <family val="1"/>
      </rPr>
      <t>摂食又は嚥下障害に関するケアを行うための仕組みがある。</t>
    </r>
  </si>
  <si>
    <r>
      <t>（38）</t>
    </r>
    <r>
      <rPr>
        <sz val="11"/>
        <rFont val="ＭＳ Ｐ明朝"/>
        <family val="1"/>
      </rPr>
      <t>利用者・家族等の希望に基づいたターミナルケアを行う仕組みがある。</t>
    </r>
  </si>
  <si>
    <r>
      <t>（39）</t>
    </r>
    <r>
      <rPr>
        <sz val="11"/>
        <rFont val="ＭＳ Ｐ明朝"/>
        <family val="1"/>
      </rPr>
      <t>医療行為の内容等に変更があった場合には、適切な対応している。</t>
    </r>
  </si>
  <si>
    <r>
      <t>（46）</t>
    </r>
    <r>
      <rPr>
        <sz val="11"/>
        <rFont val="ＭＳ Ｐ明朝"/>
        <family val="1"/>
      </rPr>
      <t>身体的拘束等の排除のための取組を行っている。</t>
    </r>
  </si>
  <si>
    <r>
      <t>（47）</t>
    </r>
    <r>
      <rPr>
        <sz val="11"/>
        <rFont val="ＭＳ Ｐ明朝"/>
        <family val="1"/>
      </rPr>
      <t>やむを得ず身体的拘束を行う場合の明確な仕組みがある。</t>
    </r>
  </si>
  <si>
    <r>
      <t>（51）</t>
    </r>
    <r>
      <rPr>
        <sz val="11"/>
        <rFont val="ＭＳ Ｐ明朝"/>
        <family val="1"/>
      </rPr>
      <t>従業者の接遇やマナーに関する研修を実施している。</t>
    </r>
  </si>
  <si>
    <r>
      <t>（52）</t>
    </r>
    <r>
      <rPr>
        <sz val="11"/>
        <rFont val="ＭＳ Ｐ明朝"/>
        <family val="1"/>
      </rPr>
      <t>従業者の専門資格取得を積極的に進めている。</t>
    </r>
  </si>
  <si>
    <r>
      <t>（54）</t>
    </r>
    <r>
      <rPr>
        <sz val="11"/>
        <rFont val="ＭＳ Ｐ明朝"/>
        <family val="1"/>
      </rPr>
      <t>第三者評価を積極的に受け入れて、必要な業務改善を行っている。</t>
    </r>
  </si>
  <si>
    <r>
      <t>（55）</t>
    </r>
    <r>
      <rPr>
        <sz val="11"/>
        <rFont val="ＭＳ Ｐ明朝"/>
        <family val="1"/>
      </rPr>
      <t>「介護サービス情報の公表」を行っている。</t>
    </r>
  </si>
  <si>
    <r>
      <t>（59）</t>
    </r>
    <r>
      <rPr>
        <sz val="11"/>
        <rFont val="ＭＳ Ｐ明朝"/>
        <family val="1"/>
      </rPr>
      <t>サービス提供のために必要な情報について従業者間で共有する仕組みがある。</t>
    </r>
  </si>
  <si>
    <r>
      <t>（60）</t>
    </r>
    <r>
      <rPr>
        <sz val="11"/>
        <rFont val="ＭＳ Ｐ明朝"/>
        <family val="1"/>
      </rPr>
      <t>事業所等の改善課題について、現場の従業者と幹部従業者とが合同で検討する仕組みがある。</t>
    </r>
  </si>
  <si>
    <t>ａ　利用前から所属していた団体（趣味・老人クラブ等）とは、つながりを大切にし自由に参加できるようにしている。</t>
  </si>
  <si>
    <t>利用者・家族等の個人情報及びプライバシー保護に関する取り組み</t>
  </si>
  <si>
    <t>利用者・家族等の満足の向上に関する取り組み</t>
  </si>
  <si>
    <t>従業者の質の確保に向けた体制に関する取り組み</t>
  </si>
  <si>
    <t>定期的なサービスの評価の実施に関する取り組み</t>
  </si>
  <si>
    <t>サービスの標準化に関する取り組み</t>
  </si>
  <si>
    <t>利用者の情報の適切な記録に関する取り組み</t>
  </si>
  <si>
    <t>組織的なサービス提供体制に関する取り組み</t>
  </si>
  <si>
    <t>Ⅱ－３：利用者を尊重したサービスの提供に関する取り組み</t>
  </si>
  <si>
    <r>
      <t>（14）</t>
    </r>
    <r>
      <rPr>
        <sz val="11"/>
        <rFont val="ＭＳ Ｐ明朝"/>
        <family val="1"/>
      </rPr>
      <t>利用者の心理面に配慮し、コミュニケーションをとるよう努めている。</t>
    </r>
  </si>
  <si>
    <t>利用者の心理面に配慮し、コミュニケーションをとるよう努めている。</t>
  </si>
  <si>
    <t>利用者ごとの栄養管理を行っている。</t>
  </si>
  <si>
    <t>食事介助は利用者のペースに合わせている。</t>
  </si>
  <si>
    <r>
      <t>（17）</t>
    </r>
    <r>
      <rPr>
        <sz val="11"/>
        <rFont val="ＭＳ Ｐ明朝"/>
        <family val="1"/>
      </rPr>
      <t>利用者ごとの栄養管理を行っている。</t>
    </r>
  </si>
  <si>
    <r>
      <t>（19）</t>
    </r>
    <r>
      <rPr>
        <sz val="11"/>
        <rFont val="ＭＳ Ｐ明朝"/>
        <family val="1"/>
      </rPr>
      <t>食事介助は利用者のペースに合わせている。</t>
    </r>
  </si>
  <si>
    <r>
      <t>（15）</t>
    </r>
    <r>
      <rPr>
        <sz val="11"/>
        <rFont val="ＭＳ Ｐ明朝"/>
        <family val="1"/>
      </rPr>
      <t>認知症ケアの質を確保するための仕組みがあり、認知症の利用者の状態に配慮したケアに努めている。</t>
    </r>
  </si>
  <si>
    <t>ａ　認知症の利用者への対応及び認知症ケアに関するマニュアル等があり、実務に活用している。</t>
  </si>
  <si>
    <r>
      <t>（16）</t>
    </r>
    <r>
      <rPr>
        <sz val="11"/>
        <rFont val="ＭＳ Ｐ明朝"/>
        <family val="1"/>
      </rPr>
      <t>利用者の希望に応じた食事を提供する仕組みがある。</t>
    </r>
  </si>
  <si>
    <t>利用者の希望に応じた食事を提供する仕組みがある。</t>
  </si>
  <si>
    <t>利用者の心身の状態に合わせた排せつ介助を行っている。</t>
  </si>
  <si>
    <t>入浴に関して、利用者の意向に沿った適切な支援を行っている。</t>
  </si>
  <si>
    <r>
      <t>（21）</t>
    </r>
    <r>
      <rPr>
        <sz val="11"/>
        <rFont val="ＭＳ Ｐ明朝"/>
        <family val="1"/>
      </rPr>
      <t>利用者の心身の状態に合わせた排せつ介助を行っている。</t>
    </r>
  </si>
  <si>
    <r>
      <t>（22）</t>
    </r>
    <r>
      <rPr>
        <sz val="11"/>
        <rFont val="ＭＳ Ｐ明朝"/>
        <family val="1"/>
      </rPr>
      <t>入浴に関して、利用者の意向に沿った適切な支援を行っている。</t>
    </r>
  </si>
  <si>
    <t>ａ　利用者の状態に応じた入浴方法等についての記載があるマニュアル等があり、実務に活用している。</t>
  </si>
  <si>
    <t>ｂ　できる可能性のある所は、設備や環境を整える等により利用者ができるだけ自分で取り組めるように配慮している。</t>
  </si>
  <si>
    <t>ｄ　入浴・食事等のあわただしい場面でも、利用者ができるだけ自分で取り組めるように配慮している。</t>
  </si>
  <si>
    <t>ａ　利用者ごとの疾病又は感染症の状況を施設サービス計画に記載している。</t>
  </si>
  <si>
    <t>ａ　利用者の退院又は入院継続の要否を検討するための会議が、関係するスタッフの参加により実施されているとともに、その内容を記録している。</t>
  </si>
  <si>
    <t>ｂ　利用者・家族等の個人情報の利用目的の変更時には、利用者に対する通知又は公表を行い、またその写しを保管している。</t>
  </si>
  <si>
    <t>ｄ　利用者に係わる情報の取り扱いについて、細心の注意を払い、守秘に努めるよう、従業者に徹底している。</t>
  </si>
  <si>
    <t>ｅ　必要に応じ、関係機関に利用者に係わる情報を提供する場合には、利用者・家族等の同意を書面によって得ている。</t>
  </si>
  <si>
    <t>ａ　利用者のプライバシーの保護の取組に関するマニュアル等があり、実務に活用している。</t>
  </si>
  <si>
    <t>ｂ　利用者のプライバシーの保護の取組に関する研修の実施記録がある。</t>
  </si>
  <si>
    <t>ｃ　利用者への言葉づかいに注意し、そのための配慮を行っている。</t>
  </si>
  <si>
    <t>ａ　重要事項を記した文書等利用者に交付する文書に、相談、苦情等対応窓口及び担当者が明記されている。</t>
  </si>
  <si>
    <t>ａ　アンケートやヒアリング調査等を通じて、利用者の意向や満足度を把握し、改善に努めている。</t>
  </si>
  <si>
    <t>ｂ　アンケートやヒアリング調査等、各種の収集方法で把握された利用者の意向や満足度等について検討された記録がある。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</si>
</sst>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 numFmtId="199" formatCode="[&lt;=999]000;[&lt;=9999]000\-00;000\-000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MS UI Gothic"/>
      <family val="3"/>
    </font>
    <font>
      <sz val="10"/>
      <name val="ＭＳ Ｐ明朝"/>
      <family val="1"/>
    </font>
    <font>
      <b/>
      <sz val="9"/>
      <name val="ＭＳ Ｐ明朝"/>
      <family val="1"/>
    </font>
    <font>
      <strike/>
      <sz val="11"/>
      <name val="ＭＳ Ｐ明朝"/>
      <family val="1"/>
    </font>
    <font>
      <b/>
      <sz val="11"/>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2"/>
      <name val="ＭＳ Ｐゴシック"/>
      <family val="3"/>
    </font>
    <font>
      <sz val="12"/>
      <name val="ＭＳ Ｐゴシック"/>
      <family val="3"/>
    </font>
    <font>
      <b/>
      <sz val="11"/>
      <name val="ＭＳ Ｐゴシック"/>
      <family val="3"/>
    </font>
    <font>
      <b/>
      <sz val="16"/>
      <name val="ＭＳ Ｐ明朝"/>
      <family val="1"/>
    </font>
    <font>
      <b/>
      <sz val="20"/>
      <name val="ＭＳ Ｐ明朝"/>
      <family val="1"/>
    </font>
    <font>
      <b/>
      <sz val="24"/>
      <name val="ＭＳ Ｐ明朝"/>
      <family val="1"/>
    </font>
    <font>
      <b/>
      <sz val="18"/>
      <name val="ＭＳ Ｐ明朝"/>
      <family val="1"/>
    </font>
    <font>
      <sz val="18"/>
      <name val="ＭＳ Ｐ明朝"/>
      <family val="1"/>
    </font>
    <font>
      <sz val="14"/>
      <name val="ＭＳ Ｐ明朝"/>
      <family val="1"/>
    </font>
    <font>
      <u val="single"/>
      <sz val="18"/>
      <name val="ＭＳ Ｐ明朝"/>
      <family val="1"/>
    </font>
    <font>
      <b/>
      <sz val="14"/>
      <name val="ＭＳ Ｐ明朝"/>
      <family val="1"/>
    </font>
    <font>
      <b/>
      <sz val="10"/>
      <name val="ＭＳ Ｐ明朝"/>
      <family val="1"/>
    </font>
    <font>
      <sz val="10"/>
      <name val="ＭＳ Ｐゴシック"/>
      <family val="3"/>
    </font>
    <font>
      <b/>
      <sz val="16"/>
      <name val="ＭＳ Ｐゴシック"/>
      <family val="3"/>
    </font>
    <font>
      <sz val="14"/>
      <name val="ＭＳ Ｐゴシック"/>
      <family val="3"/>
    </font>
    <font>
      <u val="single"/>
      <sz val="14"/>
      <name val="ＭＳ Ｐゴシック"/>
      <family val="3"/>
    </font>
    <font>
      <b/>
      <sz val="10"/>
      <name val="ＭＳ Ｐゴシック"/>
      <family val="3"/>
    </font>
    <font>
      <b/>
      <sz val="12"/>
      <name val="ＭＳ Ｐ明朝"/>
      <family val="1"/>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6"/>
      <name val="ＭＳ Ｐ明朝"/>
      <family val="1"/>
    </font>
    <font>
      <sz val="12"/>
      <name val="ＭＳ Ｐ明朝"/>
      <family val="1"/>
    </font>
    <font>
      <sz val="14"/>
      <color indexed="12"/>
      <name val="ＭＳ Ｐ明朝"/>
      <family val="1"/>
    </font>
    <font>
      <u val="single"/>
      <sz val="11"/>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style="double"/>
    </border>
    <border>
      <left>
        <color indexed="63"/>
      </left>
      <right>
        <color indexed="63"/>
      </right>
      <top style="double"/>
      <bottom style="double"/>
    </border>
    <border>
      <left>
        <color indexed="63"/>
      </left>
      <right style="double"/>
      <top style="double"/>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double"/>
      <bottom style="double"/>
    </border>
    <border>
      <left style="double"/>
      <right>
        <color indexed="63"/>
      </right>
      <top>
        <color indexed="63"/>
      </top>
      <bottom style="double"/>
    </border>
    <border>
      <left>
        <color indexed="63"/>
      </left>
      <right>
        <color indexed="63"/>
      </right>
      <top style="double"/>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double"/>
    </border>
    <border>
      <left style="thin"/>
      <right style="medium"/>
      <top style="double"/>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double"/>
      <top style="thin"/>
      <bottom>
        <color indexed="63"/>
      </bottom>
    </border>
    <border>
      <left style="double"/>
      <right style="double"/>
      <top style="double"/>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style="double"/>
      <top>
        <color indexed="63"/>
      </top>
      <bottom style="double"/>
    </border>
    <border>
      <left style="double"/>
      <right style="double"/>
      <top style="thin"/>
      <bottom style="thin"/>
    </border>
    <border>
      <left>
        <color indexed="63"/>
      </left>
      <right style="double"/>
      <top>
        <color indexed="63"/>
      </top>
      <bottom style="double"/>
    </border>
    <border>
      <left style="thin"/>
      <right style="double"/>
      <top style="double"/>
      <bottom style="thin"/>
    </border>
    <border>
      <left style="thin"/>
      <right style="double"/>
      <top style="thin"/>
      <bottom style="thin"/>
    </border>
    <border>
      <left style="double"/>
      <right style="double"/>
      <top style="dashed"/>
      <bottom style="thin"/>
    </border>
    <border>
      <left style="thin"/>
      <right style="thin"/>
      <top style="dashed"/>
      <bottom style="thin"/>
    </border>
    <border>
      <left style="thin"/>
      <right style="thin"/>
      <top style="double"/>
      <bottom style="thin"/>
    </border>
    <border>
      <left style="thin"/>
      <right style="thin"/>
      <top style="thin"/>
      <bottom style="double"/>
    </border>
    <border>
      <left>
        <color indexed="63"/>
      </left>
      <right>
        <color indexed="63"/>
      </right>
      <top>
        <color indexed="63"/>
      </top>
      <bottom style="double"/>
    </border>
    <border>
      <left style="double"/>
      <right>
        <color indexed="63"/>
      </right>
      <top style="double"/>
      <bottom style="thin"/>
    </border>
    <border>
      <left>
        <color indexed="63"/>
      </left>
      <right>
        <color indexed="63"/>
      </right>
      <top>
        <color indexed="63"/>
      </top>
      <bottom style="thin"/>
    </border>
    <border>
      <left>
        <color indexed="63"/>
      </left>
      <right style="thin"/>
      <top style="thin"/>
      <bottom>
        <color indexed="63"/>
      </bottom>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454">
    <xf numFmtId="0" fontId="0" fillId="0" borderId="0" xfId="0" applyAlignment="1">
      <alignment/>
    </xf>
    <xf numFmtId="0" fontId="5" fillId="24" borderId="10" xfId="0" applyFont="1" applyFill="1" applyBorder="1" applyAlignment="1" applyProtection="1">
      <alignment horizontal="center" vertical="center"/>
      <protection/>
    </xf>
    <xf numFmtId="0" fontId="4" fillId="24" borderId="11" xfId="0" applyFont="1" applyFill="1" applyBorder="1" applyAlignment="1" applyProtection="1">
      <alignment horizontal="center" vertical="center"/>
      <protection hidden="1"/>
    </xf>
    <xf numFmtId="0" fontId="4" fillId="24" borderId="11" xfId="0" applyFont="1" applyFill="1" applyBorder="1" applyAlignment="1" applyProtection="1">
      <alignment vertical="center"/>
      <protection/>
    </xf>
    <xf numFmtId="0" fontId="4" fillId="24" borderId="10" xfId="0" applyFont="1" applyFill="1" applyBorder="1" applyAlignment="1" applyProtection="1">
      <alignment vertical="center"/>
      <protection/>
    </xf>
    <xf numFmtId="0" fontId="5" fillId="0" borderId="0" xfId="0" applyFont="1" applyAlignment="1">
      <alignment/>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0"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29" fillId="3" borderId="17" xfId="0" applyFont="1" applyFill="1" applyBorder="1" applyAlignment="1" applyProtection="1">
      <alignment horizontal="center" vertical="center"/>
      <protection locked="0"/>
    </xf>
    <xf numFmtId="9" fontId="29" fillId="3" borderId="17" xfId="0" applyNumberFormat="1" applyFont="1" applyFill="1" applyBorder="1" applyAlignment="1" applyProtection="1">
      <alignment horizontal="center" vertical="center"/>
      <protection locked="0"/>
    </xf>
    <xf numFmtId="9" fontId="29" fillId="3" borderId="18" xfId="0" applyNumberFormat="1" applyFont="1" applyFill="1" applyBorder="1" applyAlignment="1" applyProtection="1">
      <alignment horizontal="center" vertical="center"/>
      <protection locked="0"/>
    </xf>
    <xf numFmtId="0" fontId="29" fillId="3" borderId="19" xfId="0"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29" fillId="21" borderId="17" xfId="0" applyFont="1" applyFill="1" applyBorder="1" applyAlignment="1" applyProtection="1">
      <alignment horizontal="center" vertical="center"/>
      <protection locked="0"/>
    </xf>
    <xf numFmtId="0" fontId="29" fillId="21" borderId="19" xfId="0" applyFont="1" applyFill="1" applyBorder="1" applyAlignment="1" applyProtection="1">
      <alignment horizontal="center" vertical="center"/>
      <protection locked="0"/>
    </xf>
    <xf numFmtId="0" fontId="29" fillId="21" borderId="18"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29" fillId="4" borderId="19" xfId="0" applyFont="1" applyFill="1" applyBorder="1" applyAlignment="1" applyProtection="1">
      <alignment horizontal="center" vertical="center"/>
      <protection locked="0"/>
    </xf>
    <xf numFmtId="0" fontId="29" fillId="4" borderId="18" xfId="0" applyFont="1" applyFill="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9" fontId="0" fillId="20" borderId="17" xfId="0" applyNumberFormat="1" applyFill="1" applyBorder="1" applyAlignment="1">
      <alignment horizontal="center" vertical="center"/>
    </xf>
    <xf numFmtId="0" fontId="31" fillId="0" borderId="0" xfId="0" applyFont="1" applyAlignment="1">
      <alignment/>
    </xf>
    <xf numFmtId="0" fontId="0" fillId="0" borderId="0" xfId="0" applyFill="1" applyAlignment="1">
      <alignment/>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4" fillId="24" borderId="10" xfId="0" applyFont="1" applyFill="1" applyBorder="1" applyAlignment="1" applyProtection="1">
      <alignment horizontal="center" vertical="center" shrinkToFit="1"/>
      <protection/>
    </xf>
    <xf numFmtId="0" fontId="5" fillId="25" borderId="0" xfId="0" applyFont="1" applyFill="1" applyAlignment="1">
      <alignment/>
    </xf>
    <xf numFmtId="0" fontId="7" fillId="25" borderId="0" xfId="0" applyNumberFormat="1" applyFont="1" applyFill="1" applyBorder="1" applyAlignment="1" applyProtection="1">
      <alignment vertical="top" shrinkToFit="1"/>
      <protection hidden="1"/>
    </xf>
    <xf numFmtId="0" fontId="35" fillId="24" borderId="11" xfId="0" applyFont="1" applyFill="1" applyBorder="1" applyAlignment="1" applyProtection="1">
      <alignment horizontal="center" vertical="center"/>
      <protection hidden="1"/>
    </xf>
    <xf numFmtId="0" fontId="35" fillId="24" borderId="11" xfId="0" applyFont="1" applyFill="1" applyBorder="1" applyAlignment="1" applyProtection="1">
      <alignment vertical="center"/>
      <protection/>
    </xf>
    <xf numFmtId="0" fontId="35" fillId="24" borderId="10" xfId="0" applyFont="1" applyFill="1" applyBorder="1" applyAlignment="1" applyProtection="1">
      <alignment vertical="center"/>
      <protection/>
    </xf>
    <xf numFmtId="0" fontId="36" fillId="24" borderId="10" xfId="0" applyFont="1" applyFill="1" applyBorder="1" applyAlignment="1" applyProtection="1">
      <alignment horizontal="center" vertical="center"/>
      <protection/>
    </xf>
    <xf numFmtId="0" fontId="37" fillId="25" borderId="0" xfId="0" applyFont="1" applyFill="1" applyAlignment="1">
      <alignment horizontal="center" vertical="center"/>
    </xf>
    <xf numFmtId="0" fontId="37" fillId="25" borderId="0" xfId="0" applyFont="1" applyFill="1" applyAlignment="1">
      <alignment horizontal="left" vertical="center" wrapText="1"/>
    </xf>
    <xf numFmtId="0" fontId="37" fillId="25" borderId="0" xfId="0" applyFont="1" applyFill="1" applyAlignment="1">
      <alignment/>
    </xf>
    <xf numFmtId="0" fontId="37" fillId="25" borderId="0" xfId="0" applyFont="1" applyFill="1" applyAlignment="1">
      <alignment horizontal="center"/>
    </xf>
    <xf numFmtId="0" fontId="33" fillId="24" borderId="10" xfId="0" applyFont="1" applyFill="1" applyBorder="1" applyAlignment="1">
      <alignment horizontal="center" vertical="center" shrinkToFit="1"/>
    </xf>
    <xf numFmtId="0" fontId="37" fillId="0" borderId="0" xfId="0" applyFont="1" applyAlignment="1">
      <alignment/>
    </xf>
    <xf numFmtId="0" fontId="33" fillId="25" borderId="0" xfId="0" applyFont="1" applyFill="1" applyBorder="1" applyAlignment="1">
      <alignment horizontal="center" vertical="center" shrinkToFit="1"/>
    </xf>
    <xf numFmtId="0" fontId="4" fillId="0" borderId="13" xfId="0" applyFont="1" applyFill="1" applyBorder="1" applyAlignment="1">
      <alignment vertical="center" wrapText="1" shrinkToFit="1"/>
    </xf>
    <xf numFmtId="0" fontId="4" fillId="0" borderId="21" xfId="0" applyFont="1" applyFill="1" applyBorder="1" applyAlignment="1">
      <alignment vertical="center" wrapText="1" shrinkToFit="1"/>
    </xf>
    <xf numFmtId="0" fontId="4" fillId="0" borderId="14" xfId="0" applyFont="1" applyFill="1" applyBorder="1" applyAlignment="1">
      <alignment vertical="center" wrapText="1" shrinkToFit="1"/>
    </xf>
    <xf numFmtId="0" fontId="40" fillId="0" borderId="21" xfId="0" applyFont="1" applyFill="1" applyBorder="1" applyAlignment="1">
      <alignment vertical="center" wrapText="1" shrinkToFit="1"/>
    </xf>
    <xf numFmtId="0" fontId="37" fillId="0" borderId="10" xfId="0" applyFont="1" applyBorder="1" applyAlignment="1">
      <alignment horizontal="center" vertical="center"/>
    </xf>
    <xf numFmtId="49" fontId="37" fillId="0" borderId="10" xfId="0" applyNumberFormat="1" applyFont="1" applyBorder="1" applyAlignment="1">
      <alignment horizontal="left" vertical="center" wrapText="1"/>
    </xf>
    <xf numFmtId="0" fontId="36" fillId="0" borderId="11" xfId="0" applyFont="1" applyFill="1" applyBorder="1" applyAlignment="1" applyProtection="1">
      <alignment horizontal="center" vertical="center"/>
      <protection hidden="1"/>
    </xf>
    <xf numFmtId="0" fontId="36" fillId="0" borderId="21" xfId="0" applyFont="1" applyFill="1" applyBorder="1" applyAlignment="1" applyProtection="1">
      <alignment horizontal="center" vertical="center"/>
      <protection hidden="1"/>
    </xf>
    <xf numFmtId="0" fontId="36" fillId="0" borderId="14" xfId="0" applyFont="1" applyFill="1" applyBorder="1" applyAlignment="1" applyProtection="1">
      <alignment horizontal="center" vertical="center"/>
      <protection hidden="1"/>
    </xf>
    <xf numFmtId="0" fontId="36" fillId="0" borderId="13" xfId="0" applyFont="1" applyFill="1" applyBorder="1" applyAlignment="1" applyProtection="1">
      <alignment horizontal="center" vertical="center"/>
      <protection hidden="1"/>
    </xf>
    <xf numFmtId="0" fontId="37" fillId="0" borderId="0" xfId="0" applyFont="1" applyFill="1" applyAlignment="1" applyProtection="1">
      <alignment horizontal="center" vertical="top"/>
      <protection/>
    </xf>
    <xf numFmtId="0" fontId="36" fillId="0" borderId="22" xfId="0" applyFont="1" applyFill="1" applyBorder="1" applyAlignment="1" applyProtection="1">
      <alignment horizontal="center" vertical="center"/>
      <protection hidden="1"/>
    </xf>
    <xf numFmtId="0" fontId="7" fillId="0" borderId="0" xfId="0" applyFont="1" applyFill="1" applyAlignment="1" applyProtection="1">
      <alignment horizontal="center" vertical="top"/>
      <protection/>
    </xf>
    <xf numFmtId="0" fontId="37" fillId="0" borderId="0" xfId="0" applyFont="1" applyBorder="1" applyAlignment="1">
      <alignment horizontal="center" vertical="center"/>
    </xf>
    <xf numFmtId="49" fontId="37" fillId="0" borderId="0" xfId="0" applyNumberFormat="1" applyFont="1" applyBorder="1" applyAlignment="1">
      <alignment horizontal="left" vertical="center" wrapText="1"/>
    </xf>
    <xf numFmtId="0" fontId="36" fillId="0" borderId="0" xfId="0" applyFont="1" applyFill="1" applyBorder="1" applyAlignment="1" applyProtection="1">
      <alignment horizontal="center" vertical="center"/>
      <protection hidden="1"/>
    </xf>
    <xf numFmtId="0" fontId="36" fillId="0" borderId="23" xfId="0" applyFont="1" applyFill="1" applyBorder="1" applyAlignment="1" applyProtection="1">
      <alignment horizontal="center" vertical="center"/>
      <protection hidden="1"/>
    </xf>
    <xf numFmtId="0" fontId="37" fillId="0" borderId="0" xfId="0" applyFont="1" applyAlignment="1">
      <alignment horizont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39" fillId="0" borderId="24" xfId="0" applyFont="1" applyBorder="1" applyAlignment="1">
      <alignment horizontal="center" vertical="center"/>
    </xf>
    <xf numFmtId="0" fontId="37" fillId="0" borderId="0" xfId="0" applyFont="1" applyAlignment="1">
      <alignment horizontal="center" vertical="center"/>
    </xf>
    <xf numFmtId="0" fontId="39" fillId="23" borderId="17" xfId="0" applyFont="1" applyFill="1" applyBorder="1" applyAlignment="1">
      <alignment horizontal="center" vertical="center"/>
    </xf>
    <xf numFmtId="0" fontId="37" fillId="4" borderId="17" xfId="0" applyFont="1" applyFill="1" applyBorder="1" applyAlignment="1">
      <alignment horizontal="center" vertical="center"/>
    </xf>
    <xf numFmtId="0" fontId="37" fillId="0" borderId="0" xfId="0" applyFont="1" applyAlignment="1">
      <alignment vertical="center"/>
    </xf>
    <xf numFmtId="0" fontId="37" fillId="0" borderId="0" xfId="0" applyFont="1" applyAlignment="1">
      <alignment horizontal="left" vertical="center" wrapText="1"/>
    </xf>
    <xf numFmtId="0" fontId="0" fillId="25" borderId="0" xfId="61" applyFill="1">
      <alignment vertical="center"/>
      <protection/>
    </xf>
    <xf numFmtId="0" fontId="0" fillId="25" borderId="0" xfId="61" applyFill="1" applyAlignment="1">
      <alignment horizontal="center"/>
      <protection/>
    </xf>
    <xf numFmtId="0" fontId="41" fillId="25" borderId="0" xfId="61" applyFont="1" applyFill="1">
      <alignment vertical="center"/>
      <protection/>
    </xf>
    <xf numFmtId="0" fontId="31" fillId="25" borderId="0" xfId="61" applyFont="1" applyFill="1">
      <alignment vertical="center"/>
      <protection/>
    </xf>
    <xf numFmtId="0" fontId="0" fillId="0" borderId="0" xfId="61">
      <alignment vertical="center"/>
      <protection/>
    </xf>
    <xf numFmtId="0" fontId="42" fillId="25" borderId="0" xfId="61" applyFont="1" applyFill="1" applyBorder="1" applyAlignment="1">
      <alignment horizontal="center" vertical="center"/>
      <protection/>
    </xf>
    <xf numFmtId="0" fontId="43" fillId="25" borderId="0" xfId="61" applyFont="1" applyFill="1" applyBorder="1" applyAlignment="1">
      <alignment horizontal="right" vertical="center"/>
      <protection/>
    </xf>
    <xf numFmtId="0" fontId="29" fillId="0" borderId="25" xfId="61" applyFont="1" applyBorder="1" applyAlignment="1">
      <alignment horizontal="center" vertical="center" shrinkToFit="1"/>
      <protection/>
    </xf>
    <xf numFmtId="0" fontId="45" fillId="0" borderId="26" xfId="61" applyFont="1" applyBorder="1" applyAlignment="1">
      <alignment horizontal="center" vertical="center" wrapText="1" shrinkToFit="1"/>
      <protection/>
    </xf>
    <xf numFmtId="0" fontId="29" fillId="0" borderId="27" xfId="61" applyFont="1" applyBorder="1" applyAlignment="1">
      <alignment horizontal="center" vertical="center" shrinkToFit="1"/>
      <protection/>
    </xf>
    <xf numFmtId="0" fontId="30" fillId="0" borderId="0" xfId="61" applyFont="1">
      <alignment vertical="center"/>
      <protection/>
    </xf>
    <xf numFmtId="0" fontId="30" fillId="0" borderId="0" xfId="61" applyFont="1" applyAlignment="1">
      <alignment vertical="center"/>
      <protection/>
    </xf>
    <xf numFmtId="0" fontId="30" fillId="24" borderId="28" xfId="61" applyFont="1" applyFill="1" applyBorder="1" applyAlignment="1">
      <alignment vertical="center" shrinkToFit="1"/>
      <protection/>
    </xf>
    <xf numFmtId="0" fontId="30" fillId="0" borderId="17" xfId="61" applyFont="1" applyBorder="1" applyAlignment="1">
      <alignment horizontal="center" vertical="center" shrinkToFit="1"/>
      <protection/>
    </xf>
    <xf numFmtId="0" fontId="30" fillId="0" borderId="19" xfId="61" applyFont="1" applyBorder="1" applyAlignment="1">
      <alignment vertical="center" shrinkToFit="1"/>
      <protection/>
    </xf>
    <xf numFmtId="0" fontId="28" fillId="24" borderId="17" xfId="61" applyFont="1" applyFill="1" applyBorder="1" applyAlignment="1" applyProtection="1">
      <alignment horizontal="center" vertical="center" shrinkToFit="1"/>
      <protection hidden="1"/>
    </xf>
    <xf numFmtId="0" fontId="43" fillId="0" borderId="18" xfId="61" applyFont="1" applyBorder="1" applyAlignment="1" applyProtection="1">
      <alignment horizontal="center" vertical="center" shrinkToFit="1"/>
      <protection hidden="1"/>
    </xf>
    <xf numFmtId="9" fontId="28" fillId="0" borderId="29" xfId="61" applyNumberFormat="1" applyFont="1" applyBorder="1" applyAlignment="1" applyProtection="1">
      <alignment horizontal="right" vertical="center" shrinkToFit="1"/>
      <protection hidden="1"/>
    </xf>
    <xf numFmtId="0" fontId="28" fillId="24" borderId="30" xfId="61" applyFont="1" applyFill="1" applyBorder="1" applyAlignment="1" applyProtection="1">
      <alignment horizontal="center" vertical="center" shrinkToFit="1"/>
      <protection hidden="1"/>
    </xf>
    <xf numFmtId="0" fontId="43" fillId="0" borderId="31" xfId="61" applyFont="1" applyBorder="1" applyAlignment="1" applyProtection="1">
      <alignment horizontal="center" vertical="center" shrinkToFit="1"/>
      <protection hidden="1"/>
    </xf>
    <xf numFmtId="9" fontId="28" fillId="0" borderId="32" xfId="61" applyNumberFormat="1" applyFont="1" applyBorder="1" applyAlignment="1" applyProtection="1">
      <alignment horizontal="right" vertical="center" shrinkToFit="1"/>
      <protection hidden="1"/>
    </xf>
    <xf numFmtId="0" fontId="28" fillId="24" borderId="33" xfId="61" applyFont="1" applyFill="1" applyBorder="1" applyAlignment="1" applyProtection="1">
      <alignment horizontal="center" vertical="center" shrinkToFit="1"/>
      <protection hidden="1"/>
    </xf>
    <xf numFmtId="9" fontId="28" fillId="0" borderId="34" xfId="61" applyNumberFormat="1" applyFont="1" applyBorder="1" applyAlignment="1" applyProtection="1">
      <alignment horizontal="right" vertical="center" shrinkToFit="1"/>
      <protection hidden="1"/>
    </xf>
    <xf numFmtId="0" fontId="30" fillId="0" borderId="17" xfId="61" applyFont="1" applyBorder="1" applyAlignment="1">
      <alignment vertical="center" shrinkToFit="1"/>
      <protection/>
    </xf>
    <xf numFmtId="0" fontId="30" fillId="24" borderId="35" xfId="61" applyFont="1" applyFill="1" applyBorder="1" applyAlignment="1">
      <alignment horizontal="center" vertical="center" shrinkToFit="1"/>
      <protection/>
    </xf>
    <xf numFmtId="0" fontId="30" fillId="24" borderId="35" xfId="61" applyFont="1" applyFill="1" applyBorder="1" applyAlignment="1">
      <alignment vertical="center" shrinkToFit="1"/>
      <protection/>
    </xf>
    <xf numFmtId="0" fontId="28" fillId="24" borderId="36" xfId="61" applyFont="1" applyFill="1" applyBorder="1" applyAlignment="1" applyProtection="1">
      <alignment horizontal="center" vertical="center" shrinkToFit="1"/>
      <protection hidden="1"/>
    </xf>
    <xf numFmtId="0" fontId="28" fillId="24" borderId="20" xfId="61" applyFont="1" applyFill="1" applyBorder="1" applyAlignment="1" applyProtection="1">
      <alignment horizontal="center" vertical="center" shrinkToFit="1"/>
      <protection hidden="1"/>
    </xf>
    <xf numFmtId="0" fontId="28" fillId="24" borderId="37" xfId="61" applyFont="1" applyFill="1" applyBorder="1" applyAlignment="1" applyProtection="1">
      <alignment horizontal="center" vertical="center" shrinkToFit="1"/>
      <protection hidden="1"/>
    </xf>
    <xf numFmtId="9" fontId="28" fillId="0" borderId="38" xfId="61" applyNumberFormat="1" applyFont="1" applyBorder="1" applyAlignment="1" applyProtection="1">
      <alignment horizontal="right" vertical="center" shrinkToFit="1"/>
      <protection hidden="1"/>
    </xf>
    <xf numFmtId="0" fontId="28" fillId="24" borderId="39" xfId="61" applyFont="1" applyFill="1" applyBorder="1" applyAlignment="1" applyProtection="1">
      <alignment horizontal="center" vertical="center" shrinkToFit="1"/>
      <protection hidden="1"/>
    </xf>
    <xf numFmtId="0" fontId="28" fillId="24" borderId="40" xfId="61" applyFont="1" applyFill="1" applyBorder="1" applyAlignment="1" applyProtection="1">
      <alignment horizontal="center" vertical="center" shrinkToFit="1"/>
      <protection hidden="1"/>
    </xf>
    <xf numFmtId="9" fontId="28" fillId="0" borderId="41" xfId="61" applyNumberFormat="1" applyFont="1" applyBorder="1" applyAlignment="1" applyProtection="1">
      <alignment horizontal="right" vertical="center" shrinkToFit="1"/>
      <protection hidden="1"/>
    </xf>
    <xf numFmtId="0" fontId="0" fillId="25" borderId="0" xfId="61" applyFill="1" applyAlignment="1">
      <alignment vertical="center"/>
      <protection/>
    </xf>
    <xf numFmtId="0" fontId="0" fillId="25" borderId="0" xfId="61" applyFill="1" applyAlignment="1">
      <alignment horizontal="center" vertical="center"/>
      <protection/>
    </xf>
    <xf numFmtId="0" fontId="41" fillId="25" borderId="0" xfId="61" applyFont="1" applyFill="1" applyAlignment="1">
      <alignment vertical="center"/>
      <protection/>
    </xf>
    <xf numFmtId="0" fontId="31" fillId="25" borderId="0" xfId="61" applyFont="1" applyFill="1" applyAlignment="1">
      <alignment vertical="center"/>
      <protection/>
    </xf>
    <xf numFmtId="0" fontId="0" fillId="0" borderId="0" xfId="61" applyAlignment="1">
      <alignment vertical="center"/>
      <protection/>
    </xf>
    <xf numFmtId="0" fontId="47" fillId="25" borderId="0" xfId="61" applyFont="1" applyFill="1" applyAlignment="1">
      <alignment horizontal="right" vertical="center"/>
      <protection/>
    </xf>
    <xf numFmtId="0" fontId="47" fillId="25" borderId="0" xfId="61" applyFont="1" applyFill="1" applyBorder="1" applyAlignment="1">
      <alignment horizontal="right" vertical="center"/>
      <protection/>
    </xf>
    <xf numFmtId="0" fontId="48" fillId="25" borderId="0" xfId="61" applyFont="1" applyFill="1" applyBorder="1" applyAlignment="1">
      <alignment horizontal="center" vertical="center"/>
      <protection/>
    </xf>
    <xf numFmtId="0" fontId="49" fillId="0" borderId="0" xfId="61" applyFont="1" applyAlignment="1">
      <alignment vertical="center"/>
      <protection/>
    </xf>
    <xf numFmtId="0" fontId="0" fillId="25" borderId="0" xfId="61" applyFill="1" applyBorder="1" applyAlignment="1">
      <alignment vertical="center"/>
      <protection/>
    </xf>
    <xf numFmtId="0" fontId="0" fillId="25" borderId="0" xfId="61" applyFill="1" applyBorder="1" applyAlignment="1">
      <alignment horizontal="center" vertical="center"/>
      <protection/>
    </xf>
    <xf numFmtId="0" fontId="41" fillId="25" borderId="0" xfId="61" applyFont="1" applyFill="1" applyBorder="1" applyAlignment="1">
      <alignment vertical="center"/>
      <protection/>
    </xf>
    <xf numFmtId="0" fontId="31" fillId="25" borderId="0" xfId="61" applyFont="1" applyFill="1" applyBorder="1" applyAlignment="1">
      <alignment vertical="center"/>
      <protection/>
    </xf>
    <xf numFmtId="0" fontId="0" fillId="0" borderId="0" xfId="61" applyAlignment="1">
      <alignment horizontal="center"/>
      <protection/>
    </xf>
    <xf numFmtId="0" fontId="41" fillId="0" borderId="0" xfId="61" applyFont="1">
      <alignment vertical="center"/>
      <protection/>
    </xf>
    <xf numFmtId="0" fontId="49" fillId="0" borderId="0" xfId="61" applyFont="1">
      <alignment vertical="center"/>
      <protection/>
    </xf>
    <xf numFmtId="0" fontId="0" fillId="0" borderId="0" xfId="61" applyAlignment="1">
      <alignment horizontal="center" vertical="center"/>
      <protection/>
    </xf>
    <xf numFmtId="0" fontId="41" fillId="0" borderId="0" xfId="61" applyFont="1" applyAlignment="1">
      <alignment vertical="center"/>
      <protection/>
    </xf>
    <xf numFmtId="0" fontId="31" fillId="0" borderId="0" xfId="61" applyFont="1" applyAlignment="1">
      <alignment vertical="center"/>
      <protection/>
    </xf>
    <xf numFmtId="0" fontId="31" fillId="0" borderId="0" xfId="61" applyFont="1">
      <alignment vertical="center"/>
      <protection/>
    </xf>
    <xf numFmtId="0" fontId="5" fillId="0" borderId="0" xfId="62" applyFont="1">
      <alignment vertical="center"/>
      <protection/>
    </xf>
    <xf numFmtId="0" fontId="39" fillId="25" borderId="16" xfId="62" applyFont="1" applyFill="1" applyBorder="1" applyAlignment="1">
      <alignment horizontal="center" vertical="center"/>
      <protection/>
    </xf>
    <xf numFmtId="0" fontId="46" fillId="25" borderId="16" xfId="62" applyFont="1" applyFill="1" applyBorder="1" applyAlignment="1">
      <alignment horizontal="left" vertical="center"/>
      <protection/>
    </xf>
    <xf numFmtId="0" fontId="36" fillId="25" borderId="0" xfId="62" applyFont="1" applyFill="1" applyBorder="1" applyAlignment="1">
      <alignment horizontal="center" vertical="center"/>
      <protection/>
    </xf>
    <xf numFmtId="0" fontId="36" fillId="25" borderId="0" xfId="62" applyFont="1" applyFill="1" applyBorder="1" applyAlignment="1">
      <alignment horizontal="left" vertical="center"/>
      <protection/>
    </xf>
    <xf numFmtId="0" fontId="36" fillId="0" borderId="0" xfId="62" applyFont="1">
      <alignment vertical="center"/>
      <protection/>
    </xf>
    <xf numFmtId="0" fontId="52" fillId="25" borderId="0" xfId="62" applyFont="1" applyFill="1" applyBorder="1" applyAlignment="1">
      <alignment horizontal="center" vertical="center"/>
      <protection/>
    </xf>
    <xf numFmtId="0" fontId="52" fillId="25" borderId="0" xfId="62" applyFont="1" applyFill="1" applyBorder="1" applyAlignment="1">
      <alignment horizontal="left" vertical="center"/>
      <protection/>
    </xf>
    <xf numFmtId="0" fontId="52" fillId="0" borderId="0" xfId="62" applyFont="1">
      <alignment vertical="center"/>
      <protection/>
    </xf>
    <xf numFmtId="0" fontId="36" fillId="25" borderId="0" xfId="62" applyFont="1" applyFill="1" applyAlignment="1">
      <alignment horizontal="left" vertical="center"/>
      <protection/>
    </xf>
    <xf numFmtId="0" fontId="52" fillId="25" borderId="0" xfId="62" applyFont="1" applyFill="1">
      <alignment vertical="center"/>
      <protection/>
    </xf>
    <xf numFmtId="0" fontId="37" fillId="25" borderId="0" xfId="62" applyFont="1" applyFill="1" applyBorder="1" applyAlignment="1">
      <alignment horizontal="center" vertical="center"/>
      <protection/>
    </xf>
    <xf numFmtId="0" fontId="53" fillId="25" borderId="0" xfId="62" applyFont="1" applyFill="1" applyBorder="1" applyAlignment="1">
      <alignment horizontal="left" vertical="center"/>
      <protection/>
    </xf>
    <xf numFmtId="0" fontId="39" fillId="25" borderId="0" xfId="62" applyFont="1" applyFill="1" applyBorder="1" applyAlignment="1">
      <alignment horizontal="center" vertical="center"/>
      <protection/>
    </xf>
    <xf numFmtId="0" fontId="46" fillId="25" borderId="0" xfId="62" applyFont="1" applyFill="1" applyBorder="1" applyAlignment="1">
      <alignment horizontal="left" vertical="center"/>
      <protection/>
    </xf>
    <xf numFmtId="0" fontId="39" fillId="0" borderId="0" xfId="62" applyFont="1" applyAlignment="1">
      <alignment horizontal="left" vertical="center"/>
      <protection/>
    </xf>
    <xf numFmtId="0" fontId="37" fillId="0" borderId="0" xfId="62" applyFont="1" applyAlignment="1">
      <alignment horizontal="center" vertical="center"/>
      <protection/>
    </xf>
    <xf numFmtId="0" fontId="53" fillId="0" borderId="0" xfId="62" applyFont="1" applyAlignment="1">
      <alignment horizontal="left" vertical="center"/>
      <protection/>
    </xf>
    <xf numFmtId="0" fontId="37" fillId="0" borderId="0" xfId="62" applyFont="1" applyAlignment="1">
      <alignment horizontal="left" vertical="center"/>
      <protection/>
    </xf>
    <xf numFmtId="0" fontId="37" fillId="0" borderId="0" xfId="62" applyFont="1" applyBorder="1" applyAlignment="1">
      <alignment horizontal="left" vertical="center"/>
      <protection/>
    </xf>
    <xf numFmtId="0" fontId="37" fillId="0" borderId="0" xfId="62" applyFont="1" applyAlignment="1">
      <alignment vertical="center"/>
      <protection/>
    </xf>
    <xf numFmtId="0" fontId="37" fillId="0" borderId="0" xfId="62" applyFont="1">
      <alignment vertical="center"/>
      <protection/>
    </xf>
    <xf numFmtId="0" fontId="37" fillId="0" borderId="0" xfId="62" applyFont="1" applyAlignment="1">
      <alignment horizontal="center"/>
      <protection/>
    </xf>
    <xf numFmtId="0" fontId="53" fillId="0" borderId="0" xfId="62" applyFont="1" applyAlignment="1">
      <alignment horizontal="left"/>
      <protection/>
    </xf>
    <xf numFmtId="0" fontId="5" fillId="25" borderId="0" xfId="0" applyFont="1" applyFill="1" applyAlignment="1">
      <alignment vertical="center"/>
    </xf>
    <xf numFmtId="0" fontId="5" fillId="25" borderId="0" xfId="0" applyFont="1" applyFill="1" applyAlignment="1" applyProtection="1">
      <alignment horizontal="center" vertical="top"/>
      <protection/>
    </xf>
    <xf numFmtId="0" fontId="4" fillId="25" borderId="42" xfId="0" applyFont="1" applyFill="1" applyBorder="1" applyAlignment="1" applyProtection="1">
      <alignment horizontal="center" vertical="center" textRotation="255" wrapText="1"/>
      <protection/>
    </xf>
    <xf numFmtId="0" fontId="4" fillId="25" borderId="43" xfId="0" applyFont="1" applyFill="1" applyBorder="1" applyAlignment="1" applyProtection="1">
      <alignment horizontal="center" vertical="center" textRotation="255" wrapText="1"/>
      <protection/>
    </xf>
    <xf numFmtId="0" fontId="4" fillId="25" borderId="44" xfId="0" applyFont="1" applyFill="1" applyBorder="1" applyAlignment="1" applyProtection="1">
      <alignment horizontal="center" vertical="center" textRotation="255" wrapText="1"/>
      <protection/>
    </xf>
    <xf numFmtId="0" fontId="4" fillId="25" borderId="45" xfId="0" applyFont="1" applyFill="1" applyBorder="1" applyAlignment="1" applyProtection="1">
      <alignment horizontal="center" vertical="center" textRotation="255" wrapText="1"/>
      <protection/>
    </xf>
    <xf numFmtId="0" fontId="4" fillId="25" borderId="30" xfId="0" applyFont="1" applyFill="1" applyBorder="1" applyAlignment="1" applyProtection="1">
      <alignment horizontal="center" vertical="center" textRotation="255" wrapText="1"/>
      <protection/>
    </xf>
    <xf numFmtId="0" fontId="8" fillId="25" borderId="30" xfId="0" applyFont="1" applyFill="1" applyBorder="1" applyAlignment="1" applyProtection="1">
      <alignment horizontal="center" vertical="center" textRotation="255" wrapText="1"/>
      <protection/>
    </xf>
    <xf numFmtId="0" fontId="4" fillId="25" borderId="46" xfId="0" applyFont="1" applyFill="1" applyBorder="1" applyAlignment="1" applyProtection="1">
      <alignment horizontal="center" vertical="center" textRotation="255" wrapText="1"/>
      <protection/>
    </xf>
    <xf numFmtId="0" fontId="5" fillId="25" borderId="14" xfId="0" applyFont="1" applyFill="1" applyBorder="1" applyAlignment="1">
      <alignment vertical="center"/>
    </xf>
    <xf numFmtId="0" fontId="5" fillId="25" borderId="47" xfId="0" applyFont="1" applyFill="1" applyBorder="1" applyAlignment="1">
      <alignment vertical="top" wrapText="1"/>
    </xf>
    <xf numFmtId="0" fontId="5" fillId="25" borderId="17" xfId="0" applyFont="1" applyFill="1" applyBorder="1" applyAlignment="1">
      <alignment vertical="center" wrapText="1"/>
    </xf>
    <xf numFmtId="0" fontId="5" fillId="25" borderId="48" xfId="0" applyFont="1" applyFill="1" applyBorder="1" applyAlignment="1">
      <alignment/>
    </xf>
    <xf numFmtId="0" fontId="5" fillId="25" borderId="48" xfId="0" applyFont="1" applyFill="1" applyBorder="1" applyAlignment="1">
      <alignment/>
    </xf>
    <xf numFmtId="0" fontId="5" fillId="25" borderId="49" xfId="0" applyFont="1" applyFill="1" applyBorder="1" applyAlignment="1">
      <alignment vertical="top" wrapText="1"/>
    </xf>
    <xf numFmtId="0" fontId="5" fillId="25" borderId="50" xfId="0" applyFont="1" applyFill="1" applyBorder="1" applyAlignment="1">
      <alignment/>
    </xf>
    <xf numFmtId="0" fontId="5" fillId="25" borderId="50" xfId="0" applyFont="1" applyFill="1" applyBorder="1" applyAlignment="1">
      <alignment/>
    </xf>
    <xf numFmtId="0" fontId="5" fillId="25" borderId="51" xfId="0" applyFont="1" applyFill="1" applyBorder="1" applyAlignment="1">
      <alignment vertical="top" wrapText="1"/>
    </xf>
    <xf numFmtId="0" fontId="5" fillId="25" borderId="52" xfId="0" applyFont="1" applyFill="1" applyBorder="1" applyAlignment="1">
      <alignment vertical="center" wrapText="1"/>
    </xf>
    <xf numFmtId="0" fontId="5" fillId="25" borderId="53" xfId="0" applyFont="1" applyFill="1" applyBorder="1" applyAlignment="1">
      <alignment/>
    </xf>
    <xf numFmtId="0" fontId="5" fillId="25" borderId="53" xfId="0" applyFont="1" applyFill="1" applyBorder="1" applyAlignment="1">
      <alignment/>
    </xf>
    <xf numFmtId="0" fontId="5" fillId="25" borderId="0" xfId="0" applyFont="1" applyFill="1" applyBorder="1" applyAlignment="1" applyProtection="1">
      <alignment horizontal="center" vertical="center"/>
      <protection/>
    </xf>
    <xf numFmtId="0" fontId="7" fillId="25" borderId="0" xfId="0" applyNumberFormat="1" applyFont="1" applyFill="1" applyBorder="1" applyAlignment="1" applyProtection="1">
      <alignment vertical="top"/>
      <protection/>
    </xf>
    <xf numFmtId="0" fontId="5" fillId="25" borderId="54" xfId="0" applyFont="1" applyFill="1" applyBorder="1" applyAlignment="1">
      <alignment vertical="top" wrapText="1"/>
    </xf>
    <xf numFmtId="0" fontId="5" fillId="25" borderId="18" xfId="0" applyFont="1" applyFill="1" applyBorder="1" applyAlignment="1">
      <alignment vertical="center" wrapText="1"/>
    </xf>
    <xf numFmtId="0" fontId="5" fillId="25" borderId="50" xfId="0" applyFont="1" applyFill="1" applyBorder="1" applyAlignment="1">
      <alignment vertical="top" wrapText="1"/>
    </xf>
    <xf numFmtId="0" fontId="5" fillId="25" borderId="12" xfId="0" applyFont="1" applyFill="1" applyBorder="1" applyAlignment="1">
      <alignment vertical="center"/>
    </xf>
    <xf numFmtId="0" fontId="5" fillId="25" borderId="55" xfId="0" applyFont="1" applyFill="1" applyBorder="1" applyAlignment="1">
      <alignment vertical="center"/>
    </xf>
    <xf numFmtId="0" fontId="5" fillId="25" borderId="15" xfId="0" applyFont="1" applyFill="1" applyBorder="1" applyAlignment="1">
      <alignment horizontal="center" vertical="center"/>
    </xf>
    <xf numFmtId="0" fontId="5" fillId="25" borderId="50" xfId="0" applyFont="1" applyFill="1" applyBorder="1" applyAlignment="1">
      <alignment vertical="center"/>
    </xf>
    <xf numFmtId="0" fontId="5" fillId="25" borderId="53" xfId="0" applyFont="1" applyFill="1" applyBorder="1" applyAlignment="1">
      <alignment vertical="center"/>
    </xf>
    <xf numFmtId="0" fontId="5" fillId="25" borderId="20" xfId="0" applyFont="1" applyFill="1" applyBorder="1" applyAlignment="1">
      <alignment vertical="center" wrapText="1"/>
    </xf>
    <xf numFmtId="0" fontId="5" fillId="25" borderId="48" xfId="0" applyFont="1" applyFill="1" applyBorder="1" applyAlignment="1">
      <alignment vertical="top" wrapText="1"/>
    </xf>
    <xf numFmtId="0" fontId="5" fillId="25" borderId="55" xfId="0" applyFont="1" applyFill="1" applyBorder="1" applyAlignment="1">
      <alignment vertical="center" wrapText="1"/>
    </xf>
    <xf numFmtId="0" fontId="5" fillId="25" borderId="53" xfId="0" applyFont="1" applyFill="1" applyBorder="1" applyAlignment="1">
      <alignment vertical="top" wrapText="1"/>
    </xf>
    <xf numFmtId="0" fontId="5" fillId="25" borderId="14" xfId="0" applyFont="1" applyFill="1" applyBorder="1" applyAlignment="1">
      <alignment horizontal="center" vertical="center"/>
    </xf>
    <xf numFmtId="0" fontId="5" fillId="25" borderId="51" xfId="0" applyFont="1" applyFill="1" applyBorder="1" applyAlignment="1">
      <alignment vertical="center" wrapText="1"/>
    </xf>
    <xf numFmtId="0" fontId="9" fillId="25" borderId="54" xfId="0" applyFont="1" applyFill="1" applyBorder="1" applyAlignment="1">
      <alignment vertical="center" wrapText="1"/>
    </xf>
    <xf numFmtId="0" fontId="9" fillId="25" borderId="49" xfId="0" applyFont="1" applyFill="1" applyBorder="1" applyAlignment="1">
      <alignment vertical="center" wrapText="1"/>
    </xf>
    <xf numFmtId="0" fontId="9" fillId="25" borderId="47" xfId="0" applyFont="1" applyFill="1" applyBorder="1" applyAlignment="1">
      <alignment vertical="center" wrapText="1"/>
    </xf>
    <xf numFmtId="0" fontId="5" fillId="25" borderId="47" xfId="0" applyFont="1" applyFill="1" applyBorder="1" applyAlignment="1">
      <alignment vertical="center" wrapText="1"/>
    </xf>
    <xf numFmtId="0" fontId="5" fillId="25" borderId="56" xfId="0" applyFont="1" applyFill="1" applyBorder="1" applyAlignment="1">
      <alignment vertical="center" wrapText="1"/>
    </xf>
    <xf numFmtId="0" fontId="5" fillId="25" borderId="57" xfId="0" applyFont="1" applyFill="1" applyBorder="1" applyAlignment="1">
      <alignment vertical="center" wrapText="1"/>
    </xf>
    <xf numFmtId="0" fontId="5" fillId="25" borderId="48" xfId="0" applyFont="1" applyFill="1" applyBorder="1" applyAlignment="1">
      <alignment horizontal="left" vertical="center" wrapText="1"/>
    </xf>
    <xf numFmtId="0" fontId="5" fillId="25" borderId="54"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30" xfId="0" applyFont="1" applyFill="1" applyBorder="1" applyAlignment="1">
      <alignment vertical="center" wrapText="1"/>
    </xf>
    <xf numFmtId="0" fontId="9" fillId="25" borderId="58" xfId="0" applyFont="1" applyFill="1" applyBorder="1" applyAlignment="1">
      <alignment vertical="center" wrapText="1"/>
    </xf>
    <xf numFmtId="0" fontId="5" fillId="25" borderId="59" xfId="0" applyFont="1" applyFill="1" applyBorder="1" applyAlignment="1">
      <alignment vertical="center" wrapText="1"/>
    </xf>
    <xf numFmtId="0" fontId="5" fillId="25" borderId="17" xfId="0" applyFont="1" applyFill="1" applyBorder="1" applyAlignment="1">
      <alignment horizontal="left" vertical="center" wrapText="1"/>
    </xf>
    <xf numFmtId="0" fontId="9" fillId="25" borderId="48" xfId="0" applyFont="1" applyFill="1" applyBorder="1" applyAlignment="1">
      <alignment vertical="center" wrapText="1"/>
    </xf>
    <xf numFmtId="0" fontId="5" fillId="25" borderId="60" xfId="0" applyFont="1" applyFill="1" applyBorder="1" applyAlignment="1">
      <alignment horizontal="left" vertical="center" wrapText="1"/>
    </xf>
    <xf numFmtId="0" fontId="9" fillId="25" borderId="51" xfId="0" applyFont="1" applyFill="1" applyBorder="1" applyAlignment="1">
      <alignment vertical="center" wrapText="1"/>
    </xf>
    <xf numFmtId="0" fontId="5" fillId="25" borderId="61" xfId="0" applyFont="1" applyFill="1" applyBorder="1" applyAlignment="1">
      <alignment horizontal="left" vertical="center" wrapText="1"/>
    </xf>
    <xf numFmtId="0" fontId="5" fillId="25" borderId="60" xfId="0" applyFont="1" applyFill="1" applyBorder="1" applyAlignment="1">
      <alignment vertical="center" wrapText="1"/>
    </xf>
    <xf numFmtId="0" fontId="5" fillId="25" borderId="61" xfId="0" applyFont="1" applyFill="1" applyBorder="1" applyAlignment="1">
      <alignment vertical="center" wrapText="1"/>
    </xf>
    <xf numFmtId="0" fontId="5" fillId="24" borderId="0" xfId="0" applyFont="1" applyFill="1" applyAlignment="1">
      <alignment/>
    </xf>
    <xf numFmtId="0" fontId="5" fillId="25" borderId="0" xfId="64" applyFont="1" applyFill="1">
      <alignment/>
      <protection/>
    </xf>
    <xf numFmtId="0" fontId="5" fillId="25" borderId="0" xfId="64" applyFont="1" applyFill="1" applyAlignment="1">
      <alignment horizontal="center"/>
      <protection/>
    </xf>
    <xf numFmtId="0" fontId="5" fillId="0" borderId="0" xfId="64" applyFont="1">
      <alignment/>
      <protection/>
    </xf>
    <xf numFmtId="0" fontId="5" fillId="0" borderId="48" xfId="64" applyFont="1" applyBorder="1" applyAlignment="1">
      <alignment vertical="center"/>
      <protection/>
    </xf>
    <xf numFmtId="0" fontId="5" fillId="0" borderId="11" xfId="64" applyFont="1" applyBorder="1" applyAlignment="1">
      <alignment horizontal="center" vertical="center"/>
      <protection/>
    </xf>
    <xf numFmtId="0" fontId="5" fillId="0" borderId="16" xfId="64" applyFont="1" applyBorder="1" applyAlignment="1">
      <alignment horizontal="center" vertical="center"/>
      <protection/>
    </xf>
    <xf numFmtId="0" fontId="5" fillId="24" borderId="16" xfId="64" applyFont="1" applyFill="1" applyBorder="1" applyAlignment="1" applyProtection="1">
      <alignment horizontal="center" vertical="center"/>
      <protection locked="0"/>
    </xf>
    <xf numFmtId="0" fontId="5" fillId="0" borderId="12" xfId="64" applyFont="1" applyBorder="1" applyAlignment="1">
      <alignment horizontal="center" vertical="center"/>
      <protection/>
    </xf>
    <xf numFmtId="0" fontId="5" fillId="0" borderId="10" xfId="64" applyFont="1" applyBorder="1" applyAlignment="1">
      <alignment vertical="center"/>
      <protection/>
    </xf>
    <xf numFmtId="0" fontId="5" fillId="25" borderId="16" xfId="64" applyFont="1" applyFill="1" applyBorder="1" applyAlignment="1">
      <alignment horizontal="center" vertical="center"/>
      <protection/>
    </xf>
    <xf numFmtId="0" fontId="5" fillId="25" borderId="12" xfId="64" applyFont="1" applyFill="1" applyBorder="1" applyAlignment="1">
      <alignment horizontal="center" vertical="center"/>
      <protection/>
    </xf>
    <xf numFmtId="0" fontId="5" fillId="24" borderId="11" xfId="64" applyFont="1" applyFill="1" applyBorder="1" applyAlignment="1" applyProtection="1">
      <alignment horizontal="center" vertical="center"/>
      <protection locked="0"/>
    </xf>
    <xf numFmtId="0" fontId="5" fillId="0" borderId="14" xfId="64" applyFont="1" applyBorder="1" applyAlignment="1">
      <alignment horizontal="center" vertical="center"/>
      <protection/>
    </xf>
    <xf numFmtId="0" fontId="5" fillId="0" borderId="53" xfId="64" applyFont="1" applyBorder="1" applyAlignment="1">
      <alignment vertical="center"/>
      <protection/>
    </xf>
    <xf numFmtId="0" fontId="5" fillId="0" borderId="0" xfId="64" applyFont="1" applyAlignment="1">
      <alignment horizontal="center"/>
      <protection/>
    </xf>
    <xf numFmtId="0" fontId="5" fillId="0" borderId="0" xfId="63" applyFont="1">
      <alignment vertical="center"/>
      <protection/>
    </xf>
    <xf numFmtId="0" fontId="5" fillId="25" borderId="0" xfId="63" applyFont="1" applyFill="1" applyAlignment="1">
      <alignment horizontal="center"/>
      <protection/>
    </xf>
    <xf numFmtId="0" fontId="39" fillId="25" borderId="0" xfId="63" applyFont="1" applyFill="1" applyAlignment="1">
      <alignment horizontal="center" vertical="center"/>
      <protection/>
    </xf>
    <xf numFmtId="0" fontId="5" fillId="25" borderId="0" xfId="63" applyFont="1" applyFill="1">
      <alignment vertical="center"/>
      <protection/>
    </xf>
    <xf numFmtId="0" fontId="39" fillId="24" borderId="10" xfId="63" applyFont="1" applyFill="1" applyBorder="1" applyAlignment="1">
      <alignment horizontal="center" vertical="center" shrinkToFit="1"/>
      <protection/>
    </xf>
    <xf numFmtId="0" fontId="39" fillId="24" borderId="10" xfId="63" applyFont="1" applyFill="1" applyBorder="1" applyAlignment="1">
      <alignment vertical="center" shrinkToFit="1"/>
      <protection/>
    </xf>
    <xf numFmtId="0" fontId="5" fillId="0" borderId="10" xfId="63" applyFont="1" applyFill="1" applyBorder="1" applyAlignment="1">
      <alignment horizontal="center" vertical="center"/>
      <protection/>
    </xf>
    <xf numFmtId="0" fontId="5" fillId="0" borderId="10" xfId="63" applyFont="1" applyFill="1" applyBorder="1" applyAlignment="1">
      <alignment horizontal="left" vertical="top" wrapText="1"/>
      <protection/>
    </xf>
    <xf numFmtId="14" fontId="5" fillId="0" borderId="10" xfId="63" applyNumberFormat="1" applyFont="1" applyFill="1" applyBorder="1" applyAlignment="1">
      <alignment horizontal="center" vertical="center" shrinkToFit="1"/>
      <protection/>
    </xf>
    <xf numFmtId="0" fontId="5" fillId="0" borderId="10" xfId="63" applyFont="1" applyFill="1" applyBorder="1" applyAlignment="1">
      <alignment horizontal="center" vertical="center" wrapText="1" shrinkToFit="1"/>
      <protection/>
    </xf>
    <xf numFmtId="0" fontId="37" fillId="0"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5" fillId="0" borderId="0" xfId="63" applyFont="1" applyAlignment="1">
      <alignment horizontal="center"/>
      <protection/>
    </xf>
    <xf numFmtId="0" fontId="0" fillId="0" borderId="0" xfId="0" applyAlignme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29" fillId="0" borderId="0" xfId="0" applyFont="1" applyAlignment="1" applyProtection="1">
      <alignment vertical="center"/>
      <protection locked="0"/>
    </xf>
    <xf numFmtId="0" fontId="30" fillId="0" borderId="0" xfId="0" applyFont="1" applyAlignment="1" applyProtection="1">
      <alignment vertical="center"/>
      <protection locked="0"/>
    </xf>
    <xf numFmtId="0" fontId="0" fillId="0" borderId="0" xfId="0" applyFill="1" applyAlignment="1" applyProtection="1">
      <alignment/>
      <protection locked="0"/>
    </xf>
    <xf numFmtId="0" fontId="31" fillId="0" borderId="17" xfId="0" applyFont="1" applyFill="1" applyBorder="1" applyAlignment="1" applyProtection="1">
      <alignment horizontal="center" vertical="center"/>
      <protection locked="0"/>
    </xf>
    <xf numFmtId="0" fontId="31" fillId="5" borderId="17" xfId="0" applyFont="1" applyFill="1" applyBorder="1" applyAlignment="1" applyProtection="1">
      <alignment horizontal="center" vertical="center"/>
      <protection locked="0"/>
    </xf>
    <xf numFmtId="0" fontId="7" fillId="25" borderId="0" xfId="0" applyNumberFormat="1" applyFont="1" applyFill="1" applyBorder="1" applyAlignment="1" applyProtection="1">
      <alignment vertical="top" shrinkToFit="1"/>
      <protection hidden="1" locked="0"/>
    </xf>
    <xf numFmtId="0" fontId="5" fillId="25" borderId="0" xfId="0" applyFont="1" applyFill="1" applyAlignment="1" applyProtection="1">
      <alignment/>
      <protection locked="0"/>
    </xf>
    <xf numFmtId="0" fontId="5" fillId="25" borderId="0" xfId="0" applyFont="1" applyFill="1" applyAlignment="1" applyProtection="1">
      <alignment shrinkToFit="1"/>
      <protection hidden="1" locked="0"/>
    </xf>
    <xf numFmtId="0" fontId="35" fillId="24" borderId="10" xfId="0" applyFont="1" applyFill="1" applyBorder="1" applyAlignment="1" applyProtection="1">
      <alignment horizontal="center" vertical="center" shrinkToFit="1"/>
      <protection/>
    </xf>
    <xf numFmtId="0" fontId="5" fillId="24" borderId="62" xfId="64" applyFont="1" applyFill="1" applyBorder="1" applyAlignment="1" applyProtection="1">
      <alignment horizontal="left" vertical="center" wrapText="1"/>
      <protection locked="0"/>
    </xf>
    <xf numFmtId="0" fontId="5" fillId="24" borderId="55" xfId="64" applyFont="1" applyFill="1" applyBorder="1" applyAlignment="1" applyProtection="1">
      <alignment horizontal="left" vertical="center" wrapText="1"/>
      <protection locked="0"/>
    </xf>
    <xf numFmtId="0" fontId="5" fillId="24" borderId="63" xfId="64" applyFont="1" applyFill="1" applyBorder="1" applyAlignment="1" applyProtection="1">
      <alignment horizontal="left" vertical="center"/>
      <protection locked="0"/>
    </xf>
    <xf numFmtId="0" fontId="5" fillId="24" borderId="23" xfId="64" applyFont="1" applyFill="1" applyBorder="1" applyAlignment="1" applyProtection="1">
      <alignment horizontal="left" vertical="center"/>
      <protection locked="0"/>
    </xf>
    <xf numFmtId="0" fontId="5" fillId="24" borderId="22" xfId="64" applyFont="1" applyFill="1" applyBorder="1" applyAlignment="1" applyProtection="1">
      <alignment horizontal="left" vertical="center" wrapText="1"/>
      <protection locked="0"/>
    </xf>
    <xf numFmtId="0" fontId="5" fillId="0" borderId="31"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1" xfId="64" applyFont="1" applyBorder="1" applyAlignment="1">
      <alignment horizontal="center" vertical="center"/>
      <protection/>
    </xf>
    <xf numFmtId="0" fontId="5" fillId="24" borderId="11" xfId="64" applyFont="1" applyFill="1" applyBorder="1" applyAlignment="1" applyProtection="1">
      <alignment horizontal="right" vertical="center"/>
      <protection locked="0"/>
    </xf>
    <xf numFmtId="0" fontId="5" fillId="24" borderId="11" xfId="64" applyFont="1" applyFill="1" applyBorder="1" applyAlignment="1" applyProtection="1">
      <alignment horizontal="center" vertical="center" shrinkToFit="1"/>
      <protection locked="0"/>
    </xf>
    <xf numFmtId="0" fontId="5" fillId="24" borderId="14" xfId="64" applyFont="1" applyFill="1" applyBorder="1" applyAlignment="1" applyProtection="1">
      <alignment horizontal="center" vertical="center" shrinkToFit="1"/>
      <protection locked="0"/>
    </xf>
    <xf numFmtId="0" fontId="5" fillId="0" borderId="13" xfId="64" applyFont="1" applyFill="1" applyBorder="1" applyAlignment="1">
      <alignment horizontal="center" vertical="center" shrinkToFit="1"/>
      <protection/>
    </xf>
    <xf numFmtId="0" fontId="5" fillId="0" borderId="11" xfId="64" applyFont="1" applyFill="1" applyBorder="1" applyAlignment="1">
      <alignment horizontal="center" vertical="center" shrinkToFit="1"/>
      <protection/>
    </xf>
    <xf numFmtId="0" fontId="5" fillId="0" borderId="13"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49" fontId="5" fillId="24" borderId="13" xfId="64" applyNumberFormat="1" applyFont="1" applyFill="1" applyBorder="1" applyAlignment="1" applyProtection="1">
      <alignment horizontal="left" vertical="center"/>
      <protection locked="0"/>
    </xf>
    <xf numFmtId="49" fontId="5" fillId="24" borderId="11" xfId="64" applyNumberFormat="1" applyFont="1" applyFill="1" applyBorder="1" applyAlignment="1" applyProtection="1">
      <alignment horizontal="left" vertical="center"/>
      <protection locked="0"/>
    </xf>
    <xf numFmtId="49" fontId="5" fillId="24" borderId="14" xfId="64" applyNumberFormat="1" applyFont="1" applyFill="1" applyBorder="1" applyAlignment="1" applyProtection="1">
      <alignment horizontal="left" vertical="center"/>
      <protection locked="0"/>
    </xf>
    <xf numFmtId="0" fontId="5" fillId="24" borderId="13" xfId="64" applyFont="1" applyFill="1" applyBorder="1" applyAlignment="1" applyProtection="1">
      <alignment horizontal="left" vertical="center"/>
      <protection locked="0"/>
    </xf>
    <xf numFmtId="0" fontId="5" fillId="24" borderId="11" xfId="64" applyFont="1" applyFill="1" applyBorder="1" applyAlignment="1" applyProtection="1">
      <alignment horizontal="left" vertical="center"/>
      <protection locked="0"/>
    </xf>
    <xf numFmtId="0" fontId="5" fillId="24" borderId="14" xfId="64" applyFont="1" applyFill="1" applyBorder="1" applyAlignment="1" applyProtection="1">
      <alignment horizontal="left" vertical="center"/>
      <protection locked="0"/>
    </xf>
    <xf numFmtId="0" fontId="5" fillId="0" borderId="64" xfId="64" applyFont="1" applyBorder="1" applyAlignment="1">
      <alignment horizontal="center" vertical="center"/>
      <protection/>
    </xf>
    <xf numFmtId="0" fontId="5" fillId="0" borderId="48" xfId="64" applyFont="1" applyFill="1" applyBorder="1" applyAlignment="1">
      <alignment horizontal="left" vertical="center"/>
      <protection/>
    </xf>
    <xf numFmtId="0" fontId="5" fillId="0" borderId="53" xfId="64" applyFont="1" applyFill="1" applyBorder="1" applyAlignment="1">
      <alignment horizontal="left" vertical="center"/>
      <protection/>
    </xf>
    <xf numFmtId="0" fontId="5" fillId="24" borderId="16" xfId="64" applyFont="1" applyFill="1" applyBorder="1" applyAlignment="1" applyProtection="1">
      <alignment horizontal="left" vertical="center" shrinkToFit="1"/>
      <protection locked="0"/>
    </xf>
    <xf numFmtId="0" fontId="5" fillId="24" borderId="13" xfId="64" applyFont="1" applyFill="1" applyBorder="1" applyAlignment="1" applyProtection="1">
      <alignment horizontal="left" vertical="top" wrapText="1"/>
      <protection locked="0"/>
    </xf>
    <xf numFmtId="0" fontId="5" fillId="24" borderId="11" xfId="64" applyFont="1" applyFill="1" applyBorder="1" applyAlignment="1" applyProtection="1">
      <alignment horizontal="left" vertical="top" wrapText="1"/>
      <protection locked="0"/>
    </xf>
    <xf numFmtId="0" fontId="5" fillId="24" borderId="14" xfId="64" applyFont="1" applyFill="1" applyBorder="1" applyAlignment="1" applyProtection="1">
      <alignment horizontal="left" vertical="top" wrapText="1"/>
      <protection locked="0"/>
    </xf>
    <xf numFmtId="0" fontId="53" fillId="25" borderId="0" xfId="64" applyFont="1" applyFill="1" applyBorder="1" applyAlignment="1">
      <alignment horizontal="center" vertical="center"/>
      <protection/>
    </xf>
    <xf numFmtId="0" fontId="5" fillId="0" borderId="65" xfId="64" applyFont="1" applyBorder="1" applyAlignment="1">
      <alignment horizontal="center" vertical="center"/>
      <protection/>
    </xf>
    <xf numFmtId="0" fontId="5" fillId="24" borderId="66" xfId="64" applyFont="1" applyFill="1" applyBorder="1" applyAlignment="1" applyProtection="1">
      <alignment horizontal="left" vertical="center"/>
      <protection locked="0"/>
    </xf>
    <xf numFmtId="0" fontId="5" fillId="24" borderId="67" xfId="64" applyFont="1" applyFill="1" applyBorder="1" applyAlignment="1" applyProtection="1">
      <alignment horizontal="left" vertical="center"/>
      <protection locked="0"/>
    </xf>
    <xf numFmtId="0" fontId="5" fillId="24" borderId="68" xfId="64" applyFont="1" applyFill="1" applyBorder="1" applyAlignment="1" applyProtection="1">
      <alignment horizontal="left" vertical="center"/>
      <protection locked="0"/>
    </xf>
    <xf numFmtId="0" fontId="5" fillId="24" borderId="52" xfId="64" applyFont="1" applyFill="1" applyBorder="1" applyAlignment="1" applyProtection="1">
      <alignment horizontal="left" vertical="center"/>
      <protection locked="0"/>
    </xf>
    <xf numFmtId="0" fontId="5" fillId="0" borderId="50" xfId="64" applyFont="1" applyFill="1" applyBorder="1" applyAlignment="1">
      <alignment horizontal="left" vertical="center"/>
      <protection/>
    </xf>
    <xf numFmtId="0" fontId="5" fillId="24" borderId="13" xfId="64" applyFont="1" applyFill="1" applyBorder="1" applyAlignment="1" applyProtection="1">
      <alignment horizontal="left" vertical="center" shrinkToFit="1"/>
      <protection locked="0"/>
    </xf>
    <xf numFmtId="0" fontId="5" fillId="24" borderId="11" xfId="64" applyFont="1" applyFill="1" applyBorder="1" applyAlignment="1" applyProtection="1">
      <alignment horizontal="left" vertical="center" shrinkToFit="1"/>
      <protection locked="0"/>
    </xf>
    <xf numFmtId="0" fontId="5" fillId="24" borderId="14" xfId="64" applyFont="1" applyFill="1" applyBorder="1" applyAlignment="1" applyProtection="1">
      <alignment horizontal="left" vertical="center" shrinkToFit="1"/>
      <protection locked="0"/>
    </xf>
    <xf numFmtId="0" fontId="33" fillId="0" borderId="11" xfId="62" applyFont="1" applyBorder="1" applyAlignment="1">
      <alignment horizontal="left" vertical="center"/>
      <protection/>
    </xf>
    <xf numFmtId="0" fontId="35" fillId="0" borderId="16" xfId="62" applyFont="1" applyBorder="1" applyAlignment="1">
      <alignment horizontal="left" vertical="center"/>
      <protection/>
    </xf>
    <xf numFmtId="0" fontId="35" fillId="0" borderId="0" xfId="62" applyFont="1" applyAlignment="1">
      <alignment horizontal="left" vertical="center"/>
      <protection/>
    </xf>
    <xf numFmtId="0" fontId="35" fillId="0" borderId="62" xfId="62" applyFont="1" applyBorder="1" applyAlignment="1">
      <alignment horizontal="left" vertical="center"/>
      <protection/>
    </xf>
    <xf numFmtId="0" fontId="39" fillId="25" borderId="0" xfId="0" applyFont="1" applyFill="1" applyAlignment="1" applyProtection="1">
      <alignment horizontal="left" vertical="center" wrapText="1"/>
      <protection hidden="1"/>
    </xf>
    <xf numFmtId="0" fontId="5" fillId="25" borderId="15" xfId="0" applyFont="1" applyFill="1" applyBorder="1" applyAlignment="1" applyProtection="1">
      <alignment vertical="top" wrapText="1"/>
      <protection locked="0"/>
    </xf>
    <xf numFmtId="0" fontId="5" fillId="25" borderId="16" xfId="0" applyFont="1" applyFill="1" applyBorder="1" applyAlignment="1" applyProtection="1">
      <alignment vertical="top" wrapText="1"/>
      <protection locked="0"/>
    </xf>
    <xf numFmtId="0" fontId="5" fillId="25" borderId="12" xfId="0" applyFont="1" applyFill="1" applyBorder="1" applyAlignment="1" applyProtection="1">
      <alignment vertical="top" wrapText="1"/>
      <protection locked="0"/>
    </xf>
    <xf numFmtId="0" fontId="5" fillId="25" borderId="69" xfId="0" applyFont="1" applyFill="1" applyBorder="1" applyAlignment="1" applyProtection="1">
      <alignment vertical="top" wrapText="1"/>
      <protection locked="0"/>
    </xf>
    <xf numFmtId="0" fontId="5" fillId="25" borderId="0" xfId="0" applyFont="1" applyFill="1" applyBorder="1" applyAlignment="1" applyProtection="1">
      <alignment vertical="top" wrapText="1"/>
      <protection locked="0"/>
    </xf>
    <xf numFmtId="0" fontId="5" fillId="25" borderId="70"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55" xfId="0" applyBorder="1" applyAlignment="1" applyProtection="1">
      <alignment vertical="top" wrapText="1"/>
      <protection locked="0"/>
    </xf>
    <xf numFmtId="0" fontId="5" fillId="25" borderId="71" xfId="0" applyFont="1" applyFill="1" applyBorder="1" applyAlignment="1" applyProtection="1">
      <alignment horizontal="center" vertical="center" shrinkToFit="1"/>
      <protection hidden="1" locked="0"/>
    </xf>
    <xf numFmtId="0" fontId="5" fillId="25" borderId="72" xfId="0" applyFont="1" applyFill="1" applyBorder="1" applyAlignment="1" applyProtection="1">
      <alignment horizontal="center" vertical="center" shrinkToFit="1"/>
      <protection hidden="1" locked="0"/>
    </xf>
    <xf numFmtId="0" fontId="33" fillId="25" borderId="0" xfId="0" applyFont="1" applyFill="1" applyAlignment="1" applyProtection="1">
      <alignment horizontal="center" vertical="center" shrinkToFit="1"/>
      <protection hidden="1"/>
    </xf>
    <xf numFmtId="0" fontId="5" fillId="25" borderId="24" xfId="0" applyFont="1" applyFill="1" applyBorder="1" applyAlignment="1" applyProtection="1">
      <alignment horizontal="center" vertical="center" shrinkToFit="1"/>
      <protection hidden="1" locked="0"/>
    </xf>
    <xf numFmtId="0" fontId="5" fillId="25" borderId="17" xfId="0" applyFont="1" applyFill="1" applyBorder="1" applyAlignment="1" applyProtection="1">
      <alignment horizontal="center" vertical="center" shrinkToFit="1"/>
      <protection hidden="1" locked="0"/>
    </xf>
    <xf numFmtId="0" fontId="5" fillId="25" borderId="73" xfId="0" applyFont="1" applyFill="1" applyBorder="1" applyAlignment="1" applyProtection="1">
      <alignment horizontal="center" vertical="center" shrinkToFit="1"/>
      <protection hidden="1" locked="0"/>
    </xf>
    <xf numFmtId="0" fontId="5" fillId="25" borderId="30" xfId="0" applyFont="1" applyFill="1" applyBorder="1" applyAlignment="1" applyProtection="1">
      <alignment horizontal="center" vertical="center" shrinkToFit="1"/>
      <protection hidden="1" locked="0"/>
    </xf>
    <xf numFmtId="0" fontId="10" fillId="25" borderId="15" xfId="0" applyFont="1" applyFill="1" applyBorder="1" applyAlignment="1">
      <alignment horizontal="left" vertical="top" wrapText="1"/>
    </xf>
    <xf numFmtId="0" fontId="5" fillId="25" borderId="12" xfId="0" applyFont="1" applyFill="1" applyBorder="1" applyAlignment="1">
      <alignment horizontal="left" vertical="top" wrapText="1"/>
    </xf>
    <xf numFmtId="0" fontId="5" fillId="25" borderId="69" xfId="0" applyFont="1" applyFill="1" applyBorder="1" applyAlignment="1">
      <alignment horizontal="left" vertical="top" wrapText="1"/>
    </xf>
    <xf numFmtId="0" fontId="5" fillId="25" borderId="70" xfId="0" applyFont="1" applyFill="1" applyBorder="1" applyAlignment="1">
      <alignment horizontal="left" vertical="top" wrapText="1"/>
    </xf>
    <xf numFmtId="0" fontId="5" fillId="25" borderId="22" xfId="0" applyFont="1" applyFill="1" applyBorder="1" applyAlignment="1">
      <alignment horizontal="left" vertical="top" wrapText="1"/>
    </xf>
    <xf numFmtId="0" fontId="5" fillId="25" borderId="55" xfId="0" applyFont="1" applyFill="1" applyBorder="1" applyAlignment="1">
      <alignment horizontal="left" vertical="top" wrapText="1"/>
    </xf>
    <xf numFmtId="0" fontId="5" fillId="25" borderId="22" xfId="0" applyFont="1" applyFill="1" applyBorder="1" applyAlignment="1" applyProtection="1">
      <alignment vertical="top" wrapText="1"/>
      <protection locked="0"/>
    </xf>
    <xf numFmtId="0" fontId="5" fillId="25" borderId="62" xfId="0" applyFont="1" applyFill="1" applyBorder="1" applyAlignment="1" applyProtection="1">
      <alignment vertical="top" wrapText="1"/>
      <protection locked="0"/>
    </xf>
    <xf numFmtId="0" fontId="5" fillId="25" borderId="55" xfId="0" applyFont="1" applyFill="1" applyBorder="1" applyAlignment="1" applyProtection="1">
      <alignment vertical="top" wrapText="1"/>
      <protection locked="0"/>
    </xf>
    <xf numFmtId="0" fontId="5" fillId="24" borderId="13"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4" xfId="0" applyFont="1" applyFill="1" applyBorder="1" applyAlignment="1">
      <alignment horizontal="center" vertical="center"/>
    </xf>
    <xf numFmtId="0" fontId="10" fillId="25" borderId="69" xfId="0" applyFont="1" applyFill="1" applyBorder="1" applyAlignment="1">
      <alignment horizontal="left" vertical="top" wrapText="1"/>
    </xf>
    <xf numFmtId="0" fontId="4" fillId="24" borderId="13" xfId="0" applyFont="1" applyFill="1" applyBorder="1" applyAlignment="1" applyProtection="1">
      <alignment horizontal="center" vertical="center" shrinkToFit="1"/>
      <protection/>
    </xf>
    <xf numFmtId="0" fontId="4" fillId="24" borderId="11" xfId="0" applyFont="1" applyFill="1" applyBorder="1" applyAlignment="1" applyProtection="1">
      <alignment horizontal="center" vertical="center" shrinkToFit="1"/>
      <protection/>
    </xf>
    <xf numFmtId="0" fontId="4" fillId="24" borderId="13"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0" fillId="25" borderId="12" xfId="0" applyFill="1" applyBorder="1" applyAlignment="1" applyProtection="1">
      <alignment vertical="top" wrapText="1"/>
      <protection locked="0"/>
    </xf>
    <xf numFmtId="0" fontId="5" fillId="25" borderId="0" xfId="0" applyFont="1" applyFill="1" applyAlignment="1" applyProtection="1">
      <alignment vertical="top" wrapText="1"/>
      <protection locked="0"/>
    </xf>
    <xf numFmtId="0" fontId="0" fillId="25" borderId="70" xfId="0" applyFill="1" applyBorder="1" applyAlignment="1" applyProtection="1">
      <alignment vertical="top" wrapText="1"/>
      <protection locked="0"/>
    </xf>
    <xf numFmtId="0" fontId="0" fillId="25" borderId="55" xfId="0" applyFill="1" applyBorder="1" applyAlignment="1" applyProtection="1">
      <alignment vertical="top" wrapText="1"/>
      <protection locked="0"/>
    </xf>
    <xf numFmtId="0" fontId="4" fillId="24" borderId="13" xfId="0" applyFont="1" applyFill="1" applyBorder="1" applyAlignment="1">
      <alignment horizontal="left" vertical="center"/>
    </xf>
    <xf numFmtId="0" fontId="4" fillId="24" borderId="11" xfId="0" applyFont="1" applyFill="1" applyBorder="1" applyAlignment="1">
      <alignment horizontal="left" vertical="center"/>
    </xf>
    <xf numFmtId="0" fontId="4" fillId="24" borderId="14" xfId="0" applyFont="1" applyFill="1" applyBorder="1" applyAlignment="1">
      <alignment horizontal="left" vertical="center"/>
    </xf>
    <xf numFmtId="0" fontId="5" fillId="24" borderId="12" xfId="0" applyFont="1" applyFill="1" applyBorder="1" applyAlignment="1">
      <alignment horizontal="center" vertical="center"/>
    </xf>
    <xf numFmtId="0" fontId="10" fillId="25"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4" fillId="25" borderId="15" xfId="0" applyFont="1" applyFill="1" applyBorder="1" applyAlignment="1" applyProtection="1">
      <alignment horizontal="center" vertical="center" wrapText="1"/>
      <protection/>
    </xf>
    <xf numFmtId="0" fontId="4" fillId="25" borderId="12" xfId="0" applyFont="1" applyFill="1" applyBorder="1" applyAlignment="1" applyProtection="1">
      <alignment horizontal="center" vertical="center" wrapText="1"/>
      <protection/>
    </xf>
    <xf numFmtId="0" fontId="4" fillId="25" borderId="69" xfId="0" applyFont="1" applyFill="1" applyBorder="1" applyAlignment="1" applyProtection="1">
      <alignment horizontal="center" vertical="center" wrapText="1"/>
      <protection/>
    </xf>
    <xf numFmtId="0" fontId="4" fillId="25" borderId="70" xfId="0" applyFont="1" applyFill="1" applyBorder="1" applyAlignment="1" applyProtection="1">
      <alignment horizontal="center" vertical="center" wrapText="1"/>
      <protection/>
    </xf>
    <xf numFmtId="0" fontId="4" fillId="25" borderId="63" xfId="0" applyFont="1" applyFill="1" applyBorder="1" applyAlignment="1" applyProtection="1">
      <alignment horizontal="center" vertical="center"/>
      <protection/>
    </xf>
    <xf numFmtId="0" fontId="5" fillId="25" borderId="23" xfId="0" applyFont="1" applyFill="1" applyBorder="1" applyAlignment="1">
      <alignment horizontal="center" vertical="center"/>
    </xf>
    <xf numFmtId="0" fontId="5" fillId="25" borderId="66" xfId="0" applyFont="1" applyFill="1" applyBorder="1" applyAlignment="1">
      <alignment horizontal="center" vertical="center"/>
    </xf>
    <xf numFmtId="0" fontId="4" fillId="25" borderId="16" xfId="0" applyFont="1" applyFill="1" applyBorder="1" applyAlignment="1" applyProtection="1">
      <alignment horizontal="center" vertical="center" wrapText="1"/>
      <protection/>
    </xf>
    <xf numFmtId="0" fontId="4" fillId="25" borderId="0" xfId="0" applyFont="1" applyFill="1" applyBorder="1" applyAlignment="1" applyProtection="1">
      <alignment horizontal="center" vertical="center" wrapText="1"/>
      <protection/>
    </xf>
    <xf numFmtId="0" fontId="5" fillId="25" borderId="23" xfId="0" applyFont="1" applyFill="1" applyBorder="1" applyAlignment="1">
      <alignment horizontal="center"/>
    </xf>
    <xf numFmtId="0" fontId="5" fillId="25" borderId="66" xfId="0" applyFont="1" applyFill="1" applyBorder="1" applyAlignment="1">
      <alignment horizontal="center"/>
    </xf>
    <xf numFmtId="0" fontId="4" fillId="25" borderId="15" xfId="0" applyFont="1" applyFill="1" applyBorder="1" applyAlignment="1" applyProtection="1">
      <alignment horizontal="center" vertical="center"/>
      <protection/>
    </xf>
    <xf numFmtId="0" fontId="5" fillId="25" borderId="16" xfId="0" applyFont="1" applyFill="1" applyBorder="1" applyAlignment="1">
      <alignment horizontal="center"/>
    </xf>
    <xf numFmtId="0" fontId="5" fillId="25" borderId="12" xfId="0" applyFont="1" applyFill="1" applyBorder="1" applyAlignment="1">
      <alignment horizontal="center"/>
    </xf>
    <xf numFmtId="0" fontId="5" fillId="25" borderId="69" xfId="0" applyFont="1" applyFill="1" applyBorder="1" applyAlignment="1">
      <alignment horizontal="center"/>
    </xf>
    <xf numFmtId="0" fontId="5" fillId="25" borderId="0" xfId="0" applyFont="1" applyFill="1" applyBorder="1" applyAlignment="1">
      <alignment horizontal="center"/>
    </xf>
    <xf numFmtId="0" fontId="5" fillId="25" borderId="70" xfId="0" applyFont="1" applyFill="1" applyBorder="1" applyAlignment="1">
      <alignment horizontal="center"/>
    </xf>
    <xf numFmtId="0" fontId="10" fillId="25" borderId="12" xfId="0" applyFont="1" applyFill="1" applyBorder="1" applyAlignment="1">
      <alignment horizontal="left" vertical="top" wrapText="1"/>
    </xf>
    <xf numFmtId="0" fontId="10" fillId="25" borderId="70" xfId="0" applyFont="1" applyFill="1" applyBorder="1" applyAlignment="1">
      <alignment horizontal="left" vertical="top" wrapText="1"/>
    </xf>
    <xf numFmtId="0" fontId="10" fillId="25" borderId="22" xfId="0" applyFont="1" applyFill="1" applyBorder="1" applyAlignment="1">
      <alignment horizontal="left" vertical="top" wrapText="1"/>
    </xf>
    <xf numFmtId="0" fontId="10" fillId="25" borderId="55" xfId="0" applyFont="1" applyFill="1" applyBorder="1" applyAlignment="1">
      <alignment horizontal="left" vertical="top" wrapText="1"/>
    </xf>
    <xf numFmtId="0" fontId="4" fillId="24" borderId="13"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4" xfId="0" applyFont="1" applyFill="1" applyBorder="1" applyAlignment="1">
      <alignment horizontal="center" vertical="center"/>
    </xf>
    <xf numFmtId="0" fontId="33" fillId="25" borderId="18" xfId="0" applyFont="1" applyFill="1" applyBorder="1" applyAlignment="1" applyProtection="1">
      <alignment horizontal="center" vertical="center" shrinkToFit="1"/>
      <protection hidden="1"/>
    </xf>
    <xf numFmtId="0" fontId="33" fillId="25" borderId="19" xfId="0" applyFont="1" applyFill="1" applyBorder="1" applyAlignment="1" applyProtection="1">
      <alignment horizontal="center" vertical="center" shrinkToFit="1"/>
      <protection hidden="1"/>
    </xf>
    <xf numFmtId="0" fontId="32" fillId="25" borderId="0" xfId="0" applyFont="1" applyFill="1" applyAlignment="1" applyProtection="1">
      <alignment horizontal="center" vertical="center" wrapText="1"/>
      <protection hidden="1"/>
    </xf>
    <xf numFmtId="0" fontId="32" fillId="25" borderId="74" xfId="0" applyFont="1" applyFill="1" applyBorder="1" applyAlignment="1" applyProtection="1">
      <alignment horizontal="center" vertical="center" wrapText="1"/>
      <protection hidden="1"/>
    </xf>
    <xf numFmtId="0" fontId="33" fillId="25" borderId="75" xfId="0" applyFont="1" applyFill="1" applyBorder="1" applyAlignment="1" applyProtection="1">
      <alignment horizontal="center" vertical="center" shrinkToFit="1"/>
      <protection hidden="1"/>
    </xf>
    <xf numFmtId="0" fontId="33" fillId="25" borderId="76" xfId="0" applyFont="1" applyFill="1" applyBorder="1" applyAlignment="1" applyProtection="1">
      <alignment horizontal="center" vertical="center" shrinkToFit="1"/>
      <protection hidden="1"/>
    </xf>
    <xf numFmtId="0" fontId="33" fillId="25" borderId="26" xfId="0" applyFont="1" applyFill="1" applyBorder="1" applyAlignment="1" applyProtection="1">
      <alignment horizontal="center" vertical="center" shrinkToFit="1"/>
      <protection hidden="1"/>
    </xf>
    <xf numFmtId="0" fontId="33" fillId="25" borderId="77" xfId="0" applyFont="1" applyFill="1" applyBorder="1" applyAlignment="1" applyProtection="1">
      <alignment horizontal="center" vertical="center" shrinkToFit="1"/>
      <protection hidden="1"/>
    </xf>
    <xf numFmtId="0" fontId="33" fillId="25" borderId="78" xfId="0" applyFont="1" applyFill="1" applyBorder="1" applyAlignment="1" applyProtection="1">
      <alignment horizontal="center" vertical="center" shrinkToFit="1"/>
      <protection hidden="1"/>
    </xf>
    <xf numFmtId="0" fontId="33" fillId="25" borderId="79" xfId="0" applyFont="1" applyFill="1" applyBorder="1" applyAlignment="1" applyProtection="1">
      <alignment horizontal="center" vertical="center" shrinkToFit="1"/>
      <protection hidden="1"/>
    </xf>
    <xf numFmtId="0" fontId="33" fillId="25" borderId="17" xfId="0" applyFont="1" applyFill="1" applyBorder="1" applyAlignment="1" applyProtection="1">
      <alignment horizontal="center" vertical="center" shrinkToFit="1"/>
      <protection hidden="1"/>
    </xf>
    <xf numFmtId="0" fontId="33" fillId="25" borderId="31" xfId="0" applyFont="1" applyFill="1" applyBorder="1" applyAlignment="1" applyProtection="1">
      <alignment horizontal="center" vertical="center" shrinkToFit="1"/>
      <protection hidden="1"/>
    </xf>
    <xf numFmtId="0" fontId="33" fillId="25" borderId="80" xfId="0" applyFont="1" applyFill="1" applyBorder="1" applyAlignment="1" applyProtection="1">
      <alignment horizontal="center" vertical="center" shrinkToFit="1"/>
      <protection hidden="1"/>
    </xf>
    <xf numFmtId="0" fontId="33" fillId="25" borderId="30" xfId="0" applyFont="1" applyFill="1" applyBorder="1" applyAlignment="1" applyProtection="1">
      <alignment horizontal="center" vertical="center" shrinkToFit="1"/>
      <protection hidden="1"/>
    </xf>
    <xf numFmtId="0" fontId="33" fillId="25" borderId="29" xfId="0" applyFont="1" applyFill="1" applyBorder="1" applyAlignment="1" applyProtection="1">
      <alignment horizontal="center" vertical="center" shrinkToFit="1"/>
      <protection hidden="1"/>
    </xf>
    <xf numFmtId="0" fontId="33" fillId="25" borderId="0" xfId="0" applyFont="1" applyFill="1" applyBorder="1" applyAlignment="1" applyProtection="1">
      <alignment horizontal="center" vertical="center" shrinkToFit="1"/>
      <protection hidden="1" locked="0"/>
    </xf>
    <xf numFmtId="0" fontId="33" fillId="25" borderId="72" xfId="0" applyFont="1" applyFill="1" applyBorder="1" applyAlignment="1" applyProtection="1">
      <alignment horizontal="center" vertical="center" shrinkToFit="1"/>
      <protection hidden="1"/>
    </xf>
    <xf numFmtId="0" fontId="33" fillId="25" borderId="81" xfId="0" applyFont="1" applyFill="1" applyBorder="1" applyAlignment="1" applyProtection="1">
      <alignment horizontal="center" vertical="center" shrinkToFit="1"/>
      <protection hidden="1"/>
    </xf>
    <xf numFmtId="0" fontId="33" fillId="25" borderId="82" xfId="0" applyFont="1" applyFill="1" applyBorder="1" applyAlignment="1" applyProtection="1">
      <alignment horizontal="center" vertical="center" shrinkToFit="1"/>
      <protection hidden="1"/>
    </xf>
    <xf numFmtId="0" fontId="33" fillId="25" borderId="83" xfId="0" applyFont="1" applyFill="1" applyBorder="1" applyAlignment="1" applyProtection="1">
      <alignment horizontal="center" vertical="center" shrinkToFit="1"/>
      <protection hidden="1"/>
    </xf>
    <xf numFmtId="0" fontId="33" fillId="25" borderId="84" xfId="0" applyFont="1" applyFill="1" applyBorder="1" applyAlignment="1" applyProtection="1">
      <alignment horizontal="center" vertical="center" shrinkToFit="1"/>
      <protection hidden="1"/>
    </xf>
    <xf numFmtId="0" fontId="33" fillId="25" borderId="85" xfId="0" applyFont="1" applyFill="1" applyBorder="1" applyAlignment="1" applyProtection="1">
      <alignment horizontal="center" vertical="center" shrinkToFit="1"/>
      <protection hidden="1"/>
    </xf>
    <xf numFmtId="0" fontId="33" fillId="25" borderId="86" xfId="0" applyFont="1" applyFill="1" applyBorder="1" applyAlignment="1" applyProtection="1">
      <alignment horizontal="center" vertical="center" shrinkToFit="1"/>
      <protection hidden="1"/>
    </xf>
    <xf numFmtId="0" fontId="5" fillId="25" borderId="25" xfId="0" applyFont="1" applyFill="1" applyBorder="1" applyAlignment="1" applyProtection="1">
      <alignment horizontal="center" vertical="center" shrinkToFit="1"/>
      <protection hidden="1" locked="0"/>
    </xf>
    <xf numFmtId="0" fontId="5" fillId="25" borderId="27" xfId="0" applyFont="1" applyFill="1" applyBorder="1" applyAlignment="1" applyProtection="1">
      <alignment horizontal="center" vertical="center" shrinkToFit="1"/>
      <protection hidden="1" locked="0"/>
    </xf>
    <xf numFmtId="0" fontId="5" fillId="25" borderId="29" xfId="0" applyFont="1" applyFill="1" applyBorder="1" applyAlignment="1" applyProtection="1">
      <alignment horizontal="center" vertical="center" shrinkToFit="1"/>
      <protection hidden="1" locked="0"/>
    </xf>
    <xf numFmtId="0" fontId="5" fillId="25" borderId="87" xfId="0" applyFont="1" applyFill="1" applyBorder="1" applyAlignment="1" applyProtection="1">
      <alignment horizontal="center" vertical="center" shrinkToFit="1"/>
      <protection hidden="1" locked="0"/>
    </xf>
    <xf numFmtId="0" fontId="5" fillId="25" borderId="81" xfId="0" applyFont="1" applyFill="1" applyBorder="1" applyAlignment="1" applyProtection="1">
      <alignment horizontal="center" vertical="center" shrinkToFit="1"/>
      <protection hidden="1" locked="0"/>
    </xf>
    <xf numFmtId="0" fontId="34" fillId="25" borderId="88" xfId="0" applyFont="1" applyFill="1" applyBorder="1" applyAlignment="1" applyProtection="1">
      <alignment horizontal="center" vertical="center"/>
      <protection locked="0"/>
    </xf>
    <xf numFmtId="0" fontId="34" fillId="25" borderId="89" xfId="0" applyFont="1" applyFill="1" applyBorder="1" applyAlignment="1" applyProtection="1">
      <alignment horizontal="center" vertical="center"/>
      <protection locked="0"/>
    </xf>
    <xf numFmtId="0" fontId="34" fillId="25" borderId="90" xfId="0" applyFont="1" applyFill="1" applyBorder="1" applyAlignment="1" applyProtection="1">
      <alignment horizontal="center" vertical="center"/>
      <protection locked="0"/>
    </xf>
    <xf numFmtId="0" fontId="34" fillId="25" borderId="91" xfId="0" applyFont="1" applyFill="1" applyBorder="1" applyAlignment="1" applyProtection="1">
      <alignment horizontal="center" vertical="center"/>
      <protection locked="0"/>
    </xf>
    <xf numFmtId="0" fontId="34" fillId="25" borderId="74" xfId="0" applyFont="1" applyFill="1" applyBorder="1" applyAlignment="1" applyProtection="1">
      <alignment horizontal="center" vertical="center"/>
      <protection locked="0"/>
    </xf>
    <xf numFmtId="0" fontId="34" fillId="25" borderId="92" xfId="0" applyFont="1" applyFill="1" applyBorder="1" applyAlignment="1" applyProtection="1">
      <alignment horizontal="center" vertical="center"/>
      <protection locked="0"/>
    </xf>
    <xf numFmtId="0" fontId="5" fillId="25" borderId="93" xfId="0" applyFont="1" applyFill="1" applyBorder="1" applyAlignment="1" applyProtection="1">
      <alignment horizontal="center" vertical="center" shrinkToFit="1"/>
      <protection hidden="1" locked="0"/>
    </xf>
    <xf numFmtId="0" fontId="5" fillId="25" borderId="94" xfId="0" applyFont="1" applyFill="1" applyBorder="1" applyAlignment="1" applyProtection="1">
      <alignment horizontal="center" vertical="center" shrinkToFit="1"/>
      <protection hidden="1" locked="0"/>
    </xf>
    <xf numFmtId="0" fontId="5" fillId="25" borderId="95" xfId="0" applyFont="1" applyFill="1" applyBorder="1" applyAlignment="1" applyProtection="1">
      <alignment horizontal="center" vertical="center"/>
      <protection locked="0"/>
    </xf>
    <xf numFmtId="0" fontId="5" fillId="25" borderId="96" xfId="0" applyFont="1" applyFill="1" applyBorder="1" applyAlignment="1" applyProtection="1">
      <alignment horizontal="center" vertical="center"/>
      <protection locked="0"/>
    </xf>
    <xf numFmtId="0" fontId="5" fillId="25" borderId="93" xfId="0" applyFont="1" applyFill="1" applyBorder="1" applyAlignment="1" applyProtection="1">
      <alignment horizontal="center" vertical="center"/>
      <protection locked="0"/>
    </xf>
    <xf numFmtId="0" fontId="5" fillId="25" borderId="94" xfId="0" applyFont="1" applyFill="1" applyBorder="1" applyAlignment="1" applyProtection="1">
      <alignment horizontal="center" vertical="center"/>
      <protection locked="0"/>
    </xf>
    <xf numFmtId="0" fontId="5" fillId="25" borderId="62" xfId="0" applyFont="1" applyFill="1" applyBorder="1" applyAlignment="1">
      <alignment horizontal="right" vertical="center"/>
    </xf>
    <xf numFmtId="0" fontId="55" fillId="25" borderId="62" xfId="0" applyFont="1" applyFill="1" applyBorder="1" applyAlignment="1" applyProtection="1">
      <alignment horizontal="left" vertical="center" shrinkToFit="1"/>
      <protection/>
    </xf>
    <xf numFmtId="0" fontId="35" fillId="24" borderId="13" xfId="0" applyFont="1" applyFill="1" applyBorder="1" applyAlignment="1" applyProtection="1">
      <alignment horizontal="center" vertical="center" shrinkToFit="1"/>
      <protection/>
    </xf>
    <xf numFmtId="0" fontId="35" fillId="24" borderId="11" xfId="0" applyFont="1" applyFill="1" applyBorder="1" applyAlignment="1" applyProtection="1">
      <alignment horizontal="center" vertical="center" shrinkToFit="1"/>
      <protection/>
    </xf>
    <xf numFmtId="0" fontId="5" fillId="25" borderId="15"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62" xfId="0" applyFont="1" applyFill="1" applyBorder="1" applyAlignment="1">
      <alignment horizontal="center" vertical="center"/>
    </xf>
    <xf numFmtId="0" fontId="5" fillId="25" borderId="55" xfId="0" applyFont="1" applyFill="1" applyBorder="1" applyAlignment="1">
      <alignment horizontal="center" vertical="center"/>
    </xf>
    <xf numFmtId="0" fontId="39" fillId="24" borderId="13" xfId="0" applyFont="1" applyFill="1" applyBorder="1" applyAlignment="1" applyProtection="1">
      <alignment horizontal="left" vertical="center" shrinkToFit="1"/>
      <protection/>
    </xf>
    <xf numFmtId="0" fontId="39" fillId="24" borderId="11" xfId="0" applyFont="1" applyFill="1" applyBorder="1" applyAlignment="1" applyProtection="1">
      <alignment horizontal="left" vertical="center" shrinkToFit="1"/>
      <protection/>
    </xf>
    <xf numFmtId="0" fontId="39" fillId="24" borderId="14" xfId="0" applyFont="1" applyFill="1" applyBorder="1" applyAlignment="1" applyProtection="1">
      <alignment horizontal="left" vertical="center" shrinkToFit="1"/>
      <protection/>
    </xf>
    <xf numFmtId="0" fontId="39" fillId="24" borderId="13" xfId="0" applyFont="1" applyFill="1" applyBorder="1" applyAlignment="1">
      <alignment horizontal="left" vertical="center"/>
    </xf>
    <xf numFmtId="0" fontId="39" fillId="24" borderId="11" xfId="0" applyFont="1" applyFill="1" applyBorder="1" applyAlignment="1">
      <alignment horizontal="left" vertical="center"/>
    </xf>
    <xf numFmtId="0" fontId="39" fillId="24" borderId="14" xfId="0" applyFont="1" applyFill="1" applyBorder="1" applyAlignment="1">
      <alignment horizontal="left" vertical="center"/>
    </xf>
    <xf numFmtId="0" fontId="38" fillId="25" borderId="0" xfId="0" applyNumberFormat="1" applyFont="1" applyFill="1" applyAlignment="1" applyProtection="1">
      <alignment horizontal="left" vertical="center" shrinkToFit="1"/>
      <protection hidden="1"/>
    </xf>
    <xf numFmtId="0" fontId="37" fillId="25" borderId="0" xfId="0" applyFont="1" applyFill="1" applyAlignment="1">
      <alignment horizontal="right" vertical="center" shrinkToFit="1"/>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shrinkToFit="1"/>
    </xf>
    <xf numFmtId="0" fontId="29" fillId="24" borderId="97" xfId="61" applyFont="1" applyFill="1" applyBorder="1" applyAlignment="1">
      <alignment horizontal="center" vertical="center" shrinkToFit="1"/>
      <protection/>
    </xf>
    <xf numFmtId="0" fontId="29" fillId="24" borderId="64" xfId="61" applyFont="1" applyFill="1" applyBorder="1" applyAlignment="1">
      <alignment horizontal="center" vertical="center" shrinkToFit="1"/>
      <protection/>
    </xf>
    <xf numFmtId="0" fontId="29" fillId="24" borderId="98" xfId="61" applyFont="1" applyFill="1" applyBorder="1" applyAlignment="1">
      <alignment horizontal="center" vertical="center" shrinkToFit="1"/>
      <protection/>
    </xf>
    <xf numFmtId="0" fontId="29" fillId="24" borderId="71" xfId="61" applyFont="1" applyFill="1" applyBorder="1" applyAlignment="1">
      <alignment horizontal="center" vertical="center" shrinkToFit="1"/>
      <protection/>
    </xf>
    <xf numFmtId="0" fontId="29" fillId="24" borderId="72" xfId="61" applyFont="1" applyFill="1" applyBorder="1" applyAlignment="1">
      <alignment horizontal="center" vertical="center" shrinkToFit="1"/>
      <protection/>
    </xf>
    <xf numFmtId="0" fontId="47" fillId="24" borderId="99" xfId="61" applyFont="1" applyFill="1" applyBorder="1" applyAlignment="1">
      <alignment horizontal="center" vertical="center"/>
      <protection/>
    </xf>
    <xf numFmtId="0" fontId="47" fillId="24" borderId="100" xfId="61" applyFont="1" applyFill="1" applyBorder="1" applyAlignment="1">
      <alignment horizontal="center" vertical="center"/>
      <protection/>
    </xf>
    <xf numFmtId="0" fontId="47" fillId="24" borderId="101" xfId="61" applyFont="1" applyFill="1" applyBorder="1" applyAlignment="1">
      <alignment horizontal="center" vertical="center"/>
      <protection/>
    </xf>
    <xf numFmtId="0" fontId="47" fillId="24" borderId="102" xfId="61" applyFont="1" applyFill="1" applyBorder="1" applyAlignment="1">
      <alignment horizontal="center" vertical="center"/>
      <protection/>
    </xf>
    <xf numFmtId="0" fontId="47" fillId="24" borderId="103" xfId="61" applyFont="1" applyFill="1" applyBorder="1" applyAlignment="1">
      <alignment horizontal="center" vertical="center"/>
      <protection/>
    </xf>
    <xf numFmtId="0" fontId="47" fillId="24" borderId="104" xfId="61" applyFont="1" applyFill="1" applyBorder="1" applyAlignment="1">
      <alignment horizontal="center" vertical="center"/>
      <protection/>
    </xf>
    <xf numFmtId="0" fontId="46" fillId="24" borderId="105" xfId="61" applyNumberFormat="1" applyFont="1" applyFill="1" applyBorder="1" applyAlignment="1">
      <alignment horizontal="left" vertical="center" shrinkToFit="1"/>
      <protection/>
    </xf>
    <xf numFmtId="0" fontId="46" fillId="24" borderId="20" xfId="61" applyNumberFormat="1" applyFont="1" applyFill="1" applyBorder="1" applyAlignment="1">
      <alignment horizontal="left" vertical="center" shrinkToFit="1"/>
      <protection/>
    </xf>
    <xf numFmtId="0" fontId="46" fillId="24" borderId="80" xfId="61" applyNumberFormat="1" applyFont="1" applyFill="1" applyBorder="1" applyAlignment="1">
      <alignment horizontal="left" vertical="center" shrinkToFit="1"/>
      <protection/>
    </xf>
    <xf numFmtId="0" fontId="30" fillId="24" borderId="28" xfId="61" applyFont="1" applyFill="1" applyBorder="1" applyAlignment="1">
      <alignment horizontal="center" vertical="center" shrinkToFit="1"/>
      <protection/>
    </xf>
    <xf numFmtId="0" fontId="42" fillId="24" borderId="13" xfId="61" applyFont="1" applyFill="1" applyBorder="1" applyAlignment="1">
      <alignment horizontal="center" vertical="center"/>
      <protection/>
    </xf>
    <xf numFmtId="0" fontId="42" fillId="24" borderId="11" xfId="61" applyFont="1" applyFill="1" applyBorder="1" applyAlignment="1">
      <alignment horizontal="center" vertical="center"/>
      <protection/>
    </xf>
    <xf numFmtId="0" fontId="42" fillId="24" borderId="14" xfId="61" applyFont="1" applyFill="1" applyBorder="1" applyAlignment="1">
      <alignment horizontal="center" vertical="center"/>
      <protection/>
    </xf>
    <xf numFmtId="0" fontId="29" fillId="0" borderId="87" xfId="61" applyFont="1" applyBorder="1" applyAlignment="1">
      <alignment horizontal="center" vertical="center" shrinkToFit="1"/>
      <protection/>
    </xf>
    <xf numFmtId="0" fontId="29" fillId="0" borderId="76" xfId="61" applyFont="1" applyBorder="1" applyAlignment="1">
      <alignment horizontal="center" vertical="center" shrinkToFit="1"/>
      <protection/>
    </xf>
    <xf numFmtId="0" fontId="29" fillId="0" borderId="25" xfId="61" applyFont="1" applyBorder="1" applyAlignment="1">
      <alignment horizontal="center" vertical="center" shrinkToFit="1"/>
      <protection/>
    </xf>
    <xf numFmtId="0" fontId="44" fillId="25" borderId="0" xfId="61" applyFont="1" applyFill="1" applyBorder="1" applyAlignment="1">
      <alignment horizontal="left" vertical="center" shrinkToFit="1"/>
      <protection/>
    </xf>
    <xf numFmtId="0" fontId="33" fillId="25" borderId="0" xfId="63" applyFont="1" applyFill="1" applyAlignment="1">
      <alignment horizontal="center" vertical="center"/>
      <protection/>
    </xf>
    <xf numFmtId="0" fontId="4" fillId="24" borderId="13" xfId="63" applyFont="1" applyFill="1" applyBorder="1" applyAlignment="1">
      <alignment horizontal="center" vertical="center"/>
      <protection/>
    </xf>
    <xf numFmtId="0" fontId="4" fillId="24" borderId="11" xfId="63" applyFont="1" applyFill="1" applyBorder="1" applyAlignment="1">
      <alignment horizontal="center" vertical="center"/>
      <protection/>
    </xf>
    <xf numFmtId="0" fontId="5" fillId="25" borderId="13" xfId="63" applyFont="1" applyFill="1" applyBorder="1" applyAlignment="1">
      <alignment horizontal="left" vertical="center" shrinkToFit="1"/>
      <protection/>
    </xf>
    <xf numFmtId="0" fontId="5" fillId="25" borderId="11" xfId="63" applyFont="1" applyFill="1" applyBorder="1" applyAlignment="1">
      <alignment horizontal="left" vertical="center" shrinkToFit="1"/>
      <protection/>
    </xf>
    <xf numFmtId="0" fontId="5" fillId="25" borderId="14" xfId="63" applyFont="1" applyFill="1" applyBorder="1" applyAlignment="1">
      <alignment horizontal="left" vertical="center" shrinkToFit="1"/>
      <protection/>
    </xf>
    <xf numFmtId="0" fontId="0" fillId="20" borderId="17" xfId="0" applyFill="1" applyBorder="1" applyAlignment="1">
      <alignment horizontal="left" vertical="center" shrinkToFit="1"/>
    </xf>
    <xf numFmtId="0" fontId="28" fillId="7" borderId="17"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8" fillId="24" borderId="17"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介護支援20080321" xfId="61"/>
    <cellStyle name="標準_居宅介護支援20080321_1" xfId="62"/>
    <cellStyle name="標準_居宅介護支援20080327" xfId="63"/>
    <cellStyle name="標準_訪問介護（委員会用）" xfId="64"/>
    <cellStyle name="Followed Hyperlink" xfId="65"/>
    <cellStyle name="良い" xfId="66"/>
  </cellStyles>
  <dxfs count="8">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000080"/>
      </font>
      <fill>
        <patternFill>
          <bgColor rgb="FF99CCFF"/>
        </patternFill>
      </fill>
      <border/>
    </dxf>
    <dxf>
      <font>
        <color rgb="FFFF0000"/>
      </font>
      <fill>
        <patternFill>
          <bgColor rgb="FFFFCC99"/>
        </patternFill>
      </fill>
      <border/>
    </dxf>
    <dxf>
      <font>
        <color rgb="FF0000FF"/>
      </font>
      <fill>
        <patternFill>
          <bgColor rgb="FF99CCFF"/>
        </patternFill>
      </fill>
      <border/>
    </dxf>
    <dxf>
      <font>
        <color auto="1"/>
      </font>
      <fill>
        <patternFill>
          <bgColor rgb="FFFFFF99"/>
        </patternFill>
      </fill>
      <border/>
    </dxf>
    <dxf>
      <font>
        <b/>
        <i val="0"/>
      </font>
      <fill>
        <patternFill>
          <bgColor rgb="FFCCFFFF"/>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125"/>
          <c:y val="0.154"/>
          <c:w val="0.32675"/>
          <c:h val="0.7602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54337989"/>
        <c:axId val="19279854"/>
      </c:radarChart>
      <c:catAx>
        <c:axId val="54337989"/>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19279854"/>
        <c:crosses val="autoZero"/>
        <c:auto val="1"/>
        <c:lblOffset val="100"/>
        <c:noMultiLvlLbl val="0"/>
      </c:catAx>
      <c:valAx>
        <c:axId val="19279854"/>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54337989"/>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125"/>
          <c:y val="0.1565"/>
          <c:w val="0.32525"/>
          <c:h val="0.7577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'隠しシート（記入不要）'!$G$19:$G$23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'隠しシート（記入不要）'!$H$19:$H$23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'隠しシート（記入不要）'!$F$19:$F$23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'隠しシート（記入不要）'!$I$19:$I$23</c:f>
              <c:numCache>
                <c:ptCount val="5"/>
                <c:pt idx="0">
                  <c:v>0</c:v>
                </c:pt>
                <c:pt idx="1">
                  <c:v>0</c:v>
                </c:pt>
                <c:pt idx="2">
                  <c:v>0</c:v>
                </c:pt>
                <c:pt idx="3">
                  <c:v>0</c:v>
                </c:pt>
                <c:pt idx="4">
                  <c:v>0</c:v>
                </c:pt>
              </c:numCache>
            </c:numRef>
          </c:val>
        </c:ser>
        <c:axId val="39300959"/>
        <c:axId val="18164312"/>
      </c:radarChart>
      <c:catAx>
        <c:axId val="39300959"/>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18164312"/>
        <c:crosses val="autoZero"/>
        <c:auto val="1"/>
        <c:lblOffset val="100"/>
        <c:noMultiLvlLbl val="0"/>
      </c:catAx>
      <c:valAx>
        <c:axId val="18164312"/>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39300959"/>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230</xdr:row>
      <xdr:rowOff>495300</xdr:rowOff>
    </xdr:from>
    <xdr:to>
      <xdr:col>1</xdr:col>
      <xdr:colOff>1695450</xdr:colOff>
      <xdr:row>232</xdr:row>
      <xdr:rowOff>19050</xdr:rowOff>
    </xdr:to>
    <xdr:grpSp>
      <xdr:nvGrpSpPr>
        <xdr:cNvPr id="1" name="Group 441"/>
        <xdr:cNvGrpSpPr>
          <a:grpSpLocks/>
        </xdr:cNvGrpSpPr>
      </xdr:nvGrpSpPr>
      <xdr:grpSpPr>
        <a:xfrm>
          <a:off x="104775" y="111090075"/>
          <a:ext cx="1800225" cy="781050"/>
          <a:chOff x="7" y="12128"/>
          <a:chExt cx="189" cy="81"/>
        </a:xfrm>
        <a:solidFill>
          <a:srgbClr val="FFFFFF"/>
        </a:solidFill>
      </xdr:grpSpPr>
      <xdr:sp>
        <xdr:nvSpPr>
          <xdr:cNvPr id="2" name="Rectangle 442"/>
          <xdr:cNvSpPr>
            <a:spLocks/>
          </xdr:cNvSpPr>
        </xdr:nvSpPr>
        <xdr:spPr>
          <a:xfrm>
            <a:off x="7" y="12128"/>
            <a:ext cx="189" cy="81"/>
          </a:xfrm>
          <a:prstGeom prst="rect">
            <a:avLst/>
          </a:prstGeom>
          <a:solidFill>
            <a:srgbClr val="CCFFFF"/>
          </a:solid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443"/>
          <xdr:cNvSpPr txBox="1">
            <a:spLocks noChangeArrowheads="1"/>
          </xdr:cNvSpPr>
        </xdr:nvSpPr>
        <xdr:spPr>
          <a:xfrm>
            <a:off x="18" y="12134"/>
            <a:ext cx="169" cy="6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短期入所療養介護は、こちらにチェックをつけてください。</a:t>
            </a:r>
          </a:p>
        </xdr:txBody>
      </xdr:sp>
    </xdr:grpSp>
    <xdr:clientData/>
  </xdr:twoCellAnchor>
  <xdr:twoCellAnchor>
    <xdr:from>
      <xdr:col>20</xdr:col>
      <xdr:colOff>57150</xdr:colOff>
      <xdr:row>6</xdr:row>
      <xdr:rowOff>152400</xdr:rowOff>
    </xdr:from>
    <xdr:to>
      <xdr:col>20</xdr:col>
      <xdr:colOff>323850</xdr:colOff>
      <xdr:row>6</xdr:row>
      <xdr:rowOff>419100</xdr:rowOff>
    </xdr:to>
    <xdr:pic macro="[0]!①">
      <xdr:nvPicPr>
        <xdr:cNvPr id="4" name="Picture 445"/>
        <xdr:cNvPicPr preferRelativeResize="1">
          <a:picLocks noChangeAspect="1"/>
        </xdr:cNvPicPr>
      </xdr:nvPicPr>
      <xdr:blipFill>
        <a:blip r:embed="rId1"/>
        <a:stretch>
          <a:fillRect/>
        </a:stretch>
      </xdr:blipFill>
      <xdr:spPr>
        <a:xfrm>
          <a:off x="10372725" y="2895600"/>
          <a:ext cx="266700" cy="276225"/>
        </a:xfrm>
        <a:prstGeom prst="rect">
          <a:avLst/>
        </a:prstGeom>
        <a:noFill/>
        <a:ln w="9525" cmpd="sng">
          <a:noFill/>
        </a:ln>
      </xdr:spPr>
    </xdr:pic>
    <xdr:clientData fPrintsWithSheet="0"/>
  </xdr:twoCellAnchor>
  <xdr:twoCellAnchor>
    <xdr:from>
      <xdr:col>20</xdr:col>
      <xdr:colOff>57150</xdr:colOff>
      <xdr:row>10</xdr:row>
      <xdr:rowOff>152400</xdr:rowOff>
    </xdr:from>
    <xdr:to>
      <xdr:col>20</xdr:col>
      <xdr:colOff>323850</xdr:colOff>
      <xdr:row>10</xdr:row>
      <xdr:rowOff>419100</xdr:rowOff>
    </xdr:to>
    <xdr:pic macro="[0]!②">
      <xdr:nvPicPr>
        <xdr:cNvPr id="5" name="Picture 446"/>
        <xdr:cNvPicPr preferRelativeResize="1">
          <a:picLocks noChangeAspect="1"/>
        </xdr:cNvPicPr>
      </xdr:nvPicPr>
      <xdr:blipFill>
        <a:blip r:embed="rId1"/>
        <a:stretch>
          <a:fillRect/>
        </a:stretch>
      </xdr:blipFill>
      <xdr:spPr>
        <a:xfrm>
          <a:off x="10372725" y="5181600"/>
          <a:ext cx="266700" cy="276225"/>
        </a:xfrm>
        <a:prstGeom prst="rect">
          <a:avLst/>
        </a:prstGeom>
        <a:noFill/>
        <a:ln w="9525" cmpd="sng">
          <a:noFill/>
        </a:ln>
      </xdr:spPr>
    </xdr:pic>
    <xdr:clientData fPrintsWithSheet="0"/>
  </xdr:twoCellAnchor>
  <xdr:twoCellAnchor>
    <xdr:from>
      <xdr:col>0</xdr:col>
      <xdr:colOff>190500</xdr:colOff>
      <xdr:row>468</xdr:row>
      <xdr:rowOff>104775</xdr:rowOff>
    </xdr:from>
    <xdr:to>
      <xdr:col>1</xdr:col>
      <xdr:colOff>809625</xdr:colOff>
      <xdr:row>472</xdr:row>
      <xdr:rowOff>104775</xdr:rowOff>
    </xdr:to>
    <xdr:pic macro="[0]!先頭へ">
      <xdr:nvPicPr>
        <xdr:cNvPr id="6" name="Picture 449"/>
        <xdr:cNvPicPr preferRelativeResize="1">
          <a:picLocks noChangeAspect="1"/>
        </xdr:cNvPicPr>
      </xdr:nvPicPr>
      <xdr:blipFill>
        <a:blip r:embed="rId2"/>
        <a:stretch>
          <a:fillRect/>
        </a:stretch>
      </xdr:blipFill>
      <xdr:spPr>
        <a:xfrm>
          <a:off x="190500" y="223227900"/>
          <a:ext cx="828675" cy="828675"/>
        </a:xfrm>
        <a:prstGeom prst="rect">
          <a:avLst/>
        </a:prstGeom>
        <a:noFill/>
        <a:ln w="9525" cmpd="sng">
          <a:noFill/>
        </a:ln>
      </xdr:spPr>
    </xdr:pic>
    <xdr:clientData/>
  </xdr:twoCellAnchor>
  <xdr:twoCellAnchor>
    <xdr:from>
      <xdr:col>1</xdr:col>
      <xdr:colOff>819150</xdr:colOff>
      <xdr:row>469</xdr:row>
      <xdr:rowOff>76200</xdr:rowOff>
    </xdr:from>
    <xdr:to>
      <xdr:col>1</xdr:col>
      <xdr:colOff>1619250</xdr:colOff>
      <xdr:row>471</xdr:row>
      <xdr:rowOff>247650</xdr:rowOff>
    </xdr:to>
    <xdr:sp>
      <xdr:nvSpPr>
        <xdr:cNvPr id="7" name="AutoShape 450"/>
        <xdr:cNvSpPr>
          <a:spLocks/>
        </xdr:cNvSpPr>
      </xdr:nvSpPr>
      <xdr:spPr>
        <a:xfrm>
          <a:off x="1028700" y="223370775"/>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2705100</xdr:colOff>
      <xdr:row>6</xdr:row>
      <xdr:rowOff>9525</xdr:rowOff>
    </xdr:from>
    <xdr:to>
      <xdr:col>7</xdr:col>
      <xdr:colOff>0</xdr:colOff>
      <xdr:row>464</xdr:row>
      <xdr:rowOff>466725</xdr:rowOff>
    </xdr:to>
    <xdr:sp>
      <xdr:nvSpPr>
        <xdr:cNvPr id="8" name="Rectangle 451"/>
        <xdr:cNvSpPr>
          <a:spLocks/>
        </xdr:cNvSpPr>
      </xdr:nvSpPr>
      <xdr:spPr>
        <a:xfrm>
          <a:off x="4924425" y="2752725"/>
          <a:ext cx="1228725" cy="219656025"/>
        </a:xfrm>
        <a:prstGeom prst="rect">
          <a:avLst/>
        </a:prstGeom>
        <a:solidFill>
          <a:srgbClr val="CC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17</xdr:row>
      <xdr:rowOff>209550</xdr:rowOff>
    </xdr:from>
    <xdr:to>
      <xdr:col>20</xdr:col>
      <xdr:colOff>323850</xdr:colOff>
      <xdr:row>17</xdr:row>
      <xdr:rowOff>476250</xdr:rowOff>
    </xdr:to>
    <xdr:pic macro="[0]!③">
      <xdr:nvPicPr>
        <xdr:cNvPr id="9" name="Picture 452"/>
        <xdr:cNvPicPr preferRelativeResize="1">
          <a:picLocks noChangeAspect="1"/>
        </xdr:cNvPicPr>
      </xdr:nvPicPr>
      <xdr:blipFill>
        <a:blip r:embed="rId1"/>
        <a:stretch>
          <a:fillRect/>
        </a:stretch>
      </xdr:blipFill>
      <xdr:spPr>
        <a:xfrm>
          <a:off x="10372725" y="7924800"/>
          <a:ext cx="266700" cy="276225"/>
        </a:xfrm>
        <a:prstGeom prst="rect">
          <a:avLst/>
        </a:prstGeom>
        <a:noFill/>
        <a:ln w="9525" cmpd="sng">
          <a:noFill/>
        </a:ln>
      </xdr:spPr>
    </xdr:pic>
    <xdr:clientData fPrintsWithSheet="0"/>
  </xdr:twoCellAnchor>
  <xdr:twoCellAnchor>
    <xdr:from>
      <xdr:col>20</xdr:col>
      <xdr:colOff>76200</xdr:colOff>
      <xdr:row>25</xdr:row>
      <xdr:rowOff>257175</xdr:rowOff>
    </xdr:from>
    <xdr:to>
      <xdr:col>20</xdr:col>
      <xdr:colOff>342900</xdr:colOff>
      <xdr:row>25</xdr:row>
      <xdr:rowOff>523875</xdr:rowOff>
    </xdr:to>
    <xdr:pic macro="[0]!④">
      <xdr:nvPicPr>
        <xdr:cNvPr id="10" name="Picture 453"/>
        <xdr:cNvPicPr preferRelativeResize="1">
          <a:picLocks noChangeAspect="1"/>
        </xdr:cNvPicPr>
      </xdr:nvPicPr>
      <xdr:blipFill>
        <a:blip r:embed="rId1"/>
        <a:stretch>
          <a:fillRect/>
        </a:stretch>
      </xdr:blipFill>
      <xdr:spPr>
        <a:xfrm>
          <a:off x="10391775" y="11515725"/>
          <a:ext cx="266700" cy="276225"/>
        </a:xfrm>
        <a:prstGeom prst="rect">
          <a:avLst/>
        </a:prstGeom>
        <a:noFill/>
        <a:ln w="9525" cmpd="sng">
          <a:noFill/>
        </a:ln>
      </xdr:spPr>
    </xdr:pic>
    <xdr:clientData fPrintsWithSheet="0"/>
  </xdr:twoCellAnchor>
  <xdr:twoCellAnchor>
    <xdr:from>
      <xdr:col>20</xdr:col>
      <xdr:colOff>76200</xdr:colOff>
      <xdr:row>29</xdr:row>
      <xdr:rowOff>180975</xdr:rowOff>
    </xdr:from>
    <xdr:to>
      <xdr:col>20</xdr:col>
      <xdr:colOff>342900</xdr:colOff>
      <xdr:row>29</xdr:row>
      <xdr:rowOff>447675</xdr:rowOff>
    </xdr:to>
    <xdr:pic macro="[0]!⑤">
      <xdr:nvPicPr>
        <xdr:cNvPr id="11" name="Picture 454"/>
        <xdr:cNvPicPr preferRelativeResize="1">
          <a:picLocks noChangeAspect="1"/>
        </xdr:cNvPicPr>
      </xdr:nvPicPr>
      <xdr:blipFill>
        <a:blip r:embed="rId1"/>
        <a:stretch>
          <a:fillRect/>
        </a:stretch>
      </xdr:blipFill>
      <xdr:spPr>
        <a:xfrm>
          <a:off x="10391775" y="13411200"/>
          <a:ext cx="266700" cy="276225"/>
        </a:xfrm>
        <a:prstGeom prst="rect">
          <a:avLst/>
        </a:prstGeom>
        <a:noFill/>
        <a:ln w="9525" cmpd="sng">
          <a:noFill/>
        </a:ln>
      </xdr:spPr>
    </xdr:pic>
    <xdr:clientData fPrintsWithSheet="0"/>
  </xdr:twoCellAnchor>
  <xdr:twoCellAnchor>
    <xdr:from>
      <xdr:col>20</xdr:col>
      <xdr:colOff>76200</xdr:colOff>
      <xdr:row>33</xdr:row>
      <xdr:rowOff>209550</xdr:rowOff>
    </xdr:from>
    <xdr:to>
      <xdr:col>20</xdr:col>
      <xdr:colOff>342900</xdr:colOff>
      <xdr:row>33</xdr:row>
      <xdr:rowOff>476250</xdr:rowOff>
    </xdr:to>
    <xdr:pic macro="[0]!⑥">
      <xdr:nvPicPr>
        <xdr:cNvPr id="12" name="Picture 455"/>
        <xdr:cNvPicPr preferRelativeResize="1">
          <a:picLocks noChangeAspect="1"/>
        </xdr:cNvPicPr>
      </xdr:nvPicPr>
      <xdr:blipFill>
        <a:blip r:embed="rId1"/>
        <a:stretch>
          <a:fillRect/>
        </a:stretch>
      </xdr:blipFill>
      <xdr:spPr>
        <a:xfrm>
          <a:off x="10391775" y="15411450"/>
          <a:ext cx="266700" cy="276225"/>
        </a:xfrm>
        <a:prstGeom prst="rect">
          <a:avLst/>
        </a:prstGeom>
        <a:noFill/>
        <a:ln w="9525" cmpd="sng">
          <a:noFill/>
        </a:ln>
      </xdr:spPr>
    </xdr:pic>
    <xdr:clientData fPrintsWithSheet="0"/>
  </xdr:twoCellAnchor>
  <xdr:twoCellAnchor>
    <xdr:from>
      <xdr:col>20</xdr:col>
      <xdr:colOff>85725</xdr:colOff>
      <xdr:row>36</xdr:row>
      <xdr:rowOff>200025</xdr:rowOff>
    </xdr:from>
    <xdr:to>
      <xdr:col>20</xdr:col>
      <xdr:colOff>352425</xdr:colOff>
      <xdr:row>36</xdr:row>
      <xdr:rowOff>476250</xdr:rowOff>
    </xdr:to>
    <xdr:pic macro="[0]!⑦">
      <xdr:nvPicPr>
        <xdr:cNvPr id="13" name="Picture 456"/>
        <xdr:cNvPicPr preferRelativeResize="1">
          <a:picLocks noChangeAspect="1"/>
        </xdr:cNvPicPr>
      </xdr:nvPicPr>
      <xdr:blipFill>
        <a:blip r:embed="rId1"/>
        <a:stretch>
          <a:fillRect/>
        </a:stretch>
      </xdr:blipFill>
      <xdr:spPr>
        <a:xfrm>
          <a:off x="10401300" y="16744950"/>
          <a:ext cx="266700" cy="276225"/>
        </a:xfrm>
        <a:prstGeom prst="rect">
          <a:avLst/>
        </a:prstGeom>
        <a:noFill/>
        <a:ln w="9525" cmpd="sng">
          <a:noFill/>
        </a:ln>
      </xdr:spPr>
    </xdr:pic>
    <xdr:clientData fPrintsWithSheet="0"/>
  </xdr:twoCellAnchor>
  <xdr:twoCellAnchor>
    <xdr:from>
      <xdr:col>20</xdr:col>
      <xdr:colOff>57150</xdr:colOff>
      <xdr:row>40</xdr:row>
      <xdr:rowOff>228600</xdr:rowOff>
    </xdr:from>
    <xdr:to>
      <xdr:col>20</xdr:col>
      <xdr:colOff>323850</xdr:colOff>
      <xdr:row>40</xdr:row>
      <xdr:rowOff>495300</xdr:rowOff>
    </xdr:to>
    <xdr:pic macro="[0]!⑧">
      <xdr:nvPicPr>
        <xdr:cNvPr id="14" name="Picture 457"/>
        <xdr:cNvPicPr preferRelativeResize="1">
          <a:picLocks noChangeAspect="1"/>
        </xdr:cNvPicPr>
      </xdr:nvPicPr>
      <xdr:blipFill>
        <a:blip r:embed="rId1"/>
        <a:stretch>
          <a:fillRect/>
        </a:stretch>
      </xdr:blipFill>
      <xdr:spPr>
        <a:xfrm>
          <a:off x="10372725" y="19030950"/>
          <a:ext cx="266700" cy="276225"/>
        </a:xfrm>
        <a:prstGeom prst="rect">
          <a:avLst/>
        </a:prstGeom>
        <a:noFill/>
        <a:ln w="9525" cmpd="sng">
          <a:noFill/>
        </a:ln>
      </xdr:spPr>
    </xdr:pic>
    <xdr:clientData fPrintsWithSheet="0"/>
  </xdr:twoCellAnchor>
  <xdr:twoCellAnchor>
    <xdr:from>
      <xdr:col>20</xdr:col>
      <xdr:colOff>57150</xdr:colOff>
      <xdr:row>50</xdr:row>
      <xdr:rowOff>228600</xdr:rowOff>
    </xdr:from>
    <xdr:to>
      <xdr:col>20</xdr:col>
      <xdr:colOff>323850</xdr:colOff>
      <xdr:row>50</xdr:row>
      <xdr:rowOff>504825</xdr:rowOff>
    </xdr:to>
    <xdr:pic macro="[0]!⑨">
      <xdr:nvPicPr>
        <xdr:cNvPr id="15" name="Picture 458"/>
        <xdr:cNvPicPr preferRelativeResize="1">
          <a:picLocks noChangeAspect="1"/>
        </xdr:cNvPicPr>
      </xdr:nvPicPr>
      <xdr:blipFill>
        <a:blip r:embed="rId1"/>
        <a:stretch>
          <a:fillRect/>
        </a:stretch>
      </xdr:blipFill>
      <xdr:spPr>
        <a:xfrm>
          <a:off x="10372725" y="23288625"/>
          <a:ext cx="266700" cy="276225"/>
        </a:xfrm>
        <a:prstGeom prst="rect">
          <a:avLst/>
        </a:prstGeom>
        <a:noFill/>
        <a:ln w="9525" cmpd="sng">
          <a:noFill/>
        </a:ln>
      </xdr:spPr>
    </xdr:pic>
    <xdr:clientData fPrintsWithSheet="0"/>
  </xdr:twoCellAnchor>
  <xdr:twoCellAnchor>
    <xdr:from>
      <xdr:col>20</xdr:col>
      <xdr:colOff>85725</xdr:colOff>
      <xdr:row>56</xdr:row>
      <xdr:rowOff>190500</xdr:rowOff>
    </xdr:from>
    <xdr:to>
      <xdr:col>20</xdr:col>
      <xdr:colOff>352425</xdr:colOff>
      <xdr:row>56</xdr:row>
      <xdr:rowOff>457200</xdr:rowOff>
    </xdr:to>
    <xdr:pic macro="[0]!⑩">
      <xdr:nvPicPr>
        <xdr:cNvPr id="16" name="Picture 459"/>
        <xdr:cNvPicPr preferRelativeResize="1">
          <a:picLocks noChangeAspect="1"/>
        </xdr:cNvPicPr>
      </xdr:nvPicPr>
      <xdr:blipFill>
        <a:blip r:embed="rId1"/>
        <a:stretch>
          <a:fillRect/>
        </a:stretch>
      </xdr:blipFill>
      <xdr:spPr>
        <a:xfrm>
          <a:off x="10401300" y="25365075"/>
          <a:ext cx="266700" cy="276225"/>
        </a:xfrm>
        <a:prstGeom prst="rect">
          <a:avLst/>
        </a:prstGeom>
        <a:noFill/>
        <a:ln w="9525" cmpd="sng">
          <a:noFill/>
        </a:ln>
      </xdr:spPr>
    </xdr:pic>
    <xdr:clientData fPrintsWithSheet="0"/>
  </xdr:twoCellAnchor>
  <xdr:twoCellAnchor>
    <xdr:from>
      <xdr:col>20</xdr:col>
      <xdr:colOff>76200</xdr:colOff>
      <xdr:row>61</xdr:row>
      <xdr:rowOff>200025</xdr:rowOff>
    </xdr:from>
    <xdr:to>
      <xdr:col>20</xdr:col>
      <xdr:colOff>342900</xdr:colOff>
      <xdr:row>61</xdr:row>
      <xdr:rowOff>476250</xdr:rowOff>
    </xdr:to>
    <xdr:pic macro="[0]!⑪">
      <xdr:nvPicPr>
        <xdr:cNvPr id="17" name="Picture 460"/>
        <xdr:cNvPicPr preferRelativeResize="1">
          <a:picLocks noChangeAspect="1"/>
        </xdr:cNvPicPr>
      </xdr:nvPicPr>
      <xdr:blipFill>
        <a:blip r:embed="rId1"/>
        <a:stretch>
          <a:fillRect/>
        </a:stretch>
      </xdr:blipFill>
      <xdr:spPr>
        <a:xfrm>
          <a:off x="10391775" y="27974925"/>
          <a:ext cx="266700" cy="276225"/>
        </a:xfrm>
        <a:prstGeom prst="rect">
          <a:avLst/>
        </a:prstGeom>
        <a:noFill/>
        <a:ln w="9525" cmpd="sng">
          <a:noFill/>
        </a:ln>
      </xdr:spPr>
    </xdr:pic>
    <xdr:clientData fPrintsWithSheet="0"/>
  </xdr:twoCellAnchor>
  <xdr:twoCellAnchor>
    <xdr:from>
      <xdr:col>20</xdr:col>
      <xdr:colOff>76200</xdr:colOff>
      <xdr:row>64</xdr:row>
      <xdr:rowOff>200025</xdr:rowOff>
    </xdr:from>
    <xdr:to>
      <xdr:col>20</xdr:col>
      <xdr:colOff>342900</xdr:colOff>
      <xdr:row>64</xdr:row>
      <xdr:rowOff>476250</xdr:rowOff>
    </xdr:to>
    <xdr:pic macro="[0]!⑫">
      <xdr:nvPicPr>
        <xdr:cNvPr id="18" name="Picture 461"/>
        <xdr:cNvPicPr preferRelativeResize="1">
          <a:picLocks noChangeAspect="1"/>
        </xdr:cNvPicPr>
      </xdr:nvPicPr>
      <xdr:blipFill>
        <a:blip r:embed="rId1"/>
        <a:stretch>
          <a:fillRect/>
        </a:stretch>
      </xdr:blipFill>
      <xdr:spPr>
        <a:xfrm>
          <a:off x="10391775" y="29317950"/>
          <a:ext cx="266700" cy="276225"/>
        </a:xfrm>
        <a:prstGeom prst="rect">
          <a:avLst/>
        </a:prstGeom>
        <a:noFill/>
        <a:ln w="9525" cmpd="sng">
          <a:noFill/>
        </a:ln>
      </xdr:spPr>
    </xdr:pic>
    <xdr:clientData fPrintsWithSheet="0"/>
  </xdr:twoCellAnchor>
  <xdr:twoCellAnchor>
    <xdr:from>
      <xdr:col>20</xdr:col>
      <xdr:colOff>76200</xdr:colOff>
      <xdr:row>73</xdr:row>
      <xdr:rowOff>257175</xdr:rowOff>
    </xdr:from>
    <xdr:to>
      <xdr:col>20</xdr:col>
      <xdr:colOff>342900</xdr:colOff>
      <xdr:row>73</xdr:row>
      <xdr:rowOff>523875</xdr:rowOff>
    </xdr:to>
    <xdr:pic macro="[0]!⑬">
      <xdr:nvPicPr>
        <xdr:cNvPr id="19" name="Picture 462"/>
        <xdr:cNvPicPr preferRelativeResize="1">
          <a:picLocks noChangeAspect="1"/>
        </xdr:cNvPicPr>
      </xdr:nvPicPr>
      <xdr:blipFill>
        <a:blip r:embed="rId1"/>
        <a:stretch>
          <a:fillRect/>
        </a:stretch>
      </xdr:blipFill>
      <xdr:spPr>
        <a:xfrm>
          <a:off x="10391775" y="33118425"/>
          <a:ext cx="266700" cy="276225"/>
        </a:xfrm>
        <a:prstGeom prst="rect">
          <a:avLst/>
        </a:prstGeom>
        <a:noFill/>
        <a:ln w="9525" cmpd="sng">
          <a:noFill/>
        </a:ln>
      </xdr:spPr>
    </xdr:pic>
    <xdr:clientData fPrintsWithSheet="0"/>
  </xdr:twoCellAnchor>
  <xdr:twoCellAnchor>
    <xdr:from>
      <xdr:col>20</xdr:col>
      <xdr:colOff>76200</xdr:colOff>
      <xdr:row>81</xdr:row>
      <xdr:rowOff>171450</xdr:rowOff>
    </xdr:from>
    <xdr:to>
      <xdr:col>20</xdr:col>
      <xdr:colOff>342900</xdr:colOff>
      <xdr:row>81</xdr:row>
      <xdr:rowOff>447675</xdr:rowOff>
    </xdr:to>
    <xdr:pic macro="[0]!⑭">
      <xdr:nvPicPr>
        <xdr:cNvPr id="20" name="Picture 463"/>
        <xdr:cNvPicPr preferRelativeResize="1">
          <a:picLocks noChangeAspect="1"/>
        </xdr:cNvPicPr>
      </xdr:nvPicPr>
      <xdr:blipFill>
        <a:blip r:embed="rId1"/>
        <a:stretch>
          <a:fillRect/>
        </a:stretch>
      </xdr:blipFill>
      <xdr:spPr>
        <a:xfrm>
          <a:off x="10391775" y="36709350"/>
          <a:ext cx="266700" cy="276225"/>
        </a:xfrm>
        <a:prstGeom prst="rect">
          <a:avLst/>
        </a:prstGeom>
        <a:noFill/>
        <a:ln w="9525" cmpd="sng">
          <a:noFill/>
        </a:ln>
      </xdr:spPr>
    </xdr:pic>
    <xdr:clientData fPrintsWithSheet="0"/>
  </xdr:twoCellAnchor>
  <xdr:twoCellAnchor>
    <xdr:from>
      <xdr:col>20</xdr:col>
      <xdr:colOff>76200</xdr:colOff>
      <xdr:row>90</xdr:row>
      <xdr:rowOff>200025</xdr:rowOff>
    </xdr:from>
    <xdr:to>
      <xdr:col>20</xdr:col>
      <xdr:colOff>342900</xdr:colOff>
      <xdr:row>90</xdr:row>
      <xdr:rowOff>476250</xdr:rowOff>
    </xdr:to>
    <xdr:pic macro="[0]!⑮">
      <xdr:nvPicPr>
        <xdr:cNvPr id="21" name="Picture 464"/>
        <xdr:cNvPicPr preferRelativeResize="1">
          <a:picLocks noChangeAspect="1"/>
        </xdr:cNvPicPr>
      </xdr:nvPicPr>
      <xdr:blipFill>
        <a:blip r:embed="rId1"/>
        <a:stretch>
          <a:fillRect/>
        </a:stretch>
      </xdr:blipFill>
      <xdr:spPr>
        <a:xfrm>
          <a:off x="10391775" y="40995600"/>
          <a:ext cx="266700" cy="276225"/>
        </a:xfrm>
        <a:prstGeom prst="rect">
          <a:avLst/>
        </a:prstGeom>
        <a:noFill/>
        <a:ln w="9525" cmpd="sng">
          <a:noFill/>
        </a:ln>
      </xdr:spPr>
    </xdr:pic>
    <xdr:clientData fPrintsWithSheet="0"/>
  </xdr:twoCellAnchor>
  <xdr:twoCellAnchor>
    <xdr:from>
      <xdr:col>20</xdr:col>
      <xdr:colOff>66675</xdr:colOff>
      <xdr:row>100</xdr:row>
      <xdr:rowOff>190500</xdr:rowOff>
    </xdr:from>
    <xdr:to>
      <xdr:col>20</xdr:col>
      <xdr:colOff>333375</xdr:colOff>
      <xdr:row>100</xdr:row>
      <xdr:rowOff>457200</xdr:rowOff>
    </xdr:to>
    <xdr:pic macro="[0]!⑯">
      <xdr:nvPicPr>
        <xdr:cNvPr id="22" name="Picture 465"/>
        <xdr:cNvPicPr preferRelativeResize="1">
          <a:picLocks noChangeAspect="1"/>
        </xdr:cNvPicPr>
      </xdr:nvPicPr>
      <xdr:blipFill>
        <a:blip r:embed="rId1"/>
        <a:stretch>
          <a:fillRect/>
        </a:stretch>
      </xdr:blipFill>
      <xdr:spPr>
        <a:xfrm>
          <a:off x="10382250" y="45558075"/>
          <a:ext cx="266700" cy="276225"/>
        </a:xfrm>
        <a:prstGeom prst="rect">
          <a:avLst/>
        </a:prstGeom>
        <a:noFill/>
        <a:ln w="9525" cmpd="sng">
          <a:noFill/>
        </a:ln>
      </xdr:spPr>
    </xdr:pic>
    <xdr:clientData fPrintsWithSheet="0"/>
  </xdr:twoCellAnchor>
  <xdr:twoCellAnchor>
    <xdr:from>
      <xdr:col>20</xdr:col>
      <xdr:colOff>76200</xdr:colOff>
      <xdr:row>104</xdr:row>
      <xdr:rowOff>180975</xdr:rowOff>
    </xdr:from>
    <xdr:to>
      <xdr:col>20</xdr:col>
      <xdr:colOff>342900</xdr:colOff>
      <xdr:row>104</xdr:row>
      <xdr:rowOff>447675</xdr:rowOff>
    </xdr:to>
    <xdr:pic macro="[0]!⑰">
      <xdr:nvPicPr>
        <xdr:cNvPr id="23" name="Picture 466"/>
        <xdr:cNvPicPr preferRelativeResize="1">
          <a:picLocks noChangeAspect="1"/>
        </xdr:cNvPicPr>
      </xdr:nvPicPr>
      <xdr:blipFill>
        <a:blip r:embed="rId1"/>
        <a:stretch>
          <a:fillRect/>
        </a:stretch>
      </xdr:blipFill>
      <xdr:spPr>
        <a:xfrm>
          <a:off x="10391775" y="47520225"/>
          <a:ext cx="266700" cy="276225"/>
        </a:xfrm>
        <a:prstGeom prst="rect">
          <a:avLst/>
        </a:prstGeom>
        <a:noFill/>
        <a:ln w="9525" cmpd="sng">
          <a:noFill/>
        </a:ln>
      </xdr:spPr>
    </xdr:pic>
    <xdr:clientData fPrintsWithSheet="0"/>
  </xdr:twoCellAnchor>
  <xdr:twoCellAnchor>
    <xdr:from>
      <xdr:col>20</xdr:col>
      <xdr:colOff>76200</xdr:colOff>
      <xdr:row>109</xdr:row>
      <xdr:rowOff>180975</xdr:rowOff>
    </xdr:from>
    <xdr:to>
      <xdr:col>20</xdr:col>
      <xdr:colOff>342900</xdr:colOff>
      <xdr:row>109</xdr:row>
      <xdr:rowOff>447675</xdr:rowOff>
    </xdr:to>
    <xdr:pic macro="[0]!⑱">
      <xdr:nvPicPr>
        <xdr:cNvPr id="24" name="Picture 467"/>
        <xdr:cNvPicPr preferRelativeResize="1">
          <a:picLocks noChangeAspect="1"/>
        </xdr:cNvPicPr>
      </xdr:nvPicPr>
      <xdr:blipFill>
        <a:blip r:embed="rId1"/>
        <a:stretch>
          <a:fillRect/>
        </a:stretch>
      </xdr:blipFill>
      <xdr:spPr>
        <a:xfrm>
          <a:off x="10391775" y="50225325"/>
          <a:ext cx="266700" cy="276225"/>
        </a:xfrm>
        <a:prstGeom prst="rect">
          <a:avLst/>
        </a:prstGeom>
        <a:noFill/>
        <a:ln w="9525" cmpd="sng">
          <a:noFill/>
        </a:ln>
      </xdr:spPr>
    </xdr:pic>
    <xdr:clientData fPrintsWithSheet="0"/>
  </xdr:twoCellAnchor>
  <xdr:twoCellAnchor>
    <xdr:from>
      <xdr:col>20</xdr:col>
      <xdr:colOff>76200</xdr:colOff>
      <xdr:row>114</xdr:row>
      <xdr:rowOff>247650</xdr:rowOff>
    </xdr:from>
    <xdr:to>
      <xdr:col>20</xdr:col>
      <xdr:colOff>342900</xdr:colOff>
      <xdr:row>114</xdr:row>
      <xdr:rowOff>523875</xdr:rowOff>
    </xdr:to>
    <xdr:pic macro="[0]!⑲">
      <xdr:nvPicPr>
        <xdr:cNvPr id="25" name="Picture 471"/>
        <xdr:cNvPicPr preferRelativeResize="1">
          <a:picLocks noChangeAspect="1"/>
        </xdr:cNvPicPr>
      </xdr:nvPicPr>
      <xdr:blipFill>
        <a:blip r:embed="rId1"/>
        <a:stretch>
          <a:fillRect/>
        </a:stretch>
      </xdr:blipFill>
      <xdr:spPr>
        <a:xfrm>
          <a:off x="10391775" y="52892325"/>
          <a:ext cx="266700" cy="276225"/>
        </a:xfrm>
        <a:prstGeom prst="rect">
          <a:avLst/>
        </a:prstGeom>
        <a:noFill/>
        <a:ln w="9525" cmpd="sng">
          <a:noFill/>
        </a:ln>
      </xdr:spPr>
    </xdr:pic>
    <xdr:clientData fPrintsWithSheet="0"/>
  </xdr:twoCellAnchor>
  <xdr:twoCellAnchor>
    <xdr:from>
      <xdr:col>20</xdr:col>
      <xdr:colOff>76200</xdr:colOff>
      <xdr:row>119</xdr:row>
      <xdr:rowOff>180975</xdr:rowOff>
    </xdr:from>
    <xdr:to>
      <xdr:col>20</xdr:col>
      <xdr:colOff>342900</xdr:colOff>
      <xdr:row>119</xdr:row>
      <xdr:rowOff>447675</xdr:rowOff>
    </xdr:to>
    <xdr:pic macro="[0]!⑳">
      <xdr:nvPicPr>
        <xdr:cNvPr id="26" name="Picture 472"/>
        <xdr:cNvPicPr preferRelativeResize="1">
          <a:picLocks noChangeAspect="1"/>
        </xdr:cNvPicPr>
      </xdr:nvPicPr>
      <xdr:blipFill>
        <a:blip r:embed="rId1"/>
        <a:stretch>
          <a:fillRect/>
        </a:stretch>
      </xdr:blipFill>
      <xdr:spPr>
        <a:xfrm>
          <a:off x="10391775" y="55530750"/>
          <a:ext cx="266700" cy="276225"/>
        </a:xfrm>
        <a:prstGeom prst="rect">
          <a:avLst/>
        </a:prstGeom>
        <a:noFill/>
        <a:ln w="9525" cmpd="sng">
          <a:noFill/>
        </a:ln>
      </xdr:spPr>
    </xdr:pic>
    <xdr:clientData fPrintsWithSheet="0"/>
  </xdr:twoCellAnchor>
  <xdr:twoCellAnchor>
    <xdr:from>
      <xdr:col>20</xdr:col>
      <xdr:colOff>76200</xdr:colOff>
      <xdr:row>125</xdr:row>
      <xdr:rowOff>180975</xdr:rowOff>
    </xdr:from>
    <xdr:to>
      <xdr:col>20</xdr:col>
      <xdr:colOff>342900</xdr:colOff>
      <xdr:row>125</xdr:row>
      <xdr:rowOff>447675</xdr:rowOff>
    </xdr:to>
    <xdr:pic macro="[0]!②①">
      <xdr:nvPicPr>
        <xdr:cNvPr id="27" name="Picture 473"/>
        <xdr:cNvPicPr preferRelativeResize="1">
          <a:picLocks noChangeAspect="1"/>
        </xdr:cNvPicPr>
      </xdr:nvPicPr>
      <xdr:blipFill>
        <a:blip r:embed="rId1"/>
        <a:stretch>
          <a:fillRect/>
        </a:stretch>
      </xdr:blipFill>
      <xdr:spPr>
        <a:xfrm>
          <a:off x="10391775" y="58835925"/>
          <a:ext cx="266700" cy="276225"/>
        </a:xfrm>
        <a:prstGeom prst="rect">
          <a:avLst/>
        </a:prstGeom>
        <a:noFill/>
        <a:ln w="9525" cmpd="sng">
          <a:noFill/>
        </a:ln>
      </xdr:spPr>
    </xdr:pic>
    <xdr:clientData fPrintsWithSheet="0"/>
  </xdr:twoCellAnchor>
  <xdr:twoCellAnchor>
    <xdr:from>
      <xdr:col>20</xdr:col>
      <xdr:colOff>76200</xdr:colOff>
      <xdr:row>133</xdr:row>
      <xdr:rowOff>180975</xdr:rowOff>
    </xdr:from>
    <xdr:to>
      <xdr:col>20</xdr:col>
      <xdr:colOff>342900</xdr:colOff>
      <xdr:row>133</xdr:row>
      <xdr:rowOff>447675</xdr:rowOff>
    </xdr:to>
    <xdr:pic macro="[0]!②②">
      <xdr:nvPicPr>
        <xdr:cNvPr id="28" name="Picture 474"/>
        <xdr:cNvPicPr preferRelativeResize="1">
          <a:picLocks noChangeAspect="1"/>
        </xdr:cNvPicPr>
      </xdr:nvPicPr>
      <xdr:blipFill>
        <a:blip r:embed="rId1"/>
        <a:stretch>
          <a:fillRect/>
        </a:stretch>
      </xdr:blipFill>
      <xdr:spPr>
        <a:xfrm>
          <a:off x="10391775" y="63531750"/>
          <a:ext cx="266700" cy="276225"/>
        </a:xfrm>
        <a:prstGeom prst="rect">
          <a:avLst/>
        </a:prstGeom>
        <a:noFill/>
        <a:ln w="9525" cmpd="sng">
          <a:noFill/>
        </a:ln>
      </xdr:spPr>
    </xdr:pic>
    <xdr:clientData fPrintsWithSheet="0"/>
  </xdr:twoCellAnchor>
  <xdr:twoCellAnchor>
    <xdr:from>
      <xdr:col>20</xdr:col>
      <xdr:colOff>76200</xdr:colOff>
      <xdr:row>143</xdr:row>
      <xdr:rowOff>209550</xdr:rowOff>
    </xdr:from>
    <xdr:to>
      <xdr:col>20</xdr:col>
      <xdr:colOff>342900</xdr:colOff>
      <xdr:row>143</xdr:row>
      <xdr:rowOff>476250</xdr:rowOff>
    </xdr:to>
    <xdr:pic macro="[0]!②③">
      <xdr:nvPicPr>
        <xdr:cNvPr id="29" name="Picture 475"/>
        <xdr:cNvPicPr preferRelativeResize="1">
          <a:picLocks noChangeAspect="1"/>
        </xdr:cNvPicPr>
      </xdr:nvPicPr>
      <xdr:blipFill>
        <a:blip r:embed="rId1"/>
        <a:stretch>
          <a:fillRect/>
        </a:stretch>
      </xdr:blipFill>
      <xdr:spPr>
        <a:xfrm>
          <a:off x="10391775" y="68132325"/>
          <a:ext cx="266700" cy="276225"/>
        </a:xfrm>
        <a:prstGeom prst="rect">
          <a:avLst/>
        </a:prstGeom>
        <a:noFill/>
        <a:ln w="9525" cmpd="sng">
          <a:noFill/>
        </a:ln>
      </xdr:spPr>
    </xdr:pic>
    <xdr:clientData fPrintsWithSheet="0"/>
  </xdr:twoCellAnchor>
  <xdr:twoCellAnchor>
    <xdr:from>
      <xdr:col>20</xdr:col>
      <xdr:colOff>85725</xdr:colOff>
      <xdr:row>147</xdr:row>
      <xdr:rowOff>228600</xdr:rowOff>
    </xdr:from>
    <xdr:to>
      <xdr:col>20</xdr:col>
      <xdr:colOff>352425</xdr:colOff>
      <xdr:row>147</xdr:row>
      <xdr:rowOff>495300</xdr:rowOff>
    </xdr:to>
    <xdr:pic macro="[0]!②④">
      <xdr:nvPicPr>
        <xdr:cNvPr id="30" name="Picture 476"/>
        <xdr:cNvPicPr preferRelativeResize="1">
          <a:picLocks noChangeAspect="1"/>
        </xdr:cNvPicPr>
      </xdr:nvPicPr>
      <xdr:blipFill>
        <a:blip r:embed="rId1"/>
        <a:stretch>
          <a:fillRect/>
        </a:stretch>
      </xdr:blipFill>
      <xdr:spPr>
        <a:xfrm>
          <a:off x="10401300" y="70123050"/>
          <a:ext cx="266700" cy="276225"/>
        </a:xfrm>
        <a:prstGeom prst="rect">
          <a:avLst/>
        </a:prstGeom>
        <a:noFill/>
        <a:ln w="9525" cmpd="sng">
          <a:noFill/>
        </a:ln>
      </xdr:spPr>
    </xdr:pic>
    <xdr:clientData fPrintsWithSheet="0"/>
  </xdr:twoCellAnchor>
  <xdr:twoCellAnchor>
    <xdr:from>
      <xdr:col>20</xdr:col>
      <xdr:colOff>76200</xdr:colOff>
      <xdr:row>152</xdr:row>
      <xdr:rowOff>180975</xdr:rowOff>
    </xdr:from>
    <xdr:to>
      <xdr:col>20</xdr:col>
      <xdr:colOff>342900</xdr:colOff>
      <xdr:row>152</xdr:row>
      <xdr:rowOff>447675</xdr:rowOff>
    </xdr:to>
    <xdr:pic macro="[0]!②⑤">
      <xdr:nvPicPr>
        <xdr:cNvPr id="31" name="Picture 477"/>
        <xdr:cNvPicPr preferRelativeResize="1">
          <a:picLocks noChangeAspect="1"/>
        </xdr:cNvPicPr>
      </xdr:nvPicPr>
      <xdr:blipFill>
        <a:blip r:embed="rId1"/>
        <a:stretch>
          <a:fillRect/>
        </a:stretch>
      </xdr:blipFill>
      <xdr:spPr>
        <a:xfrm>
          <a:off x="10391775" y="72675750"/>
          <a:ext cx="266700" cy="276225"/>
        </a:xfrm>
        <a:prstGeom prst="rect">
          <a:avLst/>
        </a:prstGeom>
        <a:noFill/>
        <a:ln w="9525" cmpd="sng">
          <a:noFill/>
        </a:ln>
      </xdr:spPr>
    </xdr:pic>
    <xdr:clientData fPrintsWithSheet="0"/>
  </xdr:twoCellAnchor>
  <xdr:twoCellAnchor>
    <xdr:from>
      <xdr:col>20</xdr:col>
      <xdr:colOff>76200</xdr:colOff>
      <xdr:row>158</xdr:row>
      <xdr:rowOff>180975</xdr:rowOff>
    </xdr:from>
    <xdr:to>
      <xdr:col>20</xdr:col>
      <xdr:colOff>342900</xdr:colOff>
      <xdr:row>158</xdr:row>
      <xdr:rowOff>447675</xdr:rowOff>
    </xdr:to>
    <xdr:pic macro="[0]!②⑥">
      <xdr:nvPicPr>
        <xdr:cNvPr id="32" name="Picture 478"/>
        <xdr:cNvPicPr preferRelativeResize="1">
          <a:picLocks noChangeAspect="1"/>
        </xdr:cNvPicPr>
      </xdr:nvPicPr>
      <xdr:blipFill>
        <a:blip r:embed="rId1"/>
        <a:stretch>
          <a:fillRect/>
        </a:stretch>
      </xdr:blipFill>
      <xdr:spPr>
        <a:xfrm>
          <a:off x="10391775" y="76009500"/>
          <a:ext cx="266700" cy="276225"/>
        </a:xfrm>
        <a:prstGeom prst="rect">
          <a:avLst/>
        </a:prstGeom>
        <a:noFill/>
        <a:ln w="9525" cmpd="sng">
          <a:noFill/>
        </a:ln>
      </xdr:spPr>
    </xdr:pic>
    <xdr:clientData fPrintsWithSheet="0"/>
  </xdr:twoCellAnchor>
  <xdr:twoCellAnchor>
    <xdr:from>
      <xdr:col>20</xdr:col>
      <xdr:colOff>76200</xdr:colOff>
      <xdr:row>164</xdr:row>
      <xdr:rowOff>180975</xdr:rowOff>
    </xdr:from>
    <xdr:to>
      <xdr:col>20</xdr:col>
      <xdr:colOff>342900</xdr:colOff>
      <xdr:row>164</xdr:row>
      <xdr:rowOff>447675</xdr:rowOff>
    </xdr:to>
    <xdr:pic macro="[0]!②⑦">
      <xdr:nvPicPr>
        <xdr:cNvPr id="33" name="Picture 479"/>
        <xdr:cNvPicPr preferRelativeResize="1">
          <a:picLocks noChangeAspect="1"/>
        </xdr:cNvPicPr>
      </xdr:nvPicPr>
      <xdr:blipFill>
        <a:blip r:embed="rId1"/>
        <a:stretch>
          <a:fillRect/>
        </a:stretch>
      </xdr:blipFill>
      <xdr:spPr>
        <a:xfrm>
          <a:off x="10391775" y="79495650"/>
          <a:ext cx="266700" cy="276225"/>
        </a:xfrm>
        <a:prstGeom prst="rect">
          <a:avLst/>
        </a:prstGeom>
        <a:noFill/>
        <a:ln w="9525" cmpd="sng">
          <a:noFill/>
        </a:ln>
      </xdr:spPr>
    </xdr:pic>
    <xdr:clientData fPrintsWithSheet="0"/>
  </xdr:twoCellAnchor>
  <xdr:twoCellAnchor>
    <xdr:from>
      <xdr:col>20</xdr:col>
      <xdr:colOff>76200</xdr:colOff>
      <xdr:row>168</xdr:row>
      <xdr:rowOff>228600</xdr:rowOff>
    </xdr:from>
    <xdr:to>
      <xdr:col>20</xdr:col>
      <xdr:colOff>342900</xdr:colOff>
      <xdr:row>168</xdr:row>
      <xdr:rowOff>495300</xdr:rowOff>
    </xdr:to>
    <xdr:pic macro="[0]!②⑧">
      <xdr:nvPicPr>
        <xdr:cNvPr id="34" name="Picture 480"/>
        <xdr:cNvPicPr preferRelativeResize="1">
          <a:picLocks noChangeAspect="1"/>
        </xdr:cNvPicPr>
      </xdr:nvPicPr>
      <xdr:blipFill>
        <a:blip r:embed="rId1"/>
        <a:stretch>
          <a:fillRect/>
        </a:stretch>
      </xdr:blipFill>
      <xdr:spPr>
        <a:xfrm>
          <a:off x="10391775" y="81514950"/>
          <a:ext cx="266700" cy="276225"/>
        </a:xfrm>
        <a:prstGeom prst="rect">
          <a:avLst/>
        </a:prstGeom>
        <a:noFill/>
        <a:ln w="9525" cmpd="sng">
          <a:noFill/>
        </a:ln>
      </xdr:spPr>
    </xdr:pic>
    <xdr:clientData fPrintsWithSheet="0"/>
  </xdr:twoCellAnchor>
  <xdr:twoCellAnchor>
    <xdr:from>
      <xdr:col>20</xdr:col>
      <xdr:colOff>57150</xdr:colOff>
      <xdr:row>176</xdr:row>
      <xdr:rowOff>314325</xdr:rowOff>
    </xdr:from>
    <xdr:to>
      <xdr:col>20</xdr:col>
      <xdr:colOff>323850</xdr:colOff>
      <xdr:row>176</xdr:row>
      <xdr:rowOff>581025</xdr:rowOff>
    </xdr:to>
    <xdr:pic macro="[0]!②⑨">
      <xdr:nvPicPr>
        <xdr:cNvPr id="35" name="Picture 481"/>
        <xdr:cNvPicPr preferRelativeResize="1">
          <a:picLocks noChangeAspect="1"/>
        </xdr:cNvPicPr>
      </xdr:nvPicPr>
      <xdr:blipFill>
        <a:blip r:embed="rId1"/>
        <a:stretch>
          <a:fillRect/>
        </a:stretch>
      </xdr:blipFill>
      <xdr:spPr>
        <a:xfrm>
          <a:off x="10372725" y="85001100"/>
          <a:ext cx="266700" cy="276225"/>
        </a:xfrm>
        <a:prstGeom prst="rect">
          <a:avLst/>
        </a:prstGeom>
        <a:noFill/>
        <a:ln w="9525" cmpd="sng">
          <a:noFill/>
        </a:ln>
      </xdr:spPr>
    </xdr:pic>
    <xdr:clientData fPrintsWithSheet="0"/>
  </xdr:twoCellAnchor>
  <xdr:twoCellAnchor>
    <xdr:from>
      <xdr:col>20</xdr:col>
      <xdr:colOff>76200</xdr:colOff>
      <xdr:row>180</xdr:row>
      <xdr:rowOff>180975</xdr:rowOff>
    </xdr:from>
    <xdr:to>
      <xdr:col>20</xdr:col>
      <xdr:colOff>342900</xdr:colOff>
      <xdr:row>180</xdr:row>
      <xdr:rowOff>447675</xdr:rowOff>
    </xdr:to>
    <xdr:pic macro="[0]!③○">
      <xdr:nvPicPr>
        <xdr:cNvPr id="36" name="Picture 482"/>
        <xdr:cNvPicPr preferRelativeResize="1">
          <a:picLocks noChangeAspect="1"/>
        </xdr:cNvPicPr>
      </xdr:nvPicPr>
      <xdr:blipFill>
        <a:blip r:embed="rId1"/>
        <a:stretch>
          <a:fillRect/>
        </a:stretch>
      </xdr:blipFill>
      <xdr:spPr>
        <a:xfrm>
          <a:off x="10391775" y="86839425"/>
          <a:ext cx="266700" cy="276225"/>
        </a:xfrm>
        <a:prstGeom prst="rect">
          <a:avLst/>
        </a:prstGeom>
        <a:noFill/>
        <a:ln w="9525" cmpd="sng">
          <a:noFill/>
        </a:ln>
      </xdr:spPr>
    </xdr:pic>
    <xdr:clientData fPrintsWithSheet="0"/>
  </xdr:twoCellAnchor>
  <xdr:twoCellAnchor>
    <xdr:from>
      <xdr:col>20</xdr:col>
      <xdr:colOff>76200</xdr:colOff>
      <xdr:row>187</xdr:row>
      <xdr:rowOff>180975</xdr:rowOff>
    </xdr:from>
    <xdr:to>
      <xdr:col>20</xdr:col>
      <xdr:colOff>342900</xdr:colOff>
      <xdr:row>187</xdr:row>
      <xdr:rowOff>447675</xdr:rowOff>
    </xdr:to>
    <xdr:pic macro="[0]!③①">
      <xdr:nvPicPr>
        <xdr:cNvPr id="37" name="Picture 483"/>
        <xdr:cNvPicPr preferRelativeResize="1">
          <a:picLocks noChangeAspect="1"/>
        </xdr:cNvPicPr>
      </xdr:nvPicPr>
      <xdr:blipFill>
        <a:blip r:embed="rId1"/>
        <a:stretch>
          <a:fillRect/>
        </a:stretch>
      </xdr:blipFill>
      <xdr:spPr>
        <a:xfrm>
          <a:off x="10391775" y="90801825"/>
          <a:ext cx="266700" cy="276225"/>
        </a:xfrm>
        <a:prstGeom prst="rect">
          <a:avLst/>
        </a:prstGeom>
        <a:noFill/>
        <a:ln w="9525" cmpd="sng">
          <a:noFill/>
        </a:ln>
      </xdr:spPr>
    </xdr:pic>
    <xdr:clientData fPrintsWithSheet="0"/>
  </xdr:twoCellAnchor>
  <xdr:twoCellAnchor>
    <xdr:from>
      <xdr:col>20</xdr:col>
      <xdr:colOff>76200</xdr:colOff>
      <xdr:row>191</xdr:row>
      <xdr:rowOff>180975</xdr:rowOff>
    </xdr:from>
    <xdr:to>
      <xdr:col>20</xdr:col>
      <xdr:colOff>342900</xdr:colOff>
      <xdr:row>191</xdr:row>
      <xdr:rowOff>447675</xdr:rowOff>
    </xdr:to>
    <xdr:pic macro="[0]!③②">
      <xdr:nvPicPr>
        <xdr:cNvPr id="38" name="Picture 484"/>
        <xdr:cNvPicPr preferRelativeResize="1">
          <a:picLocks noChangeAspect="1"/>
        </xdr:cNvPicPr>
      </xdr:nvPicPr>
      <xdr:blipFill>
        <a:blip r:embed="rId1"/>
        <a:stretch>
          <a:fillRect/>
        </a:stretch>
      </xdr:blipFill>
      <xdr:spPr>
        <a:xfrm>
          <a:off x="10391775" y="92773500"/>
          <a:ext cx="266700" cy="276225"/>
        </a:xfrm>
        <a:prstGeom prst="rect">
          <a:avLst/>
        </a:prstGeom>
        <a:noFill/>
        <a:ln w="9525" cmpd="sng">
          <a:noFill/>
        </a:ln>
      </xdr:spPr>
    </xdr:pic>
    <xdr:clientData fPrintsWithSheet="0"/>
  </xdr:twoCellAnchor>
  <xdr:twoCellAnchor>
    <xdr:from>
      <xdr:col>20</xdr:col>
      <xdr:colOff>76200</xdr:colOff>
      <xdr:row>200</xdr:row>
      <xdr:rowOff>180975</xdr:rowOff>
    </xdr:from>
    <xdr:to>
      <xdr:col>20</xdr:col>
      <xdr:colOff>342900</xdr:colOff>
      <xdr:row>200</xdr:row>
      <xdr:rowOff>447675</xdr:rowOff>
    </xdr:to>
    <xdr:pic macro="[0]!③③">
      <xdr:nvPicPr>
        <xdr:cNvPr id="39" name="Picture 485"/>
        <xdr:cNvPicPr preferRelativeResize="1">
          <a:picLocks noChangeAspect="1"/>
        </xdr:cNvPicPr>
      </xdr:nvPicPr>
      <xdr:blipFill>
        <a:blip r:embed="rId1"/>
        <a:stretch>
          <a:fillRect/>
        </a:stretch>
      </xdr:blipFill>
      <xdr:spPr>
        <a:xfrm>
          <a:off x="10391775" y="96402525"/>
          <a:ext cx="266700" cy="276225"/>
        </a:xfrm>
        <a:prstGeom prst="rect">
          <a:avLst/>
        </a:prstGeom>
        <a:noFill/>
        <a:ln w="9525" cmpd="sng">
          <a:noFill/>
        </a:ln>
      </xdr:spPr>
    </xdr:pic>
    <xdr:clientData fPrintsWithSheet="0"/>
  </xdr:twoCellAnchor>
  <xdr:twoCellAnchor>
    <xdr:from>
      <xdr:col>20</xdr:col>
      <xdr:colOff>76200</xdr:colOff>
      <xdr:row>204</xdr:row>
      <xdr:rowOff>180975</xdr:rowOff>
    </xdr:from>
    <xdr:to>
      <xdr:col>20</xdr:col>
      <xdr:colOff>342900</xdr:colOff>
      <xdr:row>204</xdr:row>
      <xdr:rowOff>447675</xdr:rowOff>
    </xdr:to>
    <xdr:pic macro="[0]!③④">
      <xdr:nvPicPr>
        <xdr:cNvPr id="40" name="Picture 486"/>
        <xdr:cNvPicPr preferRelativeResize="1">
          <a:picLocks noChangeAspect="1"/>
        </xdr:cNvPicPr>
      </xdr:nvPicPr>
      <xdr:blipFill>
        <a:blip r:embed="rId1"/>
        <a:stretch>
          <a:fillRect/>
        </a:stretch>
      </xdr:blipFill>
      <xdr:spPr>
        <a:xfrm>
          <a:off x="10391775" y="98374200"/>
          <a:ext cx="266700" cy="276225"/>
        </a:xfrm>
        <a:prstGeom prst="rect">
          <a:avLst/>
        </a:prstGeom>
        <a:noFill/>
        <a:ln w="9525" cmpd="sng">
          <a:noFill/>
        </a:ln>
      </xdr:spPr>
    </xdr:pic>
    <xdr:clientData fPrintsWithSheet="0"/>
  </xdr:twoCellAnchor>
  <xdr:twoCellAnchor>
    <xdr:from>
      <xdr:col>20</xdr:col>
      <xdr:colOff>76200</xdr:colOff>
      <xdr:row>207</xdr:row>
      <xdr:rowOff>180975</xdr:rowOff>
    </xdr:from>
    <xdr:to>
      <xdr:col>20</xdr:col>
      <xdr:colOff>342900</xdr:colOff>
      <xdr:row>207</xdr:row>
      <xdr:rowOff>447675</xdr:rowOff>
    </xdr:to>
    <xdr:pic macro="[0]!③⑤">
      <xdr:nvPicPr>
        <xdr:cNvPr id="41" name="Picture 487"/>
        <xdr:cNvPicPr preferRelativeResize="1">
          <a:picLocks noChangeAspect="1"/>
        </xdr:cNvPicPr>
      </xdr:nvPicPr>
      <xdr:blipFill>
        <a:blip r:embed="rId1"/>
        <a:stretch>
          <a:fillRect/>
        </a:stretch>
      </xdr:blipFill>
      <xdr:spPr>
        <a:xfrm>
          <a:off x="10391775" y="99717225"/>
          <a:ext cx="266700" cy="276225"/>
        </a:xfrm>
        <a:prstGeom prst="rect">
          <a:avLst/>
        </a:prstGeom>
        <a:noFill/>
        <a:ln w="9525" cmpd="sng">
          <a:noFill/>
        </a:ln>
      </xdr:spPr>
    </xdr:pic>
    <xdr:clientData fPrintsWithSheet="0"/>
  </xdr:twoCellAnchor>
  <xdr:twoCellAnchor>
    <xdr:from>
      <xdr:col>20</xdr:col>
      <xdr:colOff>104775</xdr:colOff>
      <xdr:row>211</xdr:row>
      <xdr:rowOff>228600</xdr:rowOff>
    </xdr:from>
    <xdr:to>
      <xdr:col>20</xdr:col>
      <xdr:colOff>371475</xdr:colOff>
      <xdr:row>211</xdr:row>
      <xdr:rowOff>504825</xdr:rowOff>
    </xdr:to>
    <xdr:pic macro="[0]!③⑥">
      <xdr:nvPicPr>
        <xdr:cNvPr id="42" name="Picture 488"/>
        <xdr:cNvPicPr preferRelativeResize="1">
          <a:picLocks noChangeAspect="1"/>
        </xdr:cNvPicPr>
      </xdr:nvPicPr>
      <xdr:blipFill>
        <a:blip r:embed="rId1"/>
        <a:stretch>
          <a:fillRect/>
        </a:stretch>
      </xdr:blipFill>
      <xdr:spPr>
        <a:xfrm>
          <a:off x="10420350" y="101736525"/>
          <a:ext cx="266700" cy="276225"/>
        </a:xfrm>
        <a:prstGeom prst="rect">
          <a:avLst/>
        </a:prstGeom>
        <a:noFill/>
        <a:ln w="9525" cmpd="sng">
          <a:noFill/>
        </a:ln>
      </xdr:spPr>
    </xdr:pic>
    <xdr:clientData fPrintsWithSheet="0"/>
  </xdr:twoCellAnchor>
  <xdr:twoCellAnchor>
    <xdr:from>
      <xdr:col>20</xdr:col>
      <xdr:colOff>76200</xdr:colOff>
      <xdr:row>215</xdr:row>
      <xdr:rowOff>180975</xdr:rowOff>
    </xdr:from>
    <xdr:to>
      <xdr:col>20</xdr:col>
      <xdr:colOff>342900</xdr:colOff>
      <xdr:row>215</xdr:row>
      <xdr:rowOff>447675</xdr:rowOff>
    </xdr:to>
    <xdr:pic macro="[0]!③⑦">
      <xdr:nvPicPr>
        <xdr:cNvPr id="43" name="Picture 489"/>
        <xdr:cNvPicPr preferRelativeResize="1">
          <a:picLocks noChangeAspect="1"/>
        </xdr:cNvPicPr>
      </xdr:nvPicPr>
      <xdr:blipFill>
        <a:blip r:embed="rId1"/>
        <a:stretch>
          <a:fillRect/>
        </a:stretch>
      </xdr:blipFill>
      <xdr:spPr>
        <a:xfrm>
          <a:off x="10391775" y="103832025"/>
          <a:ext cx="266700" cy="276225"/>
        </a:xfrm>
        <a:prstGeom prst="rect">
          <a:avLst/>
        </a:prstGeom>
        <a:noFill/>
        <a:ln w="9525" cmpd="sng">
          <a:noFill/>
        </a:ln>
      </xdr:spPr>
    </xdr:pic>
    <xdr:clientData fPrintsWithSheet="0"/>
  </xdr:twoCellAnchor>
  <xdr:twoCellAnchor>
    <xdr:from>
      <xdr:col>20</xdr:col>
      <xdr:colOff>76200</xdr:colOff>
      <xdr:row>218</xdr:row>
      <xdr:rowOff>180975</xdr:rowOff>
    </xdr:from>
    <xdr:to>
      <xdr:col>20</xdr:col>
      <xdr:colOff>342900</xdr:colOff>
      <xdr:row>218</xdr:row>
      <xdr:rowOff>447675</xdr:rowOff>
    </xdr:to>
    <xdr:pic macro="[0]!③⑧">
      <xdr:nvPicPr>
        <xdr:cNvPr id="44" name="Picture 490"/>
        <xdr:cNvPicPr preferRelativeResize="1">
          <a:picLocks noChangeAspect="1"/>
        </xdr:cNvPicPr>
      </xdr:nvPicPr>
      <xdr:blipFill>
        <a:blip r:embed="rId1"/>
        <a:stretch>
          <a:fillRect/>
        </a:stretch>
      </xdr:blipFill>
      <xdr:spPr>
        <a:xfrm>
          <a:off x="10391775" y="105175050"/>
          <a:ext cx="266700" cy="276225"/>
        </a:xfrm>
        <a:prstGeom prst="rect">
          <a:avLst/>
        </a:prstGeom>
        <a:noFill/>
        <a:ln w="9525" cmpd="sng">
          <a:noFill/>
        </a:ln>
      </xdr:spPr>
    </xdr:pic>
    <xdr:clientData fPrintsWithSheet="0"/>
  </xdr:twoCellAnchor>
  <xdr:twoCellAnchor>
    <xdr:from>
      <xdr:col>20</xdr:col>
      <xdr:colOff>76200</xdr:colOff>
      <xdr:row>223</xdr:row>
      <xdr:rowOff>180975</xdr:rowOff>
    </xdr:from>
    <xdr:to>
      <xdr:col>20</xdr:col>
      <xdr:colOff>342900</xdr:colOff>
      <xdr:row>223</xdr:row>
      <xdr:rowOff>457200</xdr:rowOff>
    </xdr:to>
    <xdr:pic macro="[0]!③⑨">
      <xdr:nvPicPr>
        <xdr:cNvPr id="45" name="Picture 491"/>
        <xdr:cNvPicPr preferRelativeResize="1">
          <a:picLocks noChangeAspect="1"/>
        </xdr:cNvPicPr>
      </xdr:nvPicPr>
      <xdr:blipFill>
        <a:blip r:embed="rId1"/>
        <a:stretch>
          <a:fillRect/>
        </a:stretch>
      </xdr:blipFill>
      <xdr:spPr>
        <a:xfrm>
          <a:off x="10391775" y="107775375"/>
          <a:ext cx="266700" cy="276225"/>
        </a:xfrm>
        <a:prstGeom prst="rect">
          <a:avLst/>
        </a:prstGeom>
        <a:noFill/>
        <a:ln w="9525" cmpd="sng">
          <a:noFill/>
        </a:ln>
      </xdr:spPr>
    </xdr:pic>
    <xdr:clientData fPrintsWithSheet="0"/>
  </xdr:twoCellAnchor>
  <xdr:twoCellAnchor>
    <xdr:from>
      <xdr:col>20</xdr:col>
      <xdr:colOff>76200</xdr:colOff>
      <xdr:row>229</xdr:row>
      <xdr:rowOff>295275</xdr:rowOff>
    </xdr:from>
    <xdr:to>
      <xdr:col>20</xdr:col>
      <xdr:colOff>342900</xdr:colOff>
      <xdr:row>229</xdr:row>
      <xdr:rowOff>571500</xdr:rowOff>
    </xdr:to>
    <xdr:pic macro="[0]!④○">
      <xdr:nvPicPr>
        <xdr:cNvPr id="46" name="Picture 492"/>
        <xdr:cNvPicPr preferRelativeResize="1">
          <a:picLocks noChangeAspect="1"/>
        </xdr:cNvPicPr>
      </xdr:nvPicPr>
      <xdr:blipFill>
        <a:blip r:embed="rId1"/>
        <a:stretch>
          <a:fillRect/>
        </a:stretch>
      </xdr:blipFill>
      <xdr:spPr>
        <a:xfrm>
          <a:off x="10391775" y="110032800"/>
          <a:ext cx="266700" cy="276225"/>
        </a:xfrm>
        <a:prstGeom prst="rect">
          <a:avLst/>
        </a:prstGeom>
        <a:noFill/>
        <a:ln w="9525" cmpd="sng">
          <a:noFill/>
        </a:ln>
      </xdr:spPr>
    </xdr:pic>
    <xdr:clientData fPrintsWithSheet="0"/>
  </xdr:twoCellAnchor>
  <xdr:twoCellAnchor>
    <xdr:from>
      <xdr:col>20</xdr:col>
      <xdr:colOff>104775</xdr:colOff>
      <xdr:row>234</xdr:row>
      <xdr:rowOff>200025</xdr:rowOff>
    </xdr:from>
    <xdr:to>
      <xdr:col>20</xdr:col>
      <xdr:colOff>371475</xdr:colOff>
      <xdr:row>234</xdr:row>
      <xdr:rowOff>476250</xdr:rowOff>
    </xdr:to>
    <xdr:pic macro="[0]!④①">
      <xdr:nvPicPr>
        <xdr:cNvPr id="47" name="Picture 493"/>
        <xdr:cNvPicPr preferRelativeResize="1">
          <a:picLocks noChangeAspect="1"/>
        </xdr:cNvPicPr>
      </xdr:nvPicPr>
      <xdr:blipFill>
        <a:blip r:embed="rId1"/>
        <a:stretch>
          <a:fillRect/>
        </a:stretch>
      </xdr:blipFill>
      <xdr:spPr>
        <a:xfrm>
          <a:off x="10420350" y="112766475"/>
          <a:ext cx="266700" cy="276225"/>
        </a:xfrm>
        <a:prstGeom prst="rect">
          <a:avLst/>
        </a:prstGeom>
        <a:noFill/>
        <a:ln w="9525" cmpd="sng">
          <a:noFill/>
        </a:ln>
      </xdr:spPr>
    </xdr:pic>
    <xdr:clientData fPrintsWithSheet="0"/>
  </xdr:twoCellAnchor>
  <xdr:twoCellAnchor>
    <xdr:from>
      <xdr:col>20</xdr:col>
      <xdr:colOff>76200</xdr:colOff>
      <xdr:row>242</xdr:row>
      <xdr:rowOff>180975</xdr:rowOff>
    </xdr:from>
    <xdr:to>
      <xdr:col>20</xdr:col>
      <xdr:colOff>342900</xdr:colOff>
      <xdr:row>242</xdr:row>
      <xdr:rowOff>447675</xdr:rowOff>
    </xdr:to>
    <xdr:pic macro="[0]!④②">
      <xdr:nvPicPr>
        <xdr:cNvPr id="48" name="Picture 494"/>
        <xdr:cNvPicPr preferRelativeResize="1">
          <a:picLocks noChangeAspect="1"/>
        </xdr:cNvPicPr>
      </xdr:nvPicPr>
      <xdr:blipFill>
        <a:blip r:embed="rId1"/>
        <a:stretch>
          <a:fillRect/>
        </a:stretch>
      </xdr:blipFill>
      <xdr:spPr>
        <a:xfrm>
          <a:off x="10391775" y="116062125"/>
          <a:ext cx="266700" cy="276225"/>
        </a:xfrm>
        <a:prstGeom prst="rect">
          <a:avLst/>
        </a:prstGeom>
        <a:noFill/>
        <a:ln w="9525" cmpd="sng">
          <a:noFill/>
        </a:ln>
      </xdr:spPr>
    </xdr:pic>
    <xdr:clientData fPrintsWithSheet="0"/>
  </xdr:twoCellAnchor>
  <xdr:twoCellAnchor>
    <xdr:from>
      <xdr:col>20</xdr:col>
      <xdr:colOff>76200</xdr:colOff>
      <xdr:row>250</xdr:row>
      <xdr:rowOff>323850</xdr:rowOff>
    </xdr:from>
    <xdr:to>
      <xdr:col>20</xdr:col>
      <xdr:colOff>342900</xdr:colOff>
      <xdr:row>250</xdr:row>
      <xdr:rowOff>590550</xdr:rowOff>
    </xdr:to>
    <xdr:pic macro="[0]!④③">
      <xdr:nvPicPr>
        <xdr:cNvPr id="49" name="Picture 495"/>
        <xdr:cNvPicPr preferRelativeResize="1">
          <a:picLocks noChangeAspect="1"/>
        </xdr:cNvPicPr>
      </xdr:nvPicPr>
      <xdr:blipFill>
        <a:blip r:embed="rId1"/>
        <a:stretch>
          <a:fillRect/>
        </a:stretch>
      </xdr:blipFill>
      <xdr:spPr>
        <a:xfrm>
          <a:off x="10391775" y="119519700"/>
          <a:ext cx="266700" cy="266700"/>
        </a:xfrm>
        <a:prstGeom prst="rect">
          <a:avLst/>
        </a:prstGeom>
        <a:noFill/>
        <a:ln w="9525" cmpd="sng">
          <a:noFill/>
        </a:ln>
      </xdr:spPr>
    </xdr:pic>
    <xdr:clientData fPrintsWithSheet="0"/>
  </xdr:twoCellAnchor>
  <xdr:twoCellAnchor>
    <xdr:from>
      <xdr:col>20</xdr:col>
      <xdr:colOff>76200</xdr:colOff>
      <xdr:row>257</xdr:row>
      <xdr:rowOff>209550</xdr:rowOff>
    </xdr:from>
    <xdr:to>
      <xdr:col>20</xdr:col>
      <xdr:colOff>342900</xdr:colOff>
      <xdr:row>257</xdr:row>
      <xdr:rowOff>476250</xdr:rowOff>
    </xdr:to>
    <xdr:pic macro="[0]!④④">
      <xdr:nvPicPr>
        <xdr:cNvPr id="50" name="Picture 496"/>
        <xdr:cNvPicPr preferRelativeResize="1">
          <a:picLocks noChangeAspect="1"/>
        </xdr:cNvPicPr>
      </xdr:nvPicPr>
      <xdr:blipFill>
        <a:blip r:embed="rId1"/>
        <a:stretch>
          <a:fillRect/>
        </a:stretch>
      </xdr:blipFill>
      <xdr:spPr>
        <a:xfrm>
          <a:off x="10391775" y="123605925"/>
          <a:ext cx="266700" cy="276225"/>
        </a:xfrm>
        <a:prstGeom prst="rect">
          <a:avLst/>
        </a:prstGeom>
        <a:noFill/>
        <a:ln w="9525" cmpd="sng">
          <a:noFill/>
        </a:ln>
      </xdr:spPr>
    </xdr:pic>
    <xdr:clientData fPrintsWithSheet="0"/>
  </xdr:twoCellAnchor>
  <xdr:twoCellAnchor>
    <xdr:from>
      <xdr:col>20</xdr:col>
      <xdr:colOff>66675</xdr:colOff>
      <xdr:row>263</xdr:row>
      <xdr:rowOff>257175</xdr:rowOff>
    </xdr:from>
    <xdr:to>
      <xdr:col>20</xdr:col>
      <xdr:colOff>333375</xdr:colOff>
      <xdr:row>263</xdr:row>
      <xdr:rowOff>533400</xdr:rowOff>
    </xdr:to>
    <xdr:pic macro="[0]!④⑤">
      <xdr:nvPicPr>
        <xdr:cNvPr id="51" name="Picture 497"/>
        <xdr:cNvPicPr preferRelativeResize="1">
          <a:picLocks noChangeAspect="1"/>
        </xdr:cNvPicPr>
      </xdr:nvPicPr>
      <xdr:blipFill>
        <a:blip r:embed="rId1"/>
        <a:stretch>
          <a:fillRect/>
        </a:stretch>
      </xdr:blipFill>
      <xdr:spPr>
        <a:xfrm>
          <a:off x="10382250" y="126882525"/>
          <a:ext cx="266700" cy="276225"/>
        </a:xfrm>
        <a:prstGeom prst="rect">
          <a:avLst/>
        </a:prstGeom>
        <a:noFill/>
        <a:ln w="9525" cmpd="sng">
          <a:noFill/>
        </a:ln>
      </xdr:spPr>
    </xdr:pic>
    <xdr:clientData fPrintsWithSheet="0"/>
  </xdr:twoCellAnchor>
  <xdr:twoCellAnchor>
    <xdr:from>
      <xdr:col>20</xdr:col>
      <xdr:colOff>76200</xdr:colOff>
      <xdr:row>268</xdr:row>
      <xdr:rowOff>180975</xdr:rowOff>
    </xdr:from>
    <xdr:to>
      <xdr:col>20</xdr:col>
      <xdr:colOff>342900</xdr:colOff>
      <xdr:row>268</xdr:row>
      <xdr:rowOff>447675</xdr:rowOff>
    </xdr:to>
    <xdr:pic macro="[0]!④⑥">
      <xdr:nvPicPr>
        <xdr:cNvPr id="52" name="Picture 498"/>
        <xdr:cNvPicPr preferRelativeResize="1">
          <a:picLocks noChangeAspect="1"/>
        </xdr:cNvPicPr>
      </xdr:nvPicPr>
      <xdr:blipFill>
        <a:blip r:embed="rId1"/>
        <a:stretch>
          <a:fillRect/>
        </a:stretch>
      </xdr:blipFill>
      <xdr:spPr>
        <a:xfrm>
          <a:off x="10391775" y="129530475"/>
          <a:ext cx="266700" cy="276225"/>
        </a:xfrm>
        <a:prstGeom prst="rect">
          <a:avLst/>
        </a:prstGeom>
        <a:noFill/>
        <a:ln w="9525" cmpd="sng">
          <a:noFill/>
        </a:ln>
      </xdr:spPr>
    </xdr:pic>
    <xdr:clientData fPrintsWithSheet="0"/>
  </xdr:twoCellAnchor>
  <xdr:twoCellAnchor>
    <xdr:from>
      <xdr:col>20</xdr:col>
      <xdr:colOff>57150</xdr:colOff>
      <xdr:row>273</xdr:row>
      <xdr:rowOff>247650</xdr:rowOff>
    </xdr:from>
    <xdr:to>
      <xdr:col>20</xdr:col>
      <xdr:colOff>323850</xdr:colOff>
      <xdr:row>273</xdr:row>
      <xdr:rowOff>523875</xdr:rowOff>
    </xdr:to>
    <xdr:pic macro="[0]!④⑦">
      <xdr:nvPicPr>
        <xdr:cNvPr id="53" name="Picture 499"/>
        <xdr:cNvPicPr preferRelativeResize="1">
          <a:picLocks noChangeAspect="1"/>
        </xdr:cNvPicPr>
      </xdr:nvPicPr>
      <xdr:blipFill>
        <a:blip r:embed="rId1"/>
        <a:stretch>
          <a:fillRect/>
        </a:stretch>
      </xdr:blipFill>
      <xdr:spPr>
        <a:xfrm>
          <a:off x="10372725" y="132197475"/>
          <a:ext cx="266700" cy="276225"/>
        </a:xfrm>
        <a:prstGeom prst="rect">
          <a:avLst/>
        </a:prstGeom>
        <a:noFill/>
        <a:ln w="9525" cmpd="sng">
          <a:noFill/>
        </a:ln>
      </xdr:spPr>
    </xdr:pic>
    <xdr:clientData fPrintsWithSheet="0"/>
  </xdr:twoCellAnchor>
  <xdr:twoCellAnchor>
    <xdr:from>
      <xdr:col>20</xdr:col>
      <xdr:colOff>76200</xdr:colOff>
      <xdr:row>280</xdr:row>
      <xdr:rowOff>180975</xdr:rowOff>
    </xdr:from>
    <xdr:to>
      <xdr:col>20</xdr:col>
      <xdr:colOff>342900</xdr:colOff>
      <xdr:row>280</xdr:row>
      <xdr:rowOff>447675</xdr:rowOff>
    </xdr:to>
    <xdr:pic macro="[0]!④⑧">
      <xdr:nvPicPr>
        <xdr:cNvPr id="54" name="Picture 500"/>
        <xdr:cNvPicPr preferRelativeResize="1">
          <a:picLocks noChangeAspect="1"/>
        </xdr:cNvPicPr>
      </xdr:nvPicPr>
      <xdr:blipFill>
        <a:blip r:embed="rId1"/>
        <a:stretch>
          <a:fillRect/>
        </a:stretch>
      </xdr:blipFill>
      <xdr:spPr>
        <a:xfrm>
          <a:off x="10391775" y="134893050"/>
          <a:ext cx="266700" cy="276225"/>
        </a:xfrm>
        <a:prstGeom prst="rect">
          <a:avLst/>
        </a:prstGeom>
        <a:noFill/>
        <a:ln w="9525" cmpd="sng">
          <a:noFill/>
        </a:ln>
      </xdr:spPr>
    </xdr:pic>
    <xdr:clientData fPrintsWithSheet="0"/>
  </xdr:twoCellAnchor>
  <xdr:twoCellAnchor>
    <xdr:from>
      <xdr:col>20</xdr:col>
      <xdr:colOff>76200</xdr:colOff>
      <xdr:row>287</xdr:row>
      <xdr:rowOff>180975</xdr:rowOff>
    </xdr:from>
    <xdr:to>
      <xdr:col>20</xdr:col>
      <xdr:colOff>342900</xdr:colOff>
      <xdr:row>287</xdr:row>
      <xdr:rowOff>447675</xdr:rowOff>
    </xdr:to>
    <xdr:pic macro="[0]!④⑨">
      <xdr:nvPicPr>
        <xdr:cNvPr id="55" name="Picture 501"/>
        <xdr:cNvPicPr preferRelativeResize="1">
          <a:picLocks noChangeAspect="1"/>
        </xdr:cNvPicPr>
      </xdr:nvPicPr>
      <xdr:blipFill>
        <a:blip r:embed="rId1"/>
        <a:stretch>
          <a:fillRect/>
        </a:stretch>
      </xdr:blipFill>
      <xdr:spPr>
        <a:xfrm>
          <a:off x="10391775" y="138750675"/>
          <a:ext cx="266700" cy="276225"/>
        </a:xfrm>
        <a:prstGeom prst="rect">
          <a:avLst/>
        </a:prstGeom>
        <a:noFill/>
        <a:ln w="9525" cmpd="sng">
          <a:noFill/>
        </a:ln>
      </xdr:spPr>
    </xdr:pic>
    <xdr:clientData fPrintsWithSheet="0"/>
  </xdr:twoCellAnchor>
  <xdr:twoCellAnchor>
    <xdr:from>
      <xdr:col>20</xdr:col>
      <xdr:colOff>76200</xdr:colOff>
      <xdr:row>296</xdr:row>
      <xdr:rowOff>180975</xdr:rowOff>
    </xdr:from>
    <xdr:to>
      <xdr:col>20</xdr:col>
      <xdr:colOff>342900</xdr:colOff>
      <xdr:row>296</xdr:row>
      <xdr:rowOff>447675</xdr:rowOff>
    </xdr:to>
    <xdr:pic macro="[0]!⑤○">
      <xdr:nvPicPr>
        <xdr:cNvPr id="56" name="Picture 502"/>
        <xdr:cNvPicPr preferRelativeResize="1">
          <a:picLocks noChangeAspect="1"/>
        </xdr:cNvPicPr>
      </xdr:nvPicPr>
      <xdr:blipFill>
        <a:blip r:embed="rId1"/>
        <a:stretch>
          <a:fillRect/>
        </a:stretch>
      </xdr:blipFill>
      <xdr:spPr>
        <a:xfrm>
          <a:off x="10391775" y="142379700"/>
          <a:ext cx="266700" cy="276225"/>
        </a:xfrm>
        <a:prstGeom prst="rect">
          <a:avLst/>
        </a:prstGeom>
        <a:noFill/>
        <a:ln w="9525" cmpd="sng">
          <a:noFill/>
        </a:ln>
      </xdr:spPr>
    </xdr:pic>
    <xdr:clientData fPrintsWithSheet="0"/>
  </xdr:twoCellAnchor>
  <xdr:twoCellAnchor>
    <xdr:from>
      <xdr:col>20</xdr:col>
      <xdr:colOff>76200</xdr:colOff>
      <xdr:row>304</xdr:row>
      <xdr:rowOff>180975</xdr:rowOff>
    </xdr:from>
    <xdr:to>
      <xdr:col>20</xdr:col>
      <xdr:colOff>342900</xdr:colOff>
      <xdr:row>304</xdr:row>
      <xdr:rowOff>447675</xdr:rowOff>
    </xdr:to>
    <xdr:pic macro="[0]!⑤①">
      <xdr:nvPicPr>
        <xdr:cNvPr id="57" name="Picture 503"/>
        <xdr:cNvPicPr preferRelativeResize="1">
          <a:picLocks noChangeAspect="1"/>
        </xdr:cNvPicPr>
      </xdr:nvPicPr>
      <xdr:blipFill>
        <a:blip r:embed="rId1"/>
        <a:stretch>
          <a:fillRect/>
        </a:stretch>
      </xdr:blipFill>
      <xdr:spPr>
        <a:xfrm>
          <a:off x="10391775" y="146865975"/>
          <a:ext cx="266700" cy="276225"/>
        </a:xfrm>
        <a:prstGeom prst="rect">
          <a:avLst/>
        </a:prstGeom>
        <a:noFill/>
        <a:ln w="9525" cmpd="sng">
          <a:noFill/>
        </a:ln>
      </xdr:spPr>
    </xdr:pic>
    <xdr:clientData fPrintsWithSheet="0"/>
  </xdr:twoCellAnchor>
  <xdr:twoCellAnchor>
    <xdr:from>
      <xdr:col>20</xdr:col>
      <xdr:colOff>76200</xdr:colOff>
      <xdr:row>308</xdr:row>
      <xdr:rowOff>180975</xdr:rowOff>
    </xdr:from>
    <xdr:to>
      <xdr:col>20</xdr:col>
      <xdr:colOff>342900</xdr:colOff>
      <xdr:row>308</xdr:row>
      <xdr:rowOff>447675</xdr:rowOff>
    </xdr:to>
    <xdr:pic macro="[0]!⑤②">
      <xdr:nvPicPr>
        <xdr:cNvPr id="58" name="Picture 504"/>
        <xdr:cNvPicPr preferRelativeResize="1">
          <a:picLocks noChangeAspect="1"/>
        </xdr:cNvPicPr>
      </xdr:nvPicPr>
      <xdr:blipFill>
        <a:blip r:embed="rId1"/>
        <a:stretch>
          <a:fillRect/>
        </a:stretch>
      </xdr:blipFill>
      <xdr:spPr>
        <a:xfrm>
          <a:off x="10391775" y="148837650"/>
          <a:ext cx="266700" cy="276225"/>
        </a:xfrm>
        <a:prstGeom prst="rect">
          <a:avLst/>
        </a:prstGeom>
        <a:noFill/>
        <a:ln w="9525" cmpd="sng">
          <a:noFill/>
        </a:ln>
      </xdr:spPr>
    </xdr:pic>
    <xdr:clientData fPrintsWithSheet="0"/>
  </xdr:twoCellAnchor>
  <xdr:twoCellAnchor>
    <xdr:from>
      <xdr:col>20</xdr:col>
      <xdr:colOff>76200</xdr:colOff>
      <xdr:row>315</xdr:row>
      <xdr:rowOff>180975</xdr:rowOff>
    </xdr:from>
    <xdr:to>
      <xdr:col>20</xdr:col>
      <xdr:colOff>342900</xdr:colOff>
      <xdr:row>315</xdr:row>
      <xdr:rowOff>447675</xdr:rowOff>
    </xdr:to>
    <xdr:pic macro="[0]!⑤③">
      <xdr:nvPicPr>
        <xdr:cNvPr id="59" name="Picture 505"/>
        <xdr:cNvPicPr preferRelativeResize="1">
          <a:picLocks noChangeAspect="1"/>
        </xdr:cNvPicPr>
      </xdr:nvPicPr>
      <xdr:blipFill>
        <a:blip r:embed="rId1"/>
        <a:stretch>
          <a:fillRect/>
        </a:stretch>
      </xdr:blipFill>
      <xdr:spPr>
        <a:xfrm>
          <a:off x="10391775" y="151523700"/>
          <a:ext cx="266700" cy="276225"/>
        </a:xfrm>
        <a:prstGeom prst="rect">
          <a:avLst/>
        </a:prstGeom>
        <a:noFill/>
        <a:ln w="9525" cmpd="sng">
          <a:noFill/>
        </a:ln>
      </xdr:spPr>
    </xdr:pic>
    <xdr:clientData fPrintsWithSheet="0"/>
  </xdr:twoCellAnchor>
  <xdr:twoCellAnchor>
    <xdr:from>
      <xdr:col>20</xdr:col>
      <xdr:colOff>76200</xdr:colOff>
      <xdr:row>319</xdr:row>
      <xdr:rowOff>257175</xdr:rowOff>
    </xdr:from>
    <xdr:to>
      <xdr:col>20</xdr:col>
      <xdr:colOff>342900</xdr:colOff>
      <xdr:row>319</xdr:row>
      <xdr:rowOff>533400</xdr:rowOff>
    </xdr:to>
    <xdr:pic macro="[0]!⑤④">
      <xdr:nvPicPr>
        <xdr:cNvPr id="60" name="Picture 506"/>
        <xdr:cNvPicPr preferRelativeResize="1">
          <a:picLocks noChangeAspect="1"/>
        </xdr:cNvPicPr>
      </xdr:nvPicPr>
      <xdr:blipFill>
        <a:blip r:embed="rId1"/>
        <a:stretch>
          <a:fillRect/>
        </a:stretch>
      </xdr:blipFill>
      <xdr:spPr>
        <a:xfrm>
          <a:off x="10391775" y="153571575"/>
          <a:ext cx="266700" cy="276225"/>
        </a:xfrm>
        <a:prstGeom prst="rect">
          <a:avLst/>
        </a:prstGeom>
        <a:noFill/>
        <a:ln w="9525" cmpd="sng">
          <a:noFill/>
        </a:ln>
      </xdr:spPr>
    </xdr:pic>
    <xdr:clientData fPrintsWithSheet="0"/>
  </xdr:twoCellAnchor>
  <xdr:twoCellAnchor>
    <xdr:from>
      <xdr:col>20</xdr:col>
      <xdr:colOff>66675</xdr:colOff>
      <xdr:row>322</xdr:row>
      <xdr:rowOff>295275</xdr:rowOff>
    </xdr:from>
    <xdr:to>
      <xdr:col>20</xdr:col>
      <xdr:colOff>333375</xdr:colOff>
      <xdr:row>322</xdr:row>
      <xdr:rowOff>571500</xdr:rowOff>
    </xdr:to>
    <xdr:pic macro="[0]!⑤⑤">
      <xdr:nvPicPr>
        <xdr:cNvPr id="61" name="Picture 507"/>
        <xdr:cNvPicPr preferRelativeResize="1">
          <a:picLocks noChangeAspect="1"/>
        </xdr:cNvPicPr>
      </xdr:nvPicPr>
      <xdr:blipFill>
        <a:blip r:embed="rId1"/>
        <a:stretch>
          <a:fillRect/>
        </a:stretch>
      </xdr:blipFill>
      <xdr:spPr>
        <a:xfrm>
          <a:off x="10382250" y="155076525"/>
          <a:ext cx="266700" cy="276225"/>
        </a:xfrm>
        <a:prstGeom prst="rect">
          <a:avLst/>
        </a:prstGeom>
        <a:noFill/>
        <a:ln w="9525" cmpd="sng">
          <a:noFill/>
        </a:ln>
      </xdr:spPr>
    </xdr:pic>
    <xdr:clientData fPrintsWithSheet="0"/>
  </xdr:twoCellAnchor>
  <xdr:twoCellAnchor>
    <xdr:from>
      <xdr:col>20</xdr:col>
      <xdr:colOff>76200</xdr:colOff>
      <xdr:row>329</xdr:row>
      <xdr:rowOff>209550</xdr:rowOff>
    </xdr:from>
    <xdr:to>
      <xdr:col>20</xdr:col>
      <xdr:colOff>342900</xdr:colOff>
      <xdr:row>329</xdr:row>
      <xdr:rowOff>476250</xdr:rowOff>
    </xdr:to>
    <xdr:pic macro="[0]!⑤⑥">
      <xdr:nvPicPr>
        <xdr:cNvPr id="62" name="Picture 508"/>
        <xdr:cNvPicPr preferRelativeResize="1">
          <a:picLocks noChangeAspect="1"/>
        </xdr:cNvPicPr>
      </xdr:nvPicPr>
      <xdr:blipFill>
        <a:blip r:embed="rId1"/>
        <a:stretch>
          <a:fillRect/>
        </a:stretch>
      </xdr:blipFill>
      <xdr:spPr>
        <a:xfrm>
          <a:off x="10391775" y="158295975"/>
          <a:ext cx="266700" cy="276225"/>
        </a:xfrm>
        <a:prstGeom prst="rect">
          <a:avLst/>
        </a:prstGeom>
        <a:noFill/>
        <a:ln w="9525" cmpd="sng">
          <a:noFill/>
        </a:ln>
      </xdr:spPr>
    </xdr:pic>
    <xdr:clientData fPrintsWithSheet="0"/>
  </xdr:twoCellAnchor>
  <xdr:twoCellAnchor>
    <xdr:from>
      <xdr:col>20</xdr:col>
      <xdr:colOff>76200</xdr:colOff>
      <xdr:row>337</xdr:row>
      <xdr:rowOff>180975</xdr:rowOff>
    </xdr:from>
    <xdr:to>
      <xdr:col>20</xdr:col>
      <xdr:colOff>342900</xdr:colOff>
      <xdr:row>337</xdr:row>
      <xdr:rowOff>457200</xdr:rowOff>
    </xdr:to>
    <xdr:pic macro="[0]!⑤⑦">
      <xdr:nvPicPr>
        <xdr:cNvPr id="63" name="Picture 509"/>
        <xdr:cNvPicPr preferRelativeResize="1">
          <a:picLocks noChangeAspect="1"/>
        </xdr:cNvPicPr>
      </xdr:nvPicPr>
      <xdr:blipFill>
        <a:blip r:embed="rId1"/>
        <a:stretch>
          <a:fillRect/>
        </a:stretch>
      </xdr:blipFill>
      <xdr:spPr>
        <a:xfrm>
          <a:off x="10391775" y="161582100"/>
          <a:ext cx="266700" cy="276225"/>
        </a:xfrm>
        <a:prstGeom prst="rect">
          <a:avLst/>
        </a:prstGeom>
        <a:noFill/>
        <a:ln w="9525" cmpd="sng">
          <a:noFill/>
        </a:ln>
      </xdr:spPr>
    </xdr:pic>
    <xdr:clientData fPrintsWithSheet="0"/>
  </xdr:twoCellAnchor>
  <xdr:twoCellAnchor>
    <xdr:from>
      <xdr:col>20</xdr:col>
      <xdr:colOff>66675</xdr:colOff>
      <xdr:row>345</xdr:row>
      <xdr:rowOff>180975</xdr:rowOff>
    </xdr:from>
    <xdr:to>
      <xdr:col>20</xdr:col>
      <xdr:colOff>333375</xdr:colOff>
      <xdr:row>345</xdr:row>
      <xdr:rowOff>447675</xdr:rowOff>
    </xdr:to>
    <xdr:pic macro="[0]!⑤⑧">
      <xdr:nvPicPr>
        <xdr:cNvPr id="64" name="Picture 510"/>
        <xdr:cNvPicPr preferRelativeResize="1">
          <a:picLocks noChangeAspect="1"/>
        </xdr:cNvPicPr>
      </xdr:nvPicPr>
      <xdr:blipFill>
        <a:blip r:embed="rId1"/>
        <a:stretch>
          <a:fillRect/>
        </a:stretch>
      </xdr:blipFill>
      <xdr:spPr>
        <a:xfrm>
          <a:off x="10382250" y="165001575"/>
          <a:ext cx="266700" cy="276225"/>
        </a:xfrm>
        <a:prstGeom prst="rect">
          <a:avLst/>
        </a:prstGeom>
        <a:noFill/>
        <a:ln w="9525" cmpd="sng">
          <a:noFill/>
        </a:ln>
      </xdr:spPr>
    </xdr:pic>
    <xdr:clientData fPrintsWithSheet="0"/>
  </xdr:twoCellAnchor>
  <xdr:twoCellAnchor>
    <xdr:from>
      <xdr:col>20</xdr:col>
      <xdr:colOff>76200</xdr:colOff>
      <xdr:row>348</xdr:row>
      <xdr:rowOff>180975</xdr:rowOff>
    </xdr:from>
    <xdr:to>
      <xdr:col>20</xdr:col>
      <xdr:colOff>342900</xdr:colOff>
      <xdr:row>348</xdr:row>
      <xdr:rowOff>447675</xdr:rowOff>
    </xdr:to>
    <xdr:pic macro="[0]!⑤⑨">
      <xdr:nvPicPr>
        <xdr:cNvPr id="65" name="Picture 511"/>
        <xdr:cNvPicPr preferRelativeResize="1">
          <a:picLocks noChangeAspect="1"/>
        </xdr:cNvPicPr>
      </xdr:nvPicPr>
      <xdr:blipFill>
        <a:blip r:embed="rId1"/>
        <a:stretch>
          <a:fillRect/>
        </a:stretch>
      </xdr:blipFill>
      <xdr:spPr>
        <a:xfrm>
          <a:off x="10391775" y="166344600"/>
          <a:ext cx="266700" cy="276225"/>
        </a:xfrm>
        <a:prstGeom prst="rect">
          <a:avLst/>
        </a:prstGeom>
        <a:noFill/>
        <a:ln w="9525" cmpd="sng">
          <a:noFill/>
        </a:ln>
      </xdr:spPr>
    </xdr:pic>
    <xdr:clientData fPrintsWithSheet="0"/>
  </xdr:twoCellAnchor>
  <xdr:twoCellAnchor>
    <xdr:from>
      <xdr:col>20</xdr:col>
      <xdr:colOff>76200</xdr:colOff>
      <xdr:row>351</xdr:row>
      <xdr:rowOff>180975</xdr:rowOff>
    </xdr:from>
    <xdr:to>
      <xdr:col>20</xdr:col>
      <xdr:colOff>342900</xdr:colOff>
      <xdr:row>351</xdr:row>
      <xdr:rowOff>447675</xdr:rowOff>
    </xdr:to>
    <xdr:pic macro="[0]!⑥○">
      <xdr:nvPicPr>
        <xdr:cNvPr id="66" name="Picture 512"/>
        <xdr:cNvPicPr preferRelativeResize="1">
          <a:picLocks noChangeAspect="1"/>
        </xdr:cNvPicPr>
      </xdr:nvPicPr>
      <xdr:blipFill>
        <a:blip r:embed="rId1"/>
        <a:stretch>
          <a:fillRect/>
        </a:stretch>
      </xdr:blipFill>
      <xdr:spPr>
        <a:xfrm>
          <a:off x="10391775" y="167687625"/>
          <a:ext cx="266700" cy="276225"/>
        </a:xfrm>
        <a:prstGeom prst="rect">
          <a:avLst/>
        </a:prstGeom>
        <a:noFill/>
        <a:ln w="9525" cmpd="sng">
          <a:noFill/>
        </a:ln>
      </xdr:spPr>
    </xdr:pic>
    <xdr:clientData fPrintsWithSheet="0"/>
  </xdr:twoCellAnchor>
  <xdr:twoCellAnchor>
    <xdr:from>
      <xdr:col>20</xdr:col>
      <xdr:colOff>76200</xdr:colOff>
      <xdr:row>358</xdr:row>
      <xdr:rowOff>180975</xdr:rowOff>
    </xdr:from>
    <xdr:to>
      <xdr:col>20</xdr:col>
      <xdr:colOff>342900</xdr:colOff>
      <xdr:row>358</xdr:row>
      <xdr:rowOff>447675</xdr:rowOff>
    </xdr:to>
    <xdr:pic macro="[0]!⑥①">
      <xdr:nvPicPr>
        <xdr:cNvPr id="67" name="Picture 513"/>
        <xdr:cNvPicPr preferRelativeResize="1">
          <a:picLocks noChangeAspect="1"/>
        </xdr:cNvPicPr>
      </xdr:nvPicPr>
      <xdr:blipFill>
        <a:blip r:embed="rId1"/>
        <a:stretch>
          <a:fillRect/>
        </a:stretch>
      </xdr:blipFill>
      <xdr:spPr>
        <a:xfrm>
          <a:off x="10391775" y="170373675"/>
          <a:ext cx="266700" cy="276225"/>
        </a:xfrm>
        <a:prstGeom prst="rect">
          <a:avLst/>
        </a:prstGeom>
        <a:noFill/>
        <a:ln w="9525" cmpd="sng">
          <a:noFill/>
        </a:ln>
      </xdr:spPr>
    </xdr:pic>
    <xdr:clientData fPrintsWithSheet="0"/>
  </xdr:twoCellAnchor>
  <xdr:twoCellAnchor>
    <xdr:from>
      <xdr:col>20</xdr:col>
      <xdr:colOff>76200</xdr:colOff>
      <xdr:row>369</xdr:row>
      <xdr:rowOff>180975</xdr:rowOff>
    </xdr:from>
    <xdr:to>
      <xdr:col>20</xdr:col>
      <xdr:colOff>342900</xdr:colOff>
      <xdr:row>369</xdr:row>
      <xdr:rowOff>447675</xdr:rowOff>
    </xdr:to>
    <xdr:pic macro="[0]!⑥②">
      <xdr:nvPicPr>
        <xdr:cNvPr id="68" name="Picture 514"/>
        <xdr:cNvPicPr preferRelativeResize="1">
          <a:picLocks noChangeAspect="1"/>
        </xdr:cNvPicPr>
      </xdr:nvPicPr>
      <xdr:blipFill>
        <a:blip r:embed="rId1"/>
        <a:stretch>
          <a:fillRect/>
        </a:stretch>
      </xdr:blipFill>
      <xdr:spPr>
        <a:xfrm>
          <a:off x="10391775" y="175260000"/>
          <a:ext cx="266700" cy="276225"/>
        </a:xfrm>
        <a:prstGeom prst="rect">
          <a:avLst/>
        </a:prstGeom>
        <a:noFill/>
        <a:ln w="9525" cmpd="sng">
          <a:noFill/>
        </a:ln>
      </xdr:spPr>
    </xdr:pic>
    <xdr:clientData fPrintsWithSheet="0"/>
  </xdr:twoCellAnchor>
  <xdr:twoCellAnchor>
    <xdr:from>
      <xdr:col>20</xdr:col>
      <xdr:colOff>76200</xdr:colOff>
      <xdr:row>376</xdr:row>
      <xdr:rowOff>180975</xdr:rowOff>
    </xdr:from>
    <xdr:to>
      <xdr:col>20</xdr:col>
      <xdr:colOff>342900</xdr:colOff>
      <xdr:row>376</xdr:row>
      <xdr:rowOff>447675</xdr:rowOff>
    </xdr:to>
    <xdr:pic macro="[0]!⑥③">
      <xdr:nvPicPr>
        <xdr:cNvPr id="69" name="Picture 515"/>
        <xdr:cNvPicPr preferRelativeResize="1">
          <a:picLocks noChangeAspect="1"/>
        </xdr:cNvPicPr>
      </xdr:nvPicPr>
      <xdr:blipFill>
        <a:blip r:embed="rId1"/>
        <a:stretch>
          <a:fillRect/>
        </a:stretch>
      </xdr:blipFill>
      <xdr:spPr>
        <a:xfrm>
          <a:off x="10391775" y="179203350"/>
          <a:ext cx="266700" cy="276225"/>
        </a:xfrm>
        <a:prstGeom prst="rect">
          <a:avLst/>
        </a:prstGeom>
        <a:noFill/>
        <a:ln w="9525" cmpd="sng">
          <a:noFill/>
        </a:ln>
      </xdr:spPr>
    </xdr:pic>
    <xdr:clientData fPrintsWithSheet="0"/>
  </xdr:twoCellAnchor>
  <xdr:twoCellAnchor>
    <xdr:from>
      <xdr:col>20</xdr:col>
      <xdr:colOff>76200</xdr:colOff>
      <xdr:row>391</xdr:row>
      <xdr:rowOff>180975</xdr:rowOff>
    </xdr:from>
    <xdr:to>
      <xdr:col>20</xdr:col>
      <xdr:colOff>342900</xdr:colOff>
      <xdr:row>391</xdr:row>
      <xdr:rowOff>447675</xdr:rowOff>
    </xdr:to>
    <xdr:pic macro="[0]!⑥④">
      <xdr:nvPicPr>
        <xdr:cNvPr id="70" name="Picture 516"/>
        <xdr:cNvPicPr preferRelativeResize="1">
          <a:picLocks noChangeAspect="1"/>
        </xdr:cNvPicPr>
      </xdr:nvPicPr>
      <xdr:blipFill>
        <a:blip r:embed="rId1"/>
        <a:stretch>
          <a:fillRect/>
        </a:stretch>
      </xdr:blipFill>
      <xdr:spPr>
        <a:xfrm>
          <a:off x="10391775" y="186375675"/>
          <a:ext cx="266700" cy="276225"/>
        </a:xfrm>
        <a:prstGeom prst="rect">
          <a:avLst/>
        </a:prstGeom>
        <a:noFill/>
        <a:ln w="9525" cmpd="sng">
          <a:noFill/>
        </a:ln>
      </xdr:spPr>
    </xdr:pic>
    <xdr:clientData fPrintsWithSheet="0"/>
  </xdr:twoCellAnchor>
  <xdr:twoCellAnchor>
    <xdr:from>
      <xdr:col>20</xdr:col>
      <xdr:colOff>76200</xdr:colOff>
      <xdr:row>406</xdr:row>
      <xdr:rowOff>180975</xdr:rowOff>
    </xdr:from>
    <xdr:to>
      <xdr:col>20</xdr:col>
      <xdr:colOff>342900</xdr:colOff>
      <xdr:row>406</xdr:row>
      <xdr:rowOff>447675</xdr:rowOff>
    </xdr:to>
    <xdr:pic macro="[0]!⑥⑤">
      <xdr:nvPicPr>
        <xdr:cNvPr id="71" name="Picture 517"/>
        <xdr:cNvPicPr preferRelativeResize="1">
          <a:picLocks noChangeAspect="1"/>
        </xdr:cNvPicPr>
      </xdr:nvPicPr>
      <xdr:blipFill>
        <a:blip r:embed="rId1"/>
        <a:stretch>
          <a:fillRect/>
        </a:stretch>
      </xdr:blipFill>
      <xdr:spPr>
        <a:xfrm>
          <a:off x="10391775" y="193548000"/>
          <a:ext cx="266700" cy="276225"/>
        </a:xfrm>
        <a:prstGeom prst="rect">
          <a:avLst/>
        </a:prstGeom>
        <a:noFill/>
        <a:ln w="9525" cmpd="sng">
          <a:noFill/>
        </a:ln>
      </xdr:spPr>
    </xdr:pic>
    <xdr:clientData fPrintsWithSheet="0"/>
  </xdr:twoCellAnchor>
  <xdr:twoCellAnchor>
    <xdr:from>
      <xdr:col>20</xdr:col>
      <xdr:colOff>76200</xdr:colOff>
      <xdr:row>412</xdr:row>
      <xdr:rowOff>180975</xdr:rowOff>
    </xdr:from>
    <xdr:to>
      <xdr:col>20</xdr:col>
      <xdr:colOff>342900</xdr:colOff>
      <xdr:row>412</xdr:row>
      <xdr:rowOff>447675</xdr:rowOff>
    </xdr:to>
    <xdr:pic macro="[0]!⑥⑥">
      <xdr:nvPicPr>
        <xdr:cNvPr id="72" name="Picture 518"/>
        <xdr:cNvPicPr preferRelativeResize="1">
          <a:picLocks noChangeAspect="1"/>
        </xdr:cNvPicPr>
      </xdr:nvPicPr>
      <xdr:blipFill>
        <a:blip r:embed="rId1"/>
        <a:stretch>
          <a:fillRect/>
        </a:stretch>
      </xdr:blipFill>
      <xdr:spPr>
        <a:xfrm>
          <a:off x="10391775" y="196872225"/>
          <a:ext cx="266700" cy="276225"/>
        </a:xfrm>
        <a:prstGeom prst="rect">
          <a:avLst/>
        </a:prstGeom>
        <a:noFill/>
        <a:ln w="9525" cmpd="sng">
          <a:noFill/>
        </a:ln>
      </xdr:spPr>
    </xdr:pic>
    <xdr:clientData fPrintsWithSheet="0"/>
  </xdr:twoCellAnchor>
  <xdr:twoCellAnchor>
    <xdr:from>
      <xdr:col>20</xdr:col>
      <xdr:colOff>76200</xdr:colOff>
      <xdr:row>417</xdr:row>
      <xdr:rowOff>180975</xdr:rowOff>
    </xdr:from>
    <xdr:to>
      <xdr:col>20</xdr:col>
      <xdr:colOff>342900</xdr:colOff>
      <xdr:row>417</xdr:row>
      <xdr:rowOff>447675</xdr:rowOff>
    </xdr:to>
    <xdr:pic macro="[0]!⑥⑦">
      <xdr:nvPicPr>
        <xdr:cNvPr id="73" name="Picture 519"/>
        <xdr:cNvPicPr preferRelativeResize="1">
          <a:picLocks noChangeAspect="1"/>
        </xdr:cNvPicPr>
      </xdr:nvPicPr>
      <xdr:blipFill>
        <a:blip r:embed="rId1"/>
        <a:stretch>
          <a:fillRect/>
        </a:stretch>
      </xdr:blipFill>
      <xdr:spPr>
        <a:xfrm>
          <a:off x="10391775" y="199472550"/>
          <a:ext cx="266700" cy="276225"/>
        </a:xfrm>
        <a:prstGeom prst="rect">
          <a:avLst/>
        </a:prstGeom>
        <a:noFill/>
        <a:ln w="9525" cmpd="sng">
          <a:noFill/>
        </a:ln>
      </xdr:spPr>
    </xdr:pic>
    <xdr:clientData fPrintsWithSheet="0"/>
  </xdr:twoCellAnchor>
  <xdr:twoCellAnchor>
    <xdr:from>
      <xdr:col>20</xdr:col>
      <xdr:colOff>76200</xdr:colOff>
      <xdr:row>429</xdr:row>
      <xdr:rowOff>180975</xdr:rowOff>
    </xdr:from>
    <xdr:to>
      <xdr:col>20</xdr:col>
      <xdr:colOff>342900</xdr:colOff>
      <xdr:row>429</xdr:row>
      <xdr:rowOff>447675</xdr:rowOff>
    </xdr:to>
    <xdr:pic macro="[0]!⑥⑧">
      <xdr:nvPicPr>
        <xdr:cNvPr id="74" name="Picture 520"/>
        <xdr:cNvPicPr preferRelativeResize="1">
          <a:picLocks noChangeAspect="1"/>
        </xdr:cNvPicPr>
      </xdr:nvPicPr>
      <xdr:blipFill>
        <a:blip r:embed="rId1"/>
        <a:stretch>
          <a:fillRect/>
        </a:stretch>
      </xdr:blipFill>
      <xdr:spPr>
        <a:xfrm>
          <a:off x="10391775" y="204987525"/>
          <a:ext cx="266700" cy="276225"/>
        </a:xfrm>
        <a:prstGeom prst="rect">
          <a:avLst/>
        </a:prstGeom>
        <a:noFill/>
        <a:ln w="9525" cmpd="sng">
          <a:noFill/>
        </a:ln>
      </xdr:spPr>
    </xdr:pic>
    <xdr:clientData fPrintsWithSheet="0"/>
  </xdr:twoCellAnchor>
  <xdr:twoCellAnchor>
    <xdr:from>
      <xdr:col>20</xdr:col>
      <xdr:colOff>76200</xdr:colOff>
      <xdr:row>434</xdr:row>
      <xdr:rowOff>180975</xdr:rowOff>
    </xdr:from>
    <xdr:to>
      <xdr:col>20</xdr:col>
      <xdr:colOff>342900</xdr:colOff>
      <xdr:row>434</xdr:row>
      <xdr:rowOff>447675</xdr:rowOff>
    </xdr:to>
    <xdr:pic macro="[0]!⑥⑨">
      <xdr:nvPicPr>
        <xdr:cNvPr id="75" name="Picture 521"/>
        <xdr:cNvPicPr preferRelativeResize="1">
          <a:picLocks noChangeAspect="1"/>
        </xdr:cNvPicPr>
      </xdr:nvPicPr>
      <xdr:blipFill>
        <a:blip r:embed="rId1"/>
        <a:stretch>
          <a:fillRect/>
        </a:stretch>
      </xdr:blipFill>
      <xdr:spPr>
        <a:xfrm>
          <a:off x="10391775" y="207587850"/>
          <a:ext cx="266700" cy="276225"/>
        </a:xfrm>
        <a:prstGeom prst="rect">
          <a:avLst/>
        </a:prstGeom>
        <a:noFill/>
        <a:ln w="9525" cmpd="sng">
          <a:noFill/>
        </a:ln>
      </xdr:spPr>
    </xdr:pic>
    <xdr:clientData fPrintsWithSheet="0"/>
  </xdr:twoCellAnchor>
  <xdr:twoCellAnchor>
    <xdr:from>
      <xdr:col>20</xdr:col>
      <xdr:colOff>76200</xdr:colOff>
      <xdr:row>438</xdr:row>
      <xdr:rowOff>180975</xdr:rowOff>
    </xdr:from>
    <xdr:to>
      <xdr:col>20</xdr:col>
      <xdr:colOff>342900</xdr:colOff>
      <xdr:row>438</xdr:row>
      <xdr:rowOff>447675</xdr:rowOff>
    </xdr:to>
    <xdr:pic macro="[0]!⑦○">
      <xdr:nvPicPr>
        <xdr:cNvPr id="76" name="Picture 522"/>
        <xdr:cNvPicPr preferRelativeResize="1">
          <a:picLocks noChangeAspect="1"/>
        </xdr:cNvPicPr>
      </xdr:nvPicPr>
      <xdr:blipFill>
        <a:blip r:embed="rId1"/>
        <a:stretch>
          <a:fillRect/>
        </a:stretch>
      </xdr:blipFill>
      <xdr:spPr>
        <a:xfrm>
          <a:off x="10391775" y="209559525"/>
          <a:ext cx="266700" cy="276225"/>
        </a:xfrm>
        <a:prstGeom prst="rect">
          <a:avLst/>
        </a:prstGeom>
        <a:noFill/>
        <a:ln w="9525" cmpd="sng">
          <a:noFill/>
        </a:ln>
      </xdr:spPr>
    </xdr:pic>
    <xdr:clientData fPrintsWithSheet="0"/>
  </xdr:twoCellAnchor>
  <xdr:twoCellAnchor>
    <xdr:from>
      <xdr:col>20</xdr:col>
      <xdr:colOff>76200</xdr:colOff>
      <xdr:row>447</xdr:row>
      <xdr:rowOff>209550</xdr:rowOff>
    </xdr:from>
    <xdr:to>
      <xdr:col>20</xdr:col>
      <xdr:colOff>342900</xdr:colOff>
      <xdr:row>447</xdr:row>
      <xdr:rowOff>476250</xdr:rowOff>
    </xdr:to>
    <xdr:pic macro="[0]!⑦①">
      <xdr:nvPicPr>
        <xdr:cNvPr id="77" name="Picture 523"/>
        <xdr:cNvPicPr preferRelativeResize="1">
          <a:picLocks noChangeAspect="1"/>
        </xdr:cNvPicPr>
      </xdr:nvPicPr>
      <xdr:blipFill>
        <a:blip r:embed="rId1"/>
        <a:stretch>
          <a:fillRect/>
        </a:stretch>
      </xdr:blipFill>
      <xdr:spPr>
        <a:xfrm>
          <a:off x="10391775" y="213531450"/>
          <a:ext cx="266700" cy="276225"/>
        </a:xfrm>
        <a:prstGeom prst="rect">
          <a:avLst/>
        </a:prstGeom>
        <a:noFill/>
        <a:ln w="9525" cmpd="sng">
          <a:noFill/>
        </a:ln>
      </xdr:spPr>
    </xdr:pic>
    <xdr:clientData fPrintsWithSheet="0"/>
  </xdr:twoCellAnchor>
  <xdr:twoCellAnchor>
    <xdr:from>
      <xdr:col>20</xdr:col>
      <xdr:colOff>76200</xdr:colOff>
      <xdr:row>454</xdr:row>
      <xdr:rowOff>180975</xdr:rowOff>
    </xdr:from>
    <xdr:to>
      <xdr:col>20</xdr:col>
      <xdr:colOff>342900</xdr:colOff>
      <xdr:row>454</xdr:row>
      <xdr:rowOff>447675</xdr:rowOff>
    </xdr:to>
    <xdr:pic macro="[0]!⑦②">
      <xdr:nvPicPr>
        <xdr:cNvPr id="78" name="Picture 524"/>
        <xdr:cNvPicPr preferRelativeResize="1">
          <a:picLocks noChangeAspect="1"/>
        </xdr:cNvPicPr>
      </xdr:nvPicPr>
      <xdr:blipFill>
        <a:blip r:embed="rId1"/>
        <a:stretch>
          <a:fillRect/>
        </a:stretch>
      </xdr:blipFill>
      <xdr:spPr>
        <a:xfrm>
          <a:off x="10391775" y="217360500"/>
          <a:ext cx="266700" cy="276225"/>
        </a:xfrm>
        <a:prstGeom prst="rect">
          <a:avLst/>
        </a:prstGeom>
        <a:noFill/>
        <a:ln w="9525" cmpd="sng">
          <a:noFill/>
        </a:ln>
      </xdr:spPr>
    </xdr:pic>
    <xdr:clientData fPrintsWithSheet="0"/>
  </xdr:twoCellAnchor>
  <xdr:twoCellAnchor>
    <xdr:from>
      <xdr:col>20</xdr:col>
      <xdr:colOff>76200</xdr:colOff>
      <xdr:row>458</xdr:row>
      <xdr:rowOff>180975</xdr:rowOff>
    </xdr:from>
    <xdr:to>
      <xdr:col>20</xdr:col>
      <xdr:colOff>342900</xdr:colOff>
      <xdr:row>458</xdr:row>
      <xdr:rowOff>447675</xdr:rowOff>
    </xdr:to>
    <xdr:pic macro="[0]!⑦③">
      <xdr:nvPicPr>
        <xdr:cNvPr id="79" name="Picture 525"/>
        <xdr:cNvPicPr preferRelativeResize="1">
          <a:picLocks noChangeAspect="1"/>
        </xdr:cNvPicPr>
      </xdr:nvPicPr>
      <xdr:blipFill>
        <a:blip r:embed="rId1"/>
        <a:stretch>
          <a:fillRect/>
        </a:stretch>
      </xdr:blipFill>
      <xdr:spPr>
        <a:xfrm>
          <a:off x="10391775" y="219332175"/>
          <a:ext cx="266700"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43</xdr:row>
      <xdr:rowOff>209550</xdr:rowOff>
    </xdr:from>
    <xdr:to>
      <xdr:col>7</xdr:col>
      <xdr:colOff>809625</xdr:colOff>
      <xdr:row>69</xdr:row>
      <xdr:rowOff>95250</xdr:rowOff>
    </xdr:to>
    <xdr:graphicFrame>
      <xdr:nvGraphicFramePr>
        <xdr:cNvPr id="1" name="Chart 1"/>
        <xdr:cNvGraphicFramePr/>
      </xdr:nvGraphicFramePr>
      <xdr:xfrm>
        <a:off x="266700" y="15859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42</xdr:row>
      <xdr:rowOff>161925</xdr:rowOff>
    </xdr:from>
    <xdr:to>
      <xdr:col>7</xdr:col>
      <xdr:colOff>552450</xdr:colOff>
      <xdr:row>49</xdr:row>
      <xdr:rowOff>114300</xdr:rowOff>
    </xdr:to>
    <xdr:sp>
      <xdr:nvSpPr>
        <xdr:cNvPr id="2" name="AutoShape 2"/>
        <xdr:cNvSpPr>
          <a:spLocks/>
        </xdr:cNvSpPr>
      </xdr:nvSpPr>
      <xdr:spPr>
        <a:xfrm>
          <a:off x="7239000" y="15630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43</xdr:row>
      <xdr:rowOff>209550</xdr:rowOff>
    </xdr:from>
    <xdr:to>
      <xdr:col>7</xdr:col>
      <xdr:colOff>809625</xdr:colOff>
      <xdr:row>69</xdr:row>
      <xdr:rowOff>95250</xdr:rowOff>
    </xdr:to>
    <xdr:graphicFrame>
      <xdr:nvGraphicFramePr>
        <xdr:cNvPr id="1" name="Chart 1"/>
        <xdr:cNvGraphicFramePr/>
      </xdr:nvGraphicFramePr>
      <xdr:xfrm>
        <a:off x="266700" y="15859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42</xdr:row>
      <xdr:rowOff>161925</xdr:rowOff>
    </xdr:from>
    <xdr:to>
      <xdr:col>7</xdr:col>
      <xdr:colOff>552450</xdr:colOff>
      <xdr:row>49</xdr:row>
      <xdr:rowOff>114300</xdr:rowOff>
    </xdr:to>
    <xdr:sp>
      <xdr:nvSpPr>
        <xdr:cNvPr id="2" name="AutoShape 2"/>
        <xdr:cNvSpPr>
          <a:spLocks/>
        </xdr:cNvSpPr>
      </xdr:nvSpPr>
      <xdr:spPr>
        <a:xfrm>
          <a:off x="7239000" y="15630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indexed="45"/>
  </sheetPr>
  <dimension ref="A1:M13"/>
  <sheetViews>
    <sheetView tabSelected="1" view="pageBreakPreview" zoomScaleSheetLayoutView="100" workbookViewId="0" topLeftCell="A1">
      <selection activeCell="B4" sqref="B4:M4"/>
    </sheetView>
  </sheetViews>
  <sheetFormatPr defaultColWidth="9.00390625" defaultRowHeight="13.5"/>
  <cols>
    <col min="1" max="1" width="26.375" style="213" customWidth="1"/>
    <col min="2" max="2" width="5.625" style="225" customWidth="1"/>
    <col min="3" max="3" width="5.625" style="213" customWidth="1"/>
    <col min="4" max="4" width="4.875" style="213" customWidth="1"/>
    <col min="5" max="7" width="5.00390625" style="213" customWidth="1"/>
    <col min="8" max="12" width="5.625" style="213" customWidth="1"/>
    <col min="13" max="13" width="5.25390625" style="213" customWidth="1"/>
    <col min="14" max="16" width="5.625" style="213" customWidth="1"/>
    <col min="17" max="16384" width="9.00390625" style="213" customWidth="1"/>
  </cols>
  <sheetData>
    <row r="1" spans="1:13" ht="13.5">
      <c r="A1" s="211"/>
      <c r="B1" s="212"/>
      <c r="C1" s="211"/>
      <c r="D1" s="211"/>
      <c r="E1" s="211"/>
      <c r="F1" s="211"/>
      <c r="G1" s="211"/>
      <c r="H1" s="211"/>
      <c r="I1" s="211"/>
      <c r="J1" s="211"/>
      <c r="K1" s="211"/>
      <c r="L1" s="211"/>
      <c r="M1" s="211"/>
    </row>
    <row r="2" spans="1:13" ht="30" customHeight="1" thickBot="1">
      <c r="A2" s="279" t="s">
        <v>0</v>
      </c>
      <c r="B2" s="279"/>
      <c r="C2" s="279"/>
      <c r="D2" s="279"/>
      <c r="E2" s="279"/>
      <c r="F2" s="279"/>
      <c r="G2" s="279"/>
      <c r="H2" s="279"/>
      <c r="I2" s="279"/>
      <c r="J2" s="279"/>
      <c r="K2" s="279"/>
      <c r="L2" s="279"/>
      <c r="M2" s="279"/>
    </row>
    <row r="3" spans="1:13" ht="27.75" customHeight="1" thickBot="1" thickTop="1">
      <c r="A3" s="214" t="s">
        <v>1</v>
      </c>
      <c r="B3" s="257" t="s">
        <v>2</v>
      </c>
      <c r="C3" s="258"/>
      <c r="D3" s="258"/>
      <c r="E3" s="259"/>
      <c r="F3" s="259"/>
      <c r="G3" s="259"/>
      <c r="H3" s="259"/>
      <c r="I3" s="216" t="s">
        <v>3</v>
      </c>
      <c r="J3" s="217"/>
      <c r="K3" s="216" t="s">
        <v>4</v>
      </c>
      <c r="L3" s="217"/>
      <c r="M3" s="218" t="s">
        <v>5</v>
      </c>
    </row>
    <row r="4" spans="1:13" ht="27.75" customHeight="1" thickBot="1" thickTop="1">
      <c r="A4" s="219" t="s">
        <v>6</v>
      </c>
      <c r="B4" s="286"/>
      <c r="C4" s="287"/>
      <c r="D4" s="287"/>
      <c r="E4" s="287"/>
      <c r="F4" s="287"/>
      <c r="G4" s="287"/>
      <c r="H4" s="287"/>
      <c r="I4" s="287"/>
      <c r="J4" s="287"/>
      <c r="K4" s="287"/>
      <c r="L4" s="287"/>
      <c r="M4" s="288"/>
    </row>
    <row r="5" spans="1:13" ht="27.75" customHeight="1" thickBot="1" thickTop="1">
      <c r="A5" s="219" t="s">
        <v>7</v>
      </c>
      <c r="B5" s="266"/>
      <c r="C5" s="267"/>
      <c r="D5" s="267"/>
      <c r="E5" s="267"/>
      <c r="F5" s="267"/>
      <c r="G5" s="267"/>
      <c r="H5" s="267"/>
      <c r="I5" s="267"/>
      <c r="J5" s="267"/>
      <c r="K5" s="267"/>
      <c r="L5" s="267"/>
      <c r="M5" s="268"/>
    </row>
    <row r="6" spans="1:13" ht="27.75" customHeight="1" thickBot="1" thickTop="1">
      <c r="A6" s="219" t="s">
        <v>8</v>
      </c>
      <c r="B6" s="264" t="s">
        <v>9</v>
      </c>
      <c r="C6" s="265"/>
      <c r="D6" s="260"/>
      <c r="E6" s="260"/>
      <c r="F6" s="260"/>
      <c r="G6" s="261"/>
      <c r="H6" s="262" t="s">
        <v>10</v>
      </c>
      <c r="I6" s="263"/>
      <c r="J6" s="260"/>
      <c r="K6" s="260"/>
      <c r="L6" s="260"/>
      <c r="M6" s="261"/>
    </row>
    <row r="7" spans="1:13" ht="27.75" customHeight="1" thickTop="1">
      <c r="A7" s="273" t="s">
        <v>11</v>
      </c>
      <c r="B7" s="216" t="s">
        <v>18</v>
      </c>
      <c r="C7" s="275"/>
      <c r="D7" s="275"/>
      <c r="E7" s="220"/>
      <c r="F7" s="220"/>
      <c r="G7" s="220"/>
      <c r="H7" s="220"/>
      <c r="I7" s="220"/>
      <c r="J7" s="220"/>
      <c r="K7" s="220"/>
      <c r="L7" s="220"/>
      <c r="M7" s="221"/>
    </row>
    <row r="8" spans="1:13" ht="27.75" customHeight="1" thickBot="1">
      <c r="A8" s="274"/>
      <c r="B8" s="255"/>
      <c r="C8" s="251"/>
      <c r="D8" s="251"/>
      <c r="E8" s="251"/>
      <c r="F8" s="251"/>
      <c r="G8" s="251"/>
      <c r="H8" s="251"/>
      <c r="I8" s="251"/>
      <c r="J8" s="251"/>
      <c r="K8" s="251"/>
      <c r="L8" s="251"/>
      <c r="M8" s="252"/>
    </row>
    <row r="9" spans="1:13" ht="27.75" customHeight="1" thickTop="1">
      <c r="A9" s="285" t="s">
        <v>12</v>
      </c>
      <c r="B9" s="272" t="s">
        <v>13</v>
      </c>
      <c r="C9" s="272"/>
      <c r="D9" s="253"/>
      <c r="E9" s="254"/>
      <c r="F9" s="254"/>
      <c r="G9" s="254"/>
      <c r="H9" s="254"/>
      <c r="I9" s="254"/>
      <c r="J9" s="254"/>
      <c r="K9" s="254"/>
      <c r="L9" s="254"/>
      <c r="M9" s="281"/>
    </row>
    <row r="10" spans="1:13" ht="27.75" customHeight="1" thickBot="1">
      <c r="A10" s="285"/>
      <c r="B10" s="280" t="s">
        <v>14</v>
      </c>
      <c r="C10" s="256"/>
      <c r="D10" s="282"/>
      <c r="E10" s="283"/>
      <c r="F10" s="283"/>
      <c r="G10" s="283"/>
      <c r="H10" s="283"/>
      <c r="I10" s="283"/>
      <c r="J10" s="283"/>
      <c r="K10" s="283"/>
      <c r="L10" s="283"/>
      <c r="M10" s="284"/>
    </row>
    <row r="11" spans="1:13" ht="27.75" customHeight="1" thickBot="1" thickTop="1">
      <c r="A11" s="219" t="s">
        <v>15</v>
      </c>
      <c r="B11" s="269"/>
      <c r="C11" s="270"/>
      <c r="D11" s="270"/>
      <c r="E11" s="270"/>
      <c r="F11" s="270"/>
      <c r="G11" s="270"/>
      <c r="H11" s="270"/>
      <c r="I11" s="270"/>
      <c r="J11" s="270"/>
      <c r="K11" s="270"/>
      <c r="L11" s="270"/>
      <c r="M11" s="271"/>
    </row>
    <row r="12" spans="1:13" ht="27.75" customHeight="1" thickBot="1" thickTop="1">
      <c r="A12" s="219" t="s">
        <v>16</v>
      </c>
      <c r="B12" s="257" t="s">
        <v>2</v>
      </c>
      <c r="C12" s="258"/>
      <c r="D12" s="258"/>
      <c r="E12" s="259"/>
      <c r="F12" s="259"/>
      <c r="G12" s="259"/>
      <c r="H12" s="259"/>
      <c r="I12" s="215" t="s">
        <v>3</v>
      </c>
      <c r="J12" s="222"/>
      <c r="K12" s="215" t="s">
        <v>4</v>
      </c>
      <c r="L12" s="222"/>
      <c r="M12" s="223" t="s">
        <v>5</v>
      </c>
    </row>
    <row r="13" spans="1:13" ht="242.25" customHeight="1" thickBot="1" thickTop="1">
      <c r="A13" s="224" t="s">
        <v>17</v>
      </c>
      <c r="B13" s="276"/>
      <c r="C13" s="277"/>
      <c r="D13" s="277"/>
      <c r="E13" s="277"/>
      <c r="F13" s="277"/>
      <c r="G13" s="277"/>
      <c r="H13" s="277"/>
      <c r="I13" s="277"/>
      <c r="J13" s="277"/>
      <c r="K13" s="277"/>
      <c r="L13" s="277"/>
      <c r="M13" s="278"/>
    </row>
    <row r="14" ht="24.75" customHeight="1" thickTop="1"/>
    <row r="15" ht="24.75" customHeight="1"/>
    <row r="16" ht="24.75" customHeight="1"/>
    <row r="17" ht="24.75" customHeight="1"/>
    <row r="18" ht="24.75" customHeight="1"/>
  </sheetData>
  <sheetProtection password="8ED9" sheet="1" objects="1" scenarios="1"/>
  <mergeCells count="21">
    <mergeCell ref="A7:A8"/>
    <mergeCell ref="C7:D7"/>
    <mergeCell ref="B13:M13"/>
    <mergeCell ref="A2:M2"/>
    <mergeCell ref="B10:C10"/>
    <mergeCell ref="B8:M8"/>
    <mergeCell ref="D9:M9"/>
    <mergeCell ref="D10:M10"/>
    <mergeCell ref="A9:A10"/>
    <mergeCell ref="B4:M4"/>
    <mergeCell ref="B11:M11"/>
    <mergeCell ref="E12:H12"/>
    <mergeCell ref="B12:D12"/>
    <mergeCell ref="B9:C9"/>
    <mergeCell ref="B3:D3"/>
    <mergeCell ref="E3:H3"/>
    <mergeCell ref="D6:G6"/>
    <mergeCell ref="H6:I6"/>
    <mergeCell ref="B6:C6"/>
    <mergeCell ref="B5:M5"/>
    <mergeCell ref="J6:M6"/>
  </mergeCells>
  <printOptions/>
  <pageMargins left="0.95" right="0.75" top="1" bottom="0.67" header="0.512" footer="0.3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7">
    <tabColor indexed="45"/>
  </sheetPr>
  <dimension ref="A1:G78"/>
  <sheetViews>
    <sheetView view="pageBreakPreview" zoomScale="75" zoomScaleNormal="85" zoomScaleSheetLayoutView="75" workbookViewId="0" topLeftCell="A1">
      <selection activeCell="F17" sqref="F17"/>
    </sheetView>
  </sheetViews>
  <sheetFormatPr defaultColWidth="9.00390625" defaultRowHeight="30.75" customHeight="1"/>
  <cols>
    <col min="1" max="1" width="5.875" style="151" customWidth="1"/>
    <col min="2" max="2" width="6.125" style="152" customWidth="1"/>
    <col min="3" max="3" width="10.00390625" style="153" customWidth="1"/>
    <col min="4" max="4" width="16.625" style="153" customWidth="1"/>
    <col min="5" max="5" width="9.00390625" style="147" customWidth="1"/>
    <col min="6" max="6" width="9.00390625" style="151" customWidth="1"/>
    <col min="7" max="7" width="72.625" style="152" customWidth="1"/>
    <col min="8" max="16384" width="9.00390625" style="130" customWidth="1"/>
  </cols>
  <sheetData>
    <row r="1" spans="1:7" ht="30.75" customHeight="1" thickBot="1" thickTop="1">
      <c r="A1" s="289" t="s">
        <v>173</v>
      </c>
      <c r="B1" s="289"/>
      <c r="C1" s="289"/>
      <c r="D1" s="289"/>
      <c r="E1" s="289"/>
      <c r="F1" s="289"/>
      <c r="G1" s="289"/>
    </row>
    <row r="2" spans="1:7" ht="30.75" customHeight="1" thickTop="1">
      <c r="A2" s="290" t="s">
        <v>69</v>
      </c>
      <c r="B2" s="290"/>
      <c r="C2" s="290"/>
      <c r="D2" s="290"/>
      <c r="E2" s="290"/>
      <c r="F2" s="290"/>
      <c r="G2" s="290"/>
    </row>
    <row r="3" spans="1:7" ht="30.75" customHeight="1">
      <c r="A3" s="291"/>
      <c r="B3" s="291"/>
      <c r="C3" s="291"/>
      <c r="D3" s="291"/>
      <c r="E3" s="291"/>
      <c r="F3" s="291"/>
      <c r="G3" s="291"/>
    </row>
    <row r="4" spans="1:7" ht="30.75" customHeight="1" thickBot="1">
      <c r="A4" s="292"/>
      <c r="B4" s="292"/>
      <c r="C4" s="292"/>
      <c r="D4" s="292"/>
      <c r="E4" s="292"/>
      <c r="F4" s="292"/>
      <c r="G4" s="292"/>
    </row>
    <row r="5" spans="1:7" ht="16.5" customHeight="1" thickTop="1">
      <c r="A5" s="131"/>
      <c r="B5" s="131"/>
      <c r="C5" s="132"/>
      <c r="D5" s="132"/>
      <c r="E5" s="132"/>
      <c r="F5" s="131"/>
      <c r="G5" s="131"/>
    </row>
    <row r="6" spans="1:7" s="135" customFormat="1" ht="33" customHeight="1">
      <c r="A6" s="133"/>
      <c r="B6" s="133" t="s">
        <v>202</v>
      </c>
      <c r="C6" s="134" t="s">
        <v>174</v>
      </c>
      <c r="D6" s="134"/>
      <c r="E6" s="134"/>
      <c r="F6" s="133"/>
      <c r="G6" s="133"/>
    </row>
    <row r="7" spans="1:7" s="138" customFormat="1" ht="33" customHeight="1">
      <c r="A7" s="136"/>
      <c r="B7" s="136"/>
      <c r="C7" s="137" t="s">
        <v>175</v>
      </c>
      <c r="D7" s="137" t="s">
        <v>117</v>
      </c>
      <c r="E7" s="137"/>
      <c r="F7" s="136"/>
      <c r="G7" s="136"/>
    </row>
    <row r="8" spans="1:7" s="138" customFormat="1" ht="33" customHeight="1">
      <c r="A8" s="136"/>
      <c r="B8" s="136"/>
      <c r="C8" s="137" t="s">
        <v>176</v>
      </c>
      <c r="D8" s="137" t="s">
        <v>118</v>
      </c>
      <c r="E8" s="137"/>
      <c r="F8" s="136"/>
      <c r="G8" s="136"/>
    </row>
    <row r="9" spans="1:7" s="138" customFormat="1" ht="33" customHeight="1">
      <c r="A9" s="136"/>
      <c r="B9" s="136"/>
      <c r="C9" s="137" t="s">
        <v>177</v>
      </c>
      <c r="D9" s="137" t="s">
        <v>119</v>
      </c>
      <c r="E9" s="137"/>
      <c r="F9" s="136"/>
      <c r="G9" s="136"/>
    </row>
    <row r="10" spans="1:7" s="135" customFormat="1" ht="33" customHeight="1">
      <c r="A10" s="133"/>
      <c r="B10" s="133" t="s">
        <v>178</v>
      </c>
      <c r="C10" s="134" t="s">
        <v>179</v>
      </c>
      <c r="D10" s="134"/>
      <c r="E10" s="134"/>
      <c r="F10" s="133"/>
      <c r="G10" s="133"/>
    </row>
    <row r="11" spans="1:7" s="138" customFormat="1" ht="33" customHeight="1">
      <c r="A11" s="136"/>
      <c r="B11" s="136"/>
      <c r="C11" s="137" t="s">
        <v>180</v>
      </c>
      <c r="D11" s="137" t="s">
        <v>121</v>
      </c>
      <c r="E11" s="137"/>
      <c r="F11" s="136"/>
      <c r="G11" s="136"/>
    </row>
    <row r="12" spans="1:7" s="138" customFormat="1" ht="33" customHeight="1">
      <c r="A12" s="136"/>
      <c r="B12" s="136"/>
      <c r="C12" s="137" t="s">
        <v>181</v>
      </c>
      <c r="D12" s="137" t="s">
        <v>122</v>
      </c>
      <c r="E12" s="137"/>
      <c r="F12" s="136"/>
      <c r="G12" s="136"/>
    </row>
    <row r="13" spans="1:7" s="138" customFormat="1" ht="33" customHeight="1">
      <c r="A13" s="136"/>
      <c r="B13" s="136"/>
      <c r="C13" s="137" t="s">
        <v>203</v>
      </c>
      <c r="D13" s="137" t="s">
        <v>182</v>
      </c>
      <c r="E13" s="137"/>
      <c r="F13" s="136"/>
      <c r="G13" s="136"/>
    </row>
    <row r="14" spans="1:7" s="138" customFormat="1" ht="33" customHeight="1">
      <c r="A14" s="136"/>
      <c r="B14" s="136"/>
      <c r="C14" s="137"/>
      <c r="D14" s="137" t="s">
        <v>204</v>
      </c>
      <c r="E14" s="137" t="s">
        <v>183</v>
      </c>
      <c r="F14" s="136"/>
      <c r="G14" s="136"/>
    </row>
    <row r="15" spans="1:7" s="138" customFormat="1" ht="33" customHeight="1">
      <c r="A15" s="136"/>
      <c r="B15" s="136"/>
      <c r="C15" s="137"/>
      <c r="D15" s="137" t="s">
        <v>205</v>
      </c>
      <c r="E15" s="137" t="s">
        <v>184</v>
      </c>
      <c r="F15" s="136"/>
      <c r="G15" s="136"/>
    </row>
    <row r="16" spans="1:7" s="138" customFormat="1" ht="33" customHeight="1">
      <c r="A16" s="136"/>
      <c r="B16" s="136"/>
      <c r="C16" s="137"/>
      <c r="D16" s="137" t="s">
        <v>206</v>
      </c>
      <c r="E16" s="137" t="s">
        <v>185</v>
      </c>
      <c r="F16" s="136"/>
      <c r="G16" s="136"/>
    </row>
    <row r="17" spans="1:7" s="138" customFormat="1" ht="33" customHeight="1">
      <c r="A17" s="136"/>
      <c r="B17" s="136"/>
      <c r="C17" s="137"/>
      <c r="D17" s="137" t="s">
        <v>207</v>
      </c>
      <c r="E17" s="137" t="s">
        <v>186</v>
      </c>
      <c r="F17" s="136"/>
      <c r="G17" s="136"/>
    </row>
    <row r="18" spans="1:7" s="138" customFormat="1" ht="33" customHeight="1">
      <c r="A18" s="136"/>
      <c r="B18" s="136"/>
      <c r="C18" s="137"/>
      <c r="D18" s="137" t="s">
        <v>208</v>
      </c>
      <c r="E18" s="137" t="s">
        <v>187</v>
      </c>
      <c r="F18" s="136"/>
      <c r="G18" s="136"/>
    </row>
    <row r="19" spans="1:7" s="138" customFormat="1" ht="33" customHeight="1">
      <c r="A19" s="136"/>
      <c r="B19" s="136"/>
      <c r="C19" s="137"/>
      <c r="D19" s="137" t="s">
        <v>209</v>
      </c>
      <c r="E19" s="137" t="s">
        <v>218</v>
      </c>
      <c r="F19" s="136"/>
      <c r="G19" s="136"/>
    </row>
    <row r="20" spans="1:7" s="138" customFormat="1" ht="33" customHeight="1">
      <c r="A20" s="136"/>
      <c r="B20" s="136"/>
      <c r="C20" s="137" t="s">
        <v>226</v>
      </c>
      <c r="D20" s="137" t="s">
        <v>123</v>
      </c>
      <c r="E20" s="137"/>
      <c r="F20" s="136"/>
      <c r="G20" s="136"/>
    </row>
    <row r="21" spans="1:7" s="138" customFormat="1" ht="33" customHeight="1">
      <c r="A21" s="136"/>
      <c r="B21" s="136"/>
      <c r="C21" s="137" t="s">
        <v>227</v>
      </c>
      <c r="D21" s="137" t="s">
        <v>124</v>
      </c>
      <c r="E21" s="137"/>
      <c r="F21" s="136"/>
      <c r="G21" s="136"/>
    </row>
    <row r="22" spans="1:7" s="138" customFormat="1" ht="33" customHeight="1">
      <c r="A22" s="136"/>
      <c r="B22" s="136"/>
      <c r="C22" s="137" t="s">
        <v>228</v>
      </c>
      <c r="D22" s="137" t="s">
        <v>125</v>
      </c>
      <c r="E22" s="137"/>
      <c r="F22" s="136"/>
      <c r="G22" s="136"/>
    </row>
    <row r="23" spans="1:7" s="138" customFormat="1" ht="33" customHeight="1">
      <c r="A23" s="136"/>
      <c r="B23" s="136"/>
      <c r="C23" s="137" t="s">
        <v>229</v>
      </c>
      <c r="D23" s="137" t="s">
        <v>126</v>
      </c>
      <c r="E23" s="137"/>
      <c r="F23" s="136"/>
      <c r="G23" s="136"/>
    </row>
    <row r="24" spans="1:7" s="138" customFormat="1" ht="33" customHeight="1">
      <c r="A24" s="136"/>
      <c r="B24" s="136"/>
      <c r="C24" s="137" t="s">
        <v>230</v>
      </c>
      <c r="D24" s="137" t="s">
        <v>127</v>
      </c>
      <c r="E24" s="137"/>
      <c r="F24" s="136"/>
      <c r="G24" s="136"/>
    </row>
    <row r="25" spans="1:7" s="135" customFormat="1" ht="33" customHeight="1">
      <c r="A25" s="133"/>
      <c r="B25" s="133" t="s">
        <v>210</v>
      </c>
      <c r="C25" s="139" t="s">
        <v>188</v>
      </c>
      <c r="D25" s="134"/>
      <c r="E25" s="134"/>
      <c r="F25" s="133"/>
      <c r="G25" s="133"/>
    </row>
    <row r="26" spans="1:7" s="138" customFormat="1" ht="33" customHeight="1">
      <c r="A26" s="136"/>
      <c r="B26" s="136"/>
      <c r="C26" s="137" t="s">
        <v>189</v>
      </c>
      <c r="D26" s="137" t="s">
        <v>190</v>
      </c>
      <c r="E26" s="137"/>
      <c r="F26" s="136"/>
      <c r="G26" s="136"/>
    </row>
    <row r="27" spans="1:7" s="138" customFormat="1" ht="33" customHeight="1">
      <c r="A27" s="136"/>
      <c r="B27" s="136"/>
      <c r="C27" s="137" t="s">
        <v>191</v>
      </c>
      <c r="D27" s="137" t="s">
        <v>192</v>
      </c>
      <c r="E27" s="137"/>
      <c r="F27" s="136"/>
      <c r="G27" s="136"/>
    </row>
    <row r="28" spans="1:7" s="138" customFormat="1" ht="33" customHeight="1">
      <c r="A28" s="136"/>
      <c r="B28" s="136"/>
      <c r="C28" s="137" t="s">
        <v>193</v>
      </c>
      <c r="D28" s="137" t="s">
        <v>211</v>
      </c>
      <c r="E28" s="137"/>
      <c r="F28" s="136"/>
      <c r="G28" s="136"/>
    </row>
    <row r="29" spans="1:7" s="138" customFormat="1" ht="33" customHeight="1">
      <c r="A29" s="136"/>
      <c r="B29" s="136"/>
      <c r="C29" s="137" t="s">
        <v>194</v>
      </c>
      <c r="D29" s="137" t="s">
        <v>129</v>
      </c>
      <c r="E29" s="137"/>
      <c r="F29" s="136"/>
      <c r="G29" s="136"/>
    </row>
    <row r="30" spans="1:7" s="138" customFormat="1" ht="33" customHeight="1">
      <c r="A30" s="136"/>
      <c r="B30" s="136"/>
      <c r="C30" s="137" t="s">
        <v>195</v>
      </c>
      <c r="D30" s="137" t="s">
        <v>130</v>
      </c>
      <c r="E30" s="137"/>
      <c r="F30" s="136"/>
      <c r="G30" s="136"/>
    </row>
    <row r="31" spans="1:7" s="138" customFormat="1" ht="33" customHeight="1">
      <c r="A31" s="136"/>
      <c r="B31" s="136"/>
      <c r="C31" s="137" t="s">
        <v>212</v>
      </c>
      <c r="D31" s="137" t="s">
        <v>131</v>
      </c>
      <c r="E31" s="137"/>
      <c r="F31" s="136"/>
      <c r="G31" s="136"/>
    </row>
    <row r="32" spans="1:7" s="135" customFormat="1" ht="33" customHeight="1">
      <c r="A32" s="133"/>
      <c r="B32" s="133" t="s">
        <v>213</v>
      </c>
      <c r="C32" s="134" t="s">
        <v>196</v>
      </c>
      <c r="D32" s="134"/>
      <c r="E32" s="134"/>
      <c r="F32" s="133"/>
      <c r="G32" s="133"/>
    </row>
    <row r="33" spans="1:7" s="138" customFormat="1" ht="33" customHeight="1">
      <c r="A33" s="136"/>
      <c r="B33" s="136"/>
      <c r="C33" s="137" t="s">
        <v>197</v>
      </c>
      <c r="D33" s="137" t="s">
        <v>198</v>
      </c>
      <c r="E33" s="137"/>
      <c r="F33" s="136"/>
      <c r="G33" s="136"/>
    </row>
    <row r="34" spans="1:7" s="138" customFormat="1" ht="33" customHeight="1">
      <c r="A34" s="136"/>
      <c r="B34" s="136"/>
      <c r="C34" s="137" t="s">
        <v>199</v>
      </c>
      <c r="D34" s="137" t="s">
        <v>200</v>
      </c>
      <c r="E34" s="137"/>
      <c r="F34" s="136"/>
      <c r="G34" s="136"/>
    </row>
    <row r="35" spans="1:7" s="138" customFormat="1" ht="33" customHeight="1">
      <c r="A35" s="136"/>
      <c r="B35" s="136"/>
      <c r="C35" s="137" t="s">
        <v>214</v>
      </c>
      <c r="D35" s="137" t="s">
        <v>135</v>
      </c>
      <c r="E35" s="137"/>
      <c r="F35" s="136"/>
      <c r="G35" s="136"/>
    </row>
    <row r="36" spans="1:7" s="135" customFormat="1" ht="33" customHeight="1">
      <c r="A36" s="133"/>
      <c r="B36" s="133" t="s">
        <v>215</v>
      </c>
      <c r="C36" s="134" t="s">
        <v>201</v>
      </c>
      <c r="D36" s="134"/>
      <c r="E36" s="134"/>
      <c r="F36" s="133"/>
      <c r="G36" s="133"/>
    </row>
    <row r="37" spans="1:7" s="138" customFormat="1" ht="33" customHeight="1">
      <c r="A37" s="136"/>
      <c r="B37" s="136"/>
      <c r="C37" s="137" t="s">
        <v>216</v>
      </c>
      <c r="D37" s="140" t="s">
        <v>137</v>
      </c>
      <c r="E37" s="140"/>
      <c r="F37" s="136"/>
      <c r="G37" s="136"/>
    </row>
    <row r="38" spans="1:7" s="138" customFormat="1" ht="33" customHeight="1">
      <c r="A38" s="136"/>
      <c r="B38" s="136"/>
      <c r="C38" s="137" t="s">
        <v>217</v>
      </c>
      <c r="D38" s="140" t="s">
        <v>68</v>
      </c>
      <c r="E38" s="140"/>
      <c r="F38" s="136"/>
      <c r="G38" s="136"/>
    </row>
    <row r="39" spans="1:7" ht="30.75" customHeight="1">
      <c r="A39" s="141"/>
      <c r="B39" s="141"/>
      <c r="C39" s="142"/>
      <c r="D39" s="142"/>
      <c r="E39" s="142"/>
      <c r="F39" s="141"/>
      <c r="G39" s="141"/>
    </row>
    <row r="40" spans="1:7" ht="30.75" customHeight="1">
      <c r="A40" s="141"/>
      <c r="B40" s="141"/>
      <c r="C40" s="142"/>
      <c r="D40" s="142"/>
      <c r="E40" s="142"/>
      <c r="F40" s="141"/>
      <c r="G40" s="141"/>
    </row>
    <row r="41" spans="1:7" ht="30.75" customHeight="1">
      <c r="A41" s="143"/>
      <c r="B41" s="143"/>
      <c r="C41" s="144"/>
      <c r="D41" s="144"/>
      <c r="E41" s="144"/>
      <c r="F41" s="143"/>
      <c r="G41" s="143"/>
    </row>
    <row r="42" spans="1:7" ht="30.75" customHeight="1">
      <c r="A42" s="143"/>
      <c r="B42" s="143"/>
      <c r="C42" s="144"/>
      <c r="D42" s="144"/>
      <c r="E42" s="144"/>
      <c r="F42" s="143"/>
      <c r="G42" s="143"/>
    </row>
    <row r="43" spans="1:7" ht="30.75" customHeight="1">
      <c r="A43" s="143"/>
      <c r="B43" s="143"/>
      <c r="C43" s="144"/>
      <c r="D43" s="144"/>
      <c r="E43" s="144"/>
      <c r="F43" s="143"/>
      <c r="G43" s="143"/>
    </row>
    <row r="44" spans="1:7" ht="30.75" customHeight="1">
      <c r="A44" s="143"/>
      <c r="B44" s="143"/>
      <c r="C44" s="144"/>
      <c r="D44" s="144"/>
      <c r="E44" s="144"/>
      <c r="F44" s="143"/>
      <c r="G44" s="143"/>
    </row>
    <row r="45" spans="1:7" ht="30.75" customHeight="1">
      <c r="A45" s="143"/>
      <c r="B45" s="143"/>
      <c r="C45" s="144"/>
      <c r="D45" s="144"/>
      <c r="E45" s="144"/>
      <c r="F45" s="143"/>
      <c r="G45" s="143"/>
    </row>
    <row r="46" spans="1:7" ht="30.75" customHeight="1">
      <c r="A46" s="143"/>
      <c r="B46" s="143"/>
      <c r="C46" s="144"/>
      <c r="D46" s="144"/>
      <c r="E46" s="144"/>
      <c r="F46" s="143"/>
      <c r="G46" s="143"/>
    </row>
    <row r="47" spans="1:7" ht="30.75" customHeight="1">
      <c r="A47" s="143"/>
      <c r="B47" s="143"/>
      <c r="C47" s="144"/>
      <c r="D47" s="144"/>
      <c r="E47" s="144"/>
      <c r="F47" s="143"/>
      <c r="G47" s="143"/>
    </row>
    <row r="48" spans="1:7" ht="30.75" customHeight="1">
      <c r="A48" s="145"/>
      <c r="B48" s="146"/>
      <c r="C48" s="147"/>
      <c r="D48" s="147"/>
      <c r="F48" s="148"/>
      <c r="G48" s="149"/>
    </row>
    <row r="49" spans="1:7" ht="30.75" customHeight="1">
      <c r="A49" s="145"/>
      <c r="B49" s="146"/>
      <c r="C49" s="147"/>
      <c r="D49" s="147"/>
      <c r="F49" s="148"/>
      <c r="G49" s="149"/>
    </row>
    <row r="50" spans="1:7" ht="30.75" customHeight="1">
      <c r="A50" s="148"/>
      <c r="B50" s="146"/>
      <c r="C50" s="147"/>
      <c r="D50" s="147"/>
      <c r="F50" s="148"/>
      <c r="G50" s="149"/>
    </row>
    <row r="51" spans="1:7" ht="30.75" customHeight="1">
      <c r="A51" s="150"/>
      <c r="B51" s="146"/>
      <c r="C51" s="147"/>
      <c r="D51" s="147"/>
      <c r="F51" s="150"/>
      <c r="G51" s="146"/>
    </row>
    <row r="52" spans="1:7" ht="30.75" customHeight="1">
      <c r="A52" s="150"/>
      <c r="B52" s="146"/>
      <c r="C52" s="147"/>
      <c r="D52" s="147"/>
      <c r="F52" s="150"/>
      <c r="G52" s="146"/>
    </row>
    <row r="53" spans="1:7" ht="30.75" customHeight="1">
      <c r="A53" s="150"/>
      <c r="B53" s="146"/>
      <c r="C53" s="147"/>
      <c r="D53" s="147"/>
      <c r="F53" s="150"/>
      <c r="G53" s="146"/>
    </row>
    <row r="54" spans="1:7" ht="30.75" customHeight="1">
      <c r="A54" s="150"/>
      <c r="B54" s="146"/>
      <c r="C54" s="147"/>
      <c r="D54" s="147"/>
      <c r="F54" s="150"/>
      <c r="G54" s="146"/>
    </row>
    <row r="55" spans="1:7" ht="30.75" customHeight="1">
      <c r="A55" s="150"/>
      <c r="B55" s="146"/>
      <c r="C55" s="147"/>
      <c r="D55" s="147"/>
      <c r="F55" s="150"/>
      <c r="G55" s="146"/>
    </row>
    <row r="56" spans="1:7" ht="30.75" customHeight="1">
      <c r="A56" s="150"/>
      <c r="B56" s="146"/>
      <c r="C56" s="147"/>
      <c r="D56" s="147"/>
      <c r="F56" s="150"/>
      <c r="G56" s="146"/>
    </row>
    <row r="57" spans="1:7" ht="30.75" customHeight="1">
      <c r="A57" s="150"/>
      <c r="B57" s="146"/>
      <c r="C57" s="147"/>
      <c r="D57" s="147"/>
      <c r="F57" s="150"/>
      <c r="G57" s="146"/>
    </row>
    <row r="58" spans="1:7" ht="30.75" customHeight="1">
      <c r="A58" s="150"/>
      <c r="B58" s="146"/>
      <c r="C58" s="147"/>
      <c r="D58" s="147"/>
      <c r="F58" s="150"/>
      <c r="G58" s="146"/>
    </row>
    <row r="59" spans="1:7" ht="30.75" customHeight="1">
      <c r="A59" s="150"/>
      <c r="B59" s="146"/>
      <c r="C59" s="147"/>
      <c r="D59" s="147"/>
      <c r="F59" s="150"/>
      <c r="G59" s="146"/>
    </row>
    <row r="60" spans="1:7" ht="30.75" customHeight="1">
      <c r="A60" s="150"/>
      <c r="B60" s="146"/>
      <c r="C60" s="147"/>
      <c r="D60" s="147"/>
      <c r="F60" s="150"/>
      <c r="G60" s="146"/>
    </row>
    <row r="61" spans="1:7" ht="30.75" customHeight="1">
      <c r="A61" s="150"/>
      <c r="B61" s="146"/>
      <c r="C61" s="147"/>
      <c r="D61" s="147"/>
      <c r="F61" s="150"/>
      <c r="G61" s="146"/>
    </row>
    <row r="62" spans="1:7" ht="30.75" customHeight="1">
      <c r="A62" s="150"/>
      <c r="B62" s="146"/>
      <c r="C62" s="147"/>
      <c r="D62" s="147"/>
      <c r="F62" s="150"/>
      <c r="G62" s="146"/>
    </row>
    <row r="63" spans="1:7" ht="30.75" customHeight="1">
      <c r="A63" s="150"/>
      <c r="B63" s="146"/>
      <c r="C63" s="147"/>
      <c r="D63" s="147"/>
      <c r="F63" s="150"/>
      <c r="G63" s="146"/>
    </row>
    <row r="64" spans="1:7" ht="30.75" customHeight="1">
      <c r="A64" s="150"/>
      <c r="B64" s="146"/>
      <c r="C64" s="147"/>
      <c r="D64" s="147"/>
      <c r="F64" s="150"/>
      <c r="G64" s="146"/>
    </row>
    <row r="65" spans="1:7" ht="30.75" customHeight="1">
      <c r="A65" s="150"/>
      <c r="B65" s="146"/>
      <c r="C65" s="147"/>
      <c r="D65" s="147"/>
      <c r="F65" s="150"/>
      <c r="G65" s="146"/>
    </row>
    <row r="66" spans="1:7" ht="30.75" customHeight="1">
      <c r="A66" s="150"/>
      <c r="B66" s="146"/>
      <c r="C66" s="147"/>
      <c r="D66" s="147"/>
      <c r="F66" s="150"/>
      <c r="G66" s="146"/>
    </row>
    <row r="67" spans="1:7" ht="30.75" customHeight="1">
      <c r="A67" s="150"/>
      <c r="B67" s="146"/>
      <c r="C67" s="147"/>
      <c r="D67" s="147"/>
      <c r="F67" s="150"/>
      <c r="G67" s="146"/>
    </row>
    <row r="68" spans="1:7" ht="30.75" customHeight="1">
      <c r="A68" s="150"/>
      <c r="B68" s="146"/>
      <c r="C68" s="147"/>
      <c r="D68" s="147"/>
      <c r="F68" s="150"/>
      <c r="G68" s="146"/>
    </row>
    <row r="69" spans="1:7" ht="30.75" customHeight="1">
      <c r="A69" s="150"/>
      <c r="B69" s="146"/>
      <c r="C69" s="147"/>
      <c r="D69" s="147"/>
      <c r="F69" s="150"/>
      <c r="G69" s="146"/>
    </row>
    <row r="70" spans="1:7" ht="30.75" customHeight="1">
      <c r="A70" s="150"/>
      <c r="B70" s="146"/>
      <c r="C70" s="147"/>
      <c r="D70" s="147"/>
      <c r="F70" s="150"/>
      <c r="G70" s="146"/>
    </row>
    <row r="71" spans="1:7" ht="30.75" customHeight="1">
      <c r="A71" s="150"/>
      <c r="B71" s="146"/>
      <c r="C71" s="147"/>
      <c r="D71" s="147"/>
      <c r="F71" s="150"/>
      <c r="G71" s="146"/>
    </row>
    <row r="72" spans="1:7" ht="30.75" customHeight="1">
      <c r="A72" s="150"/>
      <c r="B72" s="146"/>
      <c r="C72" s="147"/>
      <c r="D72" s="147"/>
      <c r="F72" s="150"/>
      <c r="G72" s="146"/>
    </row>
    <row r="73" spans="1:7" ht="30.75" customHeight="1">
      <c r="A73" s="150"/>
      <c r="B73" s="146"/>
      <c r="C73" s="147"/>
      <c r="D73" s="147"/>
      <c r="F73" s="150"/>
      <c r="G73" s="146"/>
    </row>
    <row r="74" spans="1:7" ht="30.75" customHeight="1">
      <c r="A74" s="150"/>
      <c r="B74" s="146"/>
      <c r="C74" s="147"/>
      <c r="D74" s="147"/>
      <c r="F74" s="150"/>
      <c r="G74" s="146"/>
    </row>
    <row r="75" spans="1:7" ht="30.75" customHeight="1">
      <c r="A75" s="150"/>
      <c r="B75" s="146"/>
      <c r="C75" s="147"/>
      <c r="D75" s="147"/>
      <c r="F75" s="150"/>
      <c r="G75" s="146"/>
    </row>
    <row r="76" spans="1:7" ht="30.75" customHeight="1">
      <c r="A76" s="150"/>
      <c r="B76" s="146"/>
      <c r="C76" s="147"/>
      <c r="D76" s="147"/>
      <c r="F76" s="150"/>
      <c r="G76" s="146"/>
    </row>
    <row r="77" spans="1:7" ht="30.75" customHeight="1">
      <c r="A77" s="150"/>
      <c r="B77" s="146"/>
      <c r="C77" s="147"/>
      <c r="D77" s="147"/>
      <c r="F77" s="150"/>
      <c r="G77" s="146"/>
    </row>
    <row r="78" spans="1:7" ht="30.75" customHeight="1">
      <c r="A78" s="150"/>
      <c r="B78" s="146"/>
      <c r="C78" s="147"/>
      <c r="D78" s="147"/>
      <c r="F78" s="150"/>
      <c r="G78" s="146"/>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
    <tabColor indexed="45"/>
  </sheetPr>
  <dimension ref="A1:AR507"/>
  <sheetViews>
    <sheetView view="pageBreakPreview" zoomScale="85" zoomScaleNormal="85" zoomScaleSheetLayoutView="85" workbookViewId="0" topLeftCell="A1">
      <pane ySplit="3" topLeftCell="BM4" activePane="bottomLeft" state="frozen"/>
      <selection pane="topLeft" activeCell="A1" sqref="A1"/>
      <selection pane="bottomLeft" activeCell="A4" sqref="A4:T4"/>
    </sheetView>
  </sheetViews>
  <sheetFormatPr defaultColWidth="9.00390625" defaultRowHeight="13.5"/>
  <cols>
    <col min="1" max="1" width="2.75390625" style="38" customWidth="1"/>
    <col min="2" max="2" width="22.875" style="38" customWidth="1"/>
    <col min="3" max="3" width="3.50390625" style="38" customWidth="1"/>
    <col min="4" max="4" width="36.625" style="38" customWidth="1"/>
    <col min="5" max="7" width="5.00390625" style="38" customWidth="1"/>
    <col min="8" max="15" width="3.625" style="38" customWidth="1"/>
    <col min="16" max="20" width="5.125" style="38" customWidth="1"/>
    <col min="21" max="16384" width="9.00390625" style="38" customWidth="1"/>
  </cols>
  <sheetData>
    <row r="1" spans="2:20" s="154" customFormat="1" ht="19.5" customHeight="1" thickBot="1">
      <c r="B1" s="154" t="s">
        <v>591</v>
      </c>
      <c r="H1" s="402" t="s">
        <v>372</v>
      </c>
      <c r="I1" s="402"/>
      <c r="J1" s="402"/>
      <c r="K1" s="403">
        <f>IF('事業所概要'!B4="","",'事業所概要'!B4)</f>
      </c>
      <c r="L1" s="403"/>
      <c r="M1" s="403"/>
      <c r="N1" s="403"/>
      <c r="O1" s="403"/>
      <c r="P1" s="403"/>
      <c r="Q1" s="403"/>
      <c r="R1" s="403"/>
      <c r="S1" s="403"/>
      <c r="T1" s="403"/>
    </row>
    <row r="2" spans="1:20" s="155" customFormat="1" ht="21" customHeight="1" thickTop="1">
      <c r="A2" s="338" t="s">
        <v>275</v>
      </c>
      <c r="B2" s="339"/>
      <c r="C2" s="338" t="s">
        <v>276</v>
      </c>
      <c r="D2" s="345"/>
      <c r="E2" s="342" t="s">
        <v>277</v>
      </c>
      <c r="F2" s="347"/>
      <c r="G2" s="348"/>
      <c r="H2" s="349" t="s">
        <v>278</v>
      </c>
      <c r="I2" s="350"/>
      <c r="J2" s="350"/>
      <c r="K2" s="350"/>
      <c r="L2" s="350"/>
      <c r="M2" s="350"/>
      <c r="N2" s="350"/>
      <c r="O2" s="351"/>
      <c r="P2" s="342" t="s">
        <v>279</v>
      </c>
      <c r="Q2" s="343"/>
      <c r="R2" s="343"/>
      <c r="S2" s="343"/>
      <c r="T2" s="344"/>
    </row>
    <row r="3" spans="1:20" s="155" customFormat="1" ht="119.25" customHeight="1" thickBot="1">
      <c r="A3" s="340"/>
      <c r="B3" s="341"/>
      <c r="C3" s="340"/>
      <c r="D3" s="346"/>
      <c r="E3" s="156" t="s">
        <v>280</v>
      </c>
      <c r="F3" s="157" t="s">
        <v>281</v>
      </c>
      <c r="G3" s="158" t="s">
        <v>282</v>
      </c>
      <c r="H3" s="352"/>
      <c r="I3" s="353"/>
      <c r="J3" s="353"/>
      <c r="K3" s="353"/>
      <c r="L3" s="353"/>
      <c r="M3" s="353"/>
      <c r="N3" s="353"/>
      <c r="O3" s="354"/>
      <c r="P3" s="159" t="s">
        <v>283</v>
      </c>
      <c r="Q3" s="160" t="s">
        <v>284</v>
      </c>
      <c r="R3" s="161" t="s">
        <v>285</v>
      </c>
      <c r="S3" s="161" t="s">
        <v>286</v>
      </c>
      <c r="T3" s="162" t="s">
        <v>287</v>
      </c>
    </row>
    <row r="4" spans="1:44" s="154" customFormat="1" ht="24.75" customHeight="1" thickBot="1" thickTop="1">
      <c r="A4" s="332" t="s">
        <v>493</v>
      </c>
      <c r="B4" s="333"/>
      <c r="C4" s="333"/>
      <c r="D4" s="333"/>
      <c r="E4" s="333"/>
      <c r="F4" s="333"/>
      <c r="G4" s="333"/>
      <c r="H4" s="333"/>
      <c r="I4" s="333"/>
      <c r="J4" s="333"/>
      <c r="K4" s="333"/>
      <c r="L4" s="333"/>
      <c r="M4" s="333"/>
      <c r="N4" s="333"/>
      <c r="O4" s="333"/>
      <c r="P4" s="333"/>
      <c r="Q4" s="333"/>
      <c r="R4" s="333"/>
      <c r="S4" s="333"/>
      <c r="T4" s="334"/>
      <c r="AR4" s="154">
        <v>1</v>
      </c>
    </row>
    <row r="5" spans="1:20" s="154" customFormat="1" ht="24.75" customHeight="1" thickBot="1" thickTop="1">
      <c r="A5" s="163"/>
      <c r="B5" s="332" t="s">
        <v>494</v>
      </c>
      <c r="C5" s="333"/>
      <c r="D5" s="333"/>
      <c r="E5" s="333"/>
      <c r="F5" s="333"/>
      <c r="G5" s="333"/>
      <c r="H5" s="333"/>
      <c r="I5" s="333"/>
      <c r="J5" s="333"/>
      <c r="K5" s="333"/>
      <c r="L5" s="333"/>
      <c r="M5" s="333"/>
      <c r="N5" s="333"/>
      <c r="O5" s="333"/>
      <c r="P5" s="333"/>
      <c r="Q5" s="333"/>
      <c r="R5" s="333"/>
      <c r="S5" s="333"/>
      <c r="T5" s="334"/>
    </row>
    <row r="6" spans="1:20" s="154" customFormat="1" ht="6.75" customHeight="1" thickBot="1" thickTop="1">
      <c r="A6" s="319"/>
      <c r="B6" s="320"/>
      <c r="C6" s="320"/>
      <c r="D6" s="320"/>
      <c r="E6" s="320"/>
      <c r="F6" s="320"/>
      <c r="G6" s="320"/>
      <c r="H6" s="320"/>
      <c r="I6" s="320"/>
      <c r="J6" s="320"/>
      <c r="K6" s="320"/>
      <c r="L6" s="320"/>
      <c r="M6" s="320"/>
      <c r="N6" s="320"/>
      <c r="O6" s="320"/>
      <c r="P6" s="320"/>
      <c r="Q6" s="320"/>
      <c r="R6" s="320"/>
      <c r="S6" s="320"/>
      <c r="T6" s="321"/>
    </row>
    <row r="7" spans="1:20" ht="49.5" customHeight="1" thickBot="1" thickTop="1">
      <c r="A7" s="336" t="s">
        <v>587</v>
      </c>
      <c r="B7" s="337"/>
      <c r="C7" s="164"/>
      <c r="D7" s="165" t="s">
        <v>256</v>
      </c>
      <c r="E7" s="166"/>
      <c r="F7" s="166"/>
      <c r="G7" s="166"/>
      <c r="H7" s="294"/>
      <c r="I7" s="295"/>
      <c r="J7" s="295"/>
      <c r="K7" s="295"/>
      <c r="L7" s="295"/>
      <c r="M7" s="295"/>
      <c r="N7" s="295"/>
      <c r="O7" s="296"/>
      <c r="P7" s="167"/>
      <c r="Q7" s="167"/>
      <c r="R7" s="167"/>
      <c r="S7" s="167"/>
      <c r="T7" s="167"/>
    </row>
    <row r="8" spans="1:20" ht="74.25" customHeight="1" thickBot="1" thickTop="1">
      <c r="A8" s="337"/>
      <c r="B8" s="337"/>
      <c r="C8" s="168"/>
      <c r="D8" s="165" t="s">
        <v>525</v>
      </c>
      <c r="E8" s="169"/>
      <c r="F8" s="169"/>
      <c r="G8" s="169"/>
      <c r="H8" s="297"/>
      <c r="I8" s="298"/>
      <c r="J8" s="298"/>
      <c r="K8" s="298"/>
      <c r="L8" s="298"/>
      <c r="M8" s="298"/>
      <c r="N8" s="298"/>
      <c r="O8" s="299"/>
      <c r="P8" s="170"/>
      <c r="Q8" s="170"/>
      <c r="R8" s="170"/>
      <c r="S8" s="170"/>
      <c r="T8" s="170"/>
    </row>
    <row r="9" spans="1:20" ht="49.5" customHeight="1" thickBot="1" thickTop="1">
      <c r="A9" s="337"/>
      <c r="B9" s="337"/>
      <c r="C9" s="171"/>
      <c r="D9" s="172" t="s">
        <v>288</v>
      </c>
      <c r="E9" s="173"/>
      <c r="F9" s="173"/>
      <c r="G9" s="173"/>
      <c r="H9" s="316"/>
      <c r="I9" s="317"/>
      <c r="J9" s="317"/>
      <c r="K9" s="317"/>
      <c r="L9" s="317"/>
      <c r="M9" s="317"/>
      <c r="N9" s="317"/>
      <c r="O9" s="318"/>
      <c r="P9" s="174"/>
      <c r="Q9" s="174"/>
      <c r="R9" s="174"/>
      <c r="S9" s="174"/>
      <c r="T9" s="174"/>
    </row>
    <row r="10" spans="1:20" s="154" customFormat="1" ht="6.75" customHeight="1" thickBot="1" thickTop="1">
      <c r="A10" s="319"/>
      <c r="B10" s="320"/>
      <c r="C10" s="320"/>
      <c r="D10" s="320"/>
      <c r="E10" s="320"/>
      <c r="F10" s="320"/>
      <c r="G10" s="320"/>
      <c r="H10" s="320"/>
      <c r="I10" s="320"/>
      <c r="J10" s="320"/>
      <c r="K10" s="320"/>
      <c r="L10" s="320"/>
      <c r="M10" s="320"/>
      <c r="N10" s="320"/>
      <c r="O10" s="320"/>
      <c r="P10" s="320"/>
      <c r="Q10" s="320"/>
      <c r="R10" s="320"/>
      <c r="S10" s="320"/>
      <c r="T10" s="321"/>
    </row>
    <row r="11" spans="1:20" ht="49.5" customHeight="1" thickTop="1">
      <c r="A11" s="310" t="s">
        <v>588</v>
      </c>
      <c r="B11" s="311"/>
      <c r="C11" s="164"/>
      <c r="D11" s="165" t="s">
        <v>257</v>
      </c>
      <c r="E11" s="166"/>
      <c r="F11" s="166"/>
      <c r="G11" s="166"/>
      <c r="H11" s="294"/>
      <c r="I11" s="295"/>
      <c r="J11" s="295"/>
      <c r="K11" s="295"/>
      <c r="L11" s="295"/>
      <c r="M11" s="295"/>
      <c r="N11" s="295"/>
      <c r="O11" s="296"/>
      <c r="P11" s="167"/>
      <c r="Q11" s="167"/>
      <c r="R11" s="167"/>
      <c r="S11" s="167"/>
      <c r="T11" s="167"/>
    </row>
    <row r="12" spans="1:20" ht="49.5" customHeight="1">
      <c r="A12" s="312"/>
      <c r="B12" s="313"/>
      <c r="C12" s="168"/>
      <c r="D12" s="165" t="s">
        <v>322</v>
      </c>
      <c r="E12" s="169"/>
      <c r="F12" s="169"/>
      <c r="G12" s="169"/>
      <c r="H12" s="297"/>
      <c r="I12" s="298"/>
      <c r="J12" s="298"/>
      <c r="K12" s="298"/>
      <c r="L12" s="298"/>
      <c r="M12" s="298"/>
      <c r="N12" s="298"/>
      <c r="O12" s="299"/>
      <c r="P12" s="170"/>
      <c r="Q12" s="170"/>
      <c r="R12" s="170"/>
      <c r="S12" s="170"/>
      <c r="T12" s="170"/>
    </row>
    <row r="13" spans="1:20" ht="49.5" customHeight="1" thickBot="1">
      <c r="A13" s="314"/>
      <c r="B13" s="315"/>
      <c r="C13" s="171"/>
      <c r="D13" s="172" t="s">
        <v>288</v>
      </c>
      <c r="E13" s="173"/>
      <c r="F13" s="173"/>
      <c r="G13" s="173"/>
      <c r="H13" s="316"/>
      <c r="I13" s="317"/>
      <c r="J13" s="317"/>
      <c r="K13" s="317"/>
      <c r="L13" s="317"/>
      <c r="M13" s="317"/>
      <c r="N13" s="317"/>
      <c r="O13" s="318"/>
      <c r="P13" s="174"/>
      <c r="Q13" s="174"/>
      <c r="R13" s="174"/>
      <c r="S13" s="174"/>
      <c r="T13" s="174"/>
    </row>
    <row r="14" spans="1:20" s="154" customFormat="1" ht="6.75" customHeight="1" thickBot="1" thickTop="1">
      <c r="A14" s="319"/>
      <c r="B14" s="320"/>
      <c r="C14" s="320"/>
      <c r="D14" s="320"/>
      <c r="E14" s="320"/>
      <c r="F14" s="320"/>
      <c r="G14" s="320"/>
      <c r="H14" s="320"/>
      <c r="I14" s="320"/>
      <c r="J14" s="320"/>
      <c r="K14" s="320"/>
      <c r="L14" s="320"/>
      <c r="M14" s="320"/>
      <c r="N14" s="320"/>
      <c r="O14" s="320"/>
      <c r="P14" s="320"/>
      <c r="Q14" s="320"/>
      <c r="R14" s="320"/>
      <c r="S14" s="320"/>
      <c r="T14" s="335"/>
    </row>
    <row r="15" spans="1:23" s="176" customFormat="1" ht="24.75" customHeight="1" thickBot="1" thickTop="1">
      <c r="A15" s="323" t="s">
        <v>95</v>
      </c>
      <c r="B15" s="324"/>
      <c r="C15" s="324"/>
      <c r="D15" s="324"/>
      <c r="E15" s="37">
        <f>COUNTIF('隠しシート（記入不要）'!$A$3:$D$3,"１")</f>
        <v>0</v>
      </c>
      <c r="F15" s="37">
        <f>COUNTIF('隠しシート（記入不要）'!$A$3:$D$3,"2")</f>
        <v>0</v>
      </c>
      <c r="G15" s="37">
        <f>COUNTIF('隠しシート（記入不要）'!$A$3:$D$3,"3")</f>
        <v>0</v>
      </c>
      <c r="H15" s="2"/>
      <c r="I15" s="2"/>
      <c r="J15" s="3"/>
      <c r="K15" s="3"/>
      <c r="L15" s="3"/>
      <c r="M15" s="3"/>
      <c r="N15" s="3"/>
      <c r="O15" s="3"/>
      <c r="P15" s="4"/>
      <c r="Q15" s="4"/>
      <c r="R15" s="4"/>
      <c r="S15" s="4"/>
      <c r="T15" s="1"/>
      <c r="U15" s="175"/>
      <c r="V15" s="175"/>
      <c r="W15" s="175"/>
    </row>
    <row r="16" spans="1:20" s="154" customFormat="1" ht="24.75" customHeight="1" thickBot="1" thickTop="1">
      <c r="A16" s="163"/>
      <c r="B16" s="332" t="s">
        <v>309</v>
      </c>
      <c r="C16" s="333"/>
      <c r="D16" s="333"/>
      <c r="E16" s="333"/>
      <c r="F16" s="333"/>
      <c r="G16" s="333"/>
      <c r="H16" s="333"/>
      <c r="I16" s="333"/>
      <c r="J16" s="333"/>
      <c r="K16" s="333"/>
      <c r="L16" s="333"/>
      <c r="M16" s="333"/>
      <c r="N16" s="333"/>
      <c r="O16" s="333"/>
      <c r="P16" s="333"/>
      <c r="Q16" s="333"/>
      <c r="R16" s="333"/>
      <c r="S16" s="333"/>
      <c r="T16" s="334"/>
    </row>
    <row r="17" spans="1:20" s="154" customFormat="1" ht="6.75" customHeight="1" thickBot="1" thickTop="1">
      <c r="A17" s="319"/>
      <c r="B17" s="320"/>
      <c r="C17" s="320"/>
      <c r="D17" s="320"/>
      <c r="E17" s="320"/>
      <c r="F17" s="320"/>
      <c r="G17" s="320"/>
      <c r="H17" s="320"/>
      <c r="I17" s="320"/>
      <c r="J17" s="320"/>
      <c r="K17" s="320"/>
      <c r="L17" s="320"/>
      <c r="M17" s="320"/>
      <c r="N17" s="320"/>
      <c r="O17" s="320"/>
      <c r="P17" s="320"/>
      <c r="Q17" s="320"/>
      <c r="R17" s="320"/>
      <c r="S17" s="320"/>
      <c r="T17" s="321"/>
    </row>
    <row r="18" spans="1:20" ht="49.5" customHeight="1" thickTop="1">
      <c r="A18" s="310" t="s">
        <v>289</v>
      </c>
      <c r="B18" s="311"/>
      <c r="C18" s="164"/>
      <c r="D18" s="165" t="s">
        <v>323</v>
      </c>
      <c r="E18" s="166"/>
      <c r="F18" s="166"/>
      <c r="G18" s="166"/>
      <c r="H18" s="294"/>
      <c r="I18" s="295"/>
      <c r="J18" s="295"/>
      <c r="K18" s="295"/>
      <c r="L18" s="295"/>
      <c r="M18" s="295"/>
      <c r="N18" s="295"/>
      <c r="O18" s="296"/>
      <c r="P18" s="167"/>
      <c r="Q18" s="167"/>
      <c r="R18" s="167"/>
      <c r="S18" s="167"/>
      <c r="T18" s="167"/>
    </row>
    <row r="19" spans="1:20" ht="67.5" customHeight="1">
      <c r="A19" s="312"/>
      <c r="B19" s="313"/>
      <c r="C19" s="177"/>
      <c r="D19" s="165" t="s">
        <v>258</v>
      </c>
      <c r="E19" s="169"/>
      <c r="F19" s="169"/>
      <c r="G19" s="169"/>
      <c r="H19" s="297"/>
      <c r="I19" s="298"/>
      <c r="J19" s="298"/>
      <c r="K19" s="298"/>
      <c r="L19" s="298"/>
      <c r="M19" s="298"/>
      <c r="N19" s="298"/>
      <c r="O19" s="299"/>
      <c r="P19" s="170"/>
      <c r="Q19" s="170"/>
      <c r="R19" s="170"/>
      <c r="S19" s="170"/>
      <c r="T19" s="170"/>
    </row>
    <row r="20" spans="1:20" ht="49.5" customHeight="1">
      <c r="A20" s="312"/>
      <c r="B20" s="313"/>
      <c r="C20" s="177"/>
      <c r="D20" s="165" t="s">
        <v>314</v>
      </c>
      <c r="E20" s="169"/>
      <c r="F20" s="169"/>
      <c r="G20" s="169"/>
      <c r="H20" s="297"/>
      <c r="I20" s="298"/>
      <c r="J20" s="298"/>
      <c r="K20" s="298"/>
      <c r="L20" s="298"/>
      <c r="M20" s="298"/>
      <c r="N20" s="298"/>
      <c r="O20" s="299"/>
      <c r="P20" s="170"/>
      <c r="Q20" s="170"/>
      <c r="R20" s="170"/>
      <c r="S20" s="170"/>
      <c r="T20" s="170"/>
    </row>
    <row r="21" spans="1:20" ht="49.5" customHeight="1" thickBot="1">
      <c r="A21" s="314"/>
      <c r="B21" s="315"/>
      <c r="C21" s="171"/>
      <c r="D21" s="172" t="s">
        <v>288</v>
      </c>
      <c r="E21" s="173"/>
      <c r="F21" s="173"/>
      <c r="G21" s="173"/>
      <c r="H21" s="316"/>
      <c r="I21" s="317"/>
      <c r="J21" s="317"/>
      <c r="K21" s="317"/>
      <c r="L21" s="317"/>
      <c r="M21" s="317"/>
      <c r="N21" s="317"/>
      <c r="O21" s="318"/>
      <c r="P21" s="174"/>
      <c r="Q21" s="174"/>
      <c r="R21" s="174"/>
      <c r="S21" s="174"/>
      <c r="T21" s="174"/>
    </row>
    <row r="22" spans="1:20" s="154" customFormat="1" ht="6.75" customHeight="1" thickBot="1" thickTop="1">
      <c r="A22" s="319"/>
      <c r="B22" s="320"/>
      <c r="C22" s="320"/>
      <c r="D22" s="320"/>
      <c r="E22" s="320"/>
      <c r="F22" s="320"/>
      <c r="G22" s="320"/>
      <c r="H22" s="320"/>
      <c r="I22" s="320"/>
      <c r="J22" s="320"/>
      <c r="K22" s="320"/>
      <c r="L22" s="320"/>
      <c r="M22" s="320"/>
      <c r="N22" s="320"/>
      <c r="O22" s="320"/>
      <c r="P22" s="320"/>
      <c r="Q22" s="320"/>
      <c r="R22" s="320"/>
      <c r="S22" s="320"/>
      <c r="T22" s="321"/>
    </row>
    <row r="23" spans="1:23" s="176" customFormat="1" ht="24.75" customHeight="1" thickBot="1" thickTop="1">
      <c r="A23" s="323" t="s">
        <v>96</v>
      </c>
      <c r="B23" s="324"/>
      <c r="C23" s="324"/>
      <c r="D23" s="324"/>
      <c r="E23" s="37">
        <f>COUNTIF('隠しシート（記入不要）'!$E$3:$F$3,"１")</f>
        <v>0</v>
      </c>
      <c r="F23" s="37">
        <f>COUNTIF('隠しシート（記入不要）'!$E$3:$F$3,"2")</f>
        <v>0</v>
      </c>
      <c r="G23" s="37">
        <f>COUNTIF('隠しシート（記入不要）'!$E$3:$F$3,"3")</f>
        <v>0</v>
      </c>
      <c r="H23" s="2"/>
      <c r="I23" s="2"/>
      <c r="J23" s="3"/>
      <c r="K23" s="3"/>
      <c r="L23" s="3"/>
      <c r="M23" s="3"/>
      <c r="N23" s="3"/>
      <c r="O23" s="3"/>
      <c r="P23" s="4"/>
      <c r="Q23" s="4"/>
      <c r="R23" s="4"/>
      <c r="S23" s="4"/>
      <c r="T23" s="1"/>
      <c r="U23" s="175"/>
      <c r="V23" s="175"/>
      <c r="W23" s="175"/>
    </row>
    <row r="24" spans="1:20" s="154" customFormat="1" ht="24.75" customHeight="1" thickBot="1" thickTop="1">
      <c r="A24" s="163"/>
      <c r="B24" s="332" t="s">
        <v>606</v>
      </c>
      <c r="C24" s="333"/>
      <c r="D24" s="333"/>
      <c r="E24" s="333"/>
      <c r="F24" s="333"/>
      <c r="G24" s="333"/>
      <c r="H24" s="333"/>
      <c r="I24" s="333"/>
      <c r="J24" s="333"/>
      <c r="K24" s="333"/>
      <c r="L24" s="333"/>
      <c r="M24" s="333"/>
      <c r="N24" s="333"/>
      <c r="O24" s="333"/>
      <c r="P24" s="333"/>
      <c r="Q24" s="333"/>
      <c r="R24" s="333"/>
      <c r="S24" s="333"/>
      <c r="T24" s="334"/>
    </row>
    <row r="25" spans="1:20" s="154" customFormat="1" ht="6.75" customHeight="1" thickBot="1" thickTop="1">
      <c r="A25" s="319"/>
      <c r="B25" s="320"/>
      <c r="C25" s="320"/>
      <c r="D25" s="320"/>
      <c r="E25" s="320"/>
      <c r="F25" s="320"/>
      <c r="G25" s="320"/>
      <c r="H25" s="320"/>
      <c r="I25" s="320"/>
      <c r="J25" s="320"/>
      <c r="K25" s="320"/>
      <c r="L25" s="320"/>
      <c r="M25" s="320"/>
      <c r="N25" s="320"/>
      <c r="O25" s="320"/>
      <c r="P25" s="320"/>
      <c r="Q25" s="320"/>
      <c r="R25" s="320"/>
      <c r="S25" s="320"/>
      <c r="T25" s="321"/>
    </row>
    <row r="26" spans="1:20" ht="49.5" customHeight="1" thickTop="1">
      <c r="A26" s="310" t="s">
        <v>70</v>
      </c>
      <c r="B26" s="311"/>
      <c r="C26" s="164"/>
      <c r="D26" s="165" t="s">
        <v>602</v>
      </c>
      <c r="E26" s="166"/>
      <c r="F26" s="166"/>
      <c r="G26" s="166"/>
      <c r="H26" s="294"/>
      <c r="I26" s="295"/>
      <c r="J26" s="295"/>
      <c r="K26" s="295"/>
      <c r="L26" s="295"/>
      <c r="M26" s="295"/>
      <c r="N26" s="295"/>
      <c r="O26" s="296"/>
      <c r="P26" s="167"/>
      <c r="Q26" s="167"/>
      <c r="R26" s="167"/>
      <c r="S26" s="167"/>
      <c r="T26" s="167"/>
    </row>
    <row r="27" spans="1:20" ht="49.5" customHeight="1">
      <c r="A27" s="312"/>
      <c r="B27" s="313"/>
      <c r="C27" s="177"/>
      <c r="D27" s="165" t="s">
        <v>592</v>
      </c>
      <c r="E27" s="169"/>
      <c r="F27" s="169"/>
      <c r="G27" s="169"/>
      <c r="H27" s="297"/>
      <c r="I27" s="298"/>
      <c r="J27" s="298"/>
      <c r="K27" s="298"/>
      <c r="L27" s="298"/>
      <c r="M27" s="298"/>
      <c r="N27" s="298"/>
      <c r="O27" s="299"/>
      <c r="P27" s="170"/>
      <c r="Q27" s="170"/>
      <c r="R27" s="170"/>
      <c r="S27" s="170"/>
      <c r="T27" s="170"/>
    </row>
    <row r="28" spans="1:20" ht="49.5" customHeight="1" thickBot="1">
      <c r="A28" s="314"/>
      <c r="B28" s="315"/>
      <c r="C28" s="171"/>
      <c r="D28" s="172" t="s">
        <v>288</v>
      </c>
      <c r="E28" s="173"/>
      <c r="F28" s="173"/>
      <c r="G28" s="173"/>
      <c r="H28" s="316"/>
      <c r="I28" s="317"/>
      <c r="J28" s="317"/>
      <c r="K28" s="317"/>
      <c r="L28" s="317"/>
      <c r="M28" s="317"/>
      <c r="N28" s="317"/>
      <c r="O28" s="318"/>
      <c r="P28" s="174"/>
      <c r="Q28" s="174"/>
      <c r="R28" s="174"/>
      <c r="S28" s="174"/>
      <c r="T28" s="174"/>
    </row>
    <row r="29" spans="1:20" s="154" customFormat="1" ht="6.75" customHeight="1" thickBot="1" thickTop="1">
      <c r="A29" s="319"/>
      <c r="B29" s="320"/>
      <c r="C29" s="320"/>
      <c r="D29" s="320"/>
      <c r="E29" s="320"/>
      <c r="F29" s="320"/>
      <c r="G29" s="320"/>
      <c r="H29" s="320"/>
      <c r="I29" s="320"/>
      <c r="J29" s="320"/>
      <c r="K29" s="320"/>
      <c r="L29" s="320"/>
      <c r="M29" s="320"/>
      <c r="N29" s="320"/>
      <c r="O29" s="320"/>
      <c r="P29" s="320"/>
      <c r="Q29" s="320"/>
      <c r="R29" s="320"/>
      <c r="S29" s="320"/>
      <c r="T29" s="321"/>
    </row>
    <row r="30" spans="1:20" ht="49.5" customHeight="1" thickTop="1">
      <c r="A30" s="310" t="s">
        <v>328</v>
      </c>
      <c r="B30" s="311"/>
      <c r="C30" s="164"/>
      <c r="D30" s="165" t="s">
        <v>584</v>
      </c>
      <c r="E30" s="166"/>
      <c r="F30" s="166"/>
      <c r="G30" s="166"/>
      <c r="H30" s="294"/>
      <c r="I30" s="295"/>
      <c r="J30" s="295"/>
      <c r="K30" s="295"/>
      <c r="L30" s="295"/>
      <c r="M30" s="295"/>
      <c r="N30" s="295"/>
      <c r="O30" s="296"/>
      <c r="P30" s="167"/>
      <c r="Q30" s="167"/>
      <c r="R30" s="167"/>
      <c r="S30" s="167"/>
      <c r="T30" s="167"/>
    </row>
    <row r="31" spans="1:20" ht="49.5" customHeight="1">
      <c r="A31" s="312"/>
      <c r="B31" s="313"/>
      <c r="C31" s="177"/>
      <c r="D31" s="165" t="s">
        <v>585</v>
      </c>
      <c r="E31" s="169"/>
      <c r="F31" s="169"/>
      <c r="G31" s="169"/>
      <c r="H31" s="297"/>
      <c r="I31" s="298"/>
      <c r="J31" s="298"/>
      <c r="K31" s="298"/>
      <c r="L31" s="298"/>
      <c r="M31" s="298"/>
      <c r="N31" s="298"/>
      <c r="O31" s="299"/>
      <c r="P31" s="170"/>
      <c r="Q31" s="170"/>
      <c r="R31" s="170"/>
      <c r="S31" s="170"/>
      <c r="T31" s="170"/>
    </row>
    <row r="32" spans="1:20" ht="49.5" customHeight="1" thickBot="1">
      <c r="A32" s="314"/>
      <c r="B32" s="315"/>
      <c r="C32" s="171"/>
      <c r="D32" s="172" t="s">
        <v>288</v>
      </c>
      <c r="E32" s="173"/>
      <c r="F32" s="173"/>
      <c r="G32" s="173"/>
      <c r="H32" s="316"/>
      <c r="I32" s="317"/>
      <c r="J32" s="317"/>
      <c r="K32" s="317"/>
      <c r="L32" s="317"/>
      <c r="M32" s="317"/>
      <c r="N32" s="317"/>
      <c r="O32" s="318"/>
      <c r="P32" s="174"/>
      <c r="Q32" s="174"/>
      <c r="R32" s="174"/>
      <c r="S32" s="174"/>
      <c r="T32" s="174"/>
    </row>
    <row r="33" spans="1:20" s="154" customFormat="1" ht="6.75" customHeight="1" thickBot="1" thickTop="1">
      <c r="A33" s="319"/>
      <c r="B33" s="320"/>
      <c r="C33" s="320"/>
      <c r="D33" s="320"/>
      <c r="E33" s="320"/>
      <c r="F33" s="320"/>
      <c r="G33" s="320"/>
      <c r="H33" s="320"/>
      <c r="I33" s="320"/>
      <c r="J33" s="320"/>
      <c r="K33" s="320"/>
      <c r="L33" s="320"/>
      <c r="M33" s="320"/>
      <c r="N33" s="320"/>
      <c r="O33" s="320"/>
      <c r="P33" s="320"/>
      <c r="Q33" s="320"/>
      <c r="R33" s="320"/>
      <c r="S33" s="320"/>
      <c r="T33" s="321"/>
    </row>
    <row r="34" spans="1:20" ht="49.5" customHeight="1" thickTop="1">
      <c r="A34" s="310" t="s">
        <v>607</v>
      </c>
      <c r="B34" s="311"/>
      <c r="C34" s="164"/>
      <c r="D34" s="165" t="s">
        <v>143</v>
      </c>
      <c r="E34" s="166"/>
      <c r="F34" s="166"/>
      <c r="G34" s="166"/>
      <c r="H34" s="294"/>
      <c r="I34" s="295"/>
      <c r="J34" s="295"/>
      <c r="K34" s="295"/>
      <c r="L34" s="295"/>
      <c r="M34" s="295"/>
      <c r="N34" s="295"/>
      <c r="O34" s="296"/>
      <c r="P34" s="167"/>
      <c r="Q34" s="167"/>
      <c r="R34" s="167"/>
      <c r="S34" s="167"/>
      <c r="T34" s="167"/>
    </row>
    <row r="35" spans="1:20" ht="49.5" customHeight="1" thickBot="1">
      <c r="A35" s="314"/>
      <c r="B35" s="315"/>
      <c r="C35" s="171"/>
      <c r="D35" s="172" t="s">
        <v>288</v>
      </c>
      <c r="E35" s="173"/>
      <c r="F35" s="173"/>
      <c r="G35" s="173"/>
      <c r="H35" s="316"/>
      <c r="I35" s="317"/>
      <c r="J35" s="317"/>
      <c r="K35" s="317"/>
      <c r="L35" s="317"/>
      <c r="M35" s="317"/>
      <c r="N35" s="317"/>
      <c r="O35" s="318"/>
      <c r="P35" s="174"/>
      <c r="Q35" s="174"/>
      <c r="R35" s="174"/>
      <c r="S35" s="174"/>
      <c r="T35" s="174"/>
    </row>
    <row r="36" spans="1:20" s="154" customFormat="1" ht="6.75" customHeight="1" thickBot="1" thickTop="1">
      <c r="A36" s="319"/>
      <c r="B36" s="320"/>
      <c r="C36" s="320"/>
      <c r="D36" s="320"/>
      <c r="E36" s="320"/>
      <c r="F36" s="320"/>
      <c r="G36" s="320"/>
      <c r="H36" s="320"/>
      <c r="I36" s="320"/>
      <c r="J36" s="320"/>
      <c r="K36" s="320"/>
      <c r="L36" s="320"/>
      <c r="M36" s="320"/>
      <c r="N36" s="320"/>
      <c r="O36" s="320"/>
      <c r="P36" s="320"/>
      <c r="Q36" s="320"/>
      <c r="R36" s="320"/>
      <c r="S36" s="320"/>
      <c r="T36" s="321"/>
    </row>
    <row r="37" spans="1:20" ht="57" customHeight="1" thickTop="1">
      <c r="A37" s="310" t="s">
        <v>326</v>
      </c>
      <c r="B37" s="311"/>
      <c r="C37" s="164"/>
      <c r="D37" s="165" t="s">
        <v>593</v>
      </c>
      <c r="E37" s="166"/>
      <c r="F37" s="166"/>
      <c r="G37" s="166"/>
      <c r="H37" s="294"/>
      <c r="I37" s="295"/>
      <c r="J37" s="295"/>
      <c r="K37" s="295"/>
      <c r="L37" s="295"/>
      <c r="M37" s="295"/>
      <c r="N37" s="295"/>
      <c r="O37" s="296"/>
      <c r="P37" s="167"/>
      <c r="Q37" s="167"/>
      <c r="R37" s="167"/>
      <c r="S37" s="167"/>
      <c r="T37" s="167"/>
    </row>
    <row r="38" spans="1:20" ht="64.5" customHeight="1">
      <c r="A38" s="312"/>
      <c r="B38" s="313"/>
      <c r="C38" s="168"/>
      <c r="D38" s="165" t="s">
        <v>144</v>
      </c>
      <c r="E38" s="169"/>
      <c r="F38" s="169"/>
      <c r="G38" s="169"/>
      <c r="H38" s="297"/>
      <c r="I38" s="298"/>
      <c r="J38" s="298"/>
      <c r="K38" s="298"/>
      <c r="L38" s="298"/>
      <c r="M38" s="298"/>
      <c r="N38" s="298"/>
      <c r="O38" s="299"/>
      <c r="P38" s="170"/>
      <c r="Q38" s="170"/>
      <c r="R38" s="170"/>
      <c r="S38" s="170"/>
      <c r="T38" s="170"/>
    </row>
    <row r="39" spans="1:20" ht="49.5" customHeight="1" thickBot="1">
      <c r="A39" s="314"/>
      <c r="B39" s="315"/>
      <c r="C39" s="171"/>
      <c r="D39" s="172" t="s">
        <v>288</v>
      </c>
      <c r="E39" s="173"/>
      <c r="F39" s="173"/>
      <c r="G39" s="173"/>
      <c r="H39" s="316"/>
      <c r="I39" s="317"/>
      <c r="J39" s="317"/>
      <c r="K39" s="317"/>
      <c r="L39" s="317"/>
      <c r="M39" s="317"/>
      <c r="N39" s="317"/>
      <c r="O39" s="318"/>
      <c r="P39" s="174"/>
      <c r="Q39" s="174"/>
      <c r="R39" s="174"/>
      <c r="S39" s="174"/>
      <c r="T39" s="174"/>
    </row>
    <row r="40" spans="1:20" s="154" customFormat="1" ht="6.75" customHeight="1" thickBot="1" thickTop="1">
      <c r="A40" s="319"/>
      <c r="B40" s="320"/>
      <c r="C40" s="320"/>
      <c r="D40" s="320"/>
      <c r="E40" s="320"/>
      <c r="F40" s="320"/>
      <c r="G40" s="320"/>
      <c r="H40" s="320"/>
      <c r="I40" s="320"/>
      <c r="J40" s="320"/>
      <c r="K40" s="320"/>
      <c r="L40" s="320"/>
      <c r="M40" s="320"/>
      <c r="N40" s="320"/>
      <c r="O40" s="320"/>
      <c r="P40" s="320"/>
      <c r="Q40" s="320"/>
      <c r="R40" s="320"/>
      <c r="S40" s="320"/>
      <c r="T40" s="321"/>
    </row>
    <row r="41" spans="1:20" ht="49.5" customHeight="1" thickTop="1">
      <c r="A41" s="310" t="s">
        <v>290</v>
      </c>
      <c r="B41" s="311"/>
      <c r="C41" s="164"/>
      <c r="D41" s="165" t="s">
        <v>594</v>
      </c>
      <c r="E41" s="166"/>
      <c r="F41" s="166"/>
      <c r="G41" s="166"/>
      <c r="H41" s="294"/>
      <c r="I41" s="295"/>
      <c r="J41" s="295"/>
      <c r="K41" s="295"/>
      <c r="L41" s="295"/>
      <c r="M41" s="295"/>
      <c r="N41" s="295"/>
      <c r="O41" s="296"/>
      <c r="P41" s="167"/>
      <c r="Q41" s="167"/>
      <c r="R41" s="167"/>
      <c r="S41" s="167"/>
      <c r="T41" s="167"/>
    </row>
    <row r="42" spans="1:20" ht="49.5" customHeight="1">
      <c r="A42" s="312"/>
      <c r="B42" s="313"/>
      <c r="C42" s="168"/>
      <c r="D42" s="165" t="s">
        <v>145</v>
      </c>
      <c r="E42" s="169"/>
      <c r="F42" s="169"/>
      <c r="G42" s="169"/>
      <c r="H42" s="297"/>
      <c r="I42" s="298"/>
      <c r="J42" s="298"/>
      <c r="K42" s="298"/>
      <c r="L42" s="298"/>
      <c r="M42" s="298"/>
      <c r="N42" s="298"/>
      <c r="O42" s="299"/>
      <c r="P42" s="170"/>
      <c r="Q42" s="170"/>
      <c r="R42" s="170"/>
      <c r="S42" s="170"/>
      <c r="T42" s="170"/>
    </row>
    <row r="43" spans="1:20" ht="49.5" customHeight="1">
      <c r="A43" s="312"/>
      <c r="B43" s="313"/>
      <c r="C43" s="168"/>
      <c r="D43" s="165" t="s">
        <v>291</v>
      </c>
      <c r="E43" s="169"/>
      <c r="F43" s="169"/>
      <c r="G43" s="169"/>
      <c r="H43" s="297"/>
      <c r="I43" s="298"/>
      <c r="J43" s="298"/>
      <c r="K43" s="298"/>
      <c r="L43" s="298"/>
      <c r="M43" s="298"/>
      <c r="N43" s="298"/>
      <c r="O43" s="299"/>
      <c r="P43" s="170"/>
      <c r="Q43" s="170"/>
      <c r="R43" s="170"/>
      <c r="S43" s="170"/>
      <c r="T43" s="170"/>
    </row>
    <row r="44" spans="1:20" ht="49.5" customHeight="1">
      <c r="A44" s="312"/>
      <c r="B44" s="313"/>
      <c r="C44" s="168"/>
      <c r="D44" s="165" t="s">
        <v>595</v>
      </c>
      <c r="E44" s="169"/>
      <c r="F44" s="169"/>
      <c r="G44" s="169"/>
      <c r="H44" s="297"/>
      <c r="I44" s="298"/>
      <c r="J44" s="298"/>
      <c r="K44" s="298"/>
      <c r="L44" s="298"/>
      <c r="M44" s="298"/>
      <c r="N44" s="298"/>
      <c r="O44" s="299"/>
      <c r="P44" s="170"/>
      <c r="Q44" s="170"/>
      <c r="R44" s="170"/>
      <c r="S44" s="170"/>
      <c r="T44" s="170"/>
    </row>
    <row r="45" spans="1:20" ht="49.5" customHeight="1" thickBot="1">
      <c r="A45" s="314"/>
      <c r="B45" s="315"/>
      <c r="C45" s="171"/>
      <c r="D45" s="172" t="s">
        <v>288</v>
      </c>
      <c r="E45" s="173"/>
      <c r="F45" s="173"/>
      <c r="G45" s="173"/>
      <c r="H45" s="316"/>
      <c r="I45" s="317"/>
      <c r="J45" s="317"/>
      <c r="K45" s="317"/>
      <c r="L45" s="317"/>
      <c r="M45" s="317"/>
      <c r="N45" s="317"/>
      <c r="O45" s="318"/>
      <c r="P45" s="174"/>
      <c r="Q45" s="174"/>
      <c r="R45" s="174"/>
      <c r="S45" s="174"/>
      <c r="T45" s="174"/>
    </row>
    <row r="46" spans="1:20" s="154" customFormat="1" ht="6.75" customHeight="1" thickBot="1" thickTop="1">
      <c r="A46" s="319"/>
      <c r="B46" s="320"/>
      <c r="C46" s="320"/>
      <c r="D46" s="320"/>
      <c r="E46" s="320"/>
      <c r="F46" s="320"/>
      <c r="G46" s="320"/>
      <c r="H46" s="320"/>
      <c r="I46" s="320"/>
      <c r="J46" s="320"/>
      <c r="K46" s="320"/>
      <c r="L46" s="320"/>
      <c r="M46" s="320"/>
      <c r="N46" s="320"/>
      <c r="O46" s="320"/>
      <c r="P46" s="320"/>
      <c r="Q46" s="320"/>
      <c r="R46" s="320"/>
      <c r="S46" s="320"/>
      <c r="T46" s="321"/>
    </row>
    <row r="47" spans="1:23" s="176" customFormat="1" ht="24.75" customHeight="1" thickBot="1" thickTop="1">
      <c r="A47" s="323" t="s">
        <v>315</v>
      </c>
      <c r="B47" s="324"/>
      <c r="C47" s="324"/>
      <c r="D47" s="324"/>
      <c r="E47" s="37">
        <f>COUNTIF('隠しシート（記入不要）'!$G$3:$P$3,"１")</f>
        <v>0</v>
      </c>
      <c r="F47" s="37">
        <f>COUNTIF('隠しシート（記入不要）'!$G$3:$P$3,"2")</f>
        <v>0</v>
      </c>
      <c r="G47" s="37">
        <f>COUNTIF('隠しシート（記入不要）'!$G$3:$P$3,"3")</f>
        <v>0</v>
      </c>
      <c r="H47" s="2"/>
      <c r="I47" s="2"/>
      <c r="J47" s="3"/>
      <c r="K47" s="3"/>
      <c r="L47" s="3"/>
      <c r="M47" s="3"/>
      <c r="N47" s="3"/>
      <c r="O47" s="3"/>
      <c r="P47" s="4"/>
      <c r="Q47" s="4"/>
      <c r="R47" s="4"/>
      <c r="S47" s="4"/>
      <c r="T47" s="1"/>
      <c r="U47" s="175"/>
      <c r="V47" s="175"/>
      <c r="W47" s="175"/>
    </row>
    <row r="48" spans="1:20" s="154" customFormat="1" ht="24.75" customHeight="1" thickBot="1" thickTop="1">
      <c r="A48" s="332" t="s">
        <v>219</v>
      </c>
      <c r="B48" s="333"/>
      <c r="C48" s="333"/>
      <c r="D48" s="333"/>
      <c r="E48" s="333"/>
      <c r="F48" s="333"/>
      <c r="G48" s="333"/>
      <c r="H48" s="333"/>
      <c r="I48" s="333"/>
      <c r="J48" s="333"/>
      <c r="K48" s="333"/>
      <c r="L48" s="333"/>
      <c r="M48" s="333"/>
      <c r="N48" s="333"/>
      <c r="O48" s="333"/>
      <c r="P48" s="333"/>
      <c r="Q48" s="333"/>
      <c r="R48" s="333"/>
      <c r="S48" s="333"/>
      <c r="T48" s="334"/>
    </row>
    <row r="49" spans="1:20" s="154" customFormat="1" ht="24.75" customHeight="1" thickBot="1" thickTop="1">
      <c r="A49" s="163"/>
      <c r="B49" s="332" t="s">
        <v>146</v>
      </c>
      <c r="C49" s="333"/>
      <c r="D49" s="333"/>
      <c r="E49" s="333"/>
      <c r="F49" s="333"/>
      <c r="G49" s="333"/>
      <c r="H49" s="333"/>
      <c r="I49" s="333"/>
      <c r="J49" s="333"/>
      <c r="K49" s="333"/>
      <c r="L49" s="333"/>
      <c r="M49" s="333"/>
      <c r="N49" s="333"/>
      <c r="O49" s="333"/>
      <c r="P49" s="333"/>
      <c r="Q49" s="333"/>
      <c r="R49" s="333"/>
      <c r="S49" s="333"/>
      <c r="T49" s="334"/>
    </row>
    <row r="50" spans="1:20" s="154" customFormat="1" ht="6.75" customHeight="1" thickBot="1" thickTop="1">
      <c r="A50" s="319"/>
      <c r="B50" s="320"/>
      <c r="C50" s="320"/>
      <c r="D50" s="320"/>
      <c r="E50" s="320"/>
      <c r="F50" s="320"/>
      <c r="G50" s="320"/>
      <c r="H50" s="320"/>
      <c r="I50" s="320"/>
      <c r="J50" s="320"/>
      <c r="K50" s="320"/>
      <c r="L50" s="320"/>
      <c r="M50" s="320"/>
      <c r="N50" s="320"/>
      <c r="O50" s="320"/>
      <c r="P50" s="320"/>
      <c r="Q50" s="320"/>
      <c r="R50" s="320"/>
      <c r="S50" s="320"/>
      <c r="T50" s="321"/>
    </row>
    <row r="51" spans="1:20" ht="54" customHeight="1" thickTop="1">
      <c r="A51" s="310" t="s">
        <v>482</v>
      </c>
      <c r="B51" s="311"/>
      <c r="C51" s="164"/>
      <c r="D51" s="165" t="s">
        <v>38</v>
      </c>
      <c r="E51" s="166"/>
      <c r="F51" s="166"/>
      <c r="G51" s="166"/>
      <c r="H51" s="294"/>
      <c r="I51" s="295"/>
      <c r="J51" s="295"/>
      <c r="K51" s="295"/>
      <c r="L51" s="295"/>
      <c r="M51" s="295"/>
      <c r="N51" s="295"/>
      <c r="O51" s="296"/>
      <c r="P51" s="167"/>
      <c r="Q51" s="167"/>
      <c r="R51" s="167"/>
      <c r="S51" s="167"/>
      <c r="T51" s="167"/>
    </row>
    <row r="52" spans="1:20" ht="49.5" customHeight="1" thickBot="1">
      <c r="A52" s="314"/>
      <c r="B52" s="315"/>
      <c r="C52" s="171"/>
      <c r="D52" s="172" t="s">
        <v>288</v>
      </c>
      <c r="E52" s="173"/>
      <c r="F52" s="173"/>
      <c r="G52" s="173"/>
      <c r="H52" s="316"/>
      <c r="I52" s="317"/>
      <c r="J52" s="317"/>
      <c r="K52" s="317"/>
      <c r="L52" s="317"/>
      <c r="M52" s="317"/>
      <c r="N52" s="317"/>
      <c r="O52" s="318"/>
      <c r="P52" s="174"/>
      <c r="Q52" s="174"/>
      <c r="R52" s="174"/>
      <c r="S52" s="174"/>
      <c r="T52" s="174"/>
    </row>
    <row r="53" spans="1:20" s="154" customFormat="1" ht="6.75" customHeight="1" thickBot="1" thickTop="1">
      <c r="A53" s="319"/>
      <c r="B53" s="320"/>
      <c r="C53" s="320"/>
      <c r="D53" s="320"/>
      <c r="E53" s="320"/>
      <c r="F53" s="320"/>
      <c r="G53" s="320"/>
      <c r="H53" s="320"/>
      <c r="I53" s="320"/>
      <c r="J53" s="320"/>
      <c r="K53" s="320"/>
      <c r="L53" s="320"/>
      <c r="M53" s="320"/>
      <c r="N53" s="320"/>
      <c r="O53" s="320"/>
      <c r="P53" s="320"/>
      <c r="Q53" s="320"/>
      <c r="R53" s="320"/>
      <c r="S53" s="320"/>
      <c r="T53" s="321"/>
    </row>
    <row r="54" spans="1:23" s="176" customFormat="1" ht="24.75" customHeight="1" thickBot="1" thickTop="1">
      <c r="A54" s="323" t="s">
        <v>97</v>
      </c>
      <c r="B54" s="324"/>
      <c r="C54" s="324"/>
      <c r="D54" s="324"/>
      <c r="E54" s="37">
        <f>COUNTIF('隠しシート（記入不要）'!Q$3:R$3,"１")</f>
        <v>0</v>
      </c>
      <c r="F54" s="37">
        <f>COUNTIF('隠しシート（記入不要）'!Q$3:R$3,"2")</f>
        <v>0</v>
      </c>
      <c r="G54" s="37">
        <f>COUNTIF('隠しシート（記入不要）'!Q$3:R$3,"3")</f>
        <v>0</v>
      </c>
      <c r="H54" s="2"/>
      <c r="I54" s="2"/>
      <c r="J54" s="3"/>
      <c r="K54" s="3"/>
      <c r="L54" s="3"/>
      <c r="M54" s="3"/>
      <c r="N54" s="3"/>
      <c r="O54" s="3"/>
      <c r="P54" s="4"/>
      <c r="Q54" s="4"/>
      <c r="R54" s="4"/>
      <c r="S54" s="4"/>
      <c r="T54" s="1"/>
      <c r="U54" s="175"/>
      <c r="V54" s="175"/>
      <c r="W54" s="175"/>
    </row>
    <row r="55" spans="1:20" s="154" customFormat="1" ht="24.75" customHeight="1" thickBot="1" thickTop="1">
      <c r="A55" s="163"/>
      <c r="B55" s="332" t="s">
        <v>457</v>
      </c>
      <c r="C55" s="333"/>
      <c r="D55" s="333"/>
      <c r="E55" s="333"/>
      <c r="F55" s="333"/>
      <c r="G55" s="333"/>
      <c r="H55" s="333"/>
      <c r="I55" s="333"/>
      <c r="J55" s="333"/>
      <c r="K55" s="333"/>
      <c r="L55" s="333"/>
      <c r="M55" s="333"/>
      <c r="N55" s="333"/>
      <c r="O55" s="333"/>
      <c r="P55" s="333"/>
      <c r="Q55" s="333"/>
      <c r="R55" s="333"/>
      <c r="S55" s="333"/>
      <c r="T55" s="334"/>
    </row>
    <row r="56" spans="1:20" s="154" customFormat="1" ht="6.75" customHeight="1" thickBot="1" thickTop="1">
      <c r="A56" s="319"/>
      <c r="B56" s="320"/>
      <c r="C56" s="320"/>
      <c r="D56" s="320"/>
      <c r="E56" s="320"/>
      <c r="F56" s="320"/>
      <c r="G56" s="320"/>
      <c r="H56" s="320"/>
      <c r="I56" s="320"/>
      <c r="J56" s="320"/>
      <c r="K56" s="320"/>
      <c r="L56" s="320"/>
      <c r="M56" s="320"/>
      <c r="N56" s="320"/>
      <c r="O56" s="320"/>
      <c r="P56" s="320"/>
      <c r="Q56" s="320"/>
      <c r="R56" s="320"/>
      <c r="S56" s="320"/>
      <c r="T56" s="321"/>
    </row>
    <row r="57" spans="1:20" ht="49.5" customHeight="1" thickTop="1">
      <c r="A57" s="310" t="s">
        <v>484</v>
      </c>
      <c r="B57" s="311"/>
      <c r="C57" s="164"/>
      <c r="D57" s="165" t="s">
        <v>596</v>
      </c>
      <c r="E57" s="166"/>
      <c r="F57" s="166"/>
      <c r="G57" s="166"/>
      <c r="H57" s="294"/>
      <c r="I57" s="295"/>
      <c r="J57" s="295"/>
      <c r="K57" s="295"/>
      <c r="L57" s="295"/>
      <c r="M57" s="295"/>
      <c r="N57" s="295"/>
      <c r="O57" s="296"/>
      <c r="P57" s="167"/>
      <c r="Q57" s="167"/>
      <c r="R57" s="167"/>
      <c r="S57" s="167"/>
      <c r="T57" s="167"/>
    </row>
    <row r="58" spans="1:21" ht="49.5" customHeight="1">
      <c r="A58" s="312"/>
      <c r="B58" s="313"/>
      <c r="C58" s="177"/>
      <c r="D58" s="165" t="s">
        <v>597</v>
      </c>
      <c r="E58" s="169"/>
      <c r="F58" s="169"/>
      <c r="G58" s="169"/>
      <c r="H58" s="297"/>
      <c r="I58" s="298"/>
      <c r="J58" s="298"/>
      <c r="K58" s="298"/>
      <c r="L58" s="298"/>
      <c r="M58" s="298"/>
      <c r="N58" s="298"/>
      <c r="O58" s="299"/>
      <c r="P58" s="170"/>
      <c r="Q58" s="170"/>
      <c r="R58" s="170"/>
      <c r="S58" s="170"/>
      <c r="T58" s="170"/>
      <c r="U58" s="210"/>
    </row>
    <row r="59" spans="1:20" ht="49.5" customHeight="1">
      <c r="A59" s="312"/>
      <c r="B59" s="313"/>
      <c r="C59" s="168"/>
      <c r="D59" s="165" t="s">
        <v>147</v>
      </c>
      <c r="E59" s="169"/>
      <c r="F59" s="169"/>
      <c r="G59" s="169"/>
      <c r="H59" s="297"/>
      <c r="I59" s="298"/>
      <c r="J59" s="298"/>
      <c r="K59" s="298"/>
      <c r="L59" s="298"/>
      <c r="M59" s="298"/>
      <c r="N59" s="298"/>
      <c r="O59" s="299"/>
      <c r="P59" s="170"/>
      <c r="Q59" s="170"/>
      <c r="R59" s="170"/>
      <c r="S59" s="170"/>
      <c r="T59" s="170"/>
    </row>
    <row r="60" spans="1:20" ht="49.5" customHeight="1" thickBot="1">
      <c r="A60" s="314"/>
      <c r="B60" s="315"/>
      <c r="C60" s="171"/>
      <c r="D60" s="172" t="s">
        <v>288</v>
      </c>
      <c r="E60" s="173"/>
      <c r="F60" s="173"/>
      <c r="G60" s="173"/>
      <c r="H60" s="316"/>
      <c r="I60" s="317"/>
      <c r="J60" s="317"/>
      <c r="K60" s="317"/>
      <c r="L60" s="317"/>
      <c r="M60" s="317"/>
      <c r="N60" s="317"/>
      <c r="O60" s="318"/>
      <c r="P60" s="174"/>
      <c r="Q60" s="174"/>
      <c r="R60" s="174"/>
      <c r="S60" s="174"/>
      <c r="T60" s="174"/>
    </row>
    <row r="61" spans="1:20" s="154" customFormat="1" ht="6.75" customHeight="1" thickBot="1" thickTop="1">
      <c r="A61" s="319"/>
      <c r="B61" s="320"/>
      <c r="C61" s="320"/>
      <c r="D61" s="320"/>
      <c r="E61" s="320"/>
      <c r="F61" s="320"/>
      <c r="G61" s="320"/>
      <c r="H61" s="320"/>
      <c r="I61" s="320"/>
      <c r="J61" s="320"/>
      <c r="K61" s="320"/>
      <c r="L61" s="320"/>
      <c r="M61" s="320"/>
      <c r="N61" s="320"/>
      <c r="O61" s="320"/>
      <c r="P61" s="320"/>
      <c r="Q61" s="320"/>
      <c r="R61" s="320"/>
      <c r="S61" s="320"/>
      <c r="T61" s="321"/>
    </row>
    <row r="62" spans="1:20" ht="49.5" customHeight="1" thickTop="1">
      <c r="A62" s="310" t="s">
        <v>316</v>
      </c>
      <c r="B62" s="311"/>
      <c r="C62" s="164"/>
      <c r="D62" s="178" t="s">
        <v>310</v>
      </c>
      <c r="E62" s="166"/>
      <c r="F62" s="166"/>
      <c r="G62" s="166"/>
      <c r="H62" s="294"/>
      <c r="I62" s="295"/>
      <c r="J62" s="295"/>
      <c r="K62" s="295"/>
      <c r="L62" s="295"/>
      <c r="M62" s="295"/>
      <c r="N62" s="295"/>
      <c r="O62" s="296"/>
      <c r="P62" s="167"/>
      <c r="Q62" s="167"/>
      <c r="R62" s="167"/>
      <c r="S62" s="167"/>
      <c r="T62" s="167"/>
    </row>
    <row r="63" spans="1:20" ht="49.5" customHeight="1" thickBot="1">
      <c r="A63" s="314"/>
      <c r="B63" s="315"/>
      <c r="C63" s="171"/>
      <c r="D63" s="172" t="s">
        <v>288</v>
      </c>
      <c r="E63" s="173"/>
      <c r="F63" s="173"/>
      <c r="G63" s="173"/>
      <c r="H63" s="316"/>
      <c r="I63" s="317"/>
      <c r="J63" s="317"/>
      <c r="K63" s="317"/>
      <c r="L63" s="317"/>
      <c r="M63" s="317"/>
      <c r="N63" s="317"/>
      <c r="O63" s="318"/>
      <c r="P63" s="174"/>
      <c r="Q63" s="174"/>
      <c r="R63" s="174"/>
      <c r="S63" s="174"/>
      <c r="T63" s="174"/>
    </row>
    <row r="64" spans="1:20" s="154" customFormat="1" ht="6.75" customHeight="1" thickBot="1" thickTop="1">
      <c r="A64" s="319"/>
      <c r="B64" s="320"/>
      <c r="C64" s="320"/>
      <c r="D64" s="320"/>
      <c r="E64" s="320"/>
      <c r="F64" s="320"/>
      <c r="G64" s="320"/>
      <c r="H64" s="320"/>
      <c r="I64" s="320"/>
      <c r="J64" s="320"/>
      <c r="K64" s="320"/>
      <c r="L64" s="320"/>
      <c r="M64" s="320"/>
      <c r="N64" s="320"/>
      <c r="O64" s="320"/>
      <c r="P64" s="320"/>
      <c r="Q64" s="320"/>
      <c r="R64" s="320"/>
      <c r="S64" s="320"/>
      <c r="T64" s="321"/>
    </row>
    <row r="65" spans="1:20" ht="49.5" customHeight="1" thickTop="1">
      <c r="A65" s="310" t="s">
        <v>327</v>
      </c>
      <c r="B65" s="311"/>
      <c r="C65" s="164"/>
      <c r="D65" s="165" t="s">
        <v>148</v>
      </c>
      <c r="E65" s="166"/>
      <c r="F65" s="166"/>
      <c r="G65" s="166"/>
      <c r="H65" s="294"/>
      <c r="I65" s="295"/>
      <c r="J65" s="295"/>
      <c r="K65" s="295"/>
      <c r="L65" s="295"/>
      <c r="M65" s="295"/>
      <c r="N65" s="295"/>
      <c r="O65" s="296"/>
      <c r="P65" s="167"/>
      <c r="Q65" s="167"/>
      <c r="R65" s="167"/>
      <c r="S65" s="167"/>
      <c r="T65" s="167"/>
    </row>
    <row r="66" spans="1:20" ht="58.5" customHeight="1">
      <c r="A66" s="322"/>
      <c r="B66" s="313"/>
      <c r="C66" s="179"/>
      <c r="D66" s="165" t="s">
        <v>583</v>
      </c>
      <c r="E66" s="169"/>
      <c r="F66" s="169"/>
      <c r="G66" s="169"/>
      <c r="H66" s="297"/>
      <c r="I66" s="298"/>
      <c r="J66" s="298"/>
      <c r="K66" s="298"/>
      <c r="L66" s="298"/>
      <c r="M66" s="298"/>
      <c r="N66" s="298"/>
      <c r="O66" s="299"/>
      <c r="P66" s="170"/>
      <c r="Q66" s="170"/>
      <c r="R66" s="170"/>
      <c r="S66" s="170"/>
      <c r="T66" s="170"/>
    </row>
    <row r="67" spans="1:20" ht="49.5" customHeight="1">
      <c r="A67" s="322"/>
      <c r="B67" s="313"/>
      <c r="C67" s="177"/>
      <c r="D67" s="165" t="s">
        <v>329</v>
      </c>
      <c r="E67" s="169"/>
      <c r="F67" s="169"/>
      <c r="G67" s="169"/>
      <c r="H67" s="297"/>
      <c r="I67" s="298"/>
      <c r="J67" s="298"/>
      <c r="K67" s="298"/>
      <c r="L67" s="298"/>
      <c r="M67" s="298"/>
      <c r="N67" s="298"/>
      <c r="O67" s="299"/>
      <c r="P67" s="170"/>
      <c r="Q67" s="170"/>
      <c r="R67" s="170"/>
      <c r="S67" s="170"/>
      <c r="T67" s="170"/>
    </row>
    <row r="68" spans="1:20" ht="49.5" customHeight="1" thickBot="1">
      <c r="A68" s="314"/>
      <c r="B68" s="315"/>
      <c r="C68" s="171"/>
      <c r="D68" s="172" t="s">
        <v>288</v>
      </c>
      <c r="E68" s="173"/>
      <c r="F68" s="173"/>
      <c r="G68" s="173"/>
      <c r="H68" s="316"/>
      <c r="I68" s="317"/>
      <c r="J68" s="317"/>
      <c r="K68" s="317"/>
      <c r="L68" s="317"/>
      <c r="M68" s="317"/>
      <c r="N68" s="317"/>
      <c r="O68" s="318"/>
      <c r="P68" s="174"/>
      <c r="Q68" s="174"/>
      <c r="R68" s="174"/>
      <c r="S68" s="174"/>
      <c r="T68" s="174"/>
    </row>
    <row r="69" spans="1:20" s="154" customFormat="1" ht="6.75" customHeight="1" thickBot="1" thickTop="1">
      <c r="A69" s="319"/>
      <c r="B69" s="320"/>
      <c r="C69" s="320"/>
      <c r="D69" s="320"/>
      <c r="E69" s="320"/>
      <c r="F69" s="320"/>
      <c r="G69" s="320"/>
      <c r="H69" s="320"/>
      <c r="I69" s="320"/>
      <c r="J69" s="320"/>
      <c r="K69" s="320"/>
      <c r="L69" s="320"/>
      <c r="M69" s="320"/>
      <c r="N69" s="320"/>
      <c r="O69" s="320"/>
      <c r="P69" s="320"/>
      <c r="Q69" s="320"/>
      <c r="R69" s="320"/>
      <c r="S69" s="320"/>
      <c r="T69" s="321"/>
    </row>
    <row r="70" spans="1:23" s="176" customFormat="1" ht="24.75" customHeight="1" thickBot="1" thickTop="1">
      <c r="A70" s="323" t="s">
        <v>98</v>
      </c>
      <c r="B70" s="324"/>
      <c r="C70" s="324"/>
      <c r="D70" s="324"/>
      <c r="E70" s="37">
        <f>COUNTIF('隠しシート（記入不要）'!S$3:X$3,"１")</f>
        <v>0</v>
      </c>
      <c r="F70" s="37">
        <f>COUNTIF('隠しシート（記入不要）'!S$3:X$3,"2")</f>
        <v>0</v>
      </c>
      <c r="G70" s="37">
        <f>COUNTIF('隠しシート（記入不要）'!S$3:X$3,"3")</f>
        <v>0</v>
      </c>
      <c r="H70" s="2"/>
      <c r="I70" s="2"/>
      <c r="J70" s="3"/>
      <c r="K70" s="3"/>
      <c r="L70" s="3"/>
      <c r="M70" s="3"/>
      <c r="N70" s="3"/>
      <c r="O70" s="3"/>
      <c r="P70" s="4"/>
      <c r="Q70" s="4"/>
      <c r="R70" s="4"/>
      <c r="S70" s="4"/>
      <c r="T70" s="1"/>
      <c r="U70" s="175"/>
      <c r="V70" s="175"/>
      <c r="W70" s="175"/>
    </row>
    <row r="71" spans="1:20" s="154" customFormat="1" ht="24.75" customHeight="1" thickBot="1" thickTop="1">
      <c r="A71" s="180"/>
      <c r="B71" s="332" t="s">
        <v>639</v>
      </c>
      <c r="C71" s="333"/>
      <c r="D71" s="333"/>
      <c r="E71" s="333"/>
      <c r="F71" s="333"/>
      <c r="G71" s="333"/>
      <c r="H71" s="333"/>
      <c r="I71" s="333"/>
      <c r="J71" s="333"/>
      <c r="K71" s="333"/>
      <c r="L71" s="333"/>
      <c r="M71" s="333"/>
      <c r="N71" s="333"/>
      <c r="O71" s="333"/>
      <c r="P71" s="333"/>
      <c r="Q71" s="333"/>
      <c r="R71" s="333"/>
      <c r="S71" s="333"/>
      <c r="T71" s="334"/>
    </row>
    <row r="72" spans="1:20" s="154" customFormat="1" ht="24.75" customHeight="1" thickBot="1" thickTop="1">
      <c r="A72" s="181"/>
      <c r="B72" s="332" t="s">
        <v>486</v>
      </c>
      <c r="C72" s="333"/>
      <c r="D72" s="333"/>
      <c r="E72" s="333"/>
      <c r="F72" s="333"/>
      <c r="G72" s="333"/>
      <c r="H72" s="333"/>
      <c r="I72" s="333"/>
      <c r="J72" s="333"/>
      <c r="K72" s="333"/>
      <c r="L72" s="333"/>
      <c r="M72" s="333"/>
      <c r="N72" s="333"/>
      <c r="O72" s="333"/>
      <c r="P72" s="333"/>
      <c r="Q72" s="333"/>
      <c r="R72" s="333"/>
      <c r="S72" s="333"/>
      <c r="T72" s="334"/>
    </row>
    <row r="73" spans="1:20" s="154" customFormat="1" ht="6.75" customHeight="1" thickBot="1" thickTop="1">
      <c r="A73" s="319"/>
      <c r="B73" s="320"/>
      <c r="C73" s="320"/>
      <c r="D73" s="320"/>
      <c r="E73" s="320"/>
      <c r="F73" s="320"/>
      <c r="G73" s="320"/>
      <c r="H73" s="320"/>
      <c r="I73" s="320"/>
      <c r="J73" s="320"/>
      <c r="K73" s="320"/>
      <c r="L73" s="320"/>
      <c r="M73" s="320"/>
      <c r="N73" s="320"/>
      <c r="O73" s="320"/>
      <c r="P73" s="320"/>
      <c r="Q73" s="320"/>
      <c r="R73" s="320"/>
      <c r="S73" s="320"/>
      <c r="T73" s="321"/>
    </row>
    <row r="74" spans="1:20" s="154" customFormat="1" ht="49.5" customHeight="1" thickTop="1">
      <c r="A74" s="310" t="s">
        <v>488</v>
      </c>
      <c r="B74" s="355"/>
      <c r="C74" s="164"/>
      <c r="D74" s="165" t="s">
        <v>292</v>
      </c>
      <c r="E74" s="166"/>
      <c r="F74" s="166"/>
      <c r="G74" s="166"/>
      <c r="H74" s="294"/>
      <c r="I74" s="295"/>
      <c r="J74" s="295"/>
      <c r="K74" s="295"/>
      <c r="L74" s="295"/>
      <c r="M74" s="295"/>
      <c r="N74" s="295"/>
      <c r="O74" s="296"/>
      <c r="P74" s="167"/>
      <c r="Q74" s="167"/>
      <c r="R74" s="167"/>
      <c r="S74" s="167"/>
      <c r="T74" s="167"/>
    </row>
    <row r="75" spans="1:20" ht="49.5" customHeight="1">
      <c r="A75" s="322"/>
      <c r="B75" s="356"/>
      <c r="C75" s="177"/>
      <c r="D75" s="165" t="s">
        <v>504</v>
      </c>
      <c r="E75" s="169"/>
      <c r="F75" s="169"/>
      <c r="G75" s="169"/>
      <c r="H75" s="297"/>
      <c r="I75" s="298"/>
      <c r="J75" s="298"/>
      <c r="K75" s="298"/>
      <c r="L75" s="298"/>
      <c r="M75" s="298"/>
      <c r="N75" s="298"/>
      <c r="O75" s="299"/>
      <c r="P75" s="183"/>
      <c r="Q75" s="183"/>
      <c r="R75" s="183"/>
      <c r="S75" s="183"/>
      <c r="T75" s="183"/>
    </row>
    <row r="76" spans="1:20" ht="78" customHeight="1">
      <c r="A76" s="322"/>
      <c r="B76" s="356"/>
      <c r="C76" s="177"/>
      <c r="D76" s="165" t="s">
        <v>39</v>
      </c>
      <c r="E76" s="169"/>
      <c r="F76" s="169"/>
      <c r="G76" s="169"/>
      <c r="H76" s="297"/>
      <c r="I76" s="298"/>
      <c r="J76" s="298"/>
      <c r="K76" s="298"/>
      <c r="L76" s="298"/>
      <c r="M76" s="298"/>
      <c r="N76" s="298"/>
      <c r="O76" s="299"/>
      <c r="P76" s="183"/>
      <c r="Q76" s="183"/>
      <c r="R76" s="183"/>
      <c r="S76" s="183"/>
      <c r="T76" s="183"/>
    </row>
    <row r="77" spans="1:20" ht="49.5" customHeight="1" thickBot="1">
      <c r="A77" s="357"/>
      <c r="B77" s="358"/>
      <c r="C77" s="171"/>
      <c r="D77" s="172" t="s">
        <v>288</v>
      </c>
      <c r="E77" s="173"/>
      <c r="F77" s="173"/>
      <c r="G77" s="173"/>
      <c r="H77" s="300"/>
      <c r="I77" s="301"/>
      <c r="J77" s="301"/>
      <c r="K77" s="301"/>
      <c r="L77" s="301"/>
      <c r="M77" s="301"/>
      <c r="N77" s="301"/>
      <c r="O77" s="302"/>
      <c r="P77" s="184"/>
      <c r="Q77" s="184"/>
      <c r="R77" s="184"/>
      <c r="S77" s="184"/>
      <c r="T77" s="184"/>
    </row>
    <row r="78" spans="1:20" s="154" customFormat="1" ht="6.75" customHeight="1" thickBot="1" thickTop="1">
      <c r="A78" s="319"/>
      <c r="B78" s="320"/>
      <c r="C78" s="320"/>
      <c r="D78" s="320"/>
      <c r="E78" s="320"/>
      <c r="F78" s="320"/>
      <c r="G78" s="320"/>
      <c r="H78" s="320"/>
      <c r="I78" s="320"/>
      <c r="J78" s="320"/>
      <c r="K78" s="320"/>
      <c r="L78" s="320"/>
      <c r="M78" s="320"/>
      <c r="N78" s="320"/>
      <c r="O78" s="320"/>
      <c r="P78" s="320"/>
      <c r="Q78" s="320"/>
      <c r="R78" s="320"/>
      <c r="S78" s="320"/>
      <c r="T78" s="321"/>
    </row>
    <row r="79" spans="1:23" s="176" customFormat="1" ht="24.75" customHeight="1" thickBot="1" thickTop="1">
      <c r="A79" s="323" t="s">
        <v>317</v>
      </c>
      <c r="B79" s="324"/>
      <c r="C79" s="324"/>
      <c r="D79" s="324"/>
      <c r="E79" s="37">
        <f>COUNTIF('隠しシート（記入不要）'!Y$3:Z$3,"１")</f>
        <v>0</v>
      </c>
      <c r="F79" s="37">
        <f>COUNTIF('隠しシート（記入不要）'!Y$3:Z$3,"2")</f>
        <v>0</v>
      </c>
      <c r="G79" s="37">
        <f>COUNTIF('隠しシート（記入不要）'!Y$3:Z$3,"3")</f>
        <v>0</v>
      </c>
      <c r="H79" s="2"/>
      <c r="I79" s="2"/>
      <c r="J79" s="3"/>
      <c r="K79" s="3"/>
      <c r="L79" s="3"/>
      <c r="M79" s="3"/>
      <c r="N79" s="3"/>
      <c r="O79" s="3"/>
      <c r="P79" s="4"/>
      <c r="Q79" s="4"/>
      <c r="R79" s="4"/>
      <c r="S79" s="4"/>
      <c r="T79" s="1"/>
      <c r="U79" s="175"/>
      <c r="V79" s="175"/>
      <c r="W79" s="175"/>
    </row>
    <row r="80" spans="1:20" s="154" customFormat="1" ht="24.75" customHeight="1" thickBot="1" thickTop="1">
      <c r="A80" s="163"/>
      <c r="B80" s="332" t="s">
        <v>223</v>
      </c>
      <c r="C80" s="333"/>
      <c r="D80" s="333"/>
      <c r="E80" s="333"/>
      <c r="F80" s="333"/>
      <c r="G80" s="333"/>
      <c r="H80" s="333"/>
      <c r="I80" s="333"/>
      <c r="J80" s="333"/>
      <c r="K80" s="333"/>
      <c r="L80" s="333"/>
      <c r="M80" s="333"/>
      <c r="N80" s="333"/>
      <c r="O80" s="333"/>
      <c r="P80" s="333"/>
      <c r="Q80" s="333"/>
      <c r="R80" s="333"/>
      <c r="S80" s="333"/>
      <c r="T80" s="334"/>
    </row>
    <row r="81" spans="1:20" s="154" customFormat="1" ht="6.75" customHeight="1" thickBot="1" thickTop="1">
      <c r="A81" s="319"/>
      <c r="B81" s="320"/>
      <c r="C81" s="320"/>
      <c r="D81" s="320"/>
      <c r="E81" s="320"/>
      <c r="F81" s="320"/>
      <c r="G81" s="320"/>
      <c r="H81" s="320"/>
      <c r="I81" s="320"/>
      <c r="J81" s="320"/>
      <c r="K81" s="320"/>
      <c r="L81" s="320"/>
      <c r="M81" s="320"/>
      <c r="N81" s="320"/>
      <c r="O81" s="320"/>
      <c r="P81" s="320"/>
      <c r="Q81" s="320"/>
      <c r="R81" s="320"/>
      <c r="S81" s="320"/>
      <c r="T81" s="321"/>
    </row>
    <row r="82" spans="1:20" ht="66" customHeight="1" thickTop="1">
      <c r="A82" s="310" t="s">
        <v>640</v>
      </c>
      <c r="B82" s="311"/>
      <c r="C82" s="164"/>
      <c r="D82" s="165" t="s">
        <v>149</v>
      </c>
      <c r="E82" s="166"/>
      <c r="F82" s="166"/>
      <c r="G82" s="166"/>
      <c r="H82" s="294"/>
      <c r="I82" s="295"/>
      <c r="J82" s="295"/>
      <c r="K82" s="295"/>
      <c r="L82" s="295"/>
      <c r="M82" s="295"/>
      <c r="N82" s="295"/>
      <c r="O82" s="296"/>
      <c r="P82" s="167"/>
      <c r="Q82" s="167"/>
      <c r="R82" s="167"/>
      <c r="S82" s="167"/>
      <c r="T82" s="167"/>
    </row>
    <row r="83" spans="1:20" ht="49.5" customHeight="1">
      <c r="A83" s="312"/>
      <c r="B83" s="313"/>
      <c r="C83" s="168"/>
      <c r="D83" s="165" t="s">
        <v>150</v>
      </c>
      <c r="E83" s="169"/>
      <c r="F83" s="169"/>
      <c r="G83" s="169"/>
      <c r="H83" s="297"/>
      <c r="I83" s="298"/>
      <c r="J83" s="298"/>
      <c r="K83" s="298"/>
      <c r="L83" s="298"/>
      <c r="M83" s="298"/>
      <c r="N83" s="298"/>
      <c r="O83" s="299"/>
      <c r="P83" s="170"/>
      <c r="Q83" s="170"/>
      <c r="R83" s="170"/>
      <c r="S83" s="170"/>
      <c r="T83" s="170"/>
    </row>
    <row r="84" spans="1:20" ht="49.5" customHeight="1">
      <c r="A84" s="312"/>
      <c r="B84" s="313"/>
      <c r="C84" s="168"/>
      <c r="D84" s="185" t="s">
        <v>293</v>
      </c>
      <c r="E84" s="169"/>
      <c r="F84" s="169"/>
      <c r="G84" s="169"/>
      <c r="H84" s="297"/>
      <c r="I84" s="298"/>
      <c r="J84" s="298"/>
      <c r="K84" s="298"/>
      <c r="L84" s="298"/>
      <c r="M84" s="298"/>
      <c r="N84" s="298"/>
      <c r="O84" s="299"/>
      <c r="P84" s="170"/>
      <c r="Q84" s="170"/>
      <c r="R84" s="170"/>
      <c r="S84" s="170"/>
      <c r="T84" s="170"/>
    </row>
    <row r="85" spans="1:20" ht="57.75" customHeight="1">
      <c r="A85" s="312"/>
      <c r="B85" s="313"/>
      <c r="C85" s="168"/>
      <c r="D85" s="185" t="s">
        <v>151</v>
      </c>
      <c r="E85" s="169"/>
      <c r="F85" s="169"/>
      <c r="G85" s="169"/>
      <c r="H85" s="297"/>
      <c r="I85" s="298"/>
      <c r="J85" s="298"/>
      <c r="K85" s="298"/>
      <c r="L85" s="298"/>
      <c r="M85" s="298"/>
      <c r="N85" s="298"/>
      <c r="O85" s="299"/>
      <c r="P85" s="170"/>
      <c r="Q85" s="170"/>
      <c r="R85" s="170"/>
      <c r="S85" s="170"/>
      <c r="T85" s="170"/>
    </row>
    <row r="86" spans="1:20" ht="49.5" customHeight="1" thickBot="1">
      <c r="A86" s="314"/>
      <c r="B86" s="315"/>
      <c r="C86" s="171"/>
      <c r="D86" s="172" t="s">
        <v>288</v>
      </c>
      <c r="E86" s="173"/>
      <c r="F86" s="173"/>
      <c r="G86" s="173"/>
      <c r="H86" s="316"/>
      <c r="I86" s="317"/>
      <c r="J86" s="317"/>
      <c r="K86" s="317"/>
      <c r="L86" s="317"/>
      <c r="M86" s="317"/>
      <c r="N86" s="317"/>
      <c r="O86" s="318"/>
      <c r="P86" s="174"/>
      <c r="Q86" s="174"/>
      <c r="R86" s="174"/>
      <c r="S86" s="174"/>
      <c r="T86" s="174"/>
    </row>
    <row r="87" spans="1:20" s="154" customFormat="1" ht="6.75" customHeight="1" thickBot="1" thickTop="1">
      <c r="A87" s="319"/>
      <c r="B87" s="320"/>
      <c r="C87" s="320"/>
      <c r="D87" s="320"/>
      <c r="E87" s="320"/>
      <c r="F87" s="320"/>
      <c r="G87" s="320"/>
      <c r="H87" s="320"/>
      <c r="I87" s="320"/>
      <c r="J87" s="320"/>
      <c r="K87" s="320"/>
      <c r="L87" s="320"/>
      <c r="M87" s="320"/>
      <c r="N87" s="320"/>
      <c r="O87" s="320"/>
      <c r="P87" s="320"/>
      <c r="Q87" s="320"/>
      <c r="R87" s="320"/>
      <c r="S87" s="320"/>
      <c r="T87" s="321"/>
    </row>
    <row r="88" spans="1:23" s="176" customFormat="1" ht="24.75" customHeight="1" thickBot="1" thickTop="1">
      <c r="A88" s="323" t="s">
        <v>99</v>
      </c>
      <c r="B88" s="324"/>
      <c r="C88" s="324"/>
      <c r="D88" s="324"/>
      <c r="E88" s="37">
        <f>COUNTIF('隠しシート（記入不要）'!AA$3:AB$3,"１")</f>
        <v>0</v>
      </c>
      <c r="F88" s="37">
        <f>COUNTIF('隠しシート（記入不要）'!AA$3:AB$3,"2")</f>
        <v>0</v>
      </c>
      <c r="G88" s="37">
        <f>COUNTIF('隠しシート（記入不要）'!AA$3:AB$3,"3")</f>
        <v>0</v>
      </c>
      <c r="H88" s="2"/>
      <c r="I88" s="2"/>
      <c r="J88" s="3"/>
      <c r="K88" s="3"/>
      <c r="L88" s="3"/>
      <c r="M88" s="3"/>
      <c r="N88" s="3"/>
      <c r="O88" s="3"/>
      <c r="P88" s="4"/>
      <c r="Q88" s="4"/>
      <c r="R88" s="4"/>
      <c r="S88" s="4"/>
      <c r="T88" s="1"/>
      <c r="U88" s="175"/>
      <c r="V88" s="175"/>
      <c r="W88" s="175"/>
    </row>
    <row r="89" spans="1:20" s="154" customFormat="1" ht="24.75" customHeight="1" thickBot="1" thickTop="1">
      <c r="A89" s="163"/>
      <c r="B89" s="332" t="s">
        <v>225</v>
      </c>
      <c r="C89" s="333"/>
      <c r="D89" s="333"/>
      <c r="E89" s="333"/>
      <c r="F89" s="333"/>
      <c r="G89" s="333"/>
      <c r="H89" s="333"/>
      <c r="I89" s="333"/>
      <c r="J89" s="333"/>
      <c r="K89" s="333"/>
      <c r="L89" s="333"/>
      <c r="M89" s="333"/>
      <c r="N89" s="333"/>
      <c r="O89" s="333"/>
      <c r="P89" s="333"/>
      <c r="Q89" s="333"/>
      <c r="R89" s="333"/>
      <c r="S89" s="333"/>
      <c r="T89" s="334"/>
    </row>
    <row r="90" spans="1:20" s="154" customFormat="1" ht="6.75" customHeight="1" thickBot="1" thickTop="1">
      <c r="A90" s="359"/>
      <c r="B90" s="360"/>
      <c r="C90" s="360"/>
      <c r="D90" s="360"/>
      <c r="E90" s="360"/>
      <c r="F90" s="360"/>
      <c r="G90" s="360"/>
      <c r="H90" s="360"/>
      <c r="I90" s="360"/>
      <c r="J90" s="360"/>
      <c r="K90" s="360"/>
      <c r="L90" s="360"/>
      <c r="M90" s="360"/>
      <c r="N90" s="360"/>
      <c r="O90" s="360"/>
      <c r="P90" s="360"/>
      <c r="Q90" s="360"/>
      <c r="R90" s="360"/>
      <c r="S90" s="360"/>
      <c r="T90" s="361"/>
    </row>
    <row r="91" spans="1:20" ht="49.5" customHeight="1" thickTop="1">
      <c r="A91" s="310" t="s">
        <v>646</v>
      </c>
      <c r="B91" s="311"/>
      <c r="C91" s="164"/>
      <c r="D91" s="165" t="s">
        <v>647</v>
      </c>
      <c r="E91" s="166"/>
      <c r="F91" s="166"/>
      <c r="G91" s="166"/>
      <c r="H91" s="294"/>
      <c r="I91" s="295"/>
      <c r="J91" s="295"/>
      <c r="K91" s="295"/>
      <c r="L91" s="295"/>
      <c r="M91" s="295"/>
      <c r="N91" s="295"/>
      <c r="O91" s="296"/>
      <c r="P91" s="167"/>
      <c r="Q91" s="167"/>
      <c r="R91" s="167"/>
      <c r="S91" s="167"/>
      <c r="T91" s="167"/>
    </row>
    <row r="92" spans="1:20" ht="49.5" customHeight="1">
      <c r="A92" s="312"/>
      <c r="B92" s="313"/>
      <c r="C92" s="168"/>
      <c r="D92" s="165" t="s">
        <v>586</v>
      </c>
      <c r="E92" s="169"/>
      <c r="F92" s="169"/>
      <c r="G92" s="169"/>
      <c r="H92" s="297"/>
      <c r="I92" s="298"/>
      <c r="J92" s="298"/>
      <c r="K92" s="298"/>
      <c r="L92" s="298"/>
      <c r="M92" s="298"/>
      <c r="N92" s="298"/>
      <c r="O92" s="299"/>
      <c r="P92" s="170"/>
      <c r="Q92" s="170"/>
      <c r="R92" s="170"/>
      <c r="S92" s="170"/>
      <c r="T92" s="170"/>
    </row>
    <row r="93" spans="1:20" ht="49.5" customHeight="1">
      <c r="A93" s="312"/>
      <c r="B93" s="313"/>
      <c r="C93" s="168"/>
      <c r="D93" s="165" t="s">
        <v>501</v>
      </c>
      <c r="E93" s="169"/>
      <c r="F93" s="169"/>
      <c r="G93" s="169"/>
      <c r="H93" s="297"/>
      <c r="I93" s="298"/>
      <c r="J93" s="298"/>
      <c r="K93" s="298"/>
      <c r="L93" s="298"/>
      <c r="M93" s="298"/>
      <c r="N93" s="298"/>
      <c r="O93" s="299"/>
      <c r="P93" s="170"/>
      <c r="Q93" s="170"/>
      <c r="R93" s="170"/>
      <c r="S93" s="170"/>
      <c r="T93" s="170"/>
    </row>
    <row r="94" spans="1:20" ht="49.5" customHeight="1">
      <c r="A94" s="312"/>
      <c r="B94" s="313"/>
      <c r="C94" s="168"/>
      <c r="D94" s="165" t="s">
        <v>499</v>
      </c>
      <c r="E94" s="169"/>
      <c r="F94" s="169"/>
      <c r="G94" s="169"/>
      <c r="H94" s="297"/>
      <c r="I94" s="298"/>
      <c r="J94" s="298"/>
      <c r="K94" s="298"/>
      <c r="L94" s="298"/>
      <c r="M94" s="298"/>
      <c r="N94" s="298"/>
      <c r="O94" s="299"/>
      <c r="P94" s="170"/>
      <c r="Q94" s="170"/>
      <c r="R94" s="170"/>
      <c r="S94" s="170"/>
      <c r="T94" s="170"/>
    </row>
    <row r="95" spans="1:20" ht="49.5" customHeight="1">
      <c r="A95" s="312"/>
      <c r="B95" s="313"/>
      <c r="C95" s="168"/>
      <c r="D95" s="165" t="s">
        <v>500</v>
      </c>
      <c r="E95" s="169"/>
      <c r="F95" s="169"/>
      <c r="G95" s="169"/>
      <c r="H95" s="297"/>
      <c r="I95" s="298"/>
      <c r="J95" s="298"/>
      <c r="K95" s="298"/>
      <c r="L95" s="298"/>
      <c r="M95" s="298"/>
      <c r="N95" s="298"/>
      <c r="O95" s="299"/>
      <c r="P95" s="170"/>
      <c r="Q95" s="170"/>
      <c r="R95" s="170"/>
      <c r="S95" s="170"/>
      <c r="T95" s="170"/>
    </row>
    <row r="96" spans="1:20" ht="49.5" customHeight="1" thickBot="1">
      <c r="A96" s="314"/>
      <c r="B96" s="315"/>
      <c r="C96" s="171"/>
      <c r="D96" s="172" t="s">
        <v>288</v>
      </c>
      <c r="E96" s="173"/>
      <c r="F96" s="173"/>
      <c r="G96" s="173"/>
      <c r="H96" s="316"/>
      <c r="I96" s="317"/>
      <c r="J96" s="317"/>
      <c r="K96" s="317"/>
      <c r="L96" s="317"/>
      <c r="M96" s="317"/>
      <c r="N96" s="317"/>
      <c r="O96" s="318"/>
      <c r="P96" s="174"/>
      <c r="Q96" s="174"/>
      <c r="R96" s="174"/>
      <c r="S96" s="174"/>
      <c r="T96" s="174"/>
    </row>
    <row r="97" spans="1:20" s="154" customFormat="1" ht="6.75" customHeight="1" thickBot="1" thickTop="1">
      <c r="A97" s="319"/>
      <c r="B97" s="320"/>
      <c r="C97" s="320"/>
      <c r="D97" s="320"/>
      <c r="E97" s="320"/>
      <c r="F97" s="320"/>
      <c r="G97" s="320"/>
      <c r="H97" s="320"/>
      <c r="I97" s="320"/>
      <c r="J97" s="320"/>
      <c r="K97" s="320"/>
      <c r="L97" s="320"/>
      <c r="M97" s="320"/>
      <c r="N97" s="320"/>
      <c r="O97" s="320"/>
      <c r="P97" s="320"/>
      <c r="Q97" s="320"/>
      <c r="R97" s="320"/>
      <c r="S97" s="320"/>
      <c r="T97" s="321"/>
    </row>
    <row r="98" spans="1:23" s="176" customFormat="1" ht="24.75" customHeight="1" thickBot="1" thickTop="1">
      <c r="A98" s="323" t="s">
        <v>100</v>
      </c>
      <c r="B98" s="324"/>
      <c r="C98" s="324"/>
      <c r="D98" s="324"/>
      <c r="E98" s="37">
        <f>COUNTIF('隠しシート（記入不要）'!AC$3:AD$3,"１")</f>
        <v>0</v>
      </c>
      <c r="F98" s="37">
        <f>COUNTIF('隠しシート（記入不要）'!AC$3:AD$3,"2")</f>
        <v>0</v>
      </c>
      <c r="G98" s="37">
        <f>COUNTIF('隠しシート（記入不要）'!AC$3:AD$3,"3")</f>
        <v>0</v>
      </c>
      <c r="H98" s="2"/>
      <c r="I98" s="2"/>
      <c r="J98" s="3"/>
      <c r="K98" s="3"/>
      <c r="L98" s="3"/>
      <c r="M98" s="3"/>
      <c r="N98" s="3"/>
      <c r="O98" s="3"/>
      <c r="P98" s="4"/>
      <c r="Q98" s="4"/>
      <c r="R98" s="4"/>
      <c r="S98" s="4"/>
      <c r="T98" s="1"/>
      <c r="U98" s="175"/>
      <c r="V98" s="175"/>
      <c r="W98" s="175"/>
    </row>
    <row r="99" spans="1:20" s="154" customFormat="1" ht="24.75" customHeight="1" thickBot="1" thickTop="1">
      <c r="A99" s="163"/>
      <c r="B99" s="332" t="s">
        <v>318</v>
      </c>
      <c r="C99" s="333"/>
      <c r="D99" s="333"/>
      <c r="E99" s="333"/>
      <c r="F99" s="333"/>
      <c r="G99" s="333"/>
      <c r="H99" s="333"/>
      <c r="I99" s="333"/>
      <c r="J99" s="333"/>
      <c r="K99" s="333"/>
      <c r="L99" s="333"/>
      <c r="M99" s="333"/>
      <c r="N99" s="333"/>
      <c r="O99" s="333"/>
      <c r="P99" s="333"/>
      <c r="Q99" s="333"/>
      <c r="R99" s="333"/>
      <c r="S99" s="333"/>
      <c r="T99" s="334"/>
    </row>
    <row r="100" spans="1:20" s="154" customFormat="1" ht="6.75" customHeight="1" thickBot="1" thickTop="1">
      <c r="A100" s="319"/>
      <c r="B100" s="320"/>
      <c r="C100" s="320"/>
      <c r="D100" s="320"/>
      <c r="E100" s="320"/>
      <c r="F100" s="320"/>
      <c r="G100" s="320"/>
      <c r="H100" s="320"/>
      <c r="I100" s="320"/>
      <c r="J100" s="320"/>
      <c r="K100" s="320"/>
      <c r="L100" s="320"/>
      <c r="M100" s="320"/>
      <c r="N100" s="320"/>
      <c r="O100" s="320"/>
      <c r="P100" s="320"/>
      <c r="Q100" s="320"/>
      <c r="R100" s="320"/>
      <c r="S100" s="320"/>
      <c r="T100" s="321"/>
    </row>
    <row r="101" spans="1:20" ht="49.5" customHeight="1" thickTop="1">
      <c r="A101" s="310" t="s">
        <v>648</v>
      </c>
      <c r="B101" s="311"/>
      <c r="C101" s="164"/>
      <c r="D101" s="165" t="s">
        <v>294</v>
      </c>
      <c r="E101" s="166"/>
      <c r="F101" s="166"/>
      <c r="G101" s="166"/>
      <c r="H101" s="294"/>
      <c r="I101" s="295"/>
      <c r="J101" s="295"/>
      <c r="K101" s="295"/>
      <c r="L101" s="295"/>
      <c r="M101" s="295"/>
      <c r="N101" s="295"/>
      <c r="O101" s="296"/>
      <c r="P101" s="167"/>
      <c r="Q101" s="167"/>
      <c r="R101" s="167"/>
      <c r="S101" s="167"/>
      <c r="T101" s="167"/>
    </row>
    <row r="102" spans="1:20" ht="49.5" customHeight="1">
      <c r="A102" s="312"/>
      <c r="B102" s="313"/>
      <c r="C102" s="168"/>
      <c r="D102" s="165" t="s">
        <v>152</v>
      </c>
      <c r="E102" s="169"/>
      <c r="F102" s="169"/>
      <c r="G102" s="169"/>
      <c r="H102" s="297"/>
      <c r="I102" s="298"/>
      <c r="J102" s="298"/>
      <c r="K102" s="298"/>
      <c r="L102" s="298"/>
      <c r="M102" s="298"/>
      <c r="N102" s="298"/>
      <c r="O102" s="299"/>
      <c r="P102" s="170"/>
      <c r="Q102" s="170"/>
      <c r="R102" s="170"/>
      <c r="S102" s="170"/>
      <c r="T102" s="170"/>
    </row>
    <row r="103" spans="1:20" ht="49.5" customHeight="1" thickBot="1">
      <c r="A103" s="314"/>
      <c r="B103" s="315"/>
      <c r="C103" s="171"/>
      <c r="D103" s="172" t="s">
        <v>288</v>
      </c>
      <c r="E103" s="173"/>
      <c r="F103" s="173"/>
      <c r="G103" s="173"/>
      <c r="H103" s="316"/>
      <c r="I103" s="317"/>
      <c r="J103" s="317"/>
      <c r="K103" s="317"/>
      <c r="L103" s="317"/>
      <c r="M103" s="317"/>
      <c r="N103" s="317"/>
      <c r="O103" s="318"/>
      <c r="P103" s="174"/>
      <c r="Q103" s="174"/>
      <c r="R103" s="174"/>
      <c r="S103" s="174"/>
      <c r="T103" s="174"/>
    </row>
    <row r="104" spans="1:20" s="154" customFormat="1" ht="6.75" customHeight="1" thickBot="1" thickTop="1">
      <c r="A104" s="319"/>
      <c r="B104" s="320"/>
      <c r="C104" s="320"/>
      <c r="D104" s="320"/>
      <c r="E104" s="320"/>
      <c r="F104" s="320"/>
      <c r="G104" s="320"/>
      <c r="H104" s="320"/>
      <c r="I104" s="320"/>
      <c r="J104" s="320"/>
      <c r="K104" s="320"/>
      <c r="L104" s="320"/>
      <c r="M104" s="320"/>
      <c r="N104" s="320"/>
      <c r="O104" s="320"/>
      <c r="P104" s="320"/>
      <c r="Q104" s="320"/>
      <c r="R104" s="320"/>
      <c r="S104" s="320"/>
      <c r="T104" s="321"/>
    </row>
    <row r="105" spans="1:20" ht="49.5" customHeight="1" thickTop="1">
      <c r="A105" s="310" t="s">
        <v>644</v>
      </c>
      <c r="B105" s="311"/>
      <c r="C105" s="164"/>
      <c r="D105" s="165" t="s">
        <v>153</v>
      </c>
      <c r="E105" s="166"/>
      <c r="F105" s="166"/>
      <c r="G105" s="166"/>
      <c r="H105" s="294"/>
      <c r="I105" s="295"/>
      <c r="J105" s="295"/>
      <c r="K105" s="295"/>
      <c r="L105" s="295"/>
      <c r="M105" s="295"/>
      <c r="N105" s="295"/>
      <c r="O105" s="296"/>
      <c r="P105" s="167"/>
      <c r="Q105" s="167"/>
      <c r="R105" s="167"/>
      <c r="S105" s="167"/>
      <c r="T105" s="167"/>
    </row>
    <row r="106" spans="1:20" ht="57.75" customHeight="1">
      <c r="A106" s="312"/>
      <c r="B106" s="313"/>
      <c r="C106" s="177"/>
      <c r="D106" s="165" t="s">
        <v>40</v>
      </c>
      <c r="E106" s="169"/>
      <c r="F106" s="169"/>
      <c r="G106" s="169"/>
      <c r="H106" s="297"/>
      <c r="I106" s="298"/>
      <c r="J106" s="298"/>
      <c r="K106" s="298"/>
      <c r="L106" s="298"/>
      <c r="M106" s="298"/>
      <c r="N106" s="298"/>
      <c r="O106" s="299"/>
      <c r="P106" s="170"/>
      <c r="Q106" s="170"/>
      <c r="R106" s="170"/>
      <c r="S106" s="170"/>
      <c r="T106" s="170"/>
    </row>
    <row r="107" spans="1:20" ht="49.5" customHeight="1">
      <c r="A107" s="312"/>
      <c r="B107" s="313"/>
      <c r="C107" s="177"/>
      <c r="D107" s="165" t="s">
        <v>259</v>
      </c>
      <c r="E107" s="169"/>
      <c r="F107" s="169"/>
      <c r="G107" s="169"/>
      <c r="H107" s="297"/>
      <c r="I107" s="298"/>
      <c r="J107" s="298"/>
      <c r="K107" s="298"/>
      <c r="L107" s="298"/>
      <c r="M107" s="298"/>
      <c r="N107" s="298"/>
      <c r="O107" s="299"/>
      <c r="P107" s="170"/>
      <c r="Q107" s="170"/>
      <c r="R107" s="170"/>
      <c r="S107" s="170"/>
      <c r="T107" s="170"/>
    </row>
    <row r="108" spans="1:20" ht="49.5" customHeight="1" thickBot="1">
      <c r="A108" s="314"/>
      <c r="B108" s="315"/>
      <c r="C108" s="171"/>
      <c r="D108" s="172" t="s">
        <v>288</v>
      </c>
      <c r="E108" s="173"/>
      <c r="F108" s="173"/>
      <c r="G108" s="173"/>
      <c r="H108" s="316"/>
      <c r="I108" s="317"/>
      <c r="J108" s="317"/>
      <c r="K108" s="317"/>
      <c r="L108" s="317"/>
      <c r="M108" s="317"/>
      <c r="N108" s="317"/>
      <c r="O108" s="318"/>
      <c r="P108" s="174"/>
      <c r="Q108" s="174"/>
      <c r="R108" s="174"/>
      <c r="S108" s="174"/>
      <c r="T108" s="174"/>
    </row>
    <row r="109" spans="1:20" s="154" customFormat="1" ht="6.75" customHeight="1" thickBot="1" thickTop="1">
      <c r="A109" s="319"/>
      <c r="B109" s="320"/>
      <c r="C109" s="320"/>
      <c r="D109" s="320"/>
      <c r="E109" s="320"/>
      <c r="F109" s="320"/>
      <c r="G109" s="320"/>
      <c r="H109" s="320"/>
      <c r="I109" s="320"/>
      <c r="J109" s="320"/>
      <c r="K109" s="320"/>
      <c r="L109" s="320"/>
      <c r="M109" s="320"/>
      <c r="N109" s="320"/>
      <c r="O109" s="320"/>
      <c r="P109" s="320"/>
      <c r="Q109" s="320"/>
      <c r="R109" s="320"/>
      <c r="S109" s="320"/>
      <c r="T109" s="321"/>
    </row>
    <row r="110" spans="1:20" ht="49.5" customHeight="1" thickTop="1">
      <c r="A110" s="310" t="s">
        <v>582</v>
      </c>
      <c r="B110" s="311"/>
      <c r="C110" s="164"/>
      <c r="D110" s="165" t="s">
        <v>295</v>
      </c>
      <c r="E110" s="166"/>
      <c r="F110" s="166"/>
      <c r="G110" s="166"/>
      <c r="H110" s="294"/>
      <c r="I110" s="295"/>
      <c r="J110" s="295"/>
      <c r="K110" s="295"/>
      <c r="L110" s="295"/>
      <c r="M110" s="295"/>
      <c r="N110" s="295"/>
      <c r="O110" s="296"/>
      <c r="P110" s="167"/>
      <c r="Q110" s="167"/>
      <c r="R110" s="167"/>
      <c r="S110" s="167"/>
      <c r="T110" s="167"/>
    </row>
    <row r="111" spans="1:20" ht="49.5" customHeight="1">
      <c r="A111" s="312"/>
      <c r="B111" s="313"/>
      <c r="C111" s="177"/>
      <c r="D111" s="165" t="s">
        <v>296</v>
      </c>
      <c r="E111" s="169"/>
      <c r="F111" s="169"/>
      <c r="G111" s="169"/>
      <c r="H111" s="297"/>
      <c r="I111" s="298"/>
      <c r="J111" s="298"/>
      <c r="K111" s="298"/>
      <c r="L111" s="298"/>
      <c r="M111" s="298"/>
      <c r="N111" s="298"/>
      <c r="O111" s="299"/>
      <c r="P111" s="170"/>
      <c r="Q111" s="170"/>
      <c r="R111" s="170"/>
      <c r="S111" s="170"/>
      <c r="T111" s="170"/>
    </row>
    <row r="112" spans="1:20" ht="49.5" customHeight="1">
      <c r="A112" s="312"/>
      <c r="B112" s="313"/>
      <c r="C112" s="168"/>
      <c r="D112" s="165" t="s">
        <v>608</v>
      </c>
      <c r="E112" s="169"/>
      <c r="F112" s="169"/>
      <c r="G112" s="169"/>
      <c r="H112" s="297"/>
      <c r="I112" s="298"/>
      <c r="J112" s="298"/>
      <c r="K112" s="298"/>
      <c r="L112" s="298"/>
      <c r="M112" s="298"/>
      <c r="N112" s="298"/>
      <c r="O112" s="299"/>
      <c r="P112" s="170"/>
      <c r="Q112" s="170"/>
      <c r="R112" s="170"/>
      <c r="S112" s="170"/>
      <c r="T112" s="170"/>
    </row>
    <row r="113" spans="1:20" ht="49.5" customHeight="1" thickBot="1">
      <c r="A113" s="314"/>
      <c r="B113" s="315"/>
      <c r="C113" s="171"/>
      <c r="D113" s="172" t="s">
        <v>288</v>
      </c>
      <c r="E113" s="173"/>
      <c r="F113" s="173"/>
      <c r="G113" s="173"/>
      <c r="H113" s="316"/>
      <c r="I113" s="317"/>
      <c r="J113" s="317"/>
      <c r="K113" s="317"/>
      <c r="L113" s="317"/>
      <c r="M113" s="317"/>
      <c r="N113" s="317"/>
      <c r="O113" s="318"/>
      <c r="P113" s="174"/>
      <c r="Q113" s="174"/>
      <c r="R113" s="174"/>
      <c r="S113" s="174"/>
      <c r="T113" s="174"/>
    </row>
    <row r="114" spans="1:20" s="154" customFormat="1" ht="6.75" customHeight="1" thickBot="1" thickTop="1">
      <c r="A114" s="319"/>
      <c r="B114" s="320"/>
      <c r="C114" s="320"/>
      <c r="D114" s="320"/>
      <c r="E114" s="320"/>
      <c r="F114" s="320"/>
      <c r="G114" s="320"/>
      <c r="H114" s="320"/>
      <c r="I114" s="320"/>
      <c r="J114" s="320"/>
      <c r="K114" s="320"/>
      <c r="L114" s="320"/>
      <c r="M114" s="320"/>
      <c r="N114" s="320"/>
      <c r="O114" s="320"/>
      <c r="P114" s="320"/>
      <c r="Q114" s="320"/>
      <c r="R114" s="320"/>
      <c r="S114" s="320"/>
      <c r="T114" s="321"/>
    </row>
    <row r="115" spans="1:20" ht="57.75" customHeight="1" thickTop="1">
      <c r="A115" s="310" t="s">
        <v>645</v>
      </c>
      <c r="B115" s="311"/>
      <c r="C115" s="164"/>
      <c r="D115" s="165" t="s">
        <v>503</v>
      </c>
      <c r="E115" s="166"/>
      <c r="F115" s="166"/>
      <c r="G115" s="166"/>
      <c r="H115" s="294"/>
      <c r="I115" s="295"/>
      <c r="J115" s="295"/>
      <c r="K115" s="295"/>
      <c r="L115" s="295"/>
      <c r="M115" s="295"/>
      <c r="N115" s="295"/>
      <c r="O115" s="296"/>
      <c r="P115" s="167"/>
      <c r="Q115" s="167"/>
      <c r="R115" s="167"/>
      <c r="S115" s="167"/>
      <c r="T115" s="167"/>
    </row>
    <row r="116" spans="1:20" ht="49.5" customHeight="1">
      <c r="A116" s="312"/>
      <c r="B116" s="313"/>
      <c r="C116" s="168"/>
      <c r="D116" s="165" t="s">
        <v>609</v>
      </c>
      <c r="E116" s="169"/>
      <c r="F116" s="169"/>
      <c r="G116" s="169"/>
      <c r="H116" s="297"/>
      <c r="I116" s="298"/>
      <c r="J116" s="298"/>
      <c r="K116" s="298"/>
      <c r="L116" s="298"/>
      <c r="M116" s="298"/>
      <c r="N116" s="298"/>
      <c r="O116" s="299"/>
      <c r="P116" s="170"/>
      <c r="Q116" s="170"/>
      <c r="R116" s="170"/>
      <c r="S116" s="170"/>
      <c r="T116" s="170"/>
    </row>
    <row r="117" spans="1:20" ht="49.5" customHeight="1">
      <c r="A117" s="312"/>
      <c r="B117" s="313"/>
      <c r="C117" s="168"/>
      <c r="D117" s="165" t="s">
        <v>505</v>
      </c>
      <c r="E117" s="169"/>
      <c r="F117" s="169"/>
      <c r="G117" s="169"/>
      <c r="H117" s="297"/>
      <c r="I117" s="298"/>
      <c r="J117" s="298"/>
      <c r="K117" s="298"/>
      <c r="L117" s="298"/>
      <c r="M117" s="298"/>
      <c r="N117" s="298"/>
      <c r="O117" s="299"/>
      <c r="P117" s="170"/>
      <c r="Q117" s="170"/>
      <c r="R117" s="170"/>
      <c r="S117" s="170"/>
      <c r="T117" s="170"/>
    </row>
    <row r="118" spans="1:20" ht="49.5" customHeight="1" thickBot="1">
      <c r="A118" s="314"/>
      <c r="B118" s="315"/>
      <c r="C118" s="171"/>
      <c r="D118" s="172" t="s">
        <v>288</v>
      </c>
      <c r="E118" s="173"/>
      <c r="F118" s="173"/>
      <c r="G118" s="173"/>
      <c r="H118" s="316"/>
      <c r="I118" s="317"/>
      <c r="J118" s="317"/>
      <c r="K118" s="317"/>
      <c r="L118" s="317"/>
      <c r="M118" s="317"/>
      <c r="N118" s="317"/>
      <c r="O118" s="318"/>
      <c r="P118" s="174"/>
      <c r="Q118" s="174"/>
      <c r="R118" s="174"/>
      <c r="S118" s="174"/>
      <c r="T118" s="174"/>
    </row>
    <row r="119" spans="1:20" s="154" customFormat="1" ht="6.75" customHeight="1" thickBot="1" thickTop="1">
      <c r="A119" s="319"/>
      <c r="B119" s="320"/>
      <c r="C119" s="320"/>
      <c r="D119" s="320"/>
      <c r="E119" s="320"/>
      <c r="F119" s="320"/>
      <c r="G119" s="320"/>
      <c r="H119" s="320"/>
      <c r="I119" s="320"/>
      <c r="J119" s="320"/>
      <c r="K119" s="320"/>
      <c r="L119" s="320"/>
      <c r="M119" s="320"/>
      <c r="N119" s="320"/>
      <c r="O119" s="320"/>
      <c r="P119" s="320"/>
      <c r="Q119" s="320"/>
      <c r="R119" s="320"/>
      <c r="S119" s="320"/>
      <c r="T119" s="321"/>
    </row>
    <row r="120" spans="1:20" ht="49.5" customHeight="1" thickTop="1">
      <c r="A120" s="310" t="s">
        <v>495</v>
      </c>
      <c r="B120" s="311"/>
      <c r="C120" s="164"/>
      <c r="D120" s="165" t="s">
        <v>260</v>
      </c>
      <c r="E120" s="166"/>
      <c r="F120" s="166"/>
      <c r="G120" s="166"/>
      <c r="H120" s="294"/>
      <c r="I120" s="295"/>
      <c r="J120" s="295"/>
      <c r="K120" s="295"/>
      <c r="L120" s="295"/>
      <c r="M120" s="295"/>
      <c r="N120" s="295"/>
      <c r="O120" s="296"/>
      <c r="P120" s="167"/>
      <c r="Q120" s="167"/>
      <c r="R120" s="167"/>
      <c r="S120" s="167"/>
      <c r="T120" s="167"/>
    </row>
    <row r="121" spans="1:20" ht="55.5" customHeight="1">
      <c r="A121" s="312"/>
      <c r="B121" s="313"/>
      <c r="C121" s="168"/>
      <c r="D121" s="165" t="s">
        <v>154</v>
      </c>
      <c r="E121" s="169"/>
      <c r="F121" s="169"/>
      <c r="G121" s="169"/>
      <c r="H121" s="297"/>
      <c r="I121" s="298"/>
      <c r="J121" s="298"/>
      <c r="K121" s="298"/>
      <c r="L121" s="298"/>
      <c r="M121" s="298"/>
      <c r="N121" s="298"/>
      <c r="O121" s="299"/>
      <c r="P121" s="170"/>
      <c r="Q121" s="170"/>
      <c r="R121" s="170"/>
      <c r="S121" s="170"/>
      <c r="T121" s="170"/>
    </row>
    <row r="122" spans="1:20" ht="49.5" customHeight="1">
      <c r="A122" s="312"/>
      <c r="B122" s="313"/>
      <c r="C122" s="168"/>
      <c r="D122" s="165" t="s">
        <v>261</v>
      </c>
      <c r="E122" s="169"/>
      <c r="F122" s="169"/>
      <c r="G122" s="169"/>
      <c r="H122" s="297"/>
      <c r="I122" s="298"/>
      <c r="J122" s="298"/>
      <c r="K122" s="298"/>
      <c r="L122" s="298"/>
      <c r="M122" s="298"/>
      <c r="N122" s="298"/>
      <c r="O122" s="299"/>
      <c r="P122" s="170"/>
      <c r="Q122" s="170"/>
      <c r="R122" s="170"/>
      <c r="S122" s="170"/>
      <c r="T122" s="170"/>
    </row>
    <row r="123" spans="1:20" ht="49.5" customHeight="1">
      <c r="A123" s="312"/>
      <c r="B123" s="313"/>
      <c r="C123" s="168"/>
      <c r="D123" s="165" t="s">
        <v>262</v>
      </c>
      <c r="E123" s="169"/>
      <c r="F123" s="169"/>
      <c r="G123" s="169"/>
      <c r="H123" s="297"/>
      <c r="I123" s="298"/>
      <c r="J123" s="298"/>
      <c r="K123" s="298"/>
      <c r="L123" s="298"/>
      <c r="M123" s="298"/>
      <c r="N123" s="298"/>
      <c r="O123" s="299"/>
      <c r="P123" s="170"/>
      <c r="Q123" s="170"/>
      <c r="R123" s="170"/>
      <c r="S123" s="170"/>
      <c r="T123" s="170"/>
    </row>
    <row r="124" spans="1:20" ht="49.5" customHeight="1" thickBot="1">
      <c r="A124" s="314"/>
      <c r="B124" s="315"/>
      <c r="C124" s="171"/>
      <c r="D124" s="172" t="s">
        <v>288</v>
      </c>
      <c r="E124" s="173"/>
      <c r="F124" s="173"/>
      <c r="G124" s="173"/>
      <c r="H124" s="316"/>
      <c r="I124" s="317"/>
      <c r="J124" s="317"/>
      <c r="K124" s="317"/>
      <c r="L124" s="317"/>
      <c r="M124" s="317"/>
      <c r="N124" s="317"/>
      <c r="O124" s="318"/>
      <c r="P124" s="174"/>
      <c r="Q124" s="174"/>
      <c r="R124" s="174"/>
      <c r="S124" s="174"/>
      <c r="T124" s="174"/>
    </row>
    <row r="125" spans="1:20" s="154" customFormat="1" ht="6.75" customHeight="1" thickBot="1" thickTop="1">
      <c r="A125" s="319"/>
      <c r="B125" s="320"/>
      <c r="C125" s="320"/>
      <c r="D125" s="320"/>
      <c r="E125" s="320"/>
      <c r="F125" s="320"/>
      <c r="G125" s="320"/>
      <c r="H125" s="320"/>
      <c r="I125" s="320"/>
      <c r="J125" s="320"/>
      <c r="K125" s="320"/>
      <c r="L125" s="320"/>
      <c r="M125" s="320"/>
      <c r="N125" s="320"/>
      <c r="O125" s="320"/>
      <c r="P125" s="320"/>
      <c r="Q125" s="320"/>
      <c r="R125" s="320"/>
      <c r="S125" s="320"/>
      <c r="T125" s="321"/>
    </row>
    <row r="126" spans="1:20" ht="49.5" customHeight="1" thickTop="1">
      <c r="A126" s="310" t="s">
        <v>652</v>
      </c>
      <c r="B126" s="311"/>
      <c r="C126" s="186"/>
      <c r="D126" s="165" t="s">
        <v>610</v>
      </c>
      <c r="E126" s="166"/>
      <c r="F126" s="166"/>
      <c r="G126" s="166"/>
      <c r="H126" s="294"/>
      <c r="I126" s="295"/>
      <c r="J126" s="295"/>
      <c r="K126" s="295"/>
      <c r="L126" s="295"/>
      <c r="M126" s="295"/>
      <c r="N126" s="295"/>
      <c r="O126" s="295"/>
      <c r="P126" s="167"/>
      <c r="Q126" s="167"/>
      <c r="R126" s="167"/>
      <c r="S126" s="167"/>
      <c r="T126" s="167"/>
    </row>
    <row r="127" spans="1:20" ht="49.5" customHeight="1">
      <c r="A127" s="322"/>
      <c r="B127" s="313"/>
      <c r="C127" s="177"/>
      <c r="D127" s="165" t="s">
        <v>263</v>
      </c>
      <c r="E127" s="169"/>
      <c r="F127" s="169"/>
      <c r="G127" s="169"/>
      <c r="H127" s="297"/>
      <c r="I127" s="298"/>
      <c r="J127" s="298"/>
      <c r="K127" s="298"/>
      <c r="L127" s="298"/>
      <c r="M127" s="298"/>
      <c r="N127" s="298"/>
      <c r="O127" s="298"/>
      <c r="P127" s="170"/>
      <c r="Q127" s="170"/>
      <c r="R127" s="170"/>
      <c r="S127" s="170"/>
      <c r="T127" s="170"/>
    </row>
    <row r="128" spans="1:20" ht="49.5" customHeight="1">
      <c r="A128" s="322"/>
      <c r="B128" s="313"/>
      <c r="C128" s="177"/>
      <c r="D128" s="165" t="s">
        <v>611</v>
      </c>
      <c r="E128" s="169"/>
      <c r="F128" s="169"/>
      <c r="G128" s="169"/>
      <c r="H128" s="297"/>
      <c r="I128" s="298"/>
      <c r="J128" s="298"/>
      <c r="K128" s="298"/>
      <c r="L128" s="298"/>
      <c r="M128" s="298"/>
      <c r="N128" s="298"/>
      <c r="O128" s="298"/>
      <c r="P128" s="170"/>
      <c r="Q128" s="170"/>
      <c r="R128" s="170"/>
      <c r="S128" s="170"/>
      <c r="T128" s="170"/>
    </row>
    <row r="129" spans="1:20" ht="66" customHeight="1">
      <c r="A129" s="322"/>
      <c r="B129" s="313"/>
      <c r="C129" s="177"/>
      <c r="D129" s="165" t="s">
        <v>142</v>
      </c>
      <c r="E129" s="169"/>
      <c r="F129" s="169"/>
      <c r="G129" s="169"/>
      <c r="H129" s="297"/>
      <c r="I129" s="298"/>
      <c r="J129" s="298"/>
      <c r="K129" s="298"/>
      <c r="L129" s="298"/>
      <c r="M129" s="298"/>
      <c r="N129" s="298"/>
      <c r="O129" s="298"/>
      <c r="P129" s="170"/>
      <c r="Q129" s="170"/>
      <c r="R129" s="170"/>
      <c r="S129" s="170"/>
      <c r="T129" s="170"/>
    </row>
    <row r="130" spans="1:20" ht="49.5" customHeight="1">
      <c r="A130" s="322"/>
      <c r="B130" s="313"/>
      <c r="C130" s="177"/>
      <c r="D130" s="165" t="s">
        <v>41</v>
      </c>
      <c r="E130" s="169"/>
      <c r="F130" s="169"/>
      <c r="G130" s="169"/>
      <c r="H130" s="297"/>
      <c r="I130" s="298"/>
      <c r="J130" s="298"/>
      <c r="K130" s="298"/>
      <c r="L130" s="298"/>
      <c r="M130" s="298"/>
      <c r="N130" s="298"/>
      <c r="O130" s="298"/>
      <c r="P130" s="170"/>
      <c r="Q130" s="170"/>
      <c r="R130" s="170"/>
      <c r="S130" s="170"/>
      <c r="T130" s="170"/>
    </row>
    <row r="131" spans="1:20" ht="49.5" customHeight="1">
      <c r="A131" s="322"/>
      <c r="B131" s="313"/>
      <c r="C131" s="179"/>
      <c r="D131" s="165" t="s">
        <v>155</v>
      </c>
      <c r="E131" s="169"/>
      <c r="F131" s="169"/>
      <c r="G131" s="169"/>
      <c r="H131" s="297"/>
      <c r="I131" s="298"/>
      <c r="J131" s="298"/>
      <c r="K131" s="298"/>
      <c r="L131" s="298"/>
      <c r="M131" s="298"/>
      <c r="N131" s="298"/>
      <c r="O131" s="298"/>
      <c r="P131" s="170"/>
      <c r="Q131" s="170"/>
      <c r="R131" s="170"/>
      <c r="S131" s="170"/>
      <c r="T131" s="170"/>
    </row>
    <row r="132" spans="1:20" ht="49.5" customHeight="1" thickBot="1">
      <c r="A132" s="314"/>
      <c r="B132" s="315"/>
      <c r="C132" s="171"/>
      <c r="D132" s="172" t="s">
        <v>288</v>
      </c>
      <c r="E132" s="173"/>
      <c r="F132" s="173"/>
      <c r="G132" s="173"/>
      <c r="H132" s="316"/>
      <c r="I132" s="317"/>
      <c r="J132" s="317"/>
      <c r="K132" s="317"/>
      <c r="L132" s="317"/>
      <c r="M132" s="317"/>
      <c r="N132" s="317"/>
      <c r="O132" s="317"/>
      <c r="P132" s="174"/>
      <c r="Q132" s="174"/>
      <c r="R132" s="174"/>
      <c r="S132" s="174"/>
      <c r="T132" s="174"/>
    </row>
    <row r="133" spans="1:20" s="154" customFormat="1" ht="6.75" customHeight="1" thickBot="1" thickTop="1">
      <c r="A133" s="319"/>
      <c r="B133" s="320"/>
      <c r="C133" s="320"/>
      <c r="D133" s="320"/>
      <c r="E133" s="320"/>
      <c r="F133" s="320"/>
      <c r="G133" s="320"/>
      <c r="H133" s="320"/>
      <c r="I133" s="320"/>
      <c r="J133" s="320"/>
      <c r="K133" s="320"/>
      <c r="L133" s="320"/>
      <c r="M133" s="320"/>
      <c r="N133" s="320"/>
      <c r="O133" s="320"/>
      <c r="P133" s="320"/>
      <c r="Q133" s="320"/>
      <c r="R133" s="320"/>
      <c r="S133" s="320"/>
      <c r="T133" s="321"/>
    </row>
    <row r="134" spans="1:20" ht="49.5" customHeight="1" thickTop="1">
      <c r="A134" s="310" t="s">
        <v>653</v>
      </c>
      <c r="B134" s="311"/>
      <c r="C134" s="164"/>
      <c r="D134" s="165" t="s">
        <v>654</v>
      </c>
      <c r="E134" s="166"/>
      <c r="F134" s="166"/>
      <c r="G134" s="166"/>
      <c r="H134" s="294"/>
      <c r="I134" s="295"/>
      <c r="J134" s="295"/>
      <c r="K134" s="295"/>
      <c r="L134" s="295"/>
      <c r="M134" s="295"/>
      <c r="N134" s="295"/>
      <c r="O134" s="296"/>
      <c r="P134" s="167"/>
      <c r="Q134" s="167"/>
      <c r="R134" s="167"/>
      <c r="S134" s="167"/>
      <c r="T134" s="167"/>
    </row>
    <row r="135" spans="1:20" ht="49.5" customHeight="1">
      <c r="A135" s="312"/>
      <c r="B135" s="313"/>
      <c r="C135" s="168"/>
      <c r="D135" s="165" t="s">
        <v>612</v>
      </c>
      <c r="E135" s="169"/>
      <c r="F135" s="169"/>
      <c r="G135" s="169"/>
      <c r="H135" s="297"/>
      <c r="I135" s="298"/>
      <c r="J135" s="298"/>
      <c r="K135" s="298"/>
      <c r="L135" s="298"/>
      <c r="M135" s="298"/>
      <c r="N135" s="298"/>
      <c r="O135" s="299"/>
      <c r="P135" s="170"/>
      <c r="Q135" s="170"/>
      <c r="R135" s="170"/>
      <c r="S135" s="170"/>
      <c r="T135" s="170"/>
    </row>
    <row r="136" spans="1:20" ht="49.5" customHeight="1">
      <c r="A136" s="312"/>
      <c r="B136" s="313"/>
      <c r="C136" s="168"/>
      <c r="D136" s="165" t="s">
        <v>613</v>
      </c>
      <c r="E136" s="169"/>
      <c r="F136" s="169"/>
      <c r="G136" s="169"/>
      <c r="H136" s="297"/>
      <c r="I136" s="298"/>
      <c r="J136" s="298"/>
      <c r="K136" s="298"/>
      <c r="L136" s="298"/>
      <c r="M136" s="298"/>
      <c r="N136" s="298"/>
      <c r="O136" s="299"/>
      <c r="P136" s="170"/>
      <c r="Q136" s="170"/>
      <c r="R136" s="170"/>
      <c r="S136" s="170"/>
      <c r="T136" s="170"/>
    </row>
    <row r="137" spans="1:20" ht="49.5" customHeight="1">
      <c r="A137" s="312"/>
      <c r="B137" s="313"/>
      <c r="C137" s="168"/>
      <c r="D137" s="165" t="s">
        <v>297</v>
      </c>
      <c r="E137" s="169"/>
      <c r="F137" s="169"/>
      <c r="G137" s="169"/>
      <c r="H137" s="297"/>
      <c r="I137" s="298"/>
      <c r="J137" s="298"/>
      <c r="K137" s="298"/>
      <c r="L137" s="298"/>
      <c r="M137" s="298"/>
      <c r="N137" s="298"/>
      <c r="O137" s="299"/>
      <c r="P137" s="170"/>
      <c r="Q137" s="170"/>
      <c r="R137" s="170"/>
      <c r="S137" s="170"/>
      <c r="T137" s="170"/>
    </row>
    <row r="138" spans="1:20" ht="49.5" customHeight="1">
      <c r="A138" s="312"/>
      <c r="B138" s="313"/>
      <c r="C138" s="168"/>
      <c r="D138" s="165" t="s">
        <v>360</v>
      </c>
      <c r="E138" s="169"/>
      <c r="F138" s="169"/>
      <c r="G138" s="169"/>
      <c r="H138" s="297"/>
      <c r="I138" s="298"/>
      <c r="J138" s="298"/>
      <c r="K138" s="298"/>
      <c r="L138" s="298"/>
      <c r="M138" s="298"/>
      <c r="N138" s="298"/>
      <c r="O138" s="299"/>
      <c r="P138" s="170"/>
      <c r="Q138" s="170"/>
      <c r="R138" s="170"/>
      <c r="S138" s="170"/>
      <c r="T138" s="170"/>
    </row>
    <row r="139" spans="1:20" ht="49.5" customHeight="1" thickBot="1">
      <c r="A139" s="314"/>
      <c r="B139" s="315"/>
      <c r="C139" s="171"/>
      <c r="D139" s="172" t="s">
        <v>288</v>
      </c>
      <c r="E139" s="173"/>
      <c r="F139" s="173"/>
      <c r="G139" s="173"/>
      <c r="H139" s="316"/>
      <c r="I139" s="317"/>
      <c r="J139" s="317"/>
      <c r="K139" s="317"/>
      <c r="L139" s="317"/>
      <c r="M139" s="317"/>
      <c r="N139" s="317"/>
      <c r="O139" s="318"/>
      <c r="P139" s="174"/>
      <c r="Q139" s="174"/>
      <c r="R139" s="174"/>
      <c r="S139" s="174"/>
      <c r="T139" s="174"/>
    </row>
    <row r="140" spans="1:20" s="154" customFormat="1" ht="6.75" customHeight="1" thickBot="1" thickTop="1">
      <c r="A140" s="319"/>
      <c r="B140" s="320"/>
      <c r="C140" s="320"/>
      <c r="D140" s="320"/>
      <c r="E140" s="320"/>
      <c r="F140" s="320"/>
      <c r="G140" s="320"/>
      <c r="H140" s="320"/>
      <c r="I140" s="320"/>
      <c r="J140" s="320"/>
      <c r="K140" s="320"/>
      <c r="L140" s="320"/>
      <c r="M140" s="320"/>
      <c r="N140" s="320"/>
      <c r="O140" s="320"/>
      <c r="P140" s="320"/>
      <c r="Q140" s="320"/>
      <c r="R140" s="320"/>
      <c r="S140" s="320"/>
      <c r="T140" s="321"/>
    </row>
    <row r="141" spans="1:23" s="176" customFormat="1" ht="24.75" customHeight="1" thickBot="1" thickTop="1">
      <c r="A141" s="323" t="s">
        <v>319</v>
      </c>
      <c r="B141" s="324"/>
      <c r="C141" s="324"/>
      <c r="D141" s="324"/>
      <c r="E141" s="37">
        <f>COUNTIF('隠しシート（記入不要）'!AE$3:AR$3,"１")</f>
        <v>0</v>
      </c>
      <c r="F141" s="37">
        <f>COUNTIF('隠しシート（記入不要）'!AE$3:AR$3,"2")</f>
        <v>0</v>
      </c>
      <c r="G141" s="37">
        <f>COUNTIF('隠しシート（記入不要）'!AE$3:AR$3,"3")</f>
        <v>0</v>
      </c>
      <c r="H141" s="2"/>
      <c r="I141" s="2"/>
      <c r="J141" s="3"/>
      <c r="K141" s="3"/>
      <c r="L141" s="3"/>
      <c r="M141" s="3"/>
      <c r="N141" s="3"/>
      <c r="O141" s="3"/>
      <c r="P141" s="4"/>
      <c r="Q141" s="4"/>
      <c r="R141" s="4"/>
      <c r="S141" s="4"/>
      <c r="T141" s="1"/>
      <c r="U141" s="175"/>
      <c r="V141" s="175"/>
      <c r="W141" s="175"/>
    </row>
    <row r="142" spans="1:20" ht="24.75" customHeight="1" thickBot="1" thickTop="1">
      <c r="A142" s="163"/>
      <c r="B142" s="332" t="s">
        <v>311</v>
      </c>
      <c r="C142" s="333"/>
      <c r="D142" s="333"/>
      <c r="E142" s="333"/>
      <c r="F142" s="333"/>
      <c r="G142" s="333"/>
      <c r="H142" s="333"/>
      <c r="I142" s="333"/>
      <c r="J142" s="333"/>
      <c r="K142" s="333"/>
      <c r="L142" s="333"/>
      <c r="M142" s="333"/>
      <c r="N142" s="333"/>
      <c r="O142" s="333"/>
      <c r="P142" s="333"/>
      <c r="Q142" s="333"/>
      <c r="R142" s="333"/>
      <c r="S142" s="333"/>
      <c r="T142" s="334"/>
    </row>
    <row r="143" spans="1:20" s="154" customFormat="1" ht="6.75" customHeight="1" thickBot="1" thickTop="1">
      <c r="A143" s="319"/>
      <c r="B143" s="320"/>
      <c r="C143" s="320"/>
      <c r="D143" s="320"/>
      <c r="E143" s="320"/>
      <c r="F143" s="320"/>
      <c r="G143" s="320"/>
      <c r="H143" s="320"/>
      <c r="I143" s="320"/>
      <c r="J143" s="320"/>
      <c r="K143" s="320"/>
      <c r="L143" s="320"/>
      <c r="M143" s="320"/>
      <c r="N143" s="320"/>
      <c r="O143" s="320"/>
      <c r="P143" s="320"/>
      <c r="Q143" s="320"/>
      <c r="R143" s="320"/>
      <c r="S143" s="320"/>
      <c r="T143" s="321"/>
    </row>
    <row r="144" spans="1:20" ht="49.5" customHeight="1" thickTop="1">
      <c r="A144" s="310" t="s">
        <v>377</v>
      </c>
      <c r="B144" s="311"/>
      <c r="C144" s="186"/>
      <c r="D144" s="165" t="s">
        <v>589</v>
      </c>
      <c r="E144" s="166"/>
      <c r="F144" s="166"/>
      <c r="G144" s="166"/>
      <c r="H144" s="294"/>
      <c r="I144" s="295"/>
      <c r="J144" s="295"/>
      <c r="K144" s="295"/>
      <c r="L144" s="295"/>
      <c r="M144" s="295"/>
      <c r="N144" s="295"/>
      <c r="O144" s="296"/>
      <c r="P144" s="167"/>
      <c r="Q144" s="167"/>
      <c r="R144" s="167"/>
      <c r="S144" s="167"/>
      <c r="T144" s="167"/>
    </row>
    <row r="145" spans="1:20" ht="49.5" customHeight="1">
      <c r="A145" s="322"/>
      <c r="B145" s="313"/>
      <c r="C145" s="177"/>
      <c r="D145" s="165" t="s">
        <v>298</v>
      </c>
      <c r="E145" s="169"/>
      <c r="F145" s="169"/>
      <c r="G145" s="169"/>
      <c r="H145" s="297"/>
      <c r="I145" s="298"/>
      <c r="J145" s="298"/>
      <c r="K145" s="298"/>
      <c r="L145" s="298"/>
      <c r="M145" s="298"/>
      <c r="N145" s="298"/>
      <c r="O145" s="299"/>
      <c r="P145" s="170"/>
      <c r="Q145" s="170"/>
      <c r="R145" s="170"/>
      <c r="S145" s="170"/>
      <c r="T145" s="170"/>
    </row>
    <row r="146" spans="1:20" ht="49.5" customHeight="1" thickBot="1">
      <c r="A146" s="314"/>
      <c r="B146" s="315"/>
      <c r="C146" s="171"/>
      <c r="D146" s="172" t="s">
        <v>288</v>
      </c>
      <c r="E146" s="173"/>
      <c r="F146" s="173"/>
      <c r="G146" s="173"/>
      <c r="H146" s="316"/>
      <c r="I146" s="317"/>
      <c r="J146" s="317"/>
      <c r="K146" s="317"/>
      <c r="L146" s="317"/>
      <c r="M146" s="317"/>
      <c r="N146" s="317"/>
      <c r="O146" s="318"/>
      <c r="P146" s="174"/>
      <c r="Q146" s="174"/>
      <c r="R146" s="174"/>
      <c r="S146" s="174"/>
      <c r="T146" s="174"/>
    </row>
    <row r="147" spans="1:20" s="154" customFormat="1" ht="6.75" customHeight="1" thickBot="1" thickTop="1">
      <c r="A147" s="319"/>
      <c r="B147" s="320"/>
      <c r="C147" s="320"/>
      <c r="D147" s="320"/>
      <c r="E147" s="320"/>
      <c r="F147" s="320"/>
      <c r="G147" s="320"/>
      <c r="H147" s="320"/>
      <c r="I147" s="320"/>
      <c r="J147" s="320"/>
      <c r="K147" s="320"/>
      <c r="L147" s="320"/>
      <c r="M147" s="320"/>
      <c r="N147" s="320"/>
      <c r="O147" s="320"/>
      <c r="P147" s="320"/>
      <c r="Q147" s="320"/>
      <c r="R147" s="320"/>
      <c r="S147" s="320"/>
      <c r="T147" s="321"/>
    </row>
    <row r="148" spans="1:20" ht="49.5" customHeight="1" thickTop="1">
      <c r="A148" s="310" t="s">
        <v>496</v>
      </c>
      <c r="B148" s="311"/>
      <c r="C148" s="164"/>
      <c r="D148" s="165" t="s">
        <v>264</v>
      </c>
      <c r="E148" s="166"/>
      <c r="F148" s="166"/>
      <c r="G148" s="166"/>
      <c r="H148" s="294"/>
      <c r="I148" s="295"/>
      <c r="J148" s="295"/>
      <c r="K148" s="295"/>
      <c r="L148" s="295"/>
      <c r="M148" s="295"/>
      <c r="N148" s="295"/>
      <c r="O148" s="296"/>
      <c r="P148" s="167"/>
      <c r="Q148" s="167"/>
      <c r="R148" s="167"/>
      <c r="S148" s="167"/>
      <c r="T148" s="167"/>
    </row>
    <row r="149" spans="1:20" ht="49.5" customHeight="1">
      <c r="A149" s="312"/>
      <c r="B149" s="313"/>
      <c r="C149" s="168"/>
      <c r="D149" s="165" t="s">
        <v>299</v>
      </c>
      <c r="E149" s="169"/>
      <c r="F149" s="169"/>
      <c r="G149" s="169"/>
      <c r="H149" s="297"/>
      <c r="I149" s="298"/>
      <c r="J149" s="298"/>
      <c r="K149" s="298"/>
      <c r="L149" s="298"/>
      <c r="M149" s="298"/>
      <c r="N149" s="298"/>
      <c r="O149" s="299"/>
      <c r="P149" s="170"/>
      <c r="Q149" s="170"/>
      <c r="R149" s="170"/>
      <c r="S149" s="170"/>
      <c r="T149" s="170"/>
    </row>
    <row r="150" spans="1:20" ht="49.5" customHeight="1">
      <c r="A150" s="312"/>
      <c r="B150" s="313"/>
      <c r="C150" s="168"/>
      <c r="D150" s="165" t="s">
        <v>265</v>
      </c>
      <c r="E150" s="169"/>
      <c r="F150" s="169"/>
      <c r="G150" s="169"/>
      <c r="H150" s="297"/>
      <c r="I150" s="298"/>
      <c r="J150" s="298"/>
      <c r="K150" s="298"/>
      <c r="L150" s="298"/>
      <c r="M150" s="298"/>
      <c r="N150" s="298"/>
      <c r="O150" s="299"/>
      <c r="P150" s="170"/>
      <c r="Q150" s="170"/>
      <c r="R150" s="170"/>
      <c r="S150" s="170"/>
      <c r="T150" s="170"/>
    </row>
    <row r="151" spans="1:20" ht="49.5" customHeight="1" thickBot="1">
      <c r="A151" s="314"/>
      <c r="B151" s="315"/>
      <c r="C151" s="171"/>
      <c r="D151" s="172" t="s">
        <v>288</v>
      </c>
      <c r="E151" s="173"/>
      <c r="F151" s="173"/>
      <c r="G151" s="173"/>
      <c r="H151" s="316"/>
      <c r="I151" s="317"/>
      <c r="J151" s="317"/>
      <c r="K151" s="317"/>
      <c r="L151" s="317"/>
      <c r="M151" s="317"/>
      <c r="N151" s="317"/>
      <c r="O151" s="318"/>
      <c r="P151" s="174"/>
      <c r="Q151" s="174"/>
      <c r="R151" s="174"/>
      <c r="S151" s="174"/>
      <c r="T151" s="174"/>
    </row>
    <row r="152" spans="1:20" s="154" customFormat="1" ht="6.75" customHeight="1" thickBot="1" thickTop="1">
      <c r="A152" s="319"/>
      <c r="B152" s="320"/>
      <c r="C152" s="320"/>
      <c r="D152" s="320"/>
      <c r="E152" s="320"/>
      <c r="F152" s="320"/>
      <c r="G152" s="320"/>
      <c r="H152" s="320"/>
      <c r="I152" s="320"/>
      <c r="J152" s="320"/>
      <c r="K152" s="320"/>
      <c r="L152" s="320"/>
      <c r="M152" s="320"/>
      <c r="N152" s="320"/>
      <c r="O152" s="320"/>
      <c r="P152" s="320"/>
      <c r="Q152" s="320"/>
      <c r="R152" s="320"/>
      <c r="S152" s="320"/>
      <c r="T152" s="321"/>
    </row>
    <row r="153" spans="1:20" ht="49.5" customHeight="1" thickTop="1">
      <c r="A153" s="310" t="s">
        <v>42</v>
      </c>
      <c r="B153" s="311"/>
      <c r="C153" s="164"/>
      <c r="D153" s="165" t="s">
        <v>156</v>
      </c>
      <c r="E153" s="166"/>
      <c r="F153" s="166"/>
      <c r="G153" s="166"/>
      <c r="H153" s="294"/>
      <c r="I153" s="295"/>
      <c r="J153" s="295"/>
      <c r="K153" s="295"/>
      <c r="L153" s="295"/>
      <c r="M153" s="295"/>
      <c r="N153" s="295"/>
      <c r="O153" s="296"/>
      <c r="P153" s="167"/>
      <c r="Q153" s="167"/>
      <c r="R153" s="167"/>
      <c r="S153" s="167"/>
      <c r="T153" s="167"/>
    </row>
    <row r="154" spans="1:20" ht="57.75" customHeight="1">
      <c r="A154" s="312"/>
      <c r="B154" s="313"/>
      <c r="C154" s="168"/>
      <c r="D154" s="165" t="s">
        <v>157</v>
      </c>
      <c r="E154" s="169"/>
      <c r="F154" s="169"/>
      <c r="G154" s="169"/>
      <c r="H154" s="297"/>
      <c r="I154" s="298"/>
      <c r="J154" s="298"/>
      <c r="K154" s="298"/>
      <c r="L154" s="298"/>
      <c r="M154" s="298"/>
      <c r="N154" s="298"/>
      <c r="O154" s="299"/>
      <c r="P154" s="170"/>
      <c r="Q154" s="170"/>
      <c r="R154" s="170"/>
      <c r="S154" s="170"/>
      <c r="T154" s="170"/>
    </row>
    <row r="155" spans="1:20" ht="49.5" customHeight="1">
      <c r="A155" s="312"/>
      <c r="B155" s="313"/>
      <c r="C155" s="168"/>
      <c r="D155" s="165" t="s">
        <v>266</v>
      </c>
      <c r="E155" s="169"/>
      <c r="F155" s="169"/>
      <c r="G155" s="169"/>
      <c r="H155" s="297"/>
      <c r="I155" s="298"/>
      <c r="J155" s="298"/>
      <c r="K155" s="298"/>
      <c r="L155" s="298"/>
      <c r="M155" s="298"/>
      <c r="N155" s="298"/>
      <c r="O155" s="299"/>
      <c r="P155" s="170"/>
      <c r="Q155" s="170"/>
      <c r="R155" s="170"/>
      <c r="S155" s="170"/>
      <c r="T155" s="170"/>
    </row>
    <row r="156" spans="1:20" ht="49.5" customHeight="1">
      <c r="A156" s="312"/>
      <c r="B156" s="313"/>
      <c r="C156" s="168"/>
      <c r="D156" s="165" t="s">
        <v>158</v>
      </c>
      <c r="E156" s="169"/>
      <c r="F156" s="169"/>
      <c r="G156" s="169"/>
      <c r="H156" s="297"/>
      <c r="I156" s="298"/>
      <c r="J156" s="298"/>
      <c r="K156" s="298"/>
      <c r="L156" s="298"/>
      <c r="M156" s="298"/>
      <c r="N156" s="298"/>
      <c r="O156" s="299"/>
      <c r="P156" s="170"/>
      <c r="Q156" s="170"/>
      <c r="R156" s="170"/>
      <c r="S156" s="170"/>
      <c r="T156" s="170"/>
    </row>
    <row r="157" spans="1:20" ht="49.5" customHeight="1" thickBot="1">
      <c r="A157" s="314"/>
      <c r="B157" s="315"/>
      <c r="C157" s="171"/>
      <c r="D157" s="172" t="s">
        <v>288</v>
      </c>
      <c r="E157" s="173"/>
      <c r="F157" s="173"/>
      <c r="G157" s="173"/>
      <c r="H157" s="316"/>
      <c r="I157" s="317"/>
      <c r="J157" s="317"/>
      <c r="K157" s="317"/>
      <c r="L157" s="317"/>
      <c r="M157" s="317"/>
      <c r="N157" s="317"/>
      <c r="O157" s="318"/>
      <c r="P157" s="174"/>
      <c r="Q157" s="174"/>
      <c r="R157" s="174"/>
      <c r="S157" s="174"/>
      <c r="T157" s="174"/>
    </row>
    <row r="158" spans="1:20" s="154" customFormat="1" ht="6.75" customHeight="1" thickBot="1" thickTop="1">
      <c r="A158" s="319"/>
      <c r="B158" s="320"/>
      <c r="C158" s="320"/>
      <c r="D158" s="320"/>
      <c r="E158" s="320"/>
      <c r="F158" s="320"/>
      <c r="G158" s="320"/>
      <c r="H158" s="320"/>
      <c r="I158" s="320"/>
      <c r="J158" s="320"/>
      <c r="K158" s="320"/>
      <c r="L158" s="320"/>
      <c r="M158" s="320"/>
      <c r="N158" s="320"/>
      <c r="O158" s="320"/>
      <c r="P158" s="320"/>
      <c r="Q158" s="320"/>
      <c r="R158" s="320"/>
      <c r="S158" s="320"/>
      <c r="T158" s="321"/>
    </row>
    <row r="159" spans="1:20" ht="49.5" customHeight="1" thickTop="1">
      <c r="A159" s="310" t="s">
        <v>497</v>
      </c>
      <c r="B159" s="311"/>
      <c r="C159" s="164"/>
      <c r="D159" s="165" t="s">
        <v>267</v>
      </c>
      <c r="E159" s="166"/>
      <c r="F159" s="166"/>
      <c r="G159" s="166"/>
      <c r="H159" s="294"/>
      <c r="I159" s="295"/>
      <c r="J159" s="295"/>
      <c r="K159" s="295"/>
      <c r="L159" s="295"/>
      <c r="M159" s="295"/>
      <c r="N159" s="295"/>
      <c r="O159" s="296"/>
      <c r="P159" s="167"/>
      <c r="Q159" s="167"/>
      <c r="R159" s="167"/>
      <c r="S159" s="167"/>
      <c r="T159" s="167"/>
    </row>
    <row r="160" spans="1:20" ht="49.5" customHeight="1">
      <c r="A160" s="312"/>
      <c r="B160" s="313"/>
      <c r="C160" s="168"/>
      <c r="D160" s="165" t="s">
        <v>268</v>
      </c>
      <c r="E160" s="169"/>
      <c r="F160" s="169"/>
      <c r="G160" s="169"/>
      <c r="H160" s="297"/>
      <c r="I160" s="298"/>
      <c r="J160" s="298"/>
      <c r="K160" s="298"/>
      <c r="L160" s="298"/>
      <c r="M160" s="298"/>
      <c r="N160" s="298"/>
      <c r="O160" s="299"/>
      <c r="P160" s="170"/>
      <c r="Q160" s="170"/>
      <c r="R160" s="170"/>
      <c r="S160" s="170"/>
      <c r="T160" s="170"/>
    </row>
    <row r="161" spans="1:20" ht="56.25" customHeight="1">
      <c r="A161" s="312"/>
      <c r="B161" s="313"/>
      <c r="C161" s="168"/>
      <c r="D161" s="165" t="s">
        <v>159</v>
      </c>
      <c r="E161" s="169"/>
      <c r="F161" s="169"/>
      <c r="G161" s="169"/>
      <c r="H161" s="297"/>
      <c r="I161" s="298"/>
      <c r="J161" s="298"/>
      <c r="K161" s="298"/>
      <c r="L161" s="298"/>
      <c r="M161" s="298"/>
      <c r="N161" s="298"/>
      <c r="O161" s="299"/>
      <c r="P161" s="170"/>
      <c r="Q161" s="170"/>
      <c r="R161" s="170"/>
      <c r="S161" s="170"/>
      <c r="T161" s="170"/>
    </row>
    <row r="162" spans="1:20" ht="63" customHeight="1">
      <c r="A162" s="312"/>
      <c r="B162" s="313"/>
      <c r="C162" s="168"/>
      <c r="D162" s="165" t="s">
        <v>160</v>
      </c>
      <c r="E162" s="169"/>
      <c r="F162" s="169"/>
      <c r="G162" s="169"/>
      <c r="H162" s="297"/>
      <c r="I162" s="298"/>
      <c r="J162" s="298"/>
      <c r="K162" s="298"/>
      <c r="L162" s="298"/>
      <c r="M162" s="298"/>
      <c r="N162" s="298"/>
      <c r="O162" s="299"/>
      <c r="P162" s="170"/>
      <c r="Q162" s="170"/>
      <c r="R162" s="170"/>
      <c r="S162" s="170"/>
      <c r="T162" s="170"/>
    </row>
    <row r="163" spans="1:20" ht="49.5" customHeight="1" thickBot="1">
      <c r="A163" s="314"/>
      <c r="B163" s="315"/>
      <c r="C163" s="171"/>
      <c r="D163" s="172" t="s">
        <v>288</v>
      </c>
      <c r="E163" s="173"/>
      <c r="F163" s="173"/>
      <c r="G163" s="173"/>
      <c r="H163" s="316"/>
      <c r="I163" s="317"/>
      <c r="J163" s="317"/>
      <c r="K163" s="317"/>
      <c r="L163" s="317"/>
      <c r="M163" s="317"/>
      <c r="N163" s="317"/>
      <c r="O163" s="318"/>
      <c r="P163" s="174"/>
      <c r="Q163" s="174"/>
      <c r="R163" s="174"/>
      <c r="S163" s="174"/>
      <c r="T163" s="174"/>
    </row>
    <row r="164" spans="1:20" s="154" customFormat="1" ht="6.75" customHeight="1" thickBot="1" thickTop="1">
      <c r="A164" s="319"/>
      <c r="B164" s="320"/>
      <c r="C164" s="320"/>
      <c r="D164" s="320"/>
      <c r="E164" s="320"/>
      <c r="F164" s="320"/>
      <c r="G164" s="320"/>
      <c r="H164" s="320"/>
      <c r="I164" s="320"/>
      <c r="J164" s="320"/>
      <c r="K164" s="320"/>
      <c r="L164" s="320"/>
      <c r="M164" s="320"/>
      <c r="N164" s="320"/>
      <c r="O164" s="320"/>
      <c r="P164" s="320"/>
      <c r="Q164" s="320"/>
      <c r="R164" s="320"/>
      <c r="S164" s="320"/>
      <c r="T164" s="321"/>
    </row>
    <row r="165" spans="1:20" ht="49.5" customHeight="1" thickTop="1">
      <c r="A165" s="310" t="s">
        <v>615</v>
      </c>
      <c r="B165" s="311"/>
      <c r="C165" s="164"/>
      <c r="D165" s="178" t="s">
        <v>161</v>
      </c>
      <c r="E165" s="166"/>
      <c r="F165" s="166"/>
      <c r="G165" s="166"/>
      <c r="H165" s="294"/>
      <c r="I165" s="295"/>
      <c r="J165" s="295"/>
      <c r="K165" s="295"/>
      <c r="L165" s="295"/>
      <c r="M165" s="295"/>
      <c r="N165" s="295"/>
      <c r="O165" s="296"/>
      <c r="P165" s="167"/>
      <c r="Q165" s="167"/>
      <c r="R165" s="167"/>
      <c r="S165" s="167"/>
      <c r="T165" s="167"/>
    </row>
    <row r="166" spans="1:20" ht="49.5" customHeight="1">
      <c r="A166" s="312"/>
      <c r="B166" s="313"/>
      <c r="C166" s="168"/>
      <c r="D166" s="178" t="s">
        <v>162</v>
      </c>
      <c r="E166" s="169"/>
      <c r="F166" s="169"/>
      <c r="G166" s="169"/>
      <c r="H166" s="297"/>
      <c r="I166" s="298"/>
      <c r="J166" s="298"/>
      <c r="K166" s="298"/>
      <c r="L166" s="298"/>
      <c r="M166" s="298"/>
      <c r="N166" s="298"/>
      <c r="O166" s="299"/>
      <c r="P166" s="170"/>
      <c r="Q166" s="170"/>
      <c r="R166" s="170"/>
      <c r="S166" s="170"/>
      <c r="T166" s="170"/>
    </row>
    <row r="167" spans="1:20" ht="49.5" customHeight="1" thickBot="1">
      <c r="A167" s="314"/>
      <c r="B167" s="315"/>
      <c r="C167" s="171"/>
      <c r="D167" s="172" t="s">
        <v>288</v>
      </c>
      <c r="E167" s="173"/>
      <c r="F167" s="173"/>
      <c r="G167" s="173"/>
      <c r="H167" s="316"/>
      <c r="I167" s="317"/>
      <c r="J167" s="317"/>
      <c r="K167" s="317"/>
      <c r="L167" s="317"/>
      <c r="M167" s="317"/>
      <c r="N167" s="317"/>
      <c r="O167" s="318"/>
      <c r="P167" s="174"/>
      <c r="Q167" s="174"/>
      <c r="R167" s="174"/>
      <c r="S167" s="174"/>
      <c r="T167" s="174"/>
    </row>
    <row r="168" spans="1:20" s="154" customFormat="1" ht="6.75" customHeight="1" thickBot="1" thickTop="1">
      <c r="A168" s="319"/>
      <c r="B168" s="320"/>
      <c r="C168" s="320"/>
      <c r="D168" s="320"/>
      <c r="E168" s="320"/>
      <c r="F168" s="320"/>
      <c r="G168" s="320"/>
      <c r="H168" s="320"/>
      <c r="I168" s="320"/>
      <c r="J168" s="320"/>
      <c r="K168" s="320"/>
      <c r="L168" s="320"/>
      <c r="M168" s="320"/>
      <c r="N168" s="320"/>
      <c r="O168" s="320"/>
      <c r="P168" s="320"/>
      <c r="Q168" s="320"/>
      <c r="R168" s="320"/>
      <c r="S168" s="320"/>
      <c r="T168" s="321"/>
    </row>
    <row r="169" spans="1:20" ht="49.5" customHeight="1" thickTop="1">
      <c r="A169" s="310" t="s">
        <v>616</v>
      </c>
      <c r="B169" s="311"/>
      <c r="C169" s="164"/>
      <c r="D169" s="165" t="s">
        <v>631</v>
      </c>
      <c r="E169" s="166"/>
      <c r="F169" s="166"/>
      <c r="G169" s="166"/>
      <c r="H169" s="294"/>
      <c r="I169" s="295"/>
      <c r="J169" s="295"/>
      <c r="K169" s="295"/>
      <c r="L169" s="295"/>
      <c r="M169" s="295"/>
      <c r="N169" s="295"/>
      <c r="O169" s="296"/>
      <c r="P169" s="167"/>
      <c r="Q169" s="167"/>
      <c r="R169" s="167"/>
      <c r="S169" s="167"/>
      <c r="T169" s="167"/>
    </row>
    <row r="170" spans="1:20" ht="56.25" customHeight="1">
      <c r="A170" s="312"/>
      <c r="B170" s="313"/>
      <c r="C170" s="168"/>
      <c r="D170" s="165" t="s">
        <v>163</v>
      </c>
      <c r="E170" s="169"/>
      <c r="F170" s="169"/>
      <c r="G170" s="169"/>
      <c r="H170" s="297"/>
      <c r="I170" s="298"/>
      <c r="J170" s="298"/>
      <c r="K170" s="298"/>
      <c r="L170" s="298"/>
      <c r="M170" s="298"/>
      <c r="N170" s="298"/>
      <c r="O170" s="299"/>
      <c r="P170" s="170"/>
      <c r="Q170" s="170"/>
      <c r="R170" s="170"/>
      <c r="S170" s="170"/>
      <c r="T170" s="170"/>
    </row>
    <row r="171" spans="1:20" ht="49.5" customHeight="1">
      <c r="A171" s="312"/>
      <c r="B171" s="313"/>
      <c r="C171" s="168"/>
      <c r="D171" s="165" t="s">
        <v>164</v>
      </c>
      <c r="E171" s="169"/>
      <c r="F171" s="169"/>
      <c r="G171" s="169"/>
      <c r="H171" s="297"/>
      <c r="I171" s="298"/>
      <c r="J171" s="298"/>
      <c r="K171" s="298"/>
      <c r="L171" s="298"/>
      <c r="M171" s="298"/>
      <c r="N171" s="298"/>
      <c r="O171" s="299"/>
      <c r="P171" s="170"/>
      <c r="Q171" s="170"/>
      <c r="R171" s="170"/>
      <c r="S171" s="170"/>
      <c r="T171" s="170"/>
    </row>
    <row r="172" spans="1:20" ht="49.5" customHeight="1" thickBot="1">
      <c r="A172" s="314"/>
      <c r="B172" s="315"/>
      <c r="C172" s="171"/>
      <c r="D172" s="172" t="s">
        <v>288</v>
      </c>
      <c r="E172" s="173"/>
      <c r="F172" s="173"/>
      <c r="G172" s="173"/>
      <c r="H172" s="316"/>
      <c r="I172" s="317"/>
      <c r="J172" s="317"/>
      <c r="K172" s="317"/>
      <c r="L172" s="317"/>
      <c r="M172" s="317"/>
      <c r="N172" s="317"/>
      <c r="O172" s="318"/>
      <c r="P172" s="174"/>
      <c r="Q172" s="174"/>
      <c r="R172" s="174"/>
      <c r="S172" s="174"/>
      <c r="T172" s="174"/>
    </row>
    <row r="173" spans="1:20" s="154" customFormat="1" ht="6.75" customHeight="1" thickBot="1" thickTop="1">
      <c r="A173" s="319"/>
      <c r="B173" s="320"/>
      <c r="C173" s="320"/>
      <c r="D173" s="320"/>
      <c r="E173" s="320"/>
      <c r="F173" s="320"/>
      <c r="G173" s="320"/>
      <c r="H173" s="320"/>
      <c r="I173" s="320"/>
      <c r="J173" s="320"/>
      <c r="K173" s="320"/>
      <c r="L173" s="320"/>
      <c r="M173" s="320"/>
      <c r="N173" s="320"/>
      <c r="O173" s="320"/>
      <c r="P173" s="320"/>
      <c r="Q173" s="320"/>
      <c r="R173" s="320"/>
      <c r="S173" s="320"/>
      <c r="T173" s="321"/>
    </row>
    <row r="174" spans="1:23" s="176" customFormat="1" ht="24.75" customHeight="1" thickBot="1" thickTop="1">
      <c r="A174" s="323" t="s">
        <v>614</v>
      </c>
      <c r="B174" s="324"/>
      <c r="C174" s="324"/>
      <c r="D174" s="324"/>
      <c r="E174" s="37">
        <f>COUNTIF('隠しシート（記入不要）'!AS$3:BD$3,"１")</f>
        <v>0</v>
      </c>
      <c r="F174" s="37">
        <f>COUNTIF('隠しシート（記入不要）'!AS$3:BD$3,"2")</f>
        <v>0</v>
      </c>
      <c r="G174" s="37">
        <f>COUNTIF('隠しシート（記入不要）'!AS$3:BD$3,"3")</f>
        <v>0</v>
      </c>
      <c r="H174" s="2"/>
      <c r="I174" s="2"/>
      <c r="J174" s="3"/>
      <c r="K174" s="3"/>
      <c r="L174" s="3"/>
      <c r="M174" s="3"/>
      <c r="N174" s="3"/>
      <c r="O174" s="3"/>
      <c r="P174" s="4"/>
      <c r="Q174" s="4"/>
      <c r="R174" s="4"/>
      <c r="S174" s="4"/>
      <c r="T174" s="1"/>
      <c r="U174" s="175"/>
      <c r="V174" s="175"/>
      <c r="W174" s="175"/>
    </row>
    <row r="175" spans="1:20" ht="24.75" customHeight="1" thickBot="1" thickTop="1">
      <c r="A175" s="163"/>
      <c r="B175" s="332" t="s">
        <v>222</v>
      </c>
      <c r="C175" s="333"/>
      <c r="D175" s="333"/>
      <c r="E175" s="333"/>
      <c r="F175" s="333"/>
      <c r="G175" s="333"/>
      <c r="H175" s="333"/>
      <c r="I175" s="333"/>
      <c r="J175" s="333"/>
      <c r="K175" s="333"/>
      <c r="L175" s="333"/>
      <c r="M175" s="333"/>
      <c r="N175" s="333"/>
      <c r="O175" s="333"/>
      <c r="P175" s="333"/>
      <c r="Q175" s="333"/>
      <c r="R175" s="333"/>
      <c r="S175" s="333"/>
      <c r="T175" s="334"/>
    </row>
    <row r="176" spans="1:20" s="154" customFormat="1" ht="6.75" customHeight="1" thickBot="1" thickTop="1">
      <c r="A176" s="319"/>
      <c r="B176" s="320"/>
      <c r="C176" s="320"/>
      <c r="D176" s="320"/>
      <c r="E176" s="320"/>
      <c r="F176" s="320"/>
      <c r="G176" s="320"/>
      <c r="H176" s="320"/>
      <c r="I176" s="320"/>
      <c r="J176" s="320"/>
      <c r="K176" s="320"/>
      <c r="L176" s="320"/>
      <c r="M176" s="320"/>
      <c r="N176" s="320"/>
      <c r="O176" s="320"/>
      <c r="P176" s="320"/>
      <c r="Q176" s="320"/>
      <c r="R176" s="320"/>
      <c r="S176" s="320"/>
      <c r="T176" s="321"/>
    </row>
    <row r="177" spans="1:20" ht="49.5" customHeight="1" thickTop="1">
      <c r="A177" s="310" t="s">
        <v>43</v>
      </c>
      <c r="B177" s="311"/>
      <c r="C177" s="164"/>
      <c r="D177" s="165" t="s">
        <v>269</v>
      </c>
      <c r="E177" s="166"/>
      <c r="F177" s="166"/>
      <c r="G177" s="166"/>
      <c r="H177" s="294"/>
      <c r="I177" s="295"/>
      <c r="J177" s="295"/>
      <c r="K177" s="295"/>
      <c r="L177" s="295"/>
      <c r="M177" s="295"/>
      <c r="N177" s="295"/>
      <c r="O177" s="296"/>
      <c r="P177" s="167"/>
      <c r="Q177" s="167"/>
      <c r="R177" s="167"/>
      <c r="S177" s="167"/>
      <c r="T177" s="167"/>
    </row>
    <row r="178" spans="1:20" ht="49.5" customHeight="1">
      <c r="A178" s="312"/>
      <c r="B178" s="313"/>
      <c r="C178" s="177"/>
      <c r="D178" s="165" t="s">
        <v>270</v>
      </c>
      <c r="E178" s="169"/>
      <c r="F178" s="169"/>
      <c r="G178" s="169"/>
      <c r="H178" s="297"/>
      <c r="I178" s="298"/>
      <c r="J178" s="298"/>
      <c r="K178" s="298"/>
      <c r="L178" s="298"/>
      <c r="M178" s="298"/>
      <c r="N178" s="298"/>
      <c r="O178" s="299"/>
      <c r="P178" s="170"/>
      <c r="Q178" s="170"/>
      <c r="R178" s="170"/>
      <c r="S178" s="170"/>
      <c r="T178" s="170"/>
    </row>
    <row r="179" spans="1:20" ht="49.5" customHeight="1" thickBot="1">
      <c r="A179" s="314"/>
      <c r="B179" s="315"/>
      <c r="C179" s="171"/>
      <c r="D179" s="172" t="s">
        <v>288</v>
      </c>
      <c r="E179" s="173"/>
      <c r="F179" s="173"/>
      <c r="G179" s="173"/>
      <c r="H179" s="316"/>
      <c r="I179" s="317"/>
      <c r="J179" s="317"/>
      <c r="K179" s="317"/>
      <c r="L179" s="317"/>
      <c r="M179" s="317"/>
      <c r="N179" s="317"/>
      <c r="O179" s="318"/>
      <c r="P179" s="174"/>
      <c r="Q179" s="174"/>
      <c r="R179" s="174"/>
      <c r="S179" s="174"/>
      <c r="T179" s="174"/>
    </row>
    <row r="180" spans="1:20" s="154" customFormat="1" ht="6.75" customHeight="1" thickBot="1" thickTop="1">
      <c r="A180" s="319"/>
      <c r="B180" s="320"/>
      <c r="C180" s="320"/>
      <c r="D180" s="320"/>
      <c r="E180" s="320"/>
      <c r="F180" s="320"/>
      <c r="G180" s="320"/>
      <c r="H180" s="320"/>
      <c r="I180" s="320"/>
      <c r="J180" s="320"/>
      <c r="K180" s="320"/>
      <c r="L180" s="320"/>
      <c r="M180" s="320"/>
      <c r="N180" s="320"/>
      <c r="O180" s="320"/>
      <c r="P180" s="320"/>
      <c r="Q180" s="320"/>
      <c r="R180" s="320"/>
      <c r="S180" s="320"/>
      <c r="T180" s="321"/>
    </row>
    <row r="181" spans="1:20" ht="49.5" customHeight="1" thickTop="1">
      <c r="A181" s="310" t="s">
        <v>44</v>
      </c>
      <c r="B181" s="311"/>
      <c r="C181" s="164"/>
      <c r="D181" s="165" t="s">
        <v>590</v>
      </c>
      <c r="E181" s="166"/>
      <c r="F181" s="166"/>
      <c r="G181" s="166"/>
      <c r="H181" s="294"/>
      <c r="I181" s="295"/>
      <c r="J181" s="295"/>
      <c r="K181" s="295"/>
      <c r="L181" s="295"/>
      <c r="M181" s="295"/>
      <c r="N181" s="295"/>
      <c r="O181" s="296"/>
      <c r="P181" s="167"/>
      <c r="Q181" s="167"/>
      <c r="R181" s="167"/>
      <c r="S181" s="167"/>
      <c r="T181" s="167"/>
    </row>
    <row r="182" spans="1:20" ht="49.5" customHeight="1">
      <c r="A182" s="312"/>
      <c r="B182" s="313"/>
      <c r="C182" s="177"/>
      <c r="D182" s="165" t="s">
        <v>655</v>
      </c>
      <c r="E182" s="169"/>
      <c r="F182" s="169"/>
      <c r="G182" s="169"/>
      <c r="H182" s="297"/>
      <c r="I182" s="298"/>
      <c r="J182" s="298"/>
      <c r="K182" s="298"/>
      <c r="L182" s="298"/>
      <c r="M182" s="298"/>
      <c r="N182" s="298"/>
      <c r="O182" s="299"/>
      <c r="P182" s="170"/>
      <c r="Q182" s="170"/>
      <c r="R182" s="170"/>
      <c r="S182" s="170"/>
      <c r="T182" s="170"/>
    </row>
    <row r="183" spans="1:20" ht="49.5" customHeight="1">
      <c r="A183" s="312"/>
      <c r="B183" s="313"/>
      <c r="C183" s="177"/>
      <c r="D183" s="165" t="s">
        <v>165</v>
      </c>
      <c r="E183" s="169"/>
      <c r="F183" s="169"/>
      <c r="G183" s="169"/>
      <c r="H183" s="297"/>
      <c r="I183" s="298"/>
      <c r="J183" s="298"/>
      <c r="K183" s="298"/>
      <c r="L183" s="298"/>
      <c r="M183" s="298"/>
      <c r="N183" s="298"/>
      <c r="O183" s="299"/>
      <c r="P183" s="170"/>
      <c r="Q183" s="170"/>
      <c r="R183" s="170"/>
      <c r="S183" s="170"/>
      <c r="T183" s="170"/>
    </row>
    <row r="184" spans="1:20" ht="49.5" customHeight="1">
      <c r="A184" s="312"/>
      <c r="B184" s="313"/>
      <c r="C184" s="168"/>
      <c r="D184" s="165" t="s">
        <v>656</v>
      </c>
      <c r="E184" s="169"/>
      <c r="F184" s="169"/>
      <c r="G184" s="169"/>
      <c r="H184" s="297"/>
      <c r="I184" s="298"/>
      <c r="J184" s="298"/>
      <c r="K184" s="298"/>
      <c r="L184" s="298"/>
      <c r="M184" s="298"/>
      <c r="N184" s="298"/>
      <c r="O184" s="299"/>
      <c r="P184" s="170"/>
      <c r="Q184" s="170"/>
      <c r="R184" s="170"/>
      <c r="S184" s="170"/>
      <c r="T184" s="170"/>
    </row>
    <row r="185" spans="1:20" ht="57.75" customHeight="1">
      <c r="A185" s="312"/>
      <c r="B185" s="313"/>
      <c r="C185" s="168"/>
      <c r="D185" s="165" t="s">
        <v>73</v>
      </c>
      <c r="E185" s="169"/>
      <c r="F185" s="169"/>
      <c r="G185" s="169"/>
      <c r="H185" s="297"/>
      <c r="I185" s="298"/>
      <c r="J185" s="298"/>
      <c r="K185" s="298"/>
      <c r="L185" s="298"/>
      <c r="M185" s="298"/>
      <c r="N185" s="298"/>
      <c r="O185" s="299"/>
      <c r="P185" s="170"/>
      <c r="Q185" s="170"/>
      <c r="R185" s="170"/>
      <c r="S185" s="170"/>
      <c r="T185" s="170"/>
    </row>
    <row r="186" spans="1:20" ht="49.5" customHeight="1" thickBot="1">
      <c r="A186" s="314"/>
      <c r="B186" s="315"/>
      <c r="C186" s="171"/>
      <c r="D186" s="172" t="s">
        <v>288</v>
      </c>
      <c r="E186" s="173"/>
      <c r="F186" s="173"/>
      <c r="G186" s="173"/>
      <c r="H186" s="316"/>
      <c r="I186" s="317"/>
      <c r="J186" s="317"/>
      <c r="K186" s="317"/>
      <c r="L186" s="317"/>
      <c r="M186" s="317"/>
      <c r="N186" s="317"/>
      <c r="O186" s="318"/>
      <c r="P186" s="174"/>
      <c r="Q186" s="174"/>
      <c r="R186" s="174"/>
      <c r="S186" s="174"/>
      <c r="T186" s="174"/>
    </row>
    <row r="187" spans="1:20" s="154" customFormat="1" ht="6.75" customHeight="1" thickBot="1" thickTop="1">
      <c r="A187" s="319"/>
      <c r="B187" s="320"/>
      <c r="C187" s="320"/>
      <c r="D187" s="320"/>
      <c r="E187" s="320"/>
      <c r="F187" s="320"/>
      <c r="G187" s="320"/>
      <c r="H187" s="320"/>
      <c r="I187" s="320"/>
      <c r="J187" s="320"/>
      <c r="K187" s="320"/>
      <c r="L187" s="320"/>
      <c r="M187" s="320"/>
      <c r="N187" s="320"/>
      <c r="O187" s="320"/>
      <c r="P187" s="320"/>
      <c r="Q187" s="320"/>
      <c r="R187" s="320"/>
      <c r="S187" s="320"/>
      <c r="T187" s="321"/>
    </row>
    <row r="188" spans="1:20" ht="49.5" customHeight="1" thickTop="1">
      <c r="A188" s="310" t="s">
        <v>45</v>
      </c>
      <c r="B188" s="311"/>
      <c r="C188" s="164"/>
      <c r="D188" s="165" t="s">
        <v>71</v>
      </c>
      <c r="E188" s="166"/>
      <c r="F188" s="166"/>
      <c r="G188" s="166"/>
      <c r="H188" s="294"/>
      <c r="I188" s="295"/>
      <c r="J188" s="295"/>
      <c r="K188" s="295"/>
      <c r="L188" s="295"/>
      <c r="M188" s="295"/>
      <c r="N188" s="295"/>
      <c r="O188" s="296"/>
      <c r="P188" s="167"/>
      <c r="Q188" s="167"/>
      <c r="R188" s="167"/>
      <c r="S188" s="167"/>
      <c r="T188" s="167"/>
    </row>
    <row r="189" spans="1:20" ht="49.5" customHeight="1">
      <c r="A189" s="322"/>
      <c r="B189" s="313"/>
      <c r="C189" s="179"/>
      <c r="D189" s="165" t="s">
        <v>72</v>
      </c>
      <c r="E189" s="169"/>
      <c r="F189" s="169"/>
      <c r="G189" s="169"/>
      <c r="H189" s="297"/>
      <c r="I189" s="298"/>
      <c r="J189" s="298"/>
      <c r="K189" s="298"/>
      <c r="L189" s="298"/>
      <c r="M189" s="298"/>
      <c r="N189" s="298"/>
      <c r="O189" s="299"/>
      <c r="P189" s="170"/>
      <c r="Q189" s="170"/>
      <c r="R189" s="170"/>
      <c r="S189" s="170"/>
      <c r="T189" s="170"/>
    </row>
    <row r="190" spans="1:20" ht="49.5" customHeight="1" thickBot="1">
      <c r="A190" s="314"/>
      <c r="B190" s="315"/>
      <c r="C190" s="171"/>
      <c r="D190" s="172" t="s">
        <v>288</v>
      </c>
      <c r="E190" s="173"/>
      <c r="F190" s="173"/>
      <c r="G190" s="173"/>
      <c r="H190" s="316"/>
      <c r="I190" s="317"/>
      <c r="J190" s="317"/>
      <c r="K190" s="317"/>
      <c r="L190" s="317"/>
      <c r="M190" s="317"/>
      <c r="N190" s="317"/>
      <c r="O190" s="318"/>
      <c r="P190" s="174"/>
      <c r="Q190" s="174"/>
      <c r="R190" s="174"/>
      <c r="S190" s="174"/>
      <c r="T190" s="174"/>
    </row>
    <row r="191" spans="1:20" s="154" customFormat="1" ht="6.75" customHeight="1" thickBot="1" thickTop="1">
      <c r="A191" s="319"/>
      <c r="B191" s="320"/>
      <c r="C191" s="320"/>
      <c r="D191" s="320"/>
      <c r="E191" s="320"/>
      <c r="F191" s="320"/>
      <c r="G191" s="320"/>
      <c r="H191" s="320"/>
      <c r="I191" s="320"/>
      <c r="J191" s="320"/>
      <c r="K191" s="320"/>
      <c r="L191" s="320"/>
      <c r="M191" s="320"/>
      <c r="N191" s="320"/>
      <c r="O191" s="320"/>
      <c r="P191" s="320"/>
      <c r="Q191" s="320"/>
      <c r="R191" s="320"/>
      <c r="S191" s="320"/>
      <c r="T191" s="321"/>
    </row>
    <row r="192" spans="1:20" ht="49.5" customHeight="1" thickTop="1">
      <c r="A192" s="310" t="s">
        <v>46</v>
      </c>
      <c r="B192" s="311"/>
      <c r="C192" s="186"/>
      <c r="D192" s="165" t="s">
        <v>166</v>
      </c>
      <c r="E192" s="166"/>
      <c r="F192" s="166"/>
      <c r="G192" s="166"/>
      <c r="H192" s="294"/>
      <c r="I192" s="295"/>
      <c r="J192" s="295"/>
      <c r="K192" s="295"/>
      <c r="L192" s="295"/>
      <c r="M192" s="295"/>
      <c r="N192" s="295"/>
      <c r="O192" s="296"/>
      <c r="P192" s="167"/>
      <c r="Q192" s="167"/>
      <c r="R192" s="167"/>
      <c r="S192" s="167"/>
      <c r="T192" s="167"/>
    </row>
    <row r="193" spans="1:20" ht="49.5" customHeight="1">
      <c r="A193" s="322"/>
      <c r="B193" s="313"/>
      <c r="C193" s="177"/>
      <c r="D193" s="165" t="s">
        <v>271</v>
      </c>
      <c r="E193" s="169"/>
      <c r="F193" s="169"/>
      <c r="G193" s="169"/>
      <c r="H193" s="297"/>
      <c r="I193" s="298"/>
      <c r="J193" s="298"/>
      <c r="K193" s="298"/>
      <c r="L193" s="298"/>
      <c r="M193" s="298"/>
      <c r="N193" s="298"/>
      <c r="O193" s="299"/>
      <c r="P193" s="170"/>
      <c r="Q193" s="170"/>
      <c r="R193" s="170"/>
      <c r="S193" s="170"/>
      <c r="T193" s="170"/>
    </row>
    <row r="194" spans="1:20" ht="49.5" customHeight="1">
      <c r="A194" s="322"/>
      <c r="B194" s="313"/>
      <c r="C194" s="179"/>
      <c r="D194" s="165" t="s">
        <v>272</v>
      </c>
      <c r="E194" s="169"/>
      <c r="F194" s="169"/>
      <c r="G194" s="169"/>
      <c r="H194" s="297"/>
      <c r="I194" s="298"/>
      <c r="J194" s="298"/>
      <c r="K194" s="298"/>
      <c r="L194" s="298"/>
      <c r="M194" s="298"/>
      <c r="N194" s="298"/>
      <c r="O194" s="299"/>
      <c r="P194" s="170"/>
      <c r="Q194" s="170"/>
      <c r="R194" s="170"/>
      <c r="S194" s="170"/>
      <c r="T194" s="170"/>
    </row>
    <row r="195" spans="1:20" ht="49.5" customHeight="1" thickBot="1">
      <c r="A195" s="314"/>
      <c r="B195" s="315"/>
      <c r="C195" s="171"/>
      <c r="D195" s="172" t="s">
        <v>288</v>
      </c>
      <c r="E195" s="173"/>
      <c r="F195" s="173"/>
      <c r="G195" s="173"/>
      <c r="H195" s="316"/>
      <c r="I195" s="317"/>
      <c r="J195" s="317"/>
      <c r="K195" s="317"/>
      <c r="L195" s="317"/>
      <c r="M195" s="317"/>
      <c r="N195" s="317"/>
      <c r="O195" s="318"/>
      <c r="P195" s="174"/>
      <c r="Q195" s="174"/>
      <c r="R195" s="174"/>
      <c r="S195" s="174"/>
      <c r="T195" s="174"/>
    </row>
    <row r="196" spans="1:20" s="154" customFormat="1" ht="6.75" customHeight="1" thickBot="1" thickTop="1">
      <c r="A196" s="319"/>
      <c r="B196" s="320"/>
      <c r="C196" s="320"/>
      <c r="D196" s="320"/>
      <c r="E196" s="320"/>
      <c r="F196" s="320"/>
      <c r="G196" s="320"/>
      <c r="H196" s="320"/>
      <c r="I196" s="320"/>
      <c r="J196" s="320"/>
      <c r="K196" s="320"/>
      <c r="L196" s="320"/>
      <c r="M196" s="320"/>
      <c r="N196" s="320"/>
      <c r="O196" s="320"/>
      <c r="P196" s="320"/>
      <c r="Q196" s="320"/>
      <c r="R196" s="320"/>
      <c r="S196" s="320"/>
      <c r="T196" s="321"/>
    </row>
    <row r="197" spans="1:23" s="176" customFormat="1" ht="24.75" customHeight="1" thickBot="1" thickTop="1">
      <c r="A197" s="323" t="s">
        <v>101</v>
      </c>
      <c r="B197" s="324"/>
      <c r="C197" s="324"/>
      <c r="D197" s="324"/>
      <c r="E197" s="37">
        <f>COUNTIF('隠しシート（記入不要）'!BE$3:BL$3,"１")</f>
        <v>0</v>
      </c>
      <c r="F197" s="37">
        <f>COUNTIF('隠しシート（記入不要）'!BE$3:BL$3,"2")</f>
        <v>0</v>
      </c>
      <c r="G197" s="37">
        <f>COUNTIF('隠しシート（記入不要）'!BE$3:BL$3,"3")</f>
        <v>0</v>
      </c>
      <c r="H197" s="2"/>
      <c r="I197" s="2"/>
      <c r="J197" s="3"/>
      <c r="K197" s="3"/>
      <c r="L197" s="3"/>
      <c r="M197" s="3"/>
      <c r="N197" s="3"/>
      <c r="O197" s="3"/>
      <c r="P197" s="4"/>
      <c r="Q197" s="4"/>
      <c r="R197" s="4"/>
      <c r="S197" s="4"/>
      <c r="T197" s="1"/>
      <c r="U197" s="175"/>
      <c r="V197" s="175"/>
      <c r="W197" s="175"/>
    </row>
    <row r="198" spans="1:23" s="176" customFormat="1" ht="24.75" customHeight="1" thickBot="1" thickTop="1">
      <c r="A198" s="323" t="s">
        <v>367</v>
      </c>
      <c r="B198" s="324"/>
      <c r="C198" s="324"/>
      <c r="D198" s="324"/>
      <c r="E198" s="37">
        <f>COUNTIF('隠しシート（記入不要）'!Y$3:BL$3,"１")</f>
        <v>0</v>
      </c>
      <c r="F198" s="37">
        <f>COUNTIF('隠しシート（記入不要）'!Y$3:BL$3,"2")</f>
        <v>0</v>
      </c>
      <c r="G198" s="37">
        <f>COUNTIF('隠しシート（記入不要）'!Y$3:BL$3,"3")</f>
        <v>0</v>
      </c>
      <c r="H198" s="2"/>
      <c r="I198" s="2"/>
      <c r="J198" s="3"/>
      <c r="K198" s="3"/>
      <c r="L198" s="3"/>
      <c r="M198" s="3"/>
      <c r="N198" s="3"/>
      <c r="O198" s="3"/>
      <c r="P198" s="4"/>
      <c r="Q198" s="4"/>
      <c r="R198" s="4"/>
      <c r="S198" s="4"/>
      <c r="T198" s="1"/>
      <c r="U198" s="175"/>
      <c r="V198" s="175"/>
      <c r="W198" s="175"/>
    </row>
    <row r="199" spans="1:20" ht="24.75" customHeight="1" thickBot="1" thickTop="1">
      <c r="A199" s="163"/>
      <c r="B199" s="332" t="s">
        <v>383</v>
      </c>
      <c r="C199" s="333"/>
      <c r="D199" s="333"/>
      <c r="E199" s="333"/>
      <c r="F199" s="333"/>
      <c r="G199" s="333"/>
      <c r="H199" s="333"/>
      <c r="I199" s="333"/>
      <c r="J199" s="333"/>
      <c r="K199" s="333"/>
      <c r="L199" s="333"/>
      <c r="M199" s="333"/>
      <c r="N199" s="333"/>
      <c r="O199" s="333"/>
      <c r="P199" s="333"/>
      <c r="Q199" s="333"/>
      <c r="R199" s="333"/>
      <c r="S199" s="333"/>
      <c r="T199" s="334"/>
    </row>
    <row r="200" spans="1:20" s="154" customFormat="1" ht="6.75" customHeight="1" thickBot="1" thickTop="1">
      <c r="A200" s="319"/>
      <c r="B200" s="320"/>
      <c r="C200" s="320"/>
      <c r="D200" s="320"/>
      <c r="E200" s="320"/>
      <c r="F200" s="320"/>
      <c r="G200" s="320"/>
      <c r="H200" s="320"/>
      <c r="I200" s="320"/>
      <c r="J200" s="320"/>
      <c r="K200" s="320"/>
      <c r="L200" s="320"/>
      <c r="M200" s="320"/>
      <c r="N200" s="320"/>
      <c r="O200" s="320"/>
      <c r="P200" s="320"/>
      <c r="Q200" s="320"/>
      <c r="R200" s="320"/>
      <c r="S200" s="320"/>
      <c r="T200" s="321"/>
    </row>
    <row r="201" spans="1:20" ht="49.5" customHeight="1" thickTop="1">
      <c r="A201" s="310" t="s">
        <v>60</v>
      </c>
      <c r="B201" s="355"/>
      <c r="C201" s="164"/>
      <c r="D201" s="165" t="s">
        <v>657</v>
      </c>
      <c r="E201" s="166"/>
      <c r="F201" s="166"/>
      <c r="G201" s="166"/>
      <c r="H201" s="294"/>
      <c r="I201" s="295"/>
      <c r="J201" s="295"/>
      <c r="K201" s="295"/>
      <c r="L201" s="295"/>
      <c r="M201" s="295"/>
      <c r="N201" s="295"/>
      <c r="O201" s="296"/>
      <c r="P201" s="167"/>
      <c r="Q201" s="167"/>
      <c r="R201" s="167"/>
      <c r="S201" s="167"/>
      <c r="T201" s="167"/>
    </row>
    <row r="202" spans="1:20" ht="49.5" customHeight="1">
      <c r="A202" s="322"/>
      <c r="B202" s="356"/>
      <c r="C202" s="179"/>
      <c r="D202" s="165" t="s">
        <v>74</v>
      </c>
      <c r="E202" s="169"/>
      <c r="F202" s="169"/>
      <c r="G202" s="169"/>
      <c r="H202" s="297"/>
      <c r="I202" s="298"/>
      <c r="J202" s="298"/>
      <c r="K202" s="298"/>
      <c r="L202" s="298"/>
      <c r="M202" s="298"/>
      <c r="N202" s="298"/>
      <c r="O202" s="299"/>
      <c r="P202" s="170"/>
      <c r="Q202" s="170"/>
      <c r="R202" s="170"/>
      <c r="S202" s="170"/>
      <c r="T202" s="170"/>
    </row>
    <row r="203" spans="1:20" ht="49.5" customHeight="1" thickBot="1">
      <c r="A203" s="357"/>
      <c r="B203" s="358"/>
      <c r="C203" s="171"/>
      <c r="D203" s="172" t="s">
        <v>288</v>
      </c>
      <c r="E203" s="173"/>
      <c r="F203" s="173"/>
      <c r="G203" s="173"/>
      <c r="H203" s="316"/>
      <c r="I203" s="317"/>
      <c r="J203" s="317"/>
      <c r="K203" s="317"/>
      <c r="L203" s="317"/>
      <c r="M203" s="317"/>
      <c r="N203" s="317"/>
      <c r="O203" s="318"/>
      <c r="P203" s="174"/>
      <c r="Q203" s="174"/>
      <c r="R203" s="174"/>
      <c r="S203" s="174"/>
      <c r="T203" s="174"/>
    </row>
    <row r="204" spans="1:20" s="154" customFormat="1" ht="6.75" customHeight="1" thickBot="1" thickTop="1">
      <c r="A204" s="319"/>
      <c r="B204" s="320"/>
      <c r="C204" s="320"/>
      <c r="D204" s="320"/>
      <c r="E204" s="320"/>
      <c r="F204" s="320"/>
      <c r="G204" s="320"/>
      <c r="H204" s="320"/>
      <c r="I204" s="320"/>
      <c r="J204" s="320"/>
      <c r="K204" s="320"/>
      <c r="L204" s="320"/>
      <c r="M204" s="320"/>
      <c r="N204" s="320"/>
      <c r="O204" s="320"/>
      <c r="P204" s="320"/>
      <c r="Q204" s="320"/>
      <c r="R204" s="320"/>
      <c r="S204" s="320"/>
      <c r="T204" s="321"/>
    </row>
    <row r="205" spans="1:20" ht="49.5" customHeight="1" thickTop="1">
      <c r="A205" s="310" t="s">
        <v>617</v>
      </c>
      <c r="B205" s="311"/>
      <c r="C205" s="164"/>
      <c r="D205" s="165" t="s">
        <v>273</v>
      </c>
      <c r="E205" s="166"/>
      <c r="F205" s="166"/>
      <c r="G205" s="166"/>
      <c r="H205" s="294"/>
      <c r="I205" s="295"/>
      <c r="J205" s="295"/>
      <c r="K205" s="295"/>
      <c r="L205" s="295"/>
      <c r="M205" s="295"/>
      <c r="N205" s="295"/>
      <c r="O205" s="296"/>
      <c r="P205" s="167"/>
      <c r="Q205" s="167"/>
      <c r="R205" s="167"/>
      <c r="S205" s="167"/>
      <c r="T205" s="167"/>
    </row>
    <row r="206" spans="1:20" ht="49.5" customHeight="1" thickBot="1">
      <c r="A206" s="314"/>
      <c r="B206" s="315"/>
      <c r="C206" s="171"/>
      <c r="D206" s="172" t="s">
        <v>288</v>
      </c>
      <c r="E206" s="173"/>
      <c r="F206" s="173"/>
      <c r="G206" s="173"/>
      <c r="H206" s="316"/>
      <c r="I206" s="317"/>
      <c r="J206" s="317"/>
      <c r="K206" s="317"/>
      <c r="L206" s="317"/>
      <c r="M206" s="317"/>
      <c r="N206" s="317"/>
      <c r="O206" s="318"/>
      <c r="P206" s="174"/>
      <c r="Q206" s="174"/>
      <c r="R206" s="174"/>
      <c r="S206" s="174"/>
      <c r="T206" s="174"/>
    </row>
    <row r="207" spans="1:20" s="154" customFormat="1" ht="6.75" customHeight="1" thickBot="1" thickTop="1">
      <c r="A207" s="319"/>
      <c r="B207" s="320"/>
      <c r="C207" s="320"/>
      <c r="D207" s="320"/>
      <c r="E207" s="320"/>
      <c r="F207" s="320"/>
      <c r="G207" s="320"/>
      <c r="H207" s="320"/>
      <c r="I207" s="320"/>
      <c r="J207" s="320"/>
      <c r="K207" s="320"/>
      <c r="L207" s="320"/>
      <c r="M207" s="320"/>
      <c r="N207" s="320"/>
      <c r="O207" s="320"/>
      <c r="P207" s="320"/>
      <c r="Q207" s="320"/>
      <c r="R207" s="320"/>
      <c r="S207" s="320"/>
      <c r="T207" s="321"/>
    </row>
    <row r="208" spans="1:20" ht="49.5" customHeight="1" thickTop="1">
      <c r="A208" s="310" t="s">
        <v>618</v>
      </c>
      <c r="B208" s="311"/>
      <c r="C208" s="164"/>
      <c r="D208" s="165" t="s">
        <v>75</v>
      </c>
      <c r="E208" s="166"/>
      <c r="F208" s="166"/>
      <c r="G208" s="166"/>
      <c r="H208" s="294"/>
      <c r="I208" s="295"/>
      <c r="J208" s="295"/>
      <c r="K208" s="295"/>
      <c r="L208" s="295"/>
      <c r="M208" s="295"/>
      <c r="N208" s="295"/>
      <c r="O208" s="296"/>
      <c r="P208" s="167"/>
      <c r="Q208" s="167"/>
      <c r="R208" s="167"/>
      <c r="S208" s="167"/>
      <c r="T208" s="167"/>
    </row>
    <row r="209" spans="1:20" ht="49.5" customHeight="1">
      <c r="A209" s="312"/>
      <c r="B209" s="313"/>
      <c r="C209" s="168"/>
      <c r="D209" s="165" t="s">
        <v>167</v>
      </c>
      <c r="E209" s="169"/>
      <c r="F209" s="169"/>
      <c r="G209" s="169"/>
      <c r="H209" s="297"/>
      <c r="I209" s="298"/>
      <c r="J209" s="298"/>
      <c r="K209" s="298"/>
      <c r="L209" s="298"/>
      <c r="M209" s="298"/>
      <c r="N209" s="298"/>
      <c r="O209" s="299"/>
      <c r="P209" s="170"/>
      <c r="Q209" s="170"/>
      <c r="R209" s="170"/>
      <c r="S209" s="170"/>
      <c r="T209" s="170"/>
    </row>
    <row r="210" spans="1:20" ht="49.5" customHeight="1" thickBot="1">
      <c r="A210" s="314"/>
      <c r="B210" s="315"/>
      <c r="C210" s="171"/>
      <c r="D210" s="172" t="s">
        <v>288</v>
      </c>
      <c r="E210" s="173"/>
      <c r="F210" s="173"/>
      <c r="G210" s="173"/>
      <c r="H210" s="316"/>
      <c r="I210" s="317"/>
      <c r="J210" s="317"/>
      <c r="K210" s="317"/>
      <c r="L210" s="317"/>
      <c r="M210" s="317"/>
      <c r="N210" s="317"/>
      <c r="O210" s="318"/>
      <c r="P210" s="174"/>
      <c r="Q210" s="174"/>
      <c r="R210" s="174"/>
      <c r="S210" s="174"/>
      <c r="T210" s="174"/>
    </row>
    <row r="211" spans="1:20" s="154" customFormat="1" ht="6.75" customHeight="1" thickBot="1" thickTop="1">
      <c r="A211" s="319"/>
      <c r="B211" s="320"/>
      <c r="C211" s="320"/>
      <c r="D211" s="320"/>
      <c r="E211" s="320"/>
      <c r="F211" s="320"/>
      <c r="G211" s="320"/>
      <c r="H211" s="320"/>
      <c r="I211" s="320"/>
      <c r="J211" s="320"/>
      <c r="K211" s="320"/>
      <c r="L211" s="320"/>
      <c r="M211" s="320"/>
      <c r="N211" s="320"/>
      <c r="O211" s="320"/>
      <c r="P211" s="320"/>
      <c r="Q211" s="320"/>
      <c r="R211" s="320"/>
      <c r="S211" s="320"/>
      <c r="T211" s="321"/>
    </row>
    <row r="212" spans="1:20" ht="56.25" customHeight="1" thickTop="1">
      <c r="A212" s="310" t="s">
        <v>619</v>
      </c>
      <c r="B212" s="311"/>
      <c r="C212" s="164"/>
      <c r="D212" s="165" t="s">
        <v>168</v>
      </c>
      <c r="E212" s="166"/>
      <c r="F212" s="166"/>
      <c r="G212" s="166"/>
      <c r="H212" s="294"/>
      <c r="I212" s="295"/>
      <c r="J212" s="295"/>
      <c r="K212" s="295"/>
      <c r="L212" s="295"/>
      <c r="M212" s="295"/>
      <c r="N212" s="295"/>
      <c r="O212" s="296"/>
      <c r="P212" s="167"/>
      <c r="Q212" s="167"/>
      <c r="R212" s="167"/>
      <c r="S212" s="167"/>
      <c r="T212" s="167"/>
    </row>
    <row r="213" spans="1:20" ht="56.25" customHeight="1">
      <c r="A213" s="322"/>
      <c r="B213" s="313"/>
      <c r="C213" s="179"/>
      <c r="D213" s="185" t="s">
        <v>330</v>
      </c>
      <c r="E213" s="169"/>
      <c r="F213" s="169"/>
      <c r="G213" s="169"/>
      <c r="H213" s="297"/>
      <c r="I213" s="298"/>
      <c r="J213" s="298"/>
      <c r="K213" s="298"/>
      <c r="L213" s="298"/>
      <c r="M213" s="298"/>
      <c r="N213" s="298"/>
      <c r="O213" s="299"/>
      <c r="P213" s="170"/>
      <c r="Q213" s="170"/>
      <c r="R213" s="170"/>
      <c r="S213" s="170"/>
      <c r="T213" s="170"/>
    </row>
    <row r="214" spans="1:20" ht="49.5" customHeight="1" thickBot="1">
      <c r="A214" s="314"/>
      <c r="B214" s="315"/>
      <c r="C214" s="171"/>
      <c r="D214" s="172" t="s">
        <v>288</v>
      </c>
      <c r="E214" s="173"/>
      <c r="F214" s="173"/>
      <c r="G214" s="173"/>
      <c r="H214" s="316"/>
      <c r="I214" s="317"/>
      <c r="J214" s="317"/>
      <c r="K214" s="317"/>
      <c r="L214" s="317"/>
      <c r="M214" s="317"/>
      <c r="N214" s="317"/>
      <c r="O214" s="318"/>
      <c r="P214" s="174"/>
      <c r="Q214" s="174"/>
      <c r="R214" s="174"/>
      <c r="S214" s="174"/>
      <c r="T214" s="174"/>
    </row>
    <row r="215" spans="1:20" s="154" customFormat="1" ht="6.75" customHeight="1" thickBot="1" thickTop="1">
      <c r="A215" s="319"/>
      <c r="B215" s="320"/>
      <c r="C215" s="320"/>
      <c r="D215" s="320"/>
      <c r="E215" s="320"/>
      <c r="F215" s="320"/>
      <c r="G215" s="320"/>
      <c r="H215" s="320"/>
      <c r="I215" s="320"/>
      <c r="J215" s="320"/>
      <c r="K215" s="320"/>
      <c r="L215" s="320"/>
      <c r="M215" s="320"/>
      <c r="N215" s="320"/>
      <c r="O215" s="320"/>
      <c r="P215" s="320"/>
      <c r="Q215" s="320"/>
      <c r="R215" s="320"/>
      <c r="S215" s="320"/>
      <c r="T215" s="321"/>
    </row>
    <row r="216" spans="1:20" ht="49.5" customHeight="1" thickTop="1">
      <c r="A216" s="310" t="s">
        <v>620</v>
      </c>
      <c r="B216" s="311"/>
      <c r="C216" s="186"/>
      <c r="D216" s="178" t="s">
        <v>312</v>
      </c>
      <c r="E216" s="166"/>
      <c r="F216" s="166"/>
      <c r="G216" s="166"/>
      <c r="H216" s="294"/>
      <c r="I216" s="295"/>
      <c r="J216" s="295"/>
      <c r="K216" s="295"/>
      <c r="L216" s="295"/>
      <c r="M216" s="295"/>
      <c r="N216" s="295"/>
      <c r="O216" s="296"/>
      <c r="P216" s="167"/>
      <c r="Q216" s="167"/>
      <c r="R216" s="167"/>
      <c r="S216" s="167"/>
      <c r="T216" s="167"/>
    </row>
    <row r="217" spans="1:20" ht="49.5" customHeight="1" thickBot="1">
      <c r="A217" s="314"/>
      <c r="B217" s="315"/>
      <c r="C217" s="171"/>
      <c r="D217" s="187" t="s">
        <v>288</v>
      </c>
      <c r="E217" s="173"/>
      <c r="F217" s="173"/>
      <c r="G217" s="173"/>
      <c r="H217" s="316"/>
      <c r="I217" s="317"/>
      <c r="J217" s="317"/>
      <c r="K217" s="317"/>
      <c r="L217" s="317"/>
      <c r="M217" s="317"/>
      <c r="N217" s="317"/>
      <c r="O217" s="318"/>
      <c r="P217" s="174"/>
      <c r="Q217" s="174"/>
      <c r="R217" s="174"/>
      <c r="S217" s="174"/>
      <c r="T217" s="174"/>
    </row>
    <row r="218" spans="1:20" s="154" customFormat="1" ht="6.75" customHeight="1" thickBot="1" thickTop="1">
      <c r="A218" s="319"/>
      <c r="B218" s="320"/>
      <c r="C218" s="320"/>
      <c r="D218" s="320"/>
      <c r="E218" s="320"/>
      <c r="F218" s="320"/>
      <c r="G218" s="320"/>
      <c r="H218" s="320"/>
      <c r="I218" s="320"/>
      <c r="J218" s="320"/>
      <c r="K218" s="320"/>
      <c r="L218" s="320"/>
      <c r="M218" s="320"/>
      <c r="N218" s="320"/>
      <c r="O218" s="320"/>
      <c r="P218" s="320"/>
      <c r="Q218" s="320"/>
      <c r="R218" s="320"/>
      <c r="S218" s="320"/>
      <c r="T218" s="321"/>
    </row>
    <row r="219" spans="1:20" ht="49.5" customHeight="1" thickTop="1">
      <c r="A219" s="310" t="s">
        <v>621</v>
      </c>
      <c r="B219" s="311"/>
      <c r="C219" s="186"/>
      <c r="D219" s="165" t="s">
        <v>76</v>
      </c>
      <c r="E219" s="166"/>
      <c r="F219" s="166"/>
      <c r="G219" s="166"/>
      <c r="H219" s="294"/>
      <c r="I219" s="295"/>
      <c r="J219" s="295"/>
      <c r="K219" s="295"/>
      <c r="L219" s="295"/>
      <c r="M219" s="295"/>
      <c r="N219" s="295"/>
      <c r="O219" s="296"/>
      <c r="P219" s="167"/>
      <c r="Q219" s="167"/>
      <c r="R219" s="167"/>
      <c r="S219" s="167"/>
      <c r="T219" s="167"/>
    </row>
    <row r="220" spans="1:20" ht="49.5" customHeight="1">
      <c r="A220" s="322"/>
      <c r="B220" s="313"/>
      <c r="C220" s="177"/>
      <c r="D220" s="165" t="s">
        <v>77</v>
      </c>
      <c r="E220" s="169"/>
      <c r="F220" s="169"/>
      <c r="G220" s="169"/>
      <c r="H220" s="297"/>
      <c r="I220" s="298"/>
      <c r="J220" s="298"/>
      <c r="K220" s="298"/>
      <c r="L220" s="298"/>
      <c r="M220" s="298"/>
      <c r="N220" s="298"/>
      <c r="O220" s="299"/>
      <c r="P220" s="170"/>
      <c r="Q220" s="170"/>
      <c r="R220" s="170"/>
      <c r="S220" s="170"/>
      <c r="T220" s="170"/>
    </row>
    <row r="221" spans="1:20" ht="49.5" customHeight="1">
      <c r="A221" s="322"/>
      <c r="B221" s="313"/>
      <c r="C221" s="177"/>
      <c r="D221" s="165" t="s">
        <v>598</v>
      </c>
      <c r="E221" s="169"/>
      <c r="F221" s="169"/>
      <c r="G221" s="169"/>
      <c r="H221" s="297"/>
      <c r="I221" s="298"/>
      <c r="J221" s="298"/>
      <c r="K221" s="298"/>
      <c r="L221" s="298"/>
      <c r="M221" s="298"/>
      <c r="N221" s="298"/>
      <c r="O221" s="299"/>
      <c r="P221" s="170"/>
      <c r="Q221" s="170"/>
      <c r="R221" s="170"/>
      <c r="S221" s="170"/>
      <c r="T221" s="170"/>
    </row>
    <row r="222" spans="1:20" ht="49.5" customHeight="1" thickBot="1">
      <c r="A222" s="314"/>
      <c r="B222" s="315"/>
      <c r="C222" s="188"/>
      <c r="D222" s="187" t="s">
        <v>288</v>
      </c>
      <c r="E222" s="173"/>
      <c r="F222" s="173"/>
      <c r="G222" s="173"/>
      <c r="H222" s="316"/>
      <c r="I222" s="317"/>
      <c r="J222" s="317"/>
      <c r="K222" s="317"/>
      <c r="L222" s="317"/>
      <c r="M222" s="317"/>
      <c r="N222" s="317"/>
      <c r="O222" s="318"/>
      <c r="P222" s="174"/>
      <c r="Q222" s="174"/>
      <c r="R222" s="174"/>
      <c r="S222" s="174"/>
      <c r="T222" s="174"/>
    </row>
    <row r="223" spans="1:20" s="154" customFormat="1" ht="6.75" customHeight="1" thickBot="1" thickTop="1">
      <c r="A223" s="319"/>
      <c r="B223" s="320"/>
      <c r="C223" s="320"/>
      <c r="D223" s="320"/>
      <c r="E223" s="320"/>
      <c r="F223" s="320"/>
      <c r="G223" s="320"/>
      <c r="H223" s="320"/>
      <c r="I223" s="320"/>
      <c r="J223" s="320"/>
      <c r="K223" s="320"/>
      <c r="L223" s="320"/>
      <c r="M223" s="320"/>
      <c r="N223" s="320"/>
      <c r="O223" s="320"/>
      <c r="P223" s="320"/>
      <c r="Q223" s="320"/>
      <c r="R223" s="320"/>
      <c r="S223" s="320"/>
      <c r="T223" s="321"/>
    </row>
    <row r="224" spans="1:20" ht="56.25" customHeight="1" thickTop="1">
      <c r="A224" s="310" t="s">
        <v>622</v>
      </c>
      <c r="B224" s="311"/>
      <c r="C224" s="186"/>
      <c r="D224" s="178" t="s">
        <v>599</v>
      </c>
      <c r="E224" s="166"/>
      <c r="F224" s="166"/>
      <c r="G224" s="166"/>
      <c r="H224" s="294"/>
      <c r="I224" s="295"/>
      <c r="J224" s="295"/>
      <c r="K224" s="295"/>
      <c r="L224" s="295"/>
      <c r="M224" s="295"/>
      <c r="N224" s="295"/>
      <c r="O224" s="296"/>
      <c r="P224" s="167"/>
      <c r="Q224" s="167"/>
      <c r="R224" s="167"/>
      <c r="S224" s="167"/>
      <c r="T224" s="167"/>
    </row>
    <row r="225" spans="1:20" ht="49.5" customHeight="1" thickBot="1">
      <c r="A225" s="314"/>
      <c r="B225" s="315"/>
      <c r="C225" s="171"/>
      <c r="D225" s="187" t="s">
        <v>288</v>
      </c>
      <c r="E225" s="173"/>
      <c r="F225" s="173"/>
      <c r="G225" s="173"/>
      <c r="H225" s="316"/>
      <c r="I225" s="317"/>
      <c r="J225" s="317"/>
      <c r="K225" s="317"/>
      <c r="L225" s="317"/>
      <c r="M225" s="317"/>
      <c r="N225" s="317"/>
      <c r="O225" s="318"/>
      <c r="P225" s="174"/>
      <c r="Q225" s="174"/>
      <c r="R225" s="174"/>
      <c r="S225" s="174"/>
      <c r="T225" s="174"/>
    </row>
    <row r="226" spans="1:20" s="154" customFormat="1" ht="6.75" customHeight="1" thickBot="1" thickTop="1">
      <c r="A226" s="7"/>
      <c r="B226" s="8"/>
      <c r="C226" s="8"/>
      <c r="D226" s="8"/>
      <c r="E226" s="8"/>
      <c r="F226" s="8"/>
      <c r="G226" s="8"/>
      <c r="H226" s="8"/>
      <c r="I226" s="8"/>
      <c r="J226" s="8"/>
      <c r="K226" s="8"/>
      <c r="L226" s="8"/>
      <c r="M226" s="8"/>
      <c r="N226" s="8"/>
      <c r="O226" s="8"/>
      <c r="P226" s="8"/>
      <c r="Q226" s="8"/>
      <c r="R226" s="8"/>
      <c r="S226" s="8"/>
      <c r="T226" s="9"/>
    </row>
    <row r="227" spans="1:23" s="176" customFormat="1" ht="24.75" customHeight="1" thickBot="1" thickTop="1">
      <c r="A227" s="323" t="s">
        <v>84</v>
      </c>
      <c r="B227" s="324"/>
      <c r="C227" s="324"/>
      <c r="D227" s="324"/>
      <c r="E227" s="37">
        <f>COUNTIF('隠しシート（記入不要）'!BM$3:BZ$3,"１")</f>
        <v>0</v>
      </c>
      <c r="F227" s="37">
        <f>COUNTIF('隠しシート（記入不要）'!BM$3:BZ$3,"2")</f>
        <v>0</v>
      </c>
      <c r="G227" s="37">
        <f>COUNTIF('隠しシート（記入不要）'!BM$3:BZ$3,"3")</f>
        <v>0</v>
      </c>
      <c r="H227" s="2"/>
      <c r="I227" s="2"/>
      <c r="J227" s="3"/>
      <c r="K227" s="3"/>
      <c r="L227" s="3"/>
      <c r="M227" s="3"/>
      <c r="N227" s="3"/>
      <c r="O227" s="3"/>
      <c r="P227" s="4"/>
      <c r="Q227" s="4"/>
      <c r="R227" s="4"/>
      <c r="S227" s="4"/>
      <c r="T227" s="1"/>
      <c r="U227" s="175"/>
      <c r="V227" s="175"/>
      <c r="W227" s="175"/>
    </row>
    <row r="228" spans="1:20" ht="24.75" customHeight="1" thickBot="1" thickTop="1">
      <c r="A228" s="163"/>
      <c r="B228" s="332" t="s">
        <v>391</v>
      </c>
      <c r="C228" s="333"/>
      <c r="D228" s="333"/>
      <c r="E228" s="333"/>
      <c r="F228" s="333"/>
      <c r="G228" s="333"/>
      <c r="H228" s="333"/>
      <c r="I228" s="333"/>
      <c r="J228" s="333"/>
      <c r="K228" s="333"/>
      <c r="L228" s="333"/>
      <c r="M228" s="333"/>
      <c r="N228" s="333"/>
      <c r="O228" s="333"/>
      <c r="P228" s="333"/>
      <c r="Q228" s="333"/>
      <c r="R228" s="333"/>
      <c r="S228" s="333"/>
      <c r="T228" s="334"/>
    </row>
    <row r="229" spans="1:20" s="154" customFormat="1" ht="6.75" customHeight="1" thickBot="1" thickTop="1">
      <c r="A229" s="319"/>
      <c r="B229" s="320"/>
      <c r="C229" s="320"/>
      <c r="D229" s="320"/>
      <c r="E229" s="320"/>
      <c r="F229" s="320"/>
      <c r="G229" s="320"/>
      <c r="H229" s="320"/>
      <c r="I229" s="320"/>
      <c r="J229" s="320"/>
      <c r="K229" s="320"/>
      <c r="L229" s="320"/>
      <c r="M229" s="320"/>
      <c r="N229" s="320"/>
      <c r="O229" s="320"/>
      <c r="P229" s="320"/>
      <c r="Q229" s="320"/>
      <c r="R229" s="320"/>
      <c r="S229" s="320"/>
      <c r="T229" s="321"/>
    </row>
    <row r="230" spans="1:20" ht="67.5" customHeight="1" thickTop="1">
      <c r="A230" s="310" t="s">
        <v>412</v>
      </c>
      <c r="B230" s="311"/>
      <c r="C230" s="186"/>
      <c r="D230" s="165" t="s">
        <v>658</v>
      </c>
      <c r="E230" s="166"/>
      <c r="F230" s="166"/>
      <c r="G230" s="166"/>
      <c r="H230" s="294"/>
      <c r="I230" s="295"/>
      <c r="J230" s="295"/>
      <c r="K230" s="295"/>
      <c r="L230" s="295"/>
      <c r="M230" s="295"/>
      <c r="N230" s="295"/>
      <c r="O230" s="296"/>
      <c r="P230" s="167"/>
      <c r="Q230" s="167"/>
      <c r="R230" s="167"/>
      <c r="S230" s="167"/>
      <c r="T230" s="167"/>
    </row>
    <row r="231" spans="1:20" ht="49.5" customHeight="1">
      <c r="A231" s="312"/>
      <c r="B231" s="313"/>
      <c r="C231" s="177"/>
      <c r="D231" s="165" t="s">
        <v>78</v>
      </c>
      <c r="E231" s="169"/>
      <c r="F231" s="169"/>
      <c r="G231" s="169"/>
      <c r="H231" s="297"/>
      <c r="I231" s="298"/>
      <c r="J231" s="298"/>
      <c r="K231" s="298"/>
      <c r="L231" s="298"/>
      <c r="M231" s="298"/>
      <c r="N231" s="298"/>
      <c r="O231" s="299"/>
      <c r="P231" s="170"/>
      <c r="Q231" s="170"/>
      <c r="R231" s="170"/>
      <c r="S231" s="170"/>
      <c r="T231" s="170"/>
    </row>
    <row r="232" spans="1:20" ht="49.5" customHeight="1">
      <c r="A232" s="312"/>
      <c r="B232" s="313"/>
      <c r="C232" s="179"/>
      <c r="D232" s="165" t="s">
        <v>79</v>
      </c>
      <c r="E232" s="169"/>
      <c r="F232" s="169"/>
      <c r="G232" s="169"/>
      <c r="H232" s="297"/>
      <c r="I232" s="298"/>
      <c r="J232" s="298"/>
      <c r="K232" s="298"/>
      <c r="L232" s="298"/>
      <c r="M232" s="298"/>
      <c r="N232" s="298"/>
      <c r="O232" s="299"/>
      <c r="P232" s="170"/>
      <c r="Q232" s="170"/>
      <c r="R232" s="170"/>
      <c r="S232" s="170"/>
      <c r="T232" s="170"/>
    </row>
    <row r="233" spans="1:20" ht="49.5" customHeight="1" thickBot="1">
      <c r="A233" s="314"/>
      <c r="B233" s="315"/>
      <c r="C233" s="171"/>
      <c r="D233" s="190" t="s">
        <v>288</v>
      </c>
      <c r="E233" s="173"/>
      <c r="F233" s="173"/>
      <c r="G233" s="173"/>
      <c r="H233" s="316"/>
      <c r="I233" s="317"/>
      <c r="J233" s="317"/>
      <c r="K233" s="317"/>
      <c r="L233" s="317"/>
      <c r="M233" s="317"/>
      <c r="N233" s="317"/>
      <c r="O233" s="318"/>
      <c r="P233" s="174"/>
      <c r="Q233" s="174"/>
      <c r="R233" s="174"/>
      <c r="S233" s="174"/>
      <c r="T233" s="174"/>
    </row>
    <row r="234" spans="1:20" s="154" customFormat="1" ht="6.75" customHeight="1" thickBot="1" thickTop="1">
      <c r="A234" s="319"/>
      <c r="B234" s="320"/>
      <c r="C234" s="320"/>
      <c r="D234" s="320"/>
      <c r="E234" s="320"/>
      <c r="F234" s="320"/>
      <c r="G234" s="320"/>
      <c r="H234" s="320"/>
      <c r="I234" s="320"/>
      <c r="J234" s="320"/>
      <c r="K234" s="320"/>
      <c r="L234" s="320"/>
      <c r="M234" s="320"/>
      <c r="N234" s="320"/>
      <c r="O234" s="320"/>
      <c r="P234" s="320"/>
      <c r="Q234" s="320"/>
      <c r="R234" s="320"/>
      <c r="S234" s="320"/>
      <c r="T234" s="321"/>
    </row>
    <row r="235" spans="1:20" ht="49.5" customHeight="1" thickTop="1">
      <c r="A235" s="310" t="s">
        <v>61</v>
      </c>
      <c r="B235" s="311"/>
      <c r="C235" s="186"/>
      <c r="D235" s="165" t="s">
        <v>604</v>
      </c>
      <c r="E235" s="166"/>
      <c r="F235" s="166"/>
      <c r="G235" s="166"/>
      <c r="H235" s="294"/>
      <c r="I235" s="295"/>
      <c r="J235" s="295"/>
      <c r="K235" s="295"/>
      <c r="L235" s="295"/>
      <c r="M235" s="295"/>
      <c r="N235" s="295"/>
      <c r="O235" s="296"/>
      <c r="P235" s="167"/>
      <c r="Q235" s="167"/>
      <c r="R235" s="167"/>
      <c r="S235" s="167"/>
      <c r="T235" s="167"/>
    </row>
    <row r="236" spans="1:20" ht="49.5" customHeight="1">
      <c r="A236" s="322"/>
      <c r="B236" s="313"/>
      <c r="C236" s="177"/>
      <c r="D236" s="165" t="s">
        <v>274</v>
      </c>
      <c r="E236" s="169"/>
      <c r="F236" s="169"/>
      <c r="G236" s="169"/>
      <c r="H236" s="297"/>
      <c r="I236" s="298"/>
      <c r="J236" s="298"/>
      <c r="K236" s="298"/>
      <c r="L236" s="298"/>
      <c r="M236" s="298"/>
      <c r="N236" s="298"/>
      <c r="O236" s="299"/>
      <c r="P236" s="170"/>
      <c r="Q236" s="170"/>
      <c r="R236" s="170"/>
      <c r="S236" s="170"/>
      <c r="T236" s="170"/>
    </row>
    <row r="237" spans="1:20" ht="49.5" customHeight="1">
      <c r="A237" s="322"/>
      <c r="B237" s="313"/>
      <c r="C237" s="168"/>
      <c r="D237" s="165" t="s">
        <v>605</v>
      </c>
      <c r="E237" s="169"/>
      <c r="F237" s="169"/>
      <c r="G237" s="169"/>
      <c r="H237" s="297"/>
      <c r="I237" s="298"/>
      <c r="J237" s="298"/>
      <c r="K237" s="298"/>
      <c r="L237" s="298"/>
      <c r="M237" s="298"/>
      <c r="N237" s="298"/>
      <c r="O237" s="299"/>
      <c r="P237" s="170"/>
      <c r="Q237" s="170"/>
      <c r="R237" s="170"/>
      <c r="S237" s="170"/>
      <c r="T237" s="170"/>
    </row>
    <row r="238" spans="1:20" ht="49.5" customHeight="1" thickBot="1">
      <c r="A238" s="314"/>
      <c r="B238" s="315"/>
      <c r="C238" s="171"/>
      <c r="D238" s="172" t="s">
        <v>288</v>
      </c>
      <c r="E238" s="173"/>
      <c r="F238" s="173"/>
      <c r="G238" s="173"/>
      <c r="H238" s="316"/>
      <c r="I238" s="317"/>
      <c r="J238" s="317"/>
      <c r="K238" s="317"/>
      <c r="L238" s="317"/>
      <c r="M238" s="317"/>
      <c r="N238" s="317"/>
      <c r="O238" s="318"/>
      <c r="P238" s="174"/>
      <c r="Q238" s="174"/>
      <c r="R238" s="174"/>
      <c r="S238" s="174"/>
      <c r="T238" s="174"/>
    </row>
    <row r="239" spans="1:20" s="154" customFormat="1" ht="6.75" customHeight="1" thickBot="1" thickTop="1">
      <c r="A239" s="319"/>
      <c r="B239" s="320"/>
      <c r="C239" s="320"/>
      <c r="D239" s="320"/>
      <c r="E239" s="320"/>
      <c r="F239" s="320"/>
      <c r="G239" s="320"/>
      <c r="H239" s="320"/>
      <c r="I239" s="320"/>
      <c r="J239" s="320"/>
      <c r="K239" s="320"/>
      <c r="L239" s="320"/>
      <c r="M239" s="320"/>
      <c r="N239" s="320"/>
      <c r="O239" s="320"/>
      <c r="P239" s="320"/>
      <c r="Q239" s="320"/>
      <c r="R239" s="320"/>
      <c r="S239" s="320"/>
      <c r="T239" s="321"/>
    </row>
    <row r="240" spans="1:23" s="176" customFormat="1" ht="24.75" customHeight="1" thickBot="1" thickTop="1">
      <c r="A240" s="323" t="s">
        <v>102</v>
      </c>
      <c r="B240" s="324"/>
      <c r="C240" s="324"/>
      <c r="D240" s="324"/>
      <c r="E240" s="37">
        <f>COUNTIF('隠しシート（記入不要）'!CA$3:CD$3,"１")</f>
        <v>0</v>
      </c>
      <c r="F240" s="37">
        <f>COUNTIF('隠しシート（記入不要）'!CA$3:CD$3,"2")</f>
        <v>0</v>
      </c>
      <c r="G240" s="37">
        <f>COUNTIF('隠しシート（記入不要）'!CA$3:CD$3,"3")</f>
        <v>0</v>
      </c>
      <c r="H240" s="2"/>
      <c r="I240" s="2"/>
      <c r="J240" s="3"/>
      <c r="K240" s="3"/>
      <c r="L240" s="3"/>
      <c r="M240" s="3"/>
      <c r="N240" s="3"/>
      <c r="O240" s="3"/>
      <c r="P240" s="4"/>
      <c r="Q240" s="4"/>
      <c r="R240" s="4"/>
      <c r="S240" s="4"/>
      <c r="T240" s="1"/>
      <c r="U240" s="175"/>
      <c r="V240" s="175"/>
      <c r="W240" s="175"/>
    </row>
    <row r="241" spans="1:20" ht="24.75" customHeight="1" thickBot="1" thickTop="1">
      <c r="A241" s="163"/>
      <c r="B241" s="332" t="s">
        <v>393</v>
      </c>
      <c r="C241" s="333"/>
      <c r="D241" s="333"/>
      <c r="E241" s="333"/>
      <c r="F241" s="333"/>
      <c r="G241" s="333"/>
      <c r="H241" s="333"/>
      <c r="I241" s="333"/>
      <c r="J241" s="333"/>
      <c r="K241" s="333"/>
      <c r="L241" s="333"/>
      <c r="M241" s="333"/>
      <c r="N241" s="333"/>
      <c r="O241" s="333"/>
      <c r="P241" s="333"/>
      <c r="Q241" s="333"/>
      <c r="R241" s="333"/>
      <c r="S241" s="333"/>
      <c r="T241" s="334"/>
    </row>
    <row r="242" spans="1:20" s="154" customFormat="1" ht="6.75" customHeight="1" thickBot="1" thickTop="1">
      <c r="A242" s="319"/>
      <c r="B242" s="320"/>
      <c r="C242" s="320"/>
      <c r="D242" s="320"/>
      <c r="E242" s="320"/>
      <c r="F242" s="320"/>
      <c r="G242" s="320"/>
      <c r="H242" s="320"/>
      <c r="I242" s="320"/>
      <c r="J242" s="320"/>
      <c r="K242" s="320"/>
      <c r="L242" s="320"/>
      <c r="M242" s="320"/>
      <c r="N242" s="320"/>
      <c r="O242" s="320"/>
      <c r="P242" s="320"/>
      <c r="Q242" s="320"/>
      <c r="R242" s="320"/>
      <c r="S242" s="320"/>
      <c r="T242" s="321"/>
    </row>
    <row r="243" spans="1:20" ht="49.5" customHeight="1" thickTop="1">
      <c r="A243" s="310" t="s">
        <v>395</v>
      </c>
      <c r="B243" s="311"/>
      <c r="C243" s="186"/>
      <c r="D243" s="165" t="s">
        <v>80</v>
      </c>
      <c r="E243" s="166"/>
      <c r="F243" s="166"/>
      <c r="G243" s="166"/>
      <c r="H243" s="294"/>
      <c r="I243" s="295"/>
      <c r="J243" s="295"/>
      <c r="K243" s="295"/>
      <c r="L243" s="295"/>
      <c r="M243" s="295"/>
      <c r="N243" s="295"/>
      <c r="O243" s="296"/>
      <c r="P243" s="167"/>
      <c r="Q243" s="167"/>
      <c r="R243" s="167"/>
      <c r="S243" s="167"/>
      <c r="T243" s="167"/>
    </row>
    <row r="244" spans="1:20" ht="49.5" customHeight="1">
      <c r="A244" s="312"/>
      <c r="B244" s="313"/>
      <c r="C244" s="177"/>
      <c r="D244" s="165" t="s">
        <v>81</v>
      </c>
      <c r="E244" s="169"/>
      <c r="F244" s="169"/>
      <c r="G244" s="169"/>
      <c r="H244" s="297"/>
      <c r="I244" s="298"/>
      <c r="J244" s="298"/>
      <c r="K244" s="298"/>
      <c r="L244" s="298"/>
      <c r="M244" s="298"/>
      <c r="N244" s="298"/>
      <c r="O244" s="299"/>
      <c r="P244" s="170"/>
      <c r="Q244" s="170"/>
      <c r="R244" s="170"/>
      <c r="S244" s="170"/>
      <c r="T244" s="170"/>
    </row>
    <row r="245" spans="1:20" ht="49.5" customHeight="1">
      <c r="A245" s="312"/>
      <c r="B245" s="313"/>
      <c r="C245" s="179"/>
      <c r="D245" s="165" t="s">
        <v>82</v>
      </c>
      <c r="E245" s="169"/>
      <c r="F245" s="169"/>
      <c r="G245" s="169"/>
      <c r="H245" s="297"/>
      <c r="I245" s="298"/>
      <c r="J245" s="298"/>
      <c r="K245" s="298"/>
      <c r="L245" s="298"/>
      <c r="M245" s="298"/>
      <c r="N245" s="298"/>
      <c r="O245" s="299"/>
      <c r="P245" s="170"/>
      <c r="Q245" s="170"/>
      <c r="R245" s="170"/>
      <c r="S245" s="170"/>
      <c r="T245" s="170"/>
    </row>
    <row r="246" spans="1:20" ht="49.5" customHeight="1" thickBot="1">
      <c r="A246" s="314"/>
      <c r="B246" s="315"/>
      <c r="C246" s="171"/>
      <c r="D246" s="187" t="s">
        <v>288</v>
      </c>
      <c r="E246" s="173"/>
      <c r="F246" s="173"/>
      <c r="G246" s="173"/>
      <c r="H246" s="316"/>
      <c r="I246" s="317"/>
      <c r="J246" s="317"/>
      <c r="K246" s="317"/>
      <c r="L246" s="317"/>
      <c r="M246" s="317"/>
      <c r="N246" s="317"/>
      <c r="O246" s="318"/>
      <c r="P246" s="174"/>
      <c r="Q246" s="174"/>
      <c r="R246" s="174"/>
      <c r="S246" s="174"/>
      <c r="T246" s="174"/>
    </row>
    <row r="247" spans="1:20" s="154" customFormat="1" ht="6.75" customHeight="1" thickBot="1" thickTop="1">
      <c r="A247" s="319"/>
      <c r="B247" s="320"/>
      <c r="C247" s="320"/>
      <c r="D247" s="320"/>
      <c r="E247" s="320"/>
      <c r="F247" s="320"/>
      <c r="G247" s="320"/>
      <c r="H247" s="320"/>
      <c r="I247" s="320"/>
      <c r="J247" s="320"/>
      <c r="K247" s="320"/>
      <c r="L247" s="320"/>
      <c r="M247" s="320"/>
      <c r="N247" s="320"/>
      <c r="O247" s="320"/>
      <c r="P247" s="320"/>
      <c r="Q247" s="320"/>
      <c r="R247" s="320"/>
      <c r="S247" s="320"/>
      <c r="T247" s="321"/>
    </row>
    <row r="248" spans="1:23" s="176" customFormat="1" ht="24.75" customHeight="1" thickBot="1" thickTop="1">
      <c r="A248" s="323" t="s">
        <v>103</v>
      </c>
      <c r="B248" s="324"/>
      <c r="C248" s="324"/>
      <c r="D248" s="324"/>
      <c r="E248" s="37">
        <f>COUNTIF('隠しシート（記入不要）'!CE$3:CF$3,"１")</f>
        <v>0</v>
      </c>
      <c r="F248" s="37">
        <f>COUNTIF('隠しシート（記入不要）'!CE$3:CF$3,"2")</f>
        <v>0</v>
      </c>
      <c r="G248" s="37">
        <f>COUNTIF('隠しシート（記入不要）'!CE$3:CF$3,"3")</f>
        <v>0</v>
      </c>
      <c r="H248" s="2"/>
      <c r="I248" s="2"/>
      <c r="J248" s="3"/>
      <c r="K248" s="3"/>
      <c r="L248" s="3"/>
      <c r="M248" s="3"/>
      <c r="N248" s="3"/>
      <c r="O248" s="3"/>
      <c r="P248" s="4"/>
      <c r="Q248" s="4"/>
      <c r="R248" s="4"/>
      <c r="S248" s="4"/>
      <c r="T248" s="1"/>
      <c r="U248" s="175"/>
      <c r="V248" s="175"/>
      <c r="W248" s="175"/>
    </row>
    <row r="249" spans="1:20" ht="24.75" customHeight="1" thickBot="1" thickTop="1">
      <c r="A249" s="163"/>
      <c r="B249" s="332" t="s">
        <v>397</v>
      </c>
      <c r="C249" s="333"/>
      <c r="D249" s="333"/>
      <c r="E249" s="333"/>
      <c r="F249" s="333"/>
      <c r="G249" s="333"/>
      <c r="H249" s="333"/>
      <c r="I249" s="333"/>
      <c r="J249" s="333"/>
      <c r="K249" s="333"/>
      <c r="L249" s="333"/>
      <c r="M249" s="333"/>
      <c r="N249" s="333"/>
      <c r="O249" s="333"/>
      <c r="P249" s="333"/>
      <c r="Q249" s="333"/>
      <c r="R249" s="333"/>
      <c r="S249" s="333"/>
      <c r="T249" s="334"/>
    </row>
    <row r="250" spans="1:20" s="154" customFormat="1" ht="6.75" customHeight="1" thickBot="1" thickTop="1">
      <c r="A250" s="319"/>
      <c r="B250" s="320"/>
      <c r="C250" s="320"/>
      <c r="D250" s="320"/>
      <c r="E250" s="320"/>
      <c r="F250" s="320"/>
      <c r="G250" s="320"/>
      <c r="H250" s="320"/>
      <c r="I250" s="320"/>
      <c r="J250" s="320"/>
      <c r="K250" s="320"/>
      <c r="L250" s="320"/>
      <c r="M250" s="320"/>
      <c r="N250" s="320"/>
      <c r="O250" s="320"/>
      <c r="P250" s="320"/>
      <c r="Q250" s="320"/>
      <c r="R250" s="320"/>
      <c r="S250" s="320"/>
      <c r="T250" s="321"/>
    </row>
    <row r="251" spans="1:20" ht="76.5" customHeight="1" thickTop="1">
      <c r="A251" s="310" t="s">
        <v>399</v>
      </c>
      <c r="B251" s="311"/>
      <c r="C251" s="186"/>
      <c r="D251" s="165" t="s">
        <v>600</v>
      </c>
      <c r="E251" s="166"/>
      <c r="F251" s="166"/>
      <c r="G251" s="166"/>
      <c r="H251" s="294"/>
      <c r="I251" s="295"/>
      <c r="J251" s="295"/>
      <c r="K251" s="295"/>
      <c r="L251" s="295"/>
      <c r="M251" s="295"/>
      <c r="N251" s="295"/>
      <c r="O251" s="296"/>
      <c r="P251" s="167"/>
      <c r="Q251" s="167"/>
      <c r="R251" s="167"/>
      <c r="S251" s="167"/>
      <c r="T251" s="167"/>
    </row>
    <row r="252" spans="1:20" ht="49.5" customHeight="1">
      <c r="A252" s="312"/>
      <c r="B252" s="313"/>
      <c r="C252" s="191"/>
      <c r="D252" s="165" t="s">
        <v>659</v>
      </c>
      <c r="E252" s="169"/>
      <c r="F252" s="169"/>
      <c r="G252" s="169"/>
      <c r="H252" s="297"/>
      <c r="I252" s="298"/>
      <c r="J252" s="298"/>
      <c r="K252" s="298"/>
      <c r="L252" s="298"/>
      <c r="M252" s="298"/>
      <c r="N252" s="298"/>
      <c r="O252" s="299"/>
      <c r="P252" s="170"/>
      <c r="Q252" s="170"/>
      <c r="R252" s="170"/>
      <c r="S252" s="170"/>
      <c r="T252" s="170"/>
    </row>
    <row r="253" spans="1:20" ht="49.5" customHeight="1">
      <c r="A253" s="312"/>
      <c r="B253" s="313"/>
      <c r="C253" s="192"/>
      <c r="D253" s="165" t="s">
        <v>83</v>
      </c>
      <c r="E253" s="169"/>
      <c r="F253" s="169"/>
      <c r="G253" s="169"/>
      <c r="H253" s="297"/>
      <c r="I253" s="298"/>
      <c r="J253" s="298"/>
      <c r="K253" s="298"/>
      <c r="L253" s="298"/>
      <c r="M253" s="298"/>
      <c r="N253" s="298"/>
      <c r="O253" s="299"/>
      <c r="P253" s="170"/>
      <c r="Q253" s="170"/>
      <c r="R253" s="170"/>
      <c r="S253" s="170"/>
      <c r="T253" s="170"/>
    </row>
    <row r="254" spans="1:20" ht="49.5" customHeight="1">
      <c r="A254" s="312"/>
      <c r="B254" s="313"/>
      <c r="C254" s="191"/>
      <c r="D254" s="165" t="s">
        <v>660</v>
      </c>
      <c r="E254" s="169"/>
      <c r="F254" s="169"/>
      <c r="G254" s="169"/>
      <c r="H254" s="297"/>
      <c r="I254" s="298"/>
      <c r="J254" s="298"/>
      <c r="K254" s="298"/>
      <c r="L254" s="298"/>
      <c r="M254" s="298"/>
      <c r="N254" s="298"/>
      <c r="O254" s="299"/>
      <c r="P254" s="170"/>
      <c r="Q254" s="170"/>
      <c r="R254" s="170"/>
      <c r="S254" s="170"/>
      <c r="T254" s="170"/>
    </row>
    <row r="255" spans="1:20" ht="49.5" customHeight="1">
      <c r="A255" s="312"/>
      <c r="B255" s="313"/>
      <c r="C255" s="192"/>
      <c r="D255" s="165" t="s">
        <v>661</v>
      </c>
      <c r="E255" s="169"/>
      <c r="F255" s="169"/>
      <c r="G255" s="169"/>
      <c r="H255" s="297"/>
      <c r="I255" s="298"/>
      <c r="J255" s="298"/>
      <c r="K255" s="298"/>
      <c r="L255" s="298"/>
      <c r="M255" s="298"/>
      <c r="N255" s="298"/>
      <c r="O255" s="299"/>
      <c r="P255" s="170"/>
      <c r="Q255" s="170"/>
      <c r="R255" s="170"/>
      <c r="S255" s="170"/>
      <c r="T255" s="170"/>
    </row>
    <row r="256" spans="1:20" ht="49.5" customHeight="1" thickBot="1">
      <c r="A256" s="314"/>
      <c r="B256" s="315"/>
      <c r="C256" s="171"/>
      <c r="D256" s="172" t="s">
        <v>288</v>
      </c>
      <c r="E256" s="173"/>
      <c r="F256" s="173"/>
      <c r="G256" s="173"/>
      <c r="H256" s="316"/>
      <c r="I256" s="317"/>
      <c r="J256" s="317"/>
      <c r="K256" s="317"/>
      <c r="L256" s="317"/>
      <c r="M256" s="317"/>
      <c r="N256" s="317"/>
      <c r="O256" s="318"/>
      <c r="P256" s="174"/>
      <c r="Q256" s="174"/>
      <c r="R256" s="174"/>
      <c r="S256" s="174"/>
      <c r="T256" s="174"/>
    </row>
    <row r="257" spans="1:20" s="154" customFormat="1" ht="6.75" customHeight="1" thickBot="1" thickTop="1">
      <c r="A257" s="319"/>
      <c r="B257" s="320"/>
      <c r="C257" s="320"/>
      <c r="D257" s="320"/>
      <c r="E257" s="320"/>
      <c r="F257" s="320"/>
      <c r="G257" s="320"/>
      <c r="H257" s="320"/>
      <c r="I257" s="320"/>
      <c r="J257" s="320"/>
      <c r="K257" s="320"/>
      <c r="L257" s="320"/>
      <c r="M257" s="320"/>
      <c r="N257" s="320"/>
      <c r="O257" s="320"/>
      <c r="P257" s="320"/>
      <c r="Q257" s="320"/>
      <c r="R257" s="320"/>
      <c r="S257" s="320"/>
      <c r="T257" s="321"/>
    </row>
    <row r="258" spans="1:20" ht="49.5" customHeight="1" thickTop="1">
      <c r="A258" s="310" t="s">
        <v>62</v>
      </c>
      <c r="B258" s="311"/>
      <c r="C258" s="191"/>
      <c r="D258" s="165" t="s">
        <v>662</v>
      </c>
      <c r="E258" s="166"/>
      <c r="F258" s="166"/>
      <c r="G258" s="166"/>
      <c r="H258" s="294"/>
      <c r="I258" s="295"/>
      <c r="J258" s="295"/>
      <c r="K258" s="295"/>
      <c r="L258" s="295"/>
      <c r="M258" s="295"/>
      <c r="N258" s="295"/>
      <c r="O258" s="296"/>
      <c r="P258" s="167"/>
      <c r="Q258" s="167"/>
      <c r="R258" s="167"/>
      <c r="S258" s="167"/>
      <c r="T258" s="167"/>
    </row>
    <row r="259" spans="1:20" ht="49.5" customHeight="1">
      <c r="A259" s="312"/>
      <c r="B259" s="313"/>
      <c r="C259" s="191"/>
      <c r="D259" s="165" t="s">
        <v>663</v>
      </c>
      <c r="E259" s="169"/>
      <c r="F259" s="169"/>
      <c r="G259" s="169"/>
      <c r="H259" s="297"/>
      <c r="I259" s="298"/>
      <c r="J259" s="298"/>
      <c r="K259" s="298"/>
      <c r="L259" s="298"/>
      <c r="M259" s="298"/>
      <c r="N259" s="298"/>
      <c r="O259" s="299"/>
      <c r="P259" s="170"/>
      <c r="Q259" s="170"/>
      <c r="R259" s="170"/>
      <c r="S259" s="170"/>
      <c r="T259" s="170"/>
    </row>
    <row r="260" spans="1:20" ht="49.5" customHeight="1">
      <c r="A260" s="312"/>
      <c r="B260" s="313"/>
      <c r="C260" s="191"/>
      <c r="D260" s="165" t="s">
        <v>664</v>
      </c>
      <c r="E260" s="169"/>
      <c r="F260" s="169"/>
      <c r="G260" s="169"/>
      <c r="H260" s="297"/>
      <c r="I260" s="298"/>
      <c r="J260" s="298"/>
      <c r="K260" s="298"/>
      <c r="L260" s="298"/>
      <c r="M260" s="298"/>
      <c r="N260" s="298"/>
      <c r="O260" s="299"/>
      <c r="P260" s="170"/>
      <c r="Q260" s="170"/>
      <c r="R260" s="170"/>
      <c r="S260" s="170"/>
      <c r="T260" s="170"/>
    </row>
    <row r="261" spans="1:20" ht="49.5" customHeight="1">
      <c r="A261" s="312"/>
      <c r="B261" s="313"/>
      <c r="C261" s="191"/>
      <c r="D261" s="165" t="s">
        <v>502</v>
      </c>
      <c r="E261" s="169"/>
      <c r="F261" s="169"/>
      <c r="G261" s="169"/>
      <c r="H261" s="297"/>
      <c r="I261" s="298"/>
      <c r="J261" s="298"/>
      <c r="K261" s="298"/>
      <c r="L261" s="298"/>
      <c r="M261" s="298"/>
      <c r="N261" s="298"/>
      <c r="O261" s="299"/>
      <c r="P261" s="170"/>
      <c r="Q261" s="170"/>
      <c r="R261" s="170"/>
      <c r="S261" s="170"/>
      <c r="T261" s="170"/>
    </row>
    <row r="262" spans="1:20" ht="49.5" customHeight="1" thickBot="1">
      <c r="A262" s="314"/>
      <c r="B262" s="315"/>
      <c r="C262" s="171"/>
      <c r="D262" s="172" t="s">
        <v>288</v>
      </c>
      <c r="E262" s="173"/>
      <c r="F262" s="173"/>
      <c r="G262" s="173"/>
      <c r="H262" s="316"/>
      <c r="I262" s="317"/>
      <c r="J262" s="317"/>
      <c r="K262" s="317"/>
      <c r="L262" s="317"/>
      <c r="M262" s="317"/>
      <c r="N262" s="317"/>
      <c r="O262" s="318"/>
      <c r="P262" s="174"/>
      <c r="Q262" s="174"/>
      <c r="R262" s="174"/>
      <c r="S262" s="174"/>
      <c r="T262" s="174"/>
    </row>
    <row r="263" spans="1:20" s="154" customFormat="1" ht="6.75" customHeight="1" thickBot="1" thickTop="1">
      <c r="A263" s="319"/>
      <c r="B263" s="320"/>
      <c r="C263" s="320"/>
      <c r="D263" s="320"/>
      <c r="E263" s="320"/>
      <c r="F263" s="320"/>
      <c r="G263" s="320"/>
      <c r="H263" s="320"/>
      <c r="I263" s="320"/>
      <c r="J263" s="320"/>
      <c r="K263" s="320"/>
      <c r="L263" s="320"/>
      <c r="M263" s="320"/>
      <c r="N263" s="320"/>
      <c r="O263" s="320"/>
      <c r="P263" s="320"/>
      <c r="Q263" s="320"/>
      <c r="R263" s="320"/>
      <c r="S263" s="320"/>
      <c r="T263" s="321"/>
    </row>
    <row r="264" spans="1:20" ht="59.25" customHeight="1" thickTop="1">
      <c r="A264" s="310" t="s">
        <v>63</v>
      </c>
      <c r="B264" s="311"/>
      <c r="C264" s="191"/>
      <c r="D264" s="165" t="s">
        <v>86</v>
      </c>
      <c r="E264" s="166"/>
      <c r="F264" s="166"/>
      <c r="G264" s="166"/>
      <c r="H264" s="294"/>
      <c r="I264" s="295"/>
      <c r="J264" s="295"/>
      <c r="K264" s="295"/>
      <c r="L264" s="295"/>
      <c r="M264" s="295"/>
      <c r="N264" s="295"/>
      <c r="O264" s="296"/>
      <c r="P264" s="167"/>
      <c r="Q264" s="167"/>
      <c r="R264" s="167"/>
      <c r="S264" s="167"/>
      <c r="T264" s="167"/>
    </row>
    <row r="265" spans="1:20" ht="49.5" customHeight="1">
      <c r="A265" s="312"/>
      <c r="B265" s="313"/>
      <c r="C265" s="191"/>
      <c r="D265" s="165" t="s">
        <v>87</v>
      </c>
      <c r="E265" s="169"/>
      <c r="F265" s="169"/>
      <c r="G265" s="169"/>
      <c r="H265" s="297"/>
      <c r="I265" s="298"/>
      <c r="J265" s="298"/>
      <c r="K265" s="298"/>
      <c r="L265" s="298"/>
      <c r="M265" s="298"/>
      <c r="N265" s="298"/>
      <c r="O265" s="299"/>
      <c r="P265" s="170"/>
      <c r="Q265" s="170"/>
      <c r="R265" s="170"/>
      <c r="S265" s="170"/>
      <c r="T265" s="170"/>
    </row>
    <row r="266" spans="1:20" ht="49.5" customHeight="1">
      <c r="A266" s="312"/>
      <c r="B266" s="313"/>
      <c r="C266" s="191"/>
      <c r="D266" s="165" t="s">
        <v>88</v>
      </c>
      <c r="E266" s="169"/>
      <c r="F266" s="169"/>
      <c r="G266" s="169"/>
      <c r="H266" s="297"/>
      <c r="I266" s="298"/>
      <c r="J266" s="298"/>
      <c r="K266" s="298"/>
      <c r="L266" s="298"/>
      <c r="M266" s="298"/>
      <c r="N266" s="298"/>
      <c r="O266" s="299"/>
      <c r="P266" s="170"/>
      <c r="Q266" s="170"/>
      <c r="R266" s="170"/>
      <c r="S266" s="170"/>
      <c r="T266" s="170"/>
    </row>
    <row r="267" spans="1:20" ht="49.5" customHeight="1" thickBot="1">
      <c r="A267" s="314"/>
      <c r="B267" s="315"/>
      <c r="C267" s="171"/>
      <c r="D267" s="172" t="s">
        <v>288</v>
      </c>
      <c r="E267" s="173"/>
      <c r="F267" s="173"/>
      <c r="G267" s="173"/>
      <c r="H267" s="316"/>
      <c r="I267" s="317"/>
      <c r="J267" s="317"/>
      <c r="K267" s="317"/>
      <c r="L267" s="317"/>
      <c r="M267" s="317"/>
      <c r="N267" s="317"/>
      <c r="O267" s="318"/>
      <c r="P267" s="174"/>
      <c r="Q267" s="174"/>
      <c r="R267" s="174"/>
      <c r="S267" s="174"/>
      <c r="T267" s="174"/>
    </row>
    <row r="268" spans="1:20" s="154" customFormat="1" ht="6.75" customHeight="1" thickBot="1" thickTop="1">
      <c r="A268" s="319"/>
      <c r="B268" s="320"/>
      <c r="C268" s="320"/>
      <c r="D268" s="320"/>
      <c r="E268" s="320"/>
      <c r="F268" s="320"/>
      <c r="G268" s="320"/>
      <c r="H268" s="320"/>
      <c r="I268" s="320"/>
      <c r="J268" s="320"/>
      <c r="K268" s="320"/>
      <c r="L268" s="320"/>
      <c r="M268" s="320"/>
      <c r="N268" s="320"/>
      <c r="O268" s="320"/>
      <c r="P268" s="320"/>
      <c r="Q268" s="320"/>
      <c r="R268" s="320"/>
      <c r="S268" s="320"/>
      <c r="T268" s="321"/>
    </row>
    <row r="269" spans="1:20" ht="49.5" customHeight="1" thickTop="1">
      <c r="A269" s="310" t="s">
        <v>623</v>
      </c>
      <c r="B269" s="311"/>
      <c r="C269" s="191"/>
      <c r="D269" s="165" t="s">
        <v>89</v>
      </c>
      <c r="E269" s="166"/>
      <c r="F269" s="166"/>
      <c r="G269" s="166"/>
      <c r="H269" s="294"/>
      <c r="I269" s="295"/>
      <c r="J269" s="295"/>
      <c r="K269" s="295"/>
      <c r="L269" s="295"/>
      <c r="M269" s="295"/>
      <c r="N269" s="295"/>
      <c r="O269" s="296"/>
      <c r="P269" s="167"/>
      <c r="Q269" s="167"/>
      <c r="R269" s="167"/>
      <c r="S269" s="167"/>
      <c r="T269" s="167"/>
    </row>
    <row r="270" spans="1:20" ht="49.5" customHeight="1">
      <c r="A270" s="312"/>
      <c r="B270" s="313"/>
      <c r="C270" s="191"/>
      <c r="D270" s="165" t="s">
        <v>300</v>
      </c>
      <c r="E270" s="169"/>
      <c r="F270" s="169"/>
      <c r="G270" s="169"/>
      <c r="H270" s="297"/>
      <c r="I270" s="298"/>
      <c r="J270" s="298"/>
      <c r="K270" s="298"/>
      <c r="L270" s="298"/>
      <c r="M270" s="298"/>
      <c r="N270" s="298"/>
      <c r="O270" s="299"/>
      <c r="P270" s="170"/>
      <c r="Q270" s="170"/>
      <c r="R270" s="170"/>
      <c r="S270" s="170"/>
      <c r="T270" s="170"/>
    </row>
    <row r="271" spans="1:20" ht="49.5" customHeight="1">
      <c r="A271" s="312"/>
      <c r="B271" s="313"/>
      <c r="C271" s="191"/>
      <c r="D271" s="165" t="s">
        <v>90</v>
      </c>
      <c r="E271" s="169"/>
      <c r="F271" s="169"/>
      <c r="G271" s="169"/>
      <c r="H271" s="297"/>
      <c r="I271" s="298"/>
      <c r="J271" s="298"/>
      <c r="K271" s="298"/>
      <c r="L271" s="298"/>
      <c r="M271" s="298"/>
      <c r="N271" s="298"/>
      <c r="O271" s="299"/>
      <c r="P271" s="170"/>
      <c r="Q271" s="170"/>
      <c r="R271" s="170"/>
      <c r="S271" s="170"/>
      <c r="T271" s="170"/>
    </row>
    <row r="272" spans="1:20" ht="49.5" customHeight="1" thickBot="1">
      <c r="A272" s="314"/>
      <c r="B272" s="315"/>
      <c r="C272" s="171"/>
      <c r="D272" s="172" t="s">
        <v>288</v>
      </c>
      <c r="E272" s="173"/>
      <c r="F272" s="173"/>
      <c r="G272" s="173"/>
      <c r="H272" s="316"/>
      <c r="I272" s="317"/>
      <c r="J272" s="317"/>
      <c r="K272" s="317"/>
      <c r="L272" s="317"/>
      <c r="M272" s="317"/>
      <c r="N272" s="317"/>
      <c r="O272" s="318"/>
      <c r="P272" s="174"/>
      <c r="Q272" s="174"/>
      <c r="R272" s="174"/>
      <c r="S272" s="174"/>
      <c r="T272" s="174"/>
    </row>
    <row r="273" spans="1:20" s="154" customFormat="1" ht="6.75" customHeight="1" thickBot="1" thickTop="1">
      <c r="A273" s="319"/>
      <c r="B273" s="320"/>
      <c r="C273" s="320"/>
      <c r="D273" s="320"/>
      <c r="E273" s="320"/>
      <c r="F273" s="320"/>
      <c r="G273" s="320"/>
      <c r="H273" s="320"/>
      <c r="I273" s="320"/>
      <c r="J273" s="320"/>
      <c r="K273" s="320"/>
      <c r="L273" s="320"/>
      <c r="M273" s="320"/>
      <c r="N273" s="320"/>
      <c r="O273" s="320"/>
      <c r="P273" s="320"/>
      <c r="Q273" s="320"/>
      <c r="R273" s="320"/>
      <c r="S273" s="320"/>
      <c r="T273" s="321"/>
    </row>
    <row r="274" spans="1:20" ht="55.5" customHeight="1" thickTop="1">
      <c r="A274" s="310" t="s">
        <v>624</v>
      </c>
      <c r="B274" s="311"/>
      <c r="C274" s="191"/>
      <c r="D274" s="165" t="s">
        <v>601</v>
      </c>
      <c r="E274" s="166"/>
      <c r="F274" s="166"/>
      <c r="G274" s="166"/>
      <c r="H274" s="294"/>
      <c r="I274" s="295"/>
      <c r="J274" s="295"/>
      <c r="K274" s="295"/>
      <c r="L274" s="295"/>
      <c r="M274" s="295"/>
      <c r="N274" s="295"/>
      <c r="O274" s="296"/>
      <c r="P274" s="167"/>
      <c r="Q274" s="167"/>
      <c r="R274" s="167"/>
      <c r="S274" s="167"/>
      <c r="T274" s="167"/>
    </row>
    <row r="275" spans="1:20" ht="49.5" customHeight="1">
      <c r="A275" s="312"/>
      <c r="B275" s="313"/>
      <c r="C275" s="192"/>
      <c r="D275" s="165" t="s">
        <v>106</v>
      </c>
      <c r="E275" s="169"/>
      <c r="F275" s="169"/>
      <c r="G275" s="169"/>
      <c r="H275" s="297"/>
      <c r="I275" s="298"/>
      <c r="J275" s="298"/>
      <c r="K275" s="298"/>
      <c r="L275" s="298"/>
      <c r="M275" s="298"/>
      <c r="N275" s="298"/>
      <c r="O275" s="299"/>
      <c r="P275" s="170"/>
      <c r="Q275" s="170"/>
      <c r="R275" s="170"/>
      <c r="S275" s="170"/>
      <c r="T275" s="170"/>
    </row>
    <row r="276" spans="1:20" ht="49.5" customHeight="1" thickBot="1">
      <c r="A276" s="314"/>
      <c r="B276" s="315"/>
      <c r="C276" s="171"/>
      <c r="D276" s="172" t="s">
        <v>288</v>
      </c>
      <c r="E276" s="173"/>
      <c r="F276" s="173"/>
      <c r="G276" s="173"/>
      <c r="H276" s="316"/>
      <c r="I276" s="317"/>
      <c r="J276" s="317"/>
      <c r="K276" s="317"/>
      <c r="L276" s="317"/>
      <c r="M276" s="317"/>
      <c r="N276" s="317"/>
      <c r="O276" s="318"/>
      <c r="P276" s="174"/>
      <c r="Q276" s="174"/>
      <c r="R276" s="174"/>
      <c r="S276" s="174"/>
      <c r="T276" s="174"/>
    </row>
    <row r="277" spans="1:20" s="154" customFormat="1" ht="6.75" customHeight="1" thickBot="1" thickTop="1">
      <c r="A277" s="319"/>
      <c r="B277" s="320"/>
      <c r="C277" s="320"/>
      <c r="D277" s="320"/>
      <c r="E277" s="320"/>
      <c r="F277" s="320"/>
      <c r="G277" s="320"/>
      <c r="H277" s="320"/>
      <c r="I277" s="320"/>
      <c r="J277" s="320"/>
      <c r="K277" s="320"/>
      <c r="L277" s="320"/>
      <c r="M277" s="320"/>
      <c r="N277" s="320"/>
      <c r="O277" s="320"/>
      <c r="P277" s="320"/>
      <c r="Q277" s="320"/>
      <c r="R277" s="320"/>
      <c r="S277" s="320"/>
      <c r="T277" s="321"/>
    </row>
    <row r="278" spans="1:23" s="176" customFormat="1" ht="24.75" customHeight="1" thickBot="1" thickTop="1">
      <c r="A278" s="323" t="s">
        <v>104</v>
      </c>
      <c r="B278" s="324"/>
      <c r="C278" s="324"/>
      <c r="D278" s="324"/>
      <c r="E278" s="37">
        <f>COUNTIF('隠しシート（記入不要）'!CG$3:CP$3,"１")</f>
        <v>0</v>
      </c>
      <c r="F278" s="37">
        <f>COUNTIF('隠しシート（記入不要）'!CG$3:CP$3,"2")</f>
        <v>0</v>
      </c>
      <c r="G278" s="37">
        <f>COUNTIF('隠しシート（記入不要）'!CG$3:CP$3,"3")</f>
        <v>0</v>
      </c>
      <c r="H278" s="2"/>
      <c r="I278" s="2"/>
      <c r="J278" s="3"/>
      <c r="K278" s="3"/>
      <c r="L278" s="3"/>
      <c r="M278" s="3"/>
      <c r="N278" s="3"/>
      <c r="O278" s="3"/>
      <c r="P278" s="4"/>
      <c r="Q278" s="4"/>
      <c r="R278" s="4"/>
      <c r="S278" s="4"/>
      <c r="T278" s="1"/>
      <c r="U278" s="175"/>
      <c r="V278" s="175"/>
      <c r="W278" s="175"/>
    </row>
    <row r="279" spans="1:20" ht="24.75" customHeight="1" thickBot="1" thickTop="1">
      <c r="A279" s="163"/>
      <c r="B279" s="332" t="s">
        <v>231</v>
      </c>
      <c r="C279" s="333"/>
      <c r="D279" s="333"/>
      <c r="E279" s="333"/>
      <c r="F279" s="333"/>
      <c r="G279" s="333"/>
      <c r="H279" s="333"/>
      <c r="I279" s="333"/>
      <c r="J279" s="333"/>
      <c r="K279" s="333"/>
      <c r="L279" s="333"/>
      <c r="M279" s="333"/>
      <c r="N279" s="333"/>
      <c r="O279" s="333"/>
      <c r="P279" s="333"/>
      <c r="Q279" s="333"/>
      <c r="R279" s="333"/>
      <c r="S279" s="333"/>
      <c r="T279" s="334"/>
    </row>
    <row r="280" spans="1:20" s="154" customFormat="1" ht="6.75" customHeight="1" thickBot="1" thickTop="1">
      <c r="A280" s="319"/>
      <c r="B280" s="320"/>
      <c r="C280" s="320"/>
      <c r="D280" s="320"/>
      <c r="E280" s="320"/>
      <c r="F280" s="320"/>
      <c r="G280" s="320"/>
      <c r="H280" s="320"/>
      <c r="I280" s="320"/>
      <c r="J280" s="320"/>
      <c r="K280" s="320"/>
      <c r="L280" s="320"/>
      <c r="M280" s="320"/>
      <c r="N280" s="320"/>
      <c r="O280" s="320"/>
      <c r="P280" s="320"/>
      <c r="Q280" s="320"/>
      <c r="R280" s="320"/>
      <c r="S280" s="320"/>
      <c r="T280" s="321"/>
    </row>
    <row r="281" spans="1:20" ht="49.5" customHeight="1" thickTop="1">
      <c r="A281" s="310" t="s">
        <v>403</v>
      </c>
      <c r="B281" s="311"/>
      <c r="C281" s="191"/>
      <c r="D281" s="165" t="s">
        <v>665</v>
      </c>
      <c r="E281" s="166"/>
      <c r="F281" s="166"/>
      <c r="G281" s="166"/>
      <c r="H281" s="294"/>
      <c r="I281" s="295"/>
      <c r="J281" s="295"/>
      <c r="K281" s="295"/>
      <c r="L281" s="295"/>
      <c r="M281" s="295"/>
      <c r="N281" s="295"/>
      <c r="O281" s="296"/>
      <c r="P281" s="167"/>
      <c r="Q281" s="167"/>
      <c r="R281" s="167"/>
      <c r="S281" s="167"/>
      <c r="T281" s="167"/>
    </row>
    <row r="282" spans="1:20" ht="49.5" customHeight="1">
      <c r="A282" s="312"/>
      <c r="B282" s="313"/>
      <c r="C282" s="191"/>
      <c r="D282" s="165" t="s">
        <v>91</v>
      </c>
      <c r="E282" s="169"/>
      <c r="F282" s="169"/>
      <c r="G282" s="169"/>
      <c r="H282" s="297"/>
      <c r="I282" s="298"/>
      <c r="J282" s="298"/>
      <c r="K282" s="298"/>
      <c r="L282" s="298"/>
      <c r="M282" s="298"/>
      <c r="N282" s="298"/>
      <c r="O282" s="299"/>
      <c r="P282" s="170"/>
      <c r="Q282" s="170"/>
      <c r="R282" s="170"/>
      <c r="S282" s="170"/>
      <c r="T282" s="170"/>
    </row>
    <row r="283" spans="1:20" ht="49.5" customHeight="1">
      <c r="A283" s="312"/>
      <c r="B283" s="313"/>
      <c r="C283" s="192"/>
      <c r="D283" s="165" t="s">
        <v>560</v>
      </c>
      <c r="E283" s="169"/>
      <c r="F283" s="169"/>
      <c r="G283" s="169"/>
      <c r="H283" s="297"/>
      <c r="I283" s="298"/>
      <c r="J283" s="298"/>
      <c r="K283" s="298"/>
      <c r="L283" s="298"/>
      <c r="M283" s="298"/>
      <c r="N283" s="298"/>
      <c r="O283" s="299"/>
      <c r="P283" s="170"/>
      <c r="Q283" s="170"/>
      <c r="R283" s="170"/>
      <c r="S283" s="170"/>
      <c r="T283" s="170"/>
    </row>
    <row r="284" spans="1:20" ht="49.5" customHeight="1">
      <c r="A284" s="312"/>
      <c r="B284" s="313"/>
      <c r="C284" s="192"/>
      <c r="D284" s="165" t="s">
        <v>301</v>
      </c>
      <c r="E284" s="169"/>
      <c r="F284" s="169"/>
      <c r="G284" s="169"/>
      <c r="H284" s="297"/>
      <c r="I284" s="298"/>
      <c r="J284" s="298"/>
      <c r="K284" s="298"/>
      <c r="L284" s="298"/>
      <c r="M284" s="298"/>
      <c r="N284" s="298"/>
      <c r="O284" s="299"/>
      <c r="P284" s="170"/>
      <c r="Q284" s="170"/>
      <c r="R284" s="170"/>
      <c r="S284" s="170"/>
      <c r="T284" s="170"/>
    </row>
    <row r="285" spans="1:20" ht="49.5" customHeight="1">
      <c r="A285" s="312"/>
      <c r="B285" s="313"/>
      <c r="C285" s="192"/>
      <c r="D285" s="165" t="s">
        <v>362</v>
      </c>
      <c r="E285" s="169"/>
      <c r="F285" s="169"/>
      <c r="G285" s="169"/>
      <c r="H285" s="297"/>
      <c r="I285" s="298"/>
      <c r="J285" s="298"/>
      <c r="K285" s="298"/>
      <c r="L285" s="298"/>
      <c r="M285" s="298"/>
      <c r="N285" s="298"/>
      <c r="O285" s="299"/>
      <c r="P285" s="170"/>
      <c r="Q285" s="170"/>
      <c r="R285" s="170"/>
      <c r="S285" s="170"/>
      <c r="T285" s="170"/>
    </row>
    <row r="286" spans="1:20" ht="49.5" customHeight="1" thickBot="1">
      <c r="A286" s="314"/>
      <c r="B286" s="315"/>
      <c r="C286" s="171"/>
      <c r="D286" s="172" t="s">
        <v>288</v>
      </c>
      <c r="E286" s="173"/>
      <c r="F286" s="173"/>
      <c r="G286" s="173"/>
      <c r="H286" s="316"/>
      <c r="I286" s="317"/>
      <c r="J286" s="317"/>
      <c r="K286" s="317"/>
      <c r="L286" s="317"/>
      <c r="M286" s="317"/>
      <c r="N286" s="317"/>
      <c r="O286" s="318"/>
      <c r="P286" s="174"/>
      <c r="Q286" s="174"/>
      <c r="R286" s="174"/>
      <c r="S286" s="174"/>
      <c r="T286" s="174"/>
    </row>
    <row r="287" spans="1:20" s="154" customFormat="1" ht="6.75" customHeight="1" thickBot="1" thickTop="1">
      <c r="A287" s="319"/>
      <c r="B287" s="320"/>
      <c r="C287" s="320"/>
      <c r="D287" s="320"/>
      <c r="E287" s="320"/>
      <c r="F287" s="320"/>
      <c r="G287" s="320"/>
      <c r="H287" s="320"/>
      <c r="I287" s="320"/>
      <c r="J287" s="320"/>
      <c r="K287" s="320"/>
      <c r="L287" s="320"/>
      <c r="M287" s="320"/>
      <c r="N287" s="320"/>
      <c r="O287" s="320"/>
      <c r="P287" s="320"/>
      <c r="Q287" s="320"/>
      <c r="R287" s="320"/>
      <c r="S287" s="320"/>
      <c r="T287" s="321"/>
    </row>
    <row r="288" spans="1:20" ht="49.5" customHeight="1" thickTop="1">
      <c r="A288" s="310" t="s">
        <v>64</v>
      </c>
      <c r="B288" s="311"/>
      <c r="C288" s="192"/>
      <c r="D288" s="165" t="s">
        <v>666</v>
      </c>
      <c r="E288" s="166"/>
      <c r="F288" s="166"/>
      <c r="G288" s="166"/>
      <c r="H288" s="294"/>
      <c r="I288" s="295"/>
      <c r="J288" s="295"/>
      <c r="K288" s="295"/>
      <c r="L288" s="295"/>
      <c r="M288" s="295"/>
      <c r="N288" s="295"/>
      <c r="O288" s="296"/>
      <c r="P288" s="167"/>
      <c r="Q288" s="167"/>
      <c r="R288" s="167"/>
      <c r="S288" s="167"/>
      <c r="T288" s="167"/>
    </row>
    <row r="289" spans="1:20" ht="49.5" customHeight="1">
      <c r="A289" s="322"/>
      <c r="B289" s="313"/>
      <c r="C289" s="192"/>
      <c r="D289" s="165" t="s">
        <v>667</v>
      </c>
      <c r="E289" s="169"/>
      <c r="F289" s="169"/>
      <c r="G289" s="169"/>
      <c r="H289" s="297"/>
      <c r="I289" s="298"/>
      <c r="J289" s="298"/>
      <c r="K289" s="298"/>
      <c r="L289" s="298"/>
      <c r="M289" s="298"/>
      <c r="N289" s="298"/>
      <c r="O289" s="299"/>
      <c r="P289" s="170"/>
      <c r="Q289" s="170"/>
      <c r="R289" s="170"/>
      <c r="S289" s="170"/>
      <c r="T289" s="170"/>
    </row>
    <row r="290" spans="1:20" ht="49.5" customHeight="1">
      <c r="A290" s="322"/>
      <c r="B290" s="313"/>
      <c r="C290" s="192"/>
      <c r="D290" s="165" t="s">
        <v>32</v>
      </c>
      <c r="E290" s="169"/>
      <c r="F290" s="169"/>
      <c r="G290" s="169"/>
      <c r="H290" s="297"/>
      <c r="I290" s="298"/>
      <c r="J290" s="298"/>
      <c r="K290" s="298"/>
      <c r="L290" s="298"/>
      <c r="M290" s="298"/>
      <c r="N290" s="298"/>
      <c r="O290" s="299"/>
      <c r="P290" s="170"/>
      <c r="Q290" s="170"/>
      <c r="R290" s="170"/>
      <c r="S290" s="170"/>
      <c r="T290" s="170"/>
    </row>
    <row r="291" spans="1:20" ht="49.5" customHeight="1" thickBot="1">
      <c r="A291" s="314"/>
      <c r="B291" s="315"/>
      <c r="C291" s="171"/>
      <c r="D291" s="172" t="s">
        <v>288</v>
      </c>
      <c r="E291" s="173"/>
      <c r="F291" s="173"/>
      <c r="G291" s="173"/>
      <c r="H291" s="316"/>
      <c r="I291" s="317"/>
      <c r="J291" s="317"/>
      <c r="K291" s="317"/>
      <c r="L291" s="317"/>
      <c r="M291" s="317"/>
      <c r="N291" s="317"/>
      <c r="O291" s="318"/>
      <c r="P291" s="174"/>
      <c r="Q291" s="174"/>
      <c r="R291" s="174"/>
      <c r="S291" s="174"/>
      <c r="T291" s="174"/>
    </row>
    <row r="292" spans="1:20" s="154" customFormat="1" ht="6.75" customHeight="1" thickBot="1" thickTop="1">
      <c r="A292" s="319"/>
      <c r="B292" s="320"/>
      <c r="C292" s="320"/>
      <c r="D292" s="320"/>
      <c r="E292" s="320"/>
      <c r="F292" s="320"/>
      <c r="G292" s="320"/>
      <c r="H292" s="320"/>
      <c r="I292" s="320"/>
      <c r="J292" s="320"/>
      <c r="K292" s="320"/>
      <c r="L292" s="320"/>
      <c r="M292" s="320"/>
      <c r="N292" s="320"/>
      <c r="O292" s="320"/>
      <c r="P292" s="320"/>
      <c r="Q292" s="320"/>
      <c r="R292" s="320"/>
      <c r="S292" s="320"/>
      <c r="T292" s="321"/>
    </row>
    <row r="293" spans="1:23" s="176" customFormat="1" ht="24.75" customHeight="1" thickBot="1" thickTop="1">
      <c r="A293" s="323" t="s">
        <v>105</v>
      </c>
      <c r="B293" s="324"/>
      <c r="C293" s="324"/>
      <c r="D293" s="324"/>
      <c r="E293" s="37">
        <f>COUNTIF('隠しシート（記入不要）'!CQ$3:CT$3,"１")</f>
        <v>0</v>
      </c>
      <c r="F293" s="37">
        <f>COUNTIF('隠しシート（記入不要）'!CQ$3:CT$3,"2")</f>
        <v>0</v>
      </c>
      <c r="G293" s="37">
        <f>COUNTIF('隠しシート（記入不要）'!CQ$3:CT$3,"3")</f>
        <v>0</v>
      </c>
      <c r="H293" s="2"/>
      <c r="I293" s="2"/>
      <c r="J293" s="3"/>
      <c r="K293" s="3"/>
      <c r="L293" s="3"/>
      <c r="M293" s="3"/>
      <c r="N293" s="3"/>
      <c r="O293" s="3"/>
      <c r="P293" s="4"/>
      <c r="Q293" s="4"/>
      <c r="R293" s="4"/>
      <c r="S293" s="4"/>
      <c r="T293" s="1"/>
      <c r="U293" s="175"/>
      <c r="V293" s="175"/>
      <c r="W293" s="175"/>
    </row>
    <row r="294" spans="1:20" s="154" customFormat="1" ht="24.75" customHeight="1" thickBot="1" thickTop="1">
      <c r="A294" s="332" t="s">
        <v>405</v>
      </c>
      <c r="B294" s="333"/>
      <c r="C294" s="333"/>
      <c r="D294" s="333"/>
      <c r="E294" s="333"/>
      <c r="F294" s="333"/>
      <c r="G294" s="333"/>
      <c r="H294" s="333"/>
      <c r="I294" s="333"/>
      <c r="J294" s="333"/>
      <c r="K294" s="333"/>
      <c r="L294" s="333"/>
      <c r="M294" s="333"/>
      <c r="N294" s="333"/>
      <c r="O294" s="333"/>
      <c r="P294" s="333"/>
      <c r="Q294" s="333"/>
      <c r="R294" s="333"/>
      <c r="S294" s="333"/>
      <c r="T294" s="334"/>
    </row>
    <row r="295" spans="1:20" s="154" customFormat="1" ht="24.75" customHeight="1" thickBot="1" thickTop="1">
      <c r="A295" s="163"/>
      <c r="B295" s="332" t="s">
        <v>407</v>
      </c>
      <c r="C295" s="333"/>
      <c r="D295" s="333"/>
      <c r="E295" s="333"/>
      <c r="F295" s="333"/>
      <c r="G295" s="333"/>
      <c r="H295" s="333"/>
      <c r="I295" s="333"/>
      <c r="J295" s="333"/>
      <c r="K295" s="333"/>
      <c r="L295" s="333"/>
      <c r="M295" s="333"/>
      <c r="N295" s="333"/>
      <c r="O295" s="333"/>
      <c r="P295" s="333"/>
      <c r="Q295" s="333"/>
      <c r="R295" s="333"/>
      <c r="S295" s="333"/>
      <c r="T295" s="334"/>
    </row>
    <row r="296" spans="1:20" s="154" customFormat="1" ht="6.75" customHeight="1" thickBot="1" thickTop="1">
      <c r="A296" s="182"/>
      <c r="B296" s="11"/>
      <c r="C296" s="12"/>
      <c r="D296" s="12"/>
      <c r="E296" s="11"/>
      <c r="F296" s="11"/>
      <c r="G296" s="11"/>
      <c r="H296" s="11"/>
      <c r="I296" s="11"/>
      <c r="J296" s="11"/>
      <c r="K296" s="11"/>
      <c r="L296" s="11"/>
      <c r="M296" s="11"/>
      <c r="N296" s="11"/>
      <c r="O296" s="11"/>
      <c r="P296" s="11"/>
      <c r="Q296" s="11"/>
      <c r="R296" s="11"/>
      <c r="S296" s="11"/>
      <c r="T296" s="6"/>
    </row>
    <row r="297" spans="1:20" ht="49.5" customHeight="1" thickTop="1">
      <c r="A297" s="310" t="s">
        <v>409</v>
      </c>
      <c r="B297" s="311"/>
      <c r="C297" s="193"/>
      <c r="D297" s="194" t="s">
        <v>92</v>
      </c>
      <c r="E297" s="166"/>
      <c r="F297" s="166"/>
      <c r="G297" s="166"/>
      <c r="H297" s="294"/>
      <c r="I297" s="295"/>
      <c r="J297" s="295"/>
      <c r="K297" s="295"/>
      <c r="L297" s="295"/>
      <c r="M297" s="295"/>
      <c r="N297" s="295"/>
      <c r="O297" s="296"/>
      <c r="P297" s="167"/>
      <c r="Q297" s="167"/>
      <c r="R297" s="167"/>
      <c r="S297" s="167"/>
      <c r="T297" s="167"/>
    </row>
    <row r="298" spans="1:20" ht="49.5" customHeight="1">
      <c r="A298" s="312"/>
      <c r="B298" s="313"/>
      <c r="C298" s="192"/>
      <c r="D298" s="165" t="s">
        <v>93</v>
      </c>
      <c r="E298" s="169"/>
      <c r="F298" s="169"/>
      <c r="G298" s="169"/>
      <c r="H298" s="297"/>
      <c r="I298" s="298"/>
      <c r="J298" s="298"/>
      <c r="K298" s="298"/>
      <c r="L298" s="298"/>
      <c r="M298" s="298"/>
      <c r="N298" s="298"/>
      <c r="O298" s="299"/>
      <c r="P298" s="170"/>
      <c r="Q298" s="170"/>
      <c r="R298" s="170"/>
      <c r="S298" s="170"/>
      <c r="T298" s="170"/>
    </row>
    <row r="299" spans="1:20" ht="49.5" customHeight="1">
      <c r="A299" s="312"/>
      <c r="B299" s="313"/>
      <c r="C299" s="192"/>
      <c r="D299" s="165" t="s">
        <v>107</v>
      </c>
      <c r="E299" s="169"/>
      <c r="F299" s="169"/>
      <c r="G299" s="169"/>
      <c r="H299" s="297"/>
      <c r="I299" s="298"/>
      <c r="J299" s="298"/>
      <c r="K299" s="298"/>
      <c r="L299" s="298"/>
      <c r="M299" s="298"/>
      <c r="N299" s="298"/>
      <c r="O299" s="299"/>
      <c r="P299" s="170"/>
      <c r="Q299" s="170"/>
      <c r="R299" s="170"/>
      <c r="S299" s="170"/>
      <c r="T299" s="170"/>
    </row>
    <row r="300" spans="1:20" ht="49.5" customHeight="1">
      <c r="A300" s="312"/>
      <c r="B300" s="313"/>
      <c r="C300" s="192"/>
      <c r="D300" s="165" t="s">
        <v>302</v>
      </c>
      <c r="E300" s="169"/>
      <c r="F300" s="169"/>
      <c r="G300" s="169"/>
      <c r="H300" s="297"/>
      <c r="I300" s="298"/>
      <c r="J300" s="298"/>
      <c r="K300" s="298"/>
      <c r="L300" s="298"/>
      <c r="M300" s="298"/>
      <c r="N300" s="298"/>
      <c r="O300" s="299"/>
      <c r="P300" s="170"/>
      <c r="Q300" s="170"/>
      <c r="R300" s="170"/>
      <c r="S300" s="170"/>
      <c r="T300" s="170"/>
    </row>
    <row r="301" spans="1:20" ht="49.5" customHeight="1">
      <c r="A301" s="312"/>
      <c r="B301" s="313"/>
      <c r="C301" s="192"/>
      <c r="D301" s="165" t="s">
        <v>108</v>
      </c>
      <c r="E301" s="169"/>
      <c r="F301" s="169"/>
      <c r="G301" s="169"/>
      <c r="H301" s="297"/>
      <c r="I301" s="298"/>
      <c r="J301" s="298"/>
      <c r="K301" s="298"/>
      <c r="L301" s="298"/>
      <c r="M301" s="298"/>
      <c r="N301" s="298"/>
      <c r="O301" s="299"/>
      <c r="P301" s="170"/>
      <c r="Q301" s="170"/>
      <c r="R301" s="170"/>
      <c r="S301" s="170"/>
      <c r="T301" s="170"/>
    </row>
    <row r="302" spans="1:20" ht="49.5" customHeight="1">
      <c r="A302" s="312"/>
      <c r="B302" s="313"/>
      <c r="C302" s="192"/>
      <c r="D302" s="165" t="s">
        <v>94</v>
      </c>
      <c r="E302" s="169"/>
      <c r="F302" s="169"/>
      <c r="G302" s="169"/>
      <c r="H302" s="297"/>
      <c r="I302" s="298"/>
      <c r="J302" s="298"/>
      <c r="K302" s="298"/>
      <c r="L302" s="298"/>
      <c r="M302" s="298"/>
      <c r="N302" s="298"/>
      <c r="O302" s="299"/>
      <c r="P302" s="170"/>
      <c r="Q302" s="170"/>
      <c r="R302" s="170"/>
      <c r="S302" s="170"/>
      <c r="T302" s="170"/>
    </row>
    <row r="303" spans="1:20" ht="49.5" customHeight="1" thickBot="1">
      <c r="A303" s="314"/>
      <c r="B303" s="315"/>
      <c r="C303" s="171"/>
      <c r="D303" s="172" t="s">
        <v>288</v>
      </c>
      <c r="E303" s="173"/>
      <c r="F303" s="173"/>
      <c r="G303" s="173"/>
      <c r="H303" s="316"/>
      <c r="I303" s="317"/>
      <c r="J303" s="317"/>
      <c r="K303" s="317"/>
      <c r="L303" s="317"/>
      <c r="M303" s="317"/>
      <c r="N303" s="317"/>
      <c r="O303" s="318"/>
      <c r="P303" s="174"/>
      <c r="Q303" s="174"/>
      <c r="R303" s="174"/>
      <c r="S303" s="174"/>
      <c r="T303" s="174"/>
    </row>
    <row r="304" spans="1:20" s="154" customFormat="1" ht="6.75" customHeight="1" thickBot="1" thickTop="1">
      <c r="A304" s="319"/>
      <c r="B304" s="320"/>
      <c r="C304" s="320"/>
      <c r="D304" s="320"/>
      <c r="E304" s="320"/>
      <c r="F304" s="320"/>
      <c r="G304" s="320"/>
      <c r="H304" s="320"/>
      <c r="I304" s="320"/>
      <c r="J304" s="320"/>
      <c r="K304" s="320"/>
      <c r="L304" s="320"/>
      <c r="M304" s="320"/>
      <c r="N304" s="320"/>
      <c r="O304" s="320"/>
      <c r="P304" s="320"/>
      <c r="Q304" s="320"/>
      <c r="R304" s="320"/>
      <c r="S304" s="320"/>
      <c r="T304" s="321"/>
    </row>
    <row r="305" spans="1:20" ht="49.5" customHeight="1" thickTop="1">
      <c r="A305" s="310" t="s">
        <v>625</v>
      </c>
      <c r="B305" s="311"/>
      <c r="C305" s="193"/>
      <c r="D305" s="195" t="s">
        <v>506</v>
      </c>
      <c r="E305" s="166"/>
      <c r="F305" s="166"/>
      <c r="G305" s="166"/>
      <c r="H305" s="294"/>
      <c r="I305" s="295"/>
      <c r="J305" s="295"/>
      <c r="K305" s="295"/>
      <c r="L305" s="295"/>
      <c r="M305" s="295"/>
      <c r="N305" s="295"/>
      <c r="O305" s="296"/>
      <c r="P305" s="167"/>
      <c r="Q305" s="167"/>
      <c r="R305" s="167"/>
      <c r="S305" s="167"/>
      <c r="T305" s="167"/>
    </row>
    <row r="306" spans="1:20" ht="49.5" customHeight="1">
      <c r="A306" s="312"/>
      <c r="B306" s="313"/>
      <c r="C306" s="192"/>
      <c r="D306" s="196" t="s">
        <v>507</v>
      </c>
      <c r="E306" s="169"/>
      <c r="F306" s="169"/>
      <c r="G306" s="169"/>
      <c r="H306" s="297"/>
      <c r="I306" s="298"/>
      <c r="J306" s="298"/>
      <c r="K306" s="298"/>
      <c r="L306" s="298"/>
      <c r="M306" s="298"/>
      <c r="N306" s="298"/>
      <c r="O306" s="299"/>
      <c r="P306" s="170"/>
      <c r="Q306" s="170"/>
      <c r="R306" s="170"/>
      <c r="S306" s="170"/>
      <c r="T306" s="170"/>
    </row>
    <row r="307" spans="1:20" ht="49.5" customHeight="1" thickBot="1">
      <c r="A307" s="314"/>
      <c r="B307" s="315"/>
      <c r="C307" s="171"/>
      <c r="D307" s="172" t="s">
        <v>288</v>
      </c>
      <c r="E307" s="173"/>
      <c r="F307" s="173"/>
      <c r="G307" s="173"/>
      <c r="H307" s="316"/>
      <c r="I307" s="317"/>
      <c r="J307" s="317"/>
      <c r="K307" s="317"/>
      <c r="L307" s="317"/>
      <c r="M307" s="317"/>
      <c r="N307" s="317"/>
      <c r="O307" s="318"/>
      <c r="P307" s="174"/>
      <c r="Q307" s="174"/>
      <c r="R307" s="174"/>
      <c r="S307" s="174"/>
      <c r="T307" s="174"/>
    </row>
    <row r="308" spans="1:20" s="154" customFormat="1" ht="6.75" customHeight="1" thickBot="1" thickTop="1">
      <c r="A308" s="10"/>
      <c r="B308" s="11"/>
      <c r="C308" s="12"/>
      <c r="D308" s="12"/>
      <c r="E308" s="11"/>
      <c r="F308" s="11"/>
      <c r="G308" s="11"/>
      <c r="H308" s="11"/>
      <c r="I308" s="11"/>
      <c r="J308" s="11"/>
      <c r="K308" s="11"/>
      <c r="L308" s="11"/>
      <c r="M308" s="11"/>
      <c r="N308" s="11"/>
      <c r="O308" s="11"/>
      <c r="P308" s="11"/>
      <c r="Q308" s="11"/>
      <c r="R308" s="11"/>
      <c r="S308" s="11"/>
      <c r="T308" s="6"/>
    </row>
    <row r="309" spans="1:20" ht="49.5" customHeight="1" thickTop="1">
      <c r="A309" s="310" t="s">
        <v>626</v>
      </c>
      <c r="B309" s="311"/>
      <c r="C309" s="193"/>
      <c r="D309" s="195" t="s">
        <v>109</v>
      </c>
      <c r="E309" s="166"/>
      <c r="F309" s="166"/>
      <c r="G309" s="166"/>
      <c r="H309" s="294"/>
      <c r="I309" s="295"/>
      <c r="J309" s="295"/>
      <c r="K309" s="295"/>
      <c r="L309" s="295"/>
      <c r="M309" s="295"/>
      <c r="N309" s="295"/>
      <c r="O309" s="296"/>
      <c r="P309" s="167"/>
      <c r="Q309" s="167"/>
      <c r="R309" s="167"/>
      <c r="S309" s="167"/>
      <c r="T309" s="167"/>
    </row>
    <row r="310" spans="1:20" ht="49.5" customHeight="1">
      <c r="A310" s="312"/>
      <c r="B310" s="313"/>
      <c r="C310" s="192"/>
      <c r="D310" s="196" t="s">
        <v>255</v>
      </c>
      <c r="E310" s="169"/>
      <c r="F310" s="169"/>
      <c r="G310" s="169"/>
      <c r="H310" s="297"/>
      <c r="I310" s="298"/>
      <c r="J310" s="298"/>
      <c r="K310" s="298"/>
      <c r="L310" s="298"/>
      <c r="M310" s="298"/>
      <c r="N310" s="298"/>
      <c r="O310" s="299"/>
      <c r="P310" s="170"/>
      <c r="Q310" s="170"/>
      <c r="R310" s="170"/>
      <c r="S310" s="170"/>
      <c r="T310" s="170"/>
    </row>
    <row r="311" spans="1:20" ht="49.5" customHeight="1" thickBot="1">
      <c r="A311" s="314"/>
      <c r="B311" s="315"/>
      <c r="C311" s="171"/>
      <c r="D311" s="172" t="s">
        <v>288</v>
      </c>
      <c r="E311" s="173"/>
      <c r="F311" s="173"/>
      <c r="G311" s="173"/>
      <c r="H311" s="316"/>
      <c r="I311" s="317"/>
      <c r="J311" s="317"/>
      <c r="K311" s="317"/>
      <c r="L311" s="317"/>
      <c r="M311" s="317"/>
      <c r="N311" s="317"/>
      <c r="O311" s="318"/>
      <c r="P311" s="174"/>
      <c r="Q311" s="174"/>
      <c r="R311" s="174"/>
      <c r="S311" s="174"/>
      <c r="T311" s="174"/>
    </row>
    <row r="312" spans="1:20" s="154" customFormat="1" ht="6.75" customHeight="1" thickBot="1" thickTop="1">
      <c r="A312" s="319"/>
      <c r="B312" s="320"/>
      <c r="C312" s="320"/>
      <c r="D312" s="320"/>
      <c r="E312" s="320"/>
      <c r="F312" s="320"/>
      <c r="G312" s="320"/>
      <c r="H312" s="320"/>
      <c r="I312" s="320"/>
      <c r="J312" s="320"/>
      <c r="K312" s="320"/>
      <c r="L312" s="320"/>
      <c r="M312" s="320"/>
      <c r="N312" s="320"/>
      <c r="O312" s="320"/>
      <c r="P312" s="320"/>
      <c r="Q312" s="320"/>
      <c r="R312" s="320"/>
      <c r="S312" s="320"/>
      <c r="T312" s="321"/>
    </row>
    <row r="313" spans="1:23" s="176" customFormat="1" ht="24.75" customHeight="1" thickBot="1" thickTop="1">
      <c r="A313" s="323" t="s">
        <v>320</v>
      </c>
      <c r="B313" s="324"/>
      <c r="C313" s="324"/>
      <c r="D313" s="324"/>
      <c r="E313" s="37">
        <f>COUNTIF('隠しシート（記入不要）'!CU$3:CZ$3,"１")</f>
        <v>0</v>
      </c>
      <c r="F313" s="37">
        <f>COUNTIF('隠しシート（記入不要）'!CU$3:CZ$3,"2")</f>
        <v>0</v>
      </c>
      <c r="G313" s="37">
        <f>COUNTIF('隠しシート（記入不要）'!CU$3:CZ$3,"3")</f>
        <v>0</v>
      </c>
      <c r="H313" s="2"/>
      <c r="I313" s="2"/>
      <c r="J313" s="3"/>
      <c r="K313" s="3"/>
      <c r="L313" s="3"/>
      <c r="M313" s="3"/>
      <c r="N313" s="3"/>
      <c r="O313" s="3"/>
      <c r="P313" s="4"/>
      <c r="Q313" s="4"/>
      <c r="R313" s="4"/>
      <c r="S313" s="4"/>
      <c r="T313" s="1"/>
      <c r="U313" s="175"/>
      <c r="V313" s="175"/>
      <c r="W313" s="175"/>
    </row>
    <row r="314" spans="1:20" s="154" customFormat="1" ht="24.75" customHeight="1" thickBot="1" thickTop="1">
      <c r="A314" s="163"/>
      <c r="B314" s="332" t="s">
        <v>414</v>
      </c>
      <c r="C314" s="333"/>
      <c r="D314" s="333"/>
      <c r="E314" s="333"/>
      <c r="F314" s="333"/>
      <c r="G314" s="333"/>
      <c r="H314" s="333"/>
      <c r="I314" s="333"/>
      <c r="J314" s="333"/>
      <c r="K314" s="333"/>
      <c r="L314" s="333"/>
      <c r="M314" s="333"/>
      <c r="N314" s="333"/>
      <c r="O314" s="333"/>
      <c r="P314" s="333"/>
      <c r="Q314" s="333"/>
      <c r="R314" s="333"/>
      <c r="S314" s="333"/>
      <c r="T314" s="334"/>
    </row>
    <row r="315" spans="1:20" s="154" customFormat="1" ht="6.75" customHeight="1" thickBot="1" thickTop="1">
      <c r="A315" s="319"/>
      <c r="B315" s="320"/>
      <c r="C315" s="320"/>
      <c r="D315" s="320"/>
      <c r="E315" s="320"/>
      <c r="F315" s="320"/>
      <c r="G315" s="320"/>
      <c r="H315" s="320"/>
      <c r="I315" s="320"/>
      <c r="J315" s="320"/>
      <c r="K315" s="320"/>
      <c r="L315" s="320"/>
      <c r="M315" s="320"/>
      <c r="N315" s="320"/>
      <c r="O315" s="320"/>
      <c r="P315" s="320"/>
      <c r="Q315" s="320"/>
      <c r="R315" s="320"/>
      <c r="S315" s="320"/>
      <c r="T315" s="321"/>
    </row>
    <row r="316" spans="1:20" ht="49.5" customHeight="1" thickTop="1">
      <c r="A316" s="310" t="s">
        <v>416</v>
      </c>
      <c r="B316" s="311"/>
      <c r="C316" s="192"/>
      <c r="D316" s="165" t="s">
        <v>324</v>
      </c>
      <c r="E316" s="166"/>
      <c r="F316" s="166"/>
      <c r="G316" s="166"/>
      <c r="H316" s="294"/>
      <c r="I316" s="295"/>
      <c r="J316" s="295"/>
      <c r="K316" s="295"/>
      <c r="L316" s="295"/>
      <c r="M316" s="295"/>
      <c r="N316" s="295"/>
      <c r="O316" s="296"/>
      <c r="P316" s="167"/>
      <c r="Q316" s="167"/>
      <c r="R316" s="167"/>
      <c r="S316" s="167"/>
      <c r="T316" s="167"/>
    </row>
    <row r="317" spans="1:20" ht="49.5" customHeight="1">
      <c r="A317" s="322"/>
      <c r="B317" s="313"/>
      <c r="C317" s="191"/>
      <c r="D317" s="165" t="s">
        <v>325</v>
      </c>
      <c r="E317" s="169"/>
      <c r="F317" s="169"/>
      <c r="G317" s="169"/>
      <c r="H317" s="297"/>
      <c r="I317" s="298"/>
      <c r="J317" s="298"/>
      <c r="K317" s="298"/>
      <c r="L317" s="298"/>
      <c r="M317" s="298"/>
      <c r="N317" s="298"/>
      <c r="O317" s="299"/>
      <c r="P317" s="170"/>
      <c r="Q317" s="170"/>
      <c r="R317" s="170"/>
      <c r="S317" s="170"/>
      <c r="T317" s="170"/>
    </row>
    <row r="318" spans="1:20" ht="49.5" customHeight="1" thickBot="1">
      <c r="A318" s="314"/>
      <c r="B318" s="315"/>
      <c r="C318" s="171"/>
      <c r="D318" s="172" t="s">
        <v>288</v>
      </c>
      <c r="E318" s="173"/>
      <c r="F318" s="173"/>
      <c r="G318" s="173"/>
      <c r="H318" s="316"/>
      <c r="I318" s="317"/>
      <c r="J318" s="317"/>
      <c r="K318" s="317"/>
      <c r="L318" s="317"/>
      <c r="M318" s="317"/>
      <c r="N318" s="317"/>
      <c r="O318" s="318"/>
      <c r="P318" s="174"/>
      <c r="Q318" s="174"/>
      <c r="R318" s="174"/>
      <c r="S318" s="174"/>
      <c r="T318" s="174"/>
    </row>
    <row r="319" spans="1:20" s="154" customFormat="1" ht="6.75" customHeight="1" thickBot="1" thickTop="1">
      <c r="A319" s="319"/>
      <c r="B319" s="320"/>
      <c r="C319" s="320"/>
      <c r="D319" s="320"/>
      <c r="E319" s="320"/>
      <c r="F319" s="320"/>
      <c r="G319" s="320"/>
      <c r="H319" s="320"/>
      <c r="I319" s="320"/>
      <c r="J319" s="320"/>
      <c r="K319" s="320"/>
      <c r="L319" s="320"/>
      <c r="M319" s="320"/>
      <c r="N319" s="320"/>
      <c r="O319" s="320"/>
      <c r="P319" s="320"/>
      <c r="Q319" s="320"/>
      <c r="R319" s="320"/>
      <c r="S319" s="320"/>
      <c r="T319" s="321"/>
    </row>
    <row r="320" spans="1:20" ht="59.25" customHeight="1" thickTop="1">
      <c r="A320" s="310" t="s">
        <v>627</v>
      </c>
      <c r="B320" s="311"/>
      <c r="C320" s="191"/>
      <c r="D320" s="178" t="s">
        <v>313</v>
      </c>
      <c r="E320" s="166"/>
      <c r="F320" s="166"/>
      <c r="G320" s="166"/>
      <c r="H320" s="294"/>
      <c r="I320" s="295"/>
      <c r="J320" s="295"/>
      <c r="K320" s="295"/>
      <c r="L320" s="295"/>
      <c r="M320" s="295"/>
      <c r="N320" s="295"/>
      <c r="O320" s="296"/>
      <c r="P320" s="167"/>
      <c r="Q320" s="167"/>
      <c r="R320" s="167"/>
      <c r="S320" s="167"/>
      <c r="T320" s="167"/>
    </row>
    <row r="321" spans="1:20" ht="49.5" customHeight="1" thickBot="1">
      <c r="A321" s="314"/>
      <c r="B321" s="315"/>
      <c r="C321" s="171"/>
      <c r="D321" s="172" t="s">
        <v>288</v>
      </c>
      <c r="E321" s="173"/>
      <c r="F321" s="173"/>
      <c r="G321" s="173"/>
      <c r="H321" s="316"/>
      <c r="I321" s="317"/>
      <c r="J321" s="317"/>
      <c r="K321" s="317"/>
      <c r="L321" s="317"/>
      <c r="M321" s="317"/>
      <c r="N321" s="317"/>
      <c r="O321" s="318"/>
      <c r="P321" s="174"/>
      <c r="Q321" s="174"/>
      <c r="R321" s="174"/>
      <c r="S321" s="174"/>
      <c r="T321" s="174"/>
    </row>
    <row r="322" spans="1:20" s="154" customFormat="1" ht="6.75" customHeight="1" thickBot="1" thickTop="1">
      <c r="A322" s="319"/>
      <c r="B322" s="320"/>
      <c r="C322" s="320"/>
      <c r="D322" s="320"/>
      <c r="E322" s="320"/>
      <c r="F322" s="320"/>
      <c r="G322" s="320"/>
      <c r="H322" s="320"/>
      <c r="I322" s="320"/>
      <c r="J322" s="320"/>
      <c r="K322" s="320"/>
      <c r="L322" s="320"/>
      <c r="M322" s="320"/>
      <c r="N322" s="320"/>
      <c r="O322" s="320"/>
      <c r="P322" s="320"/>
      <c r="Q322" s="320"/>
      <c r="R322" s="320"/>
      <c r="S322" s="320"/>
      <c r="T322" s="321"/>
    </row>
    <row r="323" spans="1:20" ht="63" customHeight="1" thickTop="1">
      <c r="A323" s="310" t="s">
        <v>628</v>
      </c>
      <c r="B323" s="311"/>
      <c r="C323" s="191"/>
      <c r="D323" s="165" t="s">
        <v>510</v>
      </c>
      <c r="E323" s="166"/>
      <c r="F323" s="166"/>
      <c r="G323" s="166"/>
      <c r="H323" s="294"/>
      <c r="I323" s="295"/>
      <c r="J323" s="295"/>
      <c r="K323" s="295"/>
      <c r="L323" s="295"/>
      <c r="M323" s="295"/>
      <c r="N323" s="295"/>
      <c r="O323" s="296"/>
      <c r="P323" s="167"/>
      <c r="Q323" s="167"/>
      <c r="R323" s="167"/>
      <c r="S323" s="167"/>
      <c r="T323" s="167"/>
    </row>
    <row r="324" spans="1:20" ht="84.75" customHeight="1">
      <c r="A324" s="322"/>
      <c r="B324" s="313"/>
      <c r="C324" s="192"/>
      <c r="D324" s="165" t="s">
        <v>511</v>
      </c>
      <c r="E324" s="169"/>
      <c r="F324" s="169"/>
      <c r="G324" s="169"/>
      <c r="H324" s="297"/>
      <c r="I324" s="298"/>
      <c r="J324" s="298"/>
      <c r="K324" s="298"/>
      <c r="L324" s="298"/>
      <c r="M324" s="298"/>
      <c r="N324" s="298"/>
      <c r="O324" s="299"/>
      <c r="P324" s="170"/>
      <c r="Q324" s="170"/>
      <c r="R324" s="170"/>
      <c r="S324" s="170"/>
      <c r="T324" s="170"/>
    </row>
    <row r="325" spans="1:20" ht="49.5" customHeight="1" thickBot="1">
      <c r="A325" s="314"/>
      <c r="B325" s="315"/>
      <c r="C325" s="171"/>
      <c r="D325" s="172" t="s">
        <v>288</v>
      </c>
      <c r="E325" s="173"/>
      <c r="F325" s="173"/>
      <c r="G325" s="173"/>
      <c r="H325" s="316"/>
      <c r="I325" s="317"/>
      <c r="J325" s="317"/>
      <c r="K325" s="317"/>
      <c r="L325" s="317"/>
      <c r="M325" s="317"/>
      <c r="N325" s="317"/>
      <c r="O325" s="318"/>
      <c r="P325" s="174"/>
      <c r="Q325" s="174"/>
      <c r="R325" s="174"/>
      <c r="S325" s="174"/>
      <c r="T325" s="174"/>
    </row>
    <row r="326" spans="1:20" s="154" customFormat="1" ht="6.75" customHeight="1" thickBot="1" thickTop="1">
      <c r="A326" s="7"/>
      <c r="B326" s="8"/>
      <c r="C326" s="8"/>
      <c r="D326" s="8"/>
      <c r="E326" s="8"/>
      <c r="F326" s="8"/>
      <c r="G326" s="8"/>
      <c r="H326" s="8"/>
      <c r="I326" s="8"/>
      <c r="J326" s="8"/>
      <c r="K326" s="8"/>
      <c r="L326" s="8"/>
      <c r="M326" s="8"/>
      <c r="N326" s="8"/>
      <c r="O326" s="8"/>
      <c r="P326" s="8"/>
      <c r="Q326" s="8"/>
      <c r="R326" s="8"/>
      <c r="S326" s="8"/>
      <c r="T326" s="9"/>
    </row>
    <row r="327" spans="1:23" s="176" customFormat="1" ht="24.75" customHeight="1" thickBot="1" thickTop="1">
      <c r="A327" s="323" t="s">
        <v>512</v>
      </c>
      <c r="B327" s="324"/>
      <c r="C327" s="324"/>
      <c r="D327" s="324"/>
      <c r="E327" s="37">
        <f>COUNTIF('隠しシート（記入不要）'!DA$3:DF$3,"１")</f>
        <v>0</v>
      </c>
      <c r="F327" s="37">
        <f>COUNTIF('隠しシート（記入不要）'!DA$3:DF$3,"2")</f>
        <v>0</v>
      </c>
      <c r="G327" s="37">
        <f>COUNTIF('隠しシート（記入不要）'!DA$3:DF$3,"3")</f>
        <v>0</v>
      </c>
      <c r="H327" s="2"/>
      <c r="I327" s="2"/>
      <c r="J327" s="3"/>
      <c r="K327" s="3"/>
      <c r="L327" s="3"/>
      <c r="M327" s="3"/>
      <c r="N327" s="3"/>
      <c r="O327" s="3"/>
      <c r="P327" s="4"/>
      <c r="Q327" s="4"/>
      <c r="R327" s="4"/>
      <c r="S327" s="4"/>
      <c r="T327" s="1"/>
      <c r="U327" s="175"/>
      <c r="V327" s="175"/>
      <c r="W327" s="175"/>
    </row>
    <row r="328" spans="1:20" ht="24.75" customHeight="1" thickBot="1" thickTop="1">
      <c r="A328" s="163"/>
      <c r="B328" s="332" t="s">
        <v>420</v>
      </c>
      <c r="C328" s="333"/>
      <c r="D328" s="333"/>
      <c r="E328" s="333"/>
      <c r="F328" s="333"/>
      <c r="G328" s="333"/>
      <c r="H328" s="333"/>
      <c r="I328" s="333"/>
      <c r="J328" s="333"/>
      <c r="K328" s="333"/>
      <c r="L328" s="333"/>
      <c r="M328" s="333"/>
      <c r="N328" s="333"/>
      <c r="O328" s="333"/>
      <c r="P328" s="333"/>
      <c r="Q328" s="333"/>
      <c r="R328" s="333"/>
      <c r="S328" s="333"/>
      <c r="T328" s="334"/>
    </row>
    <row r="329" spans="1:20" s="154" customFormat="1" ht="6.75" customHeight="1" thickBot="1" thickTop="1">
      <c r="A329" s="319"/>
      <c r="B329" s="320"/>
      <c r="C329" s="320"/>
      <c r="D329" s="320"/>
      <c r="E329" s="320"/>
      <c r="F329" s="320"/>
      <c r="G329" s="320"/>
      <c r="H329" s="320"/>
      <c r="I329" s="320"/>
      <c r="J329" s="320"/>
      <c r="K329" s="320"/>
      <c r="L329" s="320"/>
      <c r="M329" s="320"/>
      <c r="N329" s="320"/>
      <c r="O329" s="320"/>
      <c r="P329" s="320"/>
      <c r="Q329" s="320"/>
      <c r="R329" s="320"/>
      <c r="S329" s="320"/>
      <c r="T329" s="321"/>
    </row>
    <row r="330" spans="1:20" ht="49.5" customHeight="1" thickTop="1">
      <c r="A330" s="310" t="s">
        <v>422</v>
      </c>
      <c r="B330" s="311"/>
      <c r="C330" s="192"/>
      <c r="D330" s="165" t="s">
        <v>513</v>
      </c>
      <c r="E330" s="166"/>
      <c r="F330" s="166"/>
      <c r="G330" s="166"/>
      <c r="H330" s="294"/>
      <c r="I330" s="295"/>
      <c r="J330" s="295"/>
      <c r="K330" s="295"/>
      <c r="L330" s="295"/>
      <c r="M330" s="295"/>
      <c r="N330" s="295"/>
      <c r="O330" s="296"/>
      <c r="P330" s="167"/>
      <c r="Q330" s="167"/>
      <c r="R330" s="167"/>
      <c r="S330" s="167"/>
      <c r="T330" s="167"/>
    </row>
    <row r="331" spans="1:20" ht="49.5" customHeight="1">
      <c r="A331" s="322"/>
      <c r="B331" s="313"/>
      <c r="C331" s="192"/>
      <c r="D331" s="165" t="s">
        <v>514</v>
      </c>
      <c r="E331" s="169"/>
      <c r="F331" s="169"/>
      <c r="G331" s="169"/>
      <c r="H331" s="297"/>
      <c r="I331" s="298"/>
      <c r="J331" s="298"/>
      <c r="K331" s="298"/>
      <c r="L331" s="298"/>
      <c r="M331" s="298"/>
      <c r="N331" s="298"/>
      <c r="O331" s="299"/>
      <c r="P331" s="170"/>
      <c r="Q331" s="170"/>
      <c r="R331" s="170"/>
      <c r="S331" s="170"/>
      <c r="T331" s="170"/>
    </row>
    <row r="332" spans="1:20" ht="49.5" customHeight="1">
      <c r="A332" s="322"/>
      <c r="B332" s="313"/>
      <c r="C332" s="192"/>
      <c r="D332" s="165" t="s">
        <v>515</v>
      </c>
      <c r="E332" s="169"/>
      <c r="F332" s="169"/>
      <c r="G332" s="169"/>
      <c r="H332" s="297"/>
      <c r="I332" s="298"/>
      <c r="J332" s="298"/>
      <c r="K332" s="298"/>
      <c r="L332" s="298"/>
      <c r="M332" s="298"/>
      <c r="N332" s="298"/>
      <c r="O332" s="299"/>
      <c r="P332" s="170"/>
      <c r="Q332" s="170"/>
      <c r="R332" s="170"/>
      <c r="S332" s="170"/>
      <c r="T332" s="170"/>
    </row>
    <row r="333" spans="1:20" ht="49.5" customHeight="1" thickBot="1">
      <c r="A333" s="314"/>
      <c r="B333" s="315"/>
      <c r="C333" s="171"/>
      <c r="D333" s="172" t="s">
        <v>288</v>
      </c>
      <c r="E333" s="173"/>
      <c r="F333" s="173"/>
      <c r="G333" s="173"/>
      <c r="H333" s="316"/>
      <c r="I333" s="317"/>
      <c r="J333" s="317"/>
      <c r="K333" s="317"/>
      <c r="L333" s="317"/>
      <c r="M333" s="317"/>
      <c r="N333" s="317"/>
      <c r="O333" s="318"/>
      <c r="P333" s="174"/>
      <c r="Q333" s="174"/>
      <c r="R333" s="174"/>
      <c r="S333" s="174"/>
      <c r="T333" s="174"/>
    </row>
    <row r="334" spans="1:20" s="154" customFormat="1" ht="6.75" customHeight="1" thickBot="1" thickTop="1">
      <c r="A334" s="7"/>
      <c r="B334" s="8"/>
      <c r="C334" s="8"/>
      <c r="D334" s="8"/>
      <c r="E334" s="8"/>
      <c r="F334" s="8"/>
      <c r="G334" s="8"/>
      <c r="H334" s="8"/>
      <c r="I334" s="8"/>
      <c r="J334" s="8"/>
      <c r="K334" s="8"/>
      <c r="L334" s="8"/>
      <c r="M334" s="8"/>
      <c r="N334" s="8"/>
      <c r="O334" s="8"/>
      <c r="P334" s="8"/>
      <c r="Q334" s="8"/>
      <c r="R334" s="8"/>
      <c r="S334" s="8"/>
      <c r="T334" s="9"/>
    </row>
    <row r="335" spans="1:23" s="176" customFormat="1" ht="24.75" customHeight="1" thickBot="1" thickTop="1">
      <c r="A335" s="323" t="s">
        <v>516</v>
      </c>
      <c r="B335" s="324"/>
      <c r="C335" s="324"/>
      <c r="D335" s="324"/>
      <c r="E335" s="37">
        <f>COUNTIF('隠しシート（記入不要）'!DG$3:DH$3,"１")</f>
        <v>0</v>
      </c>
      <c r="F335" s="37">
        <f>COUNTIF('隠しシート（記入不要）'!DG$3:DH$3,"2")</f>
        <v>0</v>
      </c>
      <c r="G335" s="37">
        <f>COUNTIF('隠しシート（記入不要）'!DG$3:DH$3,"3")</f>
        <v>0</v>
      </c>
      <c r="H335" s="2"/>
      <c r="I335" s="2"/>
      <c r="J335" s="3"/>
      <c r="K335" s="3"/>
      <c r="L335" s="3"/>
      <c r="M335" s="3"/>
      <c r="N335" s="3"/>
      <c r="O335" s="3"/>
      <c r="P335" s="4"/>
      <c r="Q335" s="4"/>
      <c r="R335" s="4"/>
      <c r="S335" s="4"/>
      <c r="T335" s="1"/>
      <c r="U335" s="175"/>
      <c r="V335" s="175"/>
      <c r="W335" s="175"/>
    </row>
    <row r="336" spans="1:20" ht="24.75" customHeight="1" thickBot="1" thickTop="1">
      <c r="A336" s="163"/>
      <c r="B336" s="332" t="s">
        <v>220</v>
      </c>
      <c r="C336" s="333"/>
      <c r="D336" s="333"/>
      <c r="E336" s="333"/>
      <c r="F336" s="333"/>
      <c r="G336" s="333"/>
      <c r="H336" s="333"/>
      <c r="I336" s="333"/>
      <c r="J336" s="333"/>
      <c r="K336" s="333"/>
      <c r="L336" s="333"/>
      <c r="M336" s="333"/>
      <c r="N336" s="333"/>
      <c r="O336" s="333"/>
      <c r="P336" s="333"/>
      <c r="Q336" s="333"/>
      <c r="R336" s="333"/>
      <c r="S336" s="333"/>
      <c r="T336" s="334"/>
    </row>
    <row r="337" spans="1:20" s="154" customFormat="1" ht="6.75" customHeight="1" thickBot="1" thickTop="1">
      <c r="A337" s="319"/>
      <c r="B337" s="320"/>
      <c r="C337" s="320"/>
      <c r="D337" s="320"/>
      <c r="E337" s="320"/>
      <c r="F337" s="320"/>
      <c r="G337" s="320"/>
      <c r="H337" s="320"/>
      <c r="I337" s="320"/>
      <c r="J337" s="320"/>
      <c r="K337" s="320"/>
      <c r="L337" s="320"/>
      <c r="M337" s="320"/>
      <c r="N337" s="320"/>
      <c r="O337" s="320"/>
      <c r="P337" s="320"/>
      <c r="Q337" s="320"/>
      <c r="R337" s="320"/>
      <c r="S337" s="320"/>
      <c r="T337" s="321"/>
    </row>
    <row r="338" spans="1:20" ht="49.5" customHeight="1" thickTop="1">
      <c r="A338" s="310" t="s">
        <v>424</v>
      </c>
      <c r="B338" s="311"/>
      <c r="C338" s="197"/>
      <c r="D338" s="165" t="s">
        <v>517</v>
      </c>
      <c r="E338" s="166"/>
      <c r="F338" s="166"/>
      <c r="G338" s="166"/>
      <c r="H338" s="294"/>
      <c r="I338" s="295"/>
      <c r="J338" s="295"/>
      <c r="K338" s="295"/>
      <c r="L338" s="295"/>
      <c r="M338" s="295"/>
      <c r="N338" s="295"/>
      <c r="O338" s="296"/>
      <c r="P338" s="167"/>
      <c r="Q338" s="167"/>
      <c r="R338" s="167"/>
      <c r="S338" s="167"/>
      <c r="T338" s="167"/>
    </row>
    <row r="339" spans="1:20" ht="57.75" customHeight="1">
      <c r="A339" s="322"/>
      <c r="B339" s="313"/>
      <c r="C339" s="198"/>
      <c r="D339" s="165" t="s">
        <v>561</v>
      </c>
      <c r="E339" s="169"/>
      <c r="F339" s="169"/>
      <c r="G339" s="169"/>
      <c r="H339" s="297"/>
      <c r="I339" s="298"/>
      <c r="J339" s="298"/>
      <c r="K339" s="298"/>
      <c r="L339" s="298"/>
      <c r="M339" s="298"/>
      <c r="N339" s="298"/>
      <c r="O339" s="299"/>
      <c r="P339" s="170"/>
      <c r="Q339" s="170"/>
      <c r="R339" s="170"/>
      <c r="S339" s="170"/>
      <c r="T339" s="170"/>
    </row>
    <row r="340" spans="1:20" ht="49.5" customHeight="1">
      <c r="A340" s="322"/>
      <c r="B340" s="313"/>
      <c r="C340" s="199"/>
      <c r="D340" s="165" t="s">
        <v>518</v>
      </c>
      <c r="E340" s="169"/>
      <c r="F340" s="169"/>
      <c r="G340" s="169"/>
      <c r="H340" s="297"/>
      <c r="I340" s="298"/>
      <c r="J340" s="298"/>
      <c r="K340" s="298"/>
      <c r="L340" s="298"/>
      <c r="M340" s="298"/>
      <c r="N340" s="298"/>
      <c r="O340" s="299"/>
      <c r="P340" s="170"/>
      <c r="Q340" s="170"/>
      <c r="R340" s="170"/>
      <c r="S340" s="170"/>
      <c r="T340" s="170"/>
    </row>
    <row r="341" spans="1:20" ht="49.5" customHeight="1" thickBot="1">
      <c r="A341" s="314"/>
      <c r="B341" s="315"/>
      <c r="C341" s="171"/>
      <c r="D341" s="172" t="s">
        <v>288</v>
      </c>
      <c r="E341" s="173"/>
      <c r="F341" s="173"/>
      <c r="G341" s="173"/>
      <c r="H341" s="316"/>
      <c r="I341" s="317"/>
      <c r="J341" s="317"/>
      <c r="K341" s="317"/>
      <c r="L341" s="317"/>
      <c r="M341" s="317"/>
      <c r="N341" s="317"/>
      <c r="O341" s="318"/>
      <c r="P341" s="174"/>
      <c r="Q341" s="174"/>
      <c r="R341" s="174"/>
      <c r="S341" s="174"/>
      <c r="T341" s="174"/>
    </row>
    <row r="342" spans="1:20" s="154" customFormat="1" ht="6.75" customHeight="1" thickBot="1" thickTop="1">
      <c r="A342" s="7"/>
      <c r="B342" s="8"/>
      <c r="C342" s="8"/>
      <c r="D342" s="8"/>
      <c r="E342" s="8"/>
      <c r="F342" s="8"/>
      <c r="G342" s="8"/>
      <c r="H342" s="8"/>
      <c r="I342" s="8"/>
      <c r="J342" s="8"/>
      <c r="K342" s="8"/>
      <c r="L342" s="8"/>
      <c r="M342" s="8"/>
      <c r="N342" s="8"/>
      <c r="O342" s="8"/>
      <c r="P342" s="8"/>
      <c r="Q342" s="8"/>
      <c r="R342" s="8"/>
      <c r="S342" s="8"/>
      <c r="T342" s="9"/>
    </row>
    <row r="343" spans="1:23" s="176" customFormat="1" ht="24.75" customHeight="1" thickBot="1" thickTop="1">
      <c r="A343" s="323" t="s">
        <v>519</v>
      </c>
      <c r="B343" s="324"/>
      <c r="C343" s="324"/>
      <c r="D343" s="324"/>
      <c r="E343" s="37">
        <f>COUNTIF('隠しシート（記入不要）'!DI$3:DJ$3,"１")</f>
        <v>0</v>
      </c>
      <c r="F343" s="37">
        <f>COUNTIF('隠しシート（記入不要）'!DI$3:DJ$3,"2")</f>
        <v>0</v>
      </c>
      <c r="G343" s="37">
        <f>COUNTIF('隠しシート（記入不要）'!DI$3:DJ$3,"3")</f>
        <v>0</v>
      </c>
      <c r="H343" s="2"/>
      <c r="I343" s="2"/>
      <c r="J343" s="3"/>
      <c r="K343" s="3"/>
      <c r="L343" s="3"/>
      <c r="M343" s="3"/>
      <c r="N343" s="3"/>
      <c r="O343" s="3"/>
      <c r="P343" s="4"/>
      <c r="Q343" s="4"/>
      <c r="R343" s="4"/>
      <c r="S343" s="4"/>
      <c r="T343" s="1"/>
      <c r="U343" s="175"/>
      <c r="V343" s="175"/>
      <c r="W343" s="175"/>
    </row>
    <row r="344" spans="1:20" ht="24.75" customHeight="1" thickBot="1" thickTop="1">
      <c r="A344" s="163"/>
      <c r="B344" s="332" t="s">
        <v>426</v>
      </c>
      <c r="C344" s="333"/>
      <c r="D344" s="333"/>
      <c r="E344" s="333"/>
      <c r="F344" s="333"/>
      <c r="G344" s="333"/>
      <c r="H344" s="333"/>
      <c r="I344" s="333"/>
      <c r="J344" s="333"/>
      <c r="K344" s="333"/>
      <c r="L344" s="333"/>
      <c r="M344" s="333"/>
      <c r="N344" s="333"/>
      <c r="O344" s="333"/>
      <c r="P344" s="333"/>
      <c r="Q344" s="333"/>
      <c r="R344" s="333"/>
      <c r="S344" s="333"/>
      <c r="T344" s="334"/>
    </row>
    <row r="345" spans="1:20" s="154" customFormat="1" ht="6.75" customHeight="1" thickBot="1" thickTop="1">
      <c r="A345" s="319"/>
      <c r="B345" s="320"/>
      <c r="C345" s="320"/>
      <c r="D345" s="320"/>
      <c r="E345" s="320"/>
      <c r="F345" s="320"/>
      <c r="G345" s="320"/>
      <c r="H345" s="320"/>
      <c r="I345" s="320"/>
      <c r="J345" s="320"/>
      <c r="K345" s="320"/>
      <c r="L345" s="320"/>
      <c r="M345" s="320"/>
      <c r="N345" s="320"/>
      <c r="O345" s="320"/>
      <c r="P345" s="320"/>
      <c r="Q345" s="320"/>
      <c r="R345" s="320"/>
      <c r="S345" s="320"/>
      <c r="T345" s="321"/>
    </row>
    <row r="346" spans="1:20" ht="49.5" customHeight="1" thickTop="1">
      <c r="A346" s="310" t="s">
        <v>428</v>
      </c>
      <c r="B346" s="311"/>
      <c r="C346" s="191"/>
      <c r="D346" s="165" t="s">
        <v>521</v>
      </c>
      <c r="E346" s="166"/>
      <c r="F346" s="166"/>
      <c r="G346" s="166"/>
      <c r="H346" s="294"/>
      <c r="I346" s="295"/>
      <c r="J346" s="295"/>
      <c r="K346" s="295"/>
      <c r="L346" s="295"/>
      <c r="M346" s="295"/>
      <c r="N346" s="295"/>
      <c r="O346" s="296"/>
      <c r="P346" s="167"/>
      <c r="Q346" s="167"/>
      <c r="R346" s="167"/>
      <c r="S346" s="167"/>
      <c r="T346" s="167"/>
    </row>
    <row r="347" spans="1:20" ht="49.5" customHeight="1" thickBot="1">
      <c r="A347" s="314"/>
      <c r="B347" s="315"/>
      <c r="C347" s="171"/>
      <c r="D347" s="172" t="s">
        <v>288</v>
      </c>
      <c r="E347" s="173"/>
      <c r="F347" s="173"/>
      <c r="G347" s="173"/>
      <c r="H347" s="316"/>
      <c r="I347" s="317"/>
      <c r="J347" s="317"/>
      <c r="K347" s="317"/>
      <c r="L347" s="317"/>
      <c r="M347" s="317"/>
      <c r="N347" s="317"/>
      <c r="O347" s="318"/>
      <c r="P347" s="174"/>
      <c r="Q347" s="174"/>
      <c r="R347" s="174"/>
      <c r="S347" s="174"/>
      <c r="T347" s="174"/>
    </row>
    <row r="348" spans="1:20" s="154" customFormat="1" ht="6.75" customHeight="1" thickBot="1" thickTop="1">
      <c r="A348" s="319"/>
      <c r="B348" s="320"/>
      <c r="C348" s="320"/>
      <c r="D348" s="320"/>
      <c r="E348" s="320"/>
      <c r="F348" s="320"/>
      <c r="G348" s="320"/>
      <c r="H348" s="320"/>
      <c r="I348" s="320"/>
      <c r="J348" s="320"/>
      <c r="K348" s="320"/>
      <c r="L348" s="320"/>
      <c r="M348" s="320"/>
      <c r="N348" s="320"/>
      <c r="O348" s="320"/>
      <c r="P348" s="320"/>
      <c r="Q348" s="320"/>
      <c r="R348" s="320"/>
      <c r="S348" s="320"/>
      <c r="T348" s="321"/>
    </row>
    <row r="349" spans="1:20" ht="49.5" customHeight="1" thickTop="1">
      <c r="A349" s="310" t="s">
        <v>629</v>
      </c>
      <c r="B349" s="311"/>
      <c r="C349" s="191"/>
      <c r="D349" s="165" t="s">
        <v>522</v>
      </c>
      <c r="E349" s="166"/>
      <c r="F349" s="166"/>
      <c r="G349" s="166"/>
      <c r="H349" s="294"/>
      <c r="I349" s="295"/>
      <c r="J349" s="295"/>
      <c r="K349" s="295"/>
      <c r="L349" s="295"/>
      <c r="M349" s="295"/>
      <c r="N349" s="295"/>
      <c r="O349" s="296"/>
      <c r="P349" s="167"/>
      <c r="Q349" s="167"/>
      <c r="R349" s="167"/>
      <c r="S349" s="167"/>
      <c r="T349" s="167"/>
    </row>
    <row r="350" spans="1:20" ht="49.5" customHeight="1" thickBot="1">
      <c r="A350" s="314"/>
      <c r="B350" s="315"/>
      <c r="C350" s="171"/>
      <c r="D350" s="172" t="s">
        <v>288</v>
      </c>
      <c r="E350" s="173"/>
      <c r="F350" s="173"/>
      <c r="G350" s="173"/>
      <c r="H350" s="316"/>
      <c r="I350" s="317"/>
      <c r="J350" s="317"/>
      <c r="K350" s="317"/>
      <c r="L350" s="317"/>
      <c r="M350" s="317"/>
      <c r="N350" s="317"/>
      <c r="O350" s="318"/>
      <c r="P350" s="174"/>
      <c r="Q350" s="174"/>
      <c r="R350" s="174"/>
      <c r="S350" s="174"/>
      <c r="T350" s="174"/>
    </row>
    <row r="351" spans="1:20" s="154" customFormat="1" ht="6.75" customHeight="1" thickBot="1" thickTop="1">
      <c r="A351" s="319"/>
      <c r="B351" s="320"/>
      <c r="C351" s="320"/>
      <c r="D351" s="320"/>
      <c r="E351" s="320"/>
      <c r="F351" s="320"/>
      <c r="G351" s="320"/>
      <c r="H351" s="320"/>
      <c r="I351" s="320"/>
      <c r="J351" s="320"/>
      <c r="K351" s="320"/>
      <c r="L351" s="320"/>
      <c r="M351" s="320"/>
      <c r="N351" s="320"/>
      <c r="O351" s="320"/>
      <c r="P351" s="320"/>
      <c r="Q351" s="320"/>
      <c r="R351" s="320"/>
      <c r="S351" s="320"/>
      <c r="T351" s="321"/>
    </row>
    <row r="352" spans="1:20" ht="49.5" customHeight="1" thickTop="1">
      <c r="A352" s="310" t="s">
        <v>630</v>
      </c>
      <c r="B352" s="311"/>
      <c r="C352" s="191"/>
      <c r="D352" s="165" t="s">
        <v>520</v>
      </c>
      <c r="E352" s="166"/>
      <c r="F352" s="166"/>
      <c r="G352" s="166"/>
      <c r="H352" s="294"/>
      <c r="I352" s="295"/>
      <c r="J352" s="295"/>
      <c r="K352" s="295"/>
      <c r="L352" s="295"/>
      <c r="M352" s="295"/>
      <c r="N352" s="295"/>
      <c r="O352" s="296"/>
      <c r="P352" s="167"/>
      <c r="Q352" s="167"/>
      <c r="R352" s="167"/>
      <c r="S352" s="167"/>
      <c r="T352" s="167"/>
    </row>
    <row r="353" spans="1:20" ht="49.5" customHeight="1">
      <c r="A353" s="322"/>
      <c r="B353" s="313"/>
      <c r="C353" s="192"/>
      <c r="D353" s="185" t="s">
        <v>85</v>
      </c>
      <c r="E353" s="169"/>
      <c r="F353" s="169"/>
      <c r="G353" s="169"/>
      <c r="H353" s="297"/>
      <c r="I353" s="298"/>
      <c r="J353" s="298"/>
      <c r="K353" s="298"/>
      <c r="L353" s="298"/>
      <c r="M353" s="298"/>
      <c r="N353" s="298"/>
      <c r="O353" s="299"/>
      <c r="P353" s="170"/>
      <c r="Q353" s="170"/>
      <c r="R353" s="170"/>
      <c r="S353" s="170"/>
      <c r="T353" s="170"/>
    </row>
    <row r="354" spans="1:20" ht="49.5" customHeight="1" thickBot="1">
      <c r="A354" s="314"/>
      <c r="B354" s="315"/>
      <c r="C354" s="171"/>
      <c r="D354" s="172" t="s">
        <v>288</v>
      </c>
      <c r="E354" s="173"/>
      <c r="F354" s="173"/>
      <c r="G354" s="173"/>
      <c r="H354" s="316"/>
      <c r="I354" s="317"/>
      <c r="J354" s="317"/>
      <c r="K354" s="317"/>
      <c r="L354" s="317"/>
      <c r="M354" s="317"/>
      <c r="N354" s="317"/>
      <c r="O354" s="318"/>
      <c r="P354" s="174"/>
      <c r="Q354" s="174"/>
      <c r="R354" s="174"/>
      <c r="S354" s="174"/>
      <c r="T354" s="174"/>
    </row>
    <row r="355" spans="1:20" s="154" customFormat="1" ht="6.75" customHeight="1" thickBot="1" thickTop="1">
      <c r="A355" s="319"/>
      <c r="B355" s="320"/>
      <c r="C355" s="320"/>
      <c r="D355" s="320"/>
      <c r="E355" s="320"/>
      <c r="F355" s="320"/>
      <c r="G355" s="320"/>
      <c r="H355" s="320"/>
      <c r="I355" s="320"/>
      <c r="J355" s="320"/>
      <c r="K355" s="320"/>
      <c r="L355" s="320"/>
      <c r="M355" s="320"/>
      <c r="N355" s="320"/>
      <c r="O355" s="320"/>
      <c r="P355" s="320"/>
      <c r="Q355" s="320"/>
      <c r="R355" s="320"/>
      <c r="S355" s="320"/>
      <c r="T355" s="321"/>
    </row>
    <row r="356" spans="1:23" s="176" customFormat="1" ht="24.75" customHeight="1" thickBot="1" thickTop="1">
      <c r="A356" s="323" t="s">
        <v>523</v>
      </c>
      <c r="B356" s="324"/>
      <c r="C356" s="324"/>
      <c r="D356" s="324"/>
      <c r="E356" s="37">
        <f>COUNTIF('隠しシート（記入不要）'!DK$3:DP$3,"１")</f>
        <v>0</v>
      </c>
      <c r="F356" s="37">
        <f>COUNTIF('隠しシート（記入不要）'!DK$3:DP$3,"2")</f>
        <v>0</v>
      </c>
      <c r="G356" s="37">
        <f>COUNTIF('隠しシート（記入不要）'!DK$3:DP$3,"3")</f>
        <v>0</v>
      </c>
      <c r="H356" s="2"/>
      <c r="I356" s="2"/>
      <c r="J356" s="3"/>
      <c r="K356" s="3"/>
      <c r="L356" s="3"/>
      <c r="M356" s="3"/>
      <c r="N356" s="3"/>
      <c r="O356" s="3"/>
      <c r="P356" s="4"/>
      <c r="Q356" s="4"/>
      <c r="R356" s="4"/>
      <c r="S356" s="4"/>
      <c r="T356" s="1"/>
      <c r="U356" s="175"/>
      <c r="V356" s="175"/>
      <c r="W356" s="175"/>
    </row>
    <row r="357" spans="1:20" ht="24.75" customHeight="1" thickBot="1" thickTop="1">
      <c r="A357" s="163"/>
      <c r="B357" s="332" t="s">
        <v>432</v>
      </c>
      <c r="C357" s="333"/>
      <c r="D357" s="333"/>
      <c r="E357" s="333"/>
      <c r="F357" s="333"/>
      <c r="G357" s="333"/>
      <c r="H357" s="333"/>
      <c r="I357" s="333"/>
      <c r="J357" s="333"/>
      <c r="K357" s="333"/>
      <c r="L357" s="333"/>
      <c r="M357" s="333"/>
      <c r="N357" s="333"/>
      <c r="O357" s="333"/>
      <c r="P357" s="333"/>
      <c r="Q357" s="333"/>
      <c r="R357" s="333"/>
      <c r="S357" s="333"/>
      <c r="T357" s="334"/>
    </row>
    <row r="358" spans="1:20" s="154" customFormat="1" ht="6.75" customHeight="1" thickBot="1" thickTop="1">
      <c r="A358" s="319"/>
      <c r="B358" s="320"/>
      <c r="C358" s="320"/>
      <c r="D358" s="320"/>
      <c r="E358" s="320"/>
      <c r="F358" s="320"/>
      <c r="G358" s="320"/>
      <c r="H358" s="320"/>
      <c r="I358" s="320"/>
      <c r="J358" s="320"/>
      <c r="K358" s="320"/>
      <c r="L358" s="320"/>
      <c r="M358" s="320"/>
      <c r="N358" s="320"/>
      <c r="O358" s="320"/>
      <c r="P358" s="320"/>
      <c r="Q358" s="320"/>
      <c r="R358" s="320"/>
      <c r="S358" s="320"/>
      <c r="T358" s="321"/>
    </row>
    <row r="359" spans="1:20" ht="49.5" customHeight="1" thickTop="1">
      <c r="A359" s="310" t="s">
        <v>434</v>
      </c>
      <c r="B359" s="311"/>
      <c r="C359" s="192"/>
      <c r="D359" s="200" t="s">
        <v>562</v>
      </c>
      <c r="E359" s="166"/>
      <c r="F359" s="166"/>
      <c r="G359" s="166"/>
      <c r="H359" s="294"/>
      <c r="I359" s="295"/>
      <c r="J359" s="295"/>
      <c r="K359" s="295"/>
      <c r="L359" s="295"/>
      <c r="M359" s="295"/>
      <c r="N359" s="295"/>
      <c r="O359" s="296"/>
      <c r="P359" s="167"/>
      <c r="Q359" s="167"/>
      <c r="R359" s="167"/>
      <c r="S359" s="167"/>
      <c r="T359" s="167"/>
    </row>
    <row r="360" spans="1:20" ht="49.5" customHeight="1">
      <c r="A360" s="312"/>
      <c r="B360" s="313"/>
      <c r="C360" s="201"/>
      <c r="D360" s="202" t="s">
        <v>563</v>
      </c>
      <c r="E360" s="169"/>
      <c r="F360" s="169"/>
      <c r="G360" s="169"/>
      <c r="H360" s="297"/>
      <c r="I360" s="298"/>
      <c r="J360" s="298"/>
      <c r="K360" s="298"/>
      <c r="L360" s="298"/>
      <c r="M360" s="298"/>
      <c r="N360" s="298"/>
      <c r="O360" s="299"/>
      <c r="P360" s="170"/>
      <c r="Q360" s="170"/>
      <c r="R360" s="170"/>
      <c r="S360" s="170"/>
      <c r="T360" s="170"/>
    </row>
    <row r="361" spans="1:20" ht="49.5" customHeight="1">
      <c r="A361" s="312"/>
      <c r="B361" s="313"/>
      <c r="C361" s="191"/>
      <c r="D361" s="165" t="s">
        <v>564</v>
      </c>
      <c r="E361" s="169"/>
      <c r="F361" s="169"/>
      <c r="G361" s="169"/>
      <c r="H361" s="297"/>
      <c r="I361" s="298"/>
      <c r="J361" s="298"/>
      <c r="K361" s="298"/>
      <c r="L361" s="298"/>
      <c r="M361" s="298"/>
      <c r="N361" s="298"/>
      <c r="O361" s="299"/>
      <c r="P361" s="170"/>
      <c r="Q361" s="170"/>
      <c r="R361" s="170"/>
      <c r="S361" s="170"/>
      <c r="T361" s="170"/>
    </row>
    <row r="362" spans="1:20" ht="49.5" customHeight="1">
      <c r="A362" s="312"/>
      <c r="B362" s="313"/>
      <c r="C362" s="192"/>
      <c r="D362" s="165" t="s">
        <v>565</v>
      </c>
      <c r="E362" s="169"/>
      <c r="F362" s="169"/>
      <c r="G362" s="169"/>
      <c r="H362" s="297"/>
      <c r="I362" s="298"/>
      <c r="J362" s="298"/>
      <c r="K362" s="298"/>
      <c r="L362" s="298"/>
      <c r="M362" s="298"/>
      <c r="N362" s="298"/>
      <c r="O362" s="299"/>
      <c r="P362" s="170"/>
      <c r="Q362" s="170"/>
      <c r="R362" s="170"/>
      <c r="S362" s="170"/>
      <c r="T362" s="170"/>
    </row>
    <row r="363" spans="1:20" ht="49.5" customHeight="1">
      <c r="A363" s="312"/>
      <c r="B363" s="313"/>
      <c r="C363" s="192"/>
      <c r="D363" s="165" t="s">
        <v>566</v>
      </c>
      <c r="E363" s="169"/>
      <c r="F363" s="169"/>
      <c r="G363" s="169"/>
      <c r="H363" s="297"/>
      <c r="I363" s="298"/>
      <c r="J363" s="298"/>
      <c r="K363" s="298"/>
      <c r="L363" s="298"/>
      <c r="M363" s="298"/>
      <c r="N363" s="298"/>
      <c r="O363" s="299"/>
      <c r="P363" s="170"/>
      <c r="Q363" s="170"/>
      <c r="R363" s="170"/>
      <c r="S363" s="170"/>
      <c r="T363" s="170"/>
    </row>
    <row r="364" spans="1:20" ht="49.5" customHeight="1" thickBot="1">
      <c r="A364" s="314"/>
      <c r="B364" s="315"/>
      <c r="C364" s="171"/>
      <c r="D364" s="172" t="s">
        <v>288</v>
      </c>
      <c r="E364" s="173"/>
      <c r="F364" s="173"/>
      <c r="G364" s="173"/>
      <c r="H364" s="316"/>
      <c r="I364" s="317"/>
      <c r="J364" s="317"/>
      <c r="K364" s="317"/>
      <c r="L364" s="317"/>
      <c r="M364" s="317"/>
      <c r="N364" s="317"/>
      <c r="O364" s="318"/>
      <c r="P364" s="174"/>
      <c r="Q364" s="174"/>
      <c r="R364" s="174"/>
      <c r="S364" s="174"/>
      <c r="T364" s="174"/>
    </row>
    <row r="365" spans="1:20" s="154" customFormat="1" ht="6.75" customHeight="1" thickBot="1" thickTop="1">
      <c r="A365" s="319"/>
      <c r="B365" s="320"/>
      <c r="C365" s="320"/>
      <c r="D365" s="320"/>
      <c r="E365" s="320"/>
      <c r="F365" s="320"/>
      <c r="G365" s="320"/>
      <c r="H365" s="320"/>
      <c r="I365" s="320"/>
      <c r="J365" s="320"/>
      <c r="K365" s="320"/>
      <c r="L365" s="320"/>
      <c r="M365" s="320"/>
      <c r="N365" s="320"/>
      <c r="O365" s="320"/>
      <c r="P365" s="320"/>
      <c r="Q365" s="320"/>
      <c r="R365" s="320"/>
      <c r="S365" s="320"/>
      <c r="T365" s="321"/>
    </row>
    <row r="366" spans="1:23" s="176" customFormat="1" ht="24.75" customHeight="1" thickBot="1" thickTop="1">
      <c r="A366" s="323" t="s">
        <v>567</v>
      </c>
      <c r="B366" s="324"/>
      <c r="C366" s="324"/>
      <c r="D366" s="324"/>
      <c r="E366" s="37">
        <f>COUNTIF('隠しシート（記入不要）'!DQ$3:DR$3,"１")</f>
        <v>0</v>
      </c>
      <c r="F366" s="37">
        <f>COUNTIF('隠しシート（記入不要）'!DQ$3:DR$3,"2")</f>
        <v>0</v>
      </c>
      <c r="G366" s="37">
        <f>COUNTIF('隠しシート（記入不要）'!DQ$3:DR$3,"3")</f>
        <v>0</v>
      </c>
      <c r="H366" s="2"/>
      <c r="I366" s="2"/>
      <c r="J366" s="3"/>
      <c r="K366" s="3"/>
      <c r="L366" s="3"/>
      <c r="M366" s="3"/>
      <c r="N366" s="3"/>
      <c r="O366" s="3"/>
      <c r="P366" s="4"/>
      <c r="Q366" s="4"/>
      <c r="R366" s="4"/>
      <c r="S366" s="4"/>
      <c r="T366" s="1"/>
      <c r="U366" s="175"/>
      <c r="V366" s="175"/>
      <c r="W366" s="175"/>
    </row>
    <row r="367" spans="1:20" s="154" customFormat="1" ht="24.75" customHeight="1" thickBot="1" thickTop="1">
      <c r="A367" s="332" t="s">
        <v>308</v>
      </c>
      <c r="B367" s="333"/>
      <c r="C367" s="333"/>
      <c r="D367" s="333"/>
      <c r="E367" s="333"/>
      <c r="F367" s="333"/>
      <c r="G367" s="333"/>
      <c r="H367" s="333"/>
      <c r="I367" s="333"/>
      <c r="J367" s="333"/>
      <c r="K367" s="333"/>
      <c r="L367" s="333"/>
      <c r="M367" s="333"/>
      <c r="N367" s="333"/>
      <c r="O367" s="333"/>
      <c r="P367" s="333"/>
      <c r="Q367" s="333"/>
      <c r="R367" s="333"/>
      <c r="S367" s="333"/>
      <c r="T367" s="334"/>
    </row>
    <row r="368" spans="1:20" ht="24.75" customHeight="1" thickBot="1" thickTop="1">
      <c r="A368" s="189"/>
      <c r="B368" s="325" t="s">
        <v>437</v>
      </c>
      <c r="C368" s="326"/>
      <c r="D368" s="326"/>
      <c r="E368" s="326"/>
      <c r="F368" s="326"/>
      <c r="G368" s="326"/>
      <c r="H368" s="326"/>
      <c r="I368" s="326"/>
      <c r="J368" s="326"/>
      <c r="K368" s="326"/>
      <c r="L368" s="326"/>
      <c r="M368" s="326"/>
      <c r="N368" s="326"/>
      <c r="O368" s="326"/>
      <c r="P368" s="326"/>
      <c r="Q368" s="326"/>
      <c r="R368" s="326"/>
      <c r="S368" s="326"/>
      <c r="T368" s="327"/>
    </row>
    <row r="369" spans="1:20" s="154" customFormat="1" ht="6.75" customHeight="1" thickBot="1" thickTop="1">
      <c r="A369" s="319"/>
      <c r="B369" s="320"/>
      <c r="C369" s="320"/>
      <c r="D369" s="320"/>
      <c r="E369" s="320"/>
      <c r="F369" s="320"/>
      <c r="G369" s="320"/>
      <c r="H369" s="320"/>
      <c r="I369" s="320"/>
      <c r="J369" s="320"/>
      <c r="K369" s="320"/>
      <c r="L369" s="320"/>
      <c r="M369" s="320"/>
      <c r="N369" s="320"/>
      <c r="O369" s="320"/>
      <c r="P369" s="320"/>
      <c r="Q369" s="320"/>
      <c r="R369" s="320"/>
      <c r="S369" s="320"/>
      <c r="T369" s="321"/>
    </row>
    <row r="370" spans="1:20" ht="49.5" customHeight="1" thickTop="1">
      <c r="A370" s="310" t="s">
        <v>568</v>
      </c>
      <c r="B370" s="311"/>
      <c r="C370" s="191"/>
      <c r="D370" s="203" t="s">
        <v>527</v>
      </c>
      <c r="E370" s="166"/>
      <c r="F370" s="166"/>
      <c r="G370" s="166"/>
      <c r="H370" s="294"/>
      <c r="I370" s="295"/>
      <c r="J370" s="295"/>
      <c r="K370" s="295"/>
      <c r="L370" s="295"/>
      <c r="M370" s="295"/>
      <c r="N370" s="295"/>
      <c r="O370" s="296"/>
      <c r="P370" s="167"/>
      <c r="Q370" s="167"/>
      <c r="R370" s="167"/>
      <c r="S370" s="167"/>
      <c r="T370" s="167"/>
    </row>
    <row r="371" spans="1:20" ht="49.5" customHeight="1">
      <c r="A371" s="322"/>
      <c r="B371" s="313"/>
      <c r="C371" s="192"/>
      <c r="D371" s="203" t="s">
        <v>528</v>
      </c>
      <c r="E371" s="169"/>
      <c r="F371" s="169"/>
      <c r="G371" s="169"/>
      <c r="H371" s="297"/>
      <c r="I371" s="298"/>
      <c r="J371" s="298"/>
      <c r="K371" s="298"/>
      <c r="L371" s="298"/>
      <c r="M371" s="298"/>
      <c r="N371" s="298"/>
      <c r="O371" s="299"/>
      <c r="P371" s="170"/>
      <c r="Q371" s="170"/>
      <c r="R371" s="170"/>
      <c r="S371" s="170"/>
      <c r="T371" s="170"/>
    </row>
    <row r="372" spans="1:20" ht="49.5" customHeight="1">
      <c r="A372" s="322"/>
      <c r="B372" s="313"/>
      <c r="C372" s="192"/>
      <c r="D372" s="203" t="s">
        <v>529</v>
      </c>
      <c r="E372" s="169"/>
      <c r="F372" s="169"/>
      <c r="G372" s="169"/>
      <c r="H372" s="297"/>
      <c r="I372" s="298"/>
      <c r="J372" s="298"/>
      <c r="K372" s="298"/>
      <c r="L372" s="298"/>
      <c r="M372" s="298"/>
      <c r="N372" s="298"/>
      <c r="O372" s="299"/>
      <c r="P372" s="170"/>
      <c r="Q372" s="170"/>
      <c r="R372" s="170"/>
      <c r="S372" s="170"/>
      <c r="T372" s="170"/>
    </row>
    <row r="373" spans="1:20" ht="56.25" customHeight="1">
      <c r="A373" s="322"/>
      <c r="B373" s="313"/>
      <c r="C373" s="192"/>
      <c r="D373" s="203" t="s">
        <v>575</v>
      </c>
      <c r="E373" s="169"/>
      <c r="F373" s="169"/>
      <c r="G373" s="169"/>
      <c r="H373" s="297"/>
      <c r="I373" s="298"/>
      <c r="J373" s="298"/>
      <c r="K373" s="298"/>
      <c r="L373" s="298"/>
      <c r="M373" s="298"/>
      <c r="N373" s="298"/>
      <c r="O373" s="299"/>
      <c r="P373" s="170"/>
      <c r="Q373" s="170"/>
      <c r="R373" s="170"/>
      <c r="S373" s="170"/>
      <c r="T373" s="170"/>
    </row>
    <row r="374" spans="1:20" ht="49.5" customHeight="1">
      <c r="A374" s="322"/>
      <c r="B374" s="313"/>
      <c r="C374" s="192"/>
      <c r="D374" s="203" t="s">
        <v>577</v>
      </c>
      <c r="E374" s="169"/>
      <c r="F374" s="169"/>
      <c r="G374" s="169"/>
      <c r="H374" s="297"/>
      <c r="I374" s="298"/>
      <c r="J374" s="298"/>
      <c r="K374" s="298"/>
      <c r="L374" s="298"/>
      <c r="M374" s="298"/>
      <c r="N374" s="298"/>
      <c r="O374" s="299"/>
      <c r="P374" s="170"/>
      <c r="Q374" s="170"/>
      <c r="R374" s="170"/>
      <c r="S374" s="170"/>
      <c r="T374" s="170"/>
    </row>
    <row r="375" spans="1:20" ht="49.5" customHeight="1" thickBot="1">
      <c r="A375" s="314"/>
      <c r="B375" s="315"/>
      <c r="C375" s="171"/>
      <c r="D375" s="172" t="s">
        <v>288</v>
      </c>
      <c r="E375" s="173"/>
      <c r="F375" s="173"/>
      <c r="G375" s="173"/>
      <c r="H375" s="316"/>
      <c r="I375" s="317"/>
      <c r="J375" s="317"/>
      <c r="K375" s="317"/>
      <c r="L375" s="317"/>
      <c r="M375" s="317"/>
      <c r="N375" s="317"/>
      <c r="O375" s="318"/>
      <c r="P375" s="174"/>
      <c r="Q375" s="174"/>
      <c r="R375" s="174"/>
      <c r="S375" s="174"/>
      <c r="T375" s="174"/>
    </row>
    <row r="376" spans="1:20" s="154" customFormat="1" ht="6.75" customHeight="1" thickBot="1" thickTop="1">
      <c r="A376" s="319"/>
      <c r="B376" s="320"/>
      <c r="C376" s="320"/>
      <c r="D376" s="320"/>
      <c r="E376" s="320"/>
      <c r="F376" s="320"/>
      <c r="G376" s="320"/>
      <c r="H376" s="320"/>
      <c r="I376" s="320"/>
      <c r="J376" s="320"/>
      <c r="K376" s="320"/>
      <c r="L376" s="320"/>
      <c r="M376" s="320"/>
      <c r="N376" s="320"/>
      <c r="O376" s="320"/>
      <c r="P376" s="320"/>
      <c r="Q376" s="320"/>
      <c r="R376" s="320"/>
      <c r="S376" s="320"/>
      <c r="T376" s="321"/>
    </row>
    <row r="377" spans="1:20" ht="49.5" customHeight="1" thickTop="1">
      <c r="A377" s="310" t="s">
        <v>569</v>
      </c>
      <c r="B377" s="311"/>
      <c r="C377" s="204"/>
      <c r="D377" s="205" t="s">
        <v>530</v>
      </c>
      <c r="E377" s="166"/>
      <c r="F377" s="166"/>
      <c r="G377" s="166"/>
      <c r="H377" s="294"/>
      <c r="I377" s="295"/>
      <c r="J377" s="295"/>
      <c r="K377" s="295"/>
      <c r="L377" s="295"/>
      <c r="M377" s="295"/>
      <c r="N377" s="295"/>
      <c r="O377" s="296"/>
      <c r="P377" s="167"/>
      <c r="Q377" s="167"/>
      <c r="R377" s="167"/>
      <c r="S377" s="167"/>
      <c r="T377" s="167"/>
    </row>
    <row r="378" spans="1:20" ht="49.5" customHeight="1">
      <c r="A378" s="312"/>
      <c r="B378" s="313"/>
      <c r="C378" s="192"/>
      <c r="D378" s="203" t="s">
        <v>531</v>
      </c>
      <c r="E378" s="169"/>
      <c r="F378" s="169"/>
      <c r="G378" s="169"/>
      <c r="H378" s="297"/>
      <c r="I378" s="298"/>
      <c r="J378" s="298"/>
      <c r="K378" s="298"/>
      <c r="L378" s="298"/>
      <c r="M378" s="298"/>
      <c r="N378" s="298"/>
      <c r="O378" s="299"/>
      <c r="P378" s="170"/>
      <c r="Q378" s="170"/>
      <c r="R378" s="170"/>
      <c r="S378" s="170"/>
      <c r="T378" s="170"/>
    </row>
    <row r="379" spans="1:20" ht="49.5" customHeight="1">
      <c r="A379" s="312"/>
      <c r="B379" s="313"/>
      <c r="C379" s="192"/>
      <c r="D379" s="203" t="s">
        <v>532</v>
      </c>
      <c r="E379" s="169"/>
      <c r="F379" s="169"/>
      <c r="G379" s="169"/>
      <c r="H379" s="297"/>
      <c r="I379" s="298"/>
      <c r="J379" s="298"/>
      <c r="K379" s="298"/>
      <c r="L379" s="298"/>
      <c r="M379" s="298"/>
      <c r="N379" s="298"/>
      <c r="O379" s="299"/>
      <c r="P379" s="170"/>
      <c r="Q379" s="170"/>
      <c r="R379" s="170"/>
      <c r="S379" s="170"/>
      <c r="T379" s="170"/>
    </row>
    <row r="380" spans="1:20" ht="49.5" customHeight="1">
      <c r="A380" s="312"/>
      <c r="B380" s="313"/>
      <c r="C380" s="192"/>
      <c r="D380" s="203" t="s">
        <v>533</v>
      </c>
      <c r="E380" s="169"/>
      <c r="F380" s="169"/>
      <c r="G380" s="169"/>
      <c r="H380" s="297"/>
      <c r="I380" s="298"/>
      <c r="J380" s="298"/>
      <c r="K380" s="298"/>
      <c r="L380" s="298"/>
      <c r="M380" s="298"/>
      <c r="N380" s="298"/>
      <c r="O380" s="299"/>
      <c r="P380" s="170"/>
      <c r="Q380" s="170"/>
      <c r="R380" s="170"/>
      <c r="S380" s="170"/>
      <c r="T380" s="170"/>
    </row>
    <row r="381" spans="1:20" ht="49.5" customHeight="1">
      <c r="A381" s="312"/>
      <c r="B381" s="313"/>
      <c r="C381" s="192"/>
      <c r="D381" s="203" t="s">
        <v>534</v>
      </c>
      <c r="E381" s="169"/>
      <c r="F381" s="169"/>
      <c r="G381" s="169"/>
      <c r="H381" s="297"/>
      <c r="I381" s="298"/>
      <c r="J381" s="298"/>
      <c r="K381" s="298"/>
      <c r="L381" s="298"/>
      <c r="M381" s="298"/>
      <c r="N381" s="298"/>
      <c r="O381" s="299"/>
      <c r="P381" s="170"/>
      <c r="Q381" s="170"/>
      <c r="R381" s="170"/>
      <c r="S381" s="170"/>
      <c r="T381" s="170"/>
    </row>
    <row r="382" spans="1:20" ht="49.5" customHeight="1">
      <c r="A382" s="312"/>
      <c r="B382" s="313"/>
      <c r="C382" s="192"/>
      <c r="D382" s="203" t="s">
        <v>535</v>
      </c>
      <c r="E382" s="169"/>
      <c r="F382" s="169"/>
      <c r="G382" s="169"/>
      <c r="H382" s="297"/>
      <c r="I382" s="298"/>
      <c r="J382" s="298"/>
      <c r="K382" s="298"/>
      <c r="L382" s="298"/>
      <c r="M382" s="298"/>
      <c r="N382" s="298"/>
      <c r="O382" s="299"/>
      <c r="P382" s="170"/>
      <c r="Q382" s="170"/>
      <c r="R382" s="170"/>
      <c r="S382" s="170"/>
      <c r="T382" s="170"/>
    </row>
    <row r="383" spans="1:20" ht="49.5" customHeight="1" thickBot="1">
      <c r="A383" s="314"/>
      <c r="B383" s="315"/>
      <c r="C383" s="206"/>
      <c r="D383" s="207" t="s">
        <v>536</v>
      </c>
      <c r="E383" s="173"/>
      <c r="F383" s="173"/>
      <c r="G383" s="173"/>
      <c r="H383" s="316"/>
      <c r="I383" s="317"/>
      <c r="J383" s="317"/>
      <c r="K383" s="317"/>
      <c r="L383" s="317"/>
      <c r="M383" s="317"/>
      <c r="N383" s="317"/>
      <c r="O383" s="318"/>
      <c r="P383" s="174"/>
      <c r="Q383" s="174"/>
      <c r="R383" s="174"/>
      <c r="S383" s="174"/>
      <c r="T383" s="174"/>
    </row>
    <row r="384" spans="1:20" s="154" customFormat="1" ht="6.75" customHeight="1" thickBot="1" thickTop="1">
      <c r="A384" s="319"/>
      <c r="B384" s="320"/>
      <c r="C384" s="320"/>
      <c r="D384" s="320"/>
      <c r="E384" s="320"/>
      <c r="F384" s="320"/>
      <c r="G384" s="320"/>
      <c r="H384" s="320"/>
      <c r="I384" s="320"/>
      <c r="J384" s="320"/>
      <c r="K384" s="320"/>
      <c r="L384" s="320"/>
      <c r="M384" s="320"/>
      <c r="N384" s="320"/>
      <c r="O384" s="320"/>
      <c r="P384" s="320"/>
      <c r="Q384" s="320"/>
      <c r="R384" s="320"/>
      <c r="S384" s="320"/>
      <c r="T384" s="321"/>
    </row>
    <row r="385" spans="1:20" ht="49.5" customHeight="1" thickTop="1">
      <c r="A385" s="310" t="s">
        <v>569</v>
      </c>
      <c r="B385" s="311"/>
      <c r="C385" s="192"/>
      <c r="D385" s="165" t="s">
        <v>33</v>
      </c>
      <c r="E385" s="169"/>
      <c r="F385" s="169"/>
      <c r="G385" s="169"/>
      <c r="H385" s="294"/>
      <c r="I385" s="295"/>
      <c r="J385" s="295"/>
      <c r="K385" s="295"/>
      <c r="L385" s="295"/>
      <c r="M385" s="295"/>
      <c r="N385" s="295"/>
      <c r="O385" s="296"/>
      <c r="P385" s="170"/>
      <c r="Q385" s="170"/>
      <c r="R385" s="170"/>
      <c r="S385" s="170"/>
      <c r="T385" s="170"/>
    </row>
    <row r="386" spans="1:20" ht="49.5" customHeight="1">
      <c r="A386" s="312"/>
      <c r="B386" s="313"/>
      <c r="C386" s="192"/>
      <c r="D386" s="165" t="s">
        <v>498</v>
      </c>
      <c r="E386" s="169"/>
      <c r="F386" s="169"/>
      <c r="G386" s="169"/>
      <c r="H386" s="297"/>
      <c r="I386" s="329"/>
      <c r="J386" s="329"/>
      <c r="K386" s="329"/>
      <c r="L386" s="329"/>
      <c r="M386" s="329"/>
      <c r="N386" s="329"/>
      <c r="O386" s="299"/>
      <c r="P386" s="170"/>
      <c r="Q386" s="170"/>
      <c r="R386" s="170"/>
      <c r="S386" s="170"/>
      <c r="T386" s="170"/>
    </row>
    <row r="387" spans="1:20" ht="49.5" customHeight="1" thickBot="1">
      <c r="A387" s="314"/>
      <c r="B387" s="315"/>
      <c r="C387" s="171"/>
      <c r="D387" s="172" t="s">
        <v>288</v>
      </c>
      <c r="E387" s="173"/>
      <c r="F387" s="173"/>
      <c r="G387" s="173"/>
      <c r="H387" s="316"/>
      <c r="I387" s="317"/>
      <c r="J387" s="317"/>
      <c r="K387" s="317"/>
      <c r="L387" s="317"/>
      <c r="M387" s="317"/>
      <c r="N387" s="317"/>
      <c r="O387" s="318"/>
      <c r="P387" s="174"/>
      <c r="Q387" s="174"/>
      <c r="R387" s="174"/>
      <c r="S387" s="174"/>
      <c r="T387" s="174"/>
    </row>
    <row r="388" spans="1:20" s="154" customFormat="1" ht="6.75" customHeight="1" thickBot="1" thickTop="1">
      <c r="A388" s="319"/>
      <c r="B388" s="320"/>
      <c r="C388" s="320"/>
      <c r="D388" s="320"/>
      <c r="E388" s="320"/>
      <c r="F388" s="320"/>
      <c r="G388" s="320"/>
      <c r="H388" s="320"/>
      <c r="I388" s="320"/>
      <c r="J388" s="320"/>
      <c r="K388" s="320"/>
      <c r="L388" s="320"/>
      <c r="M388" s="320"/>
      <c r="N388" s="320"/>
      <c r="O388" s="320"/>
      <c r="P388" s="320"/>
      <c r="Q388" s="320"/>
      <c r="R388" s="320"/>
      <c r="S388" s="320"/>
      <c r="T388" s="321"/>
    </row>
    <row r="389" spans="1:23" s="176" customFormat="1" ht="24.75" customHeight="1" thickBot="1" thickTop="1">
      <c r="A389" s="323" t="s">
        <v>321</v>
      </c>
      <c r="B389" s="324"/>
      <c r="C389" s="324"/>
      <c r="D389" s="324"/>
      <c r="E389" s="37">
        <f>COUNTIF('隠しシート（記入不要）'!DS$3:DV$3,"１")</f>
        <v>0</v>
      </c>
      <c r="F389" s="37">
        <f>COUNTIF('隠しシート（記入不要）'!DS$3:DV$3,"2")</f>
        <v>0</v>
      </c>
      <c r="G389" s="37">
        <f>COUNTIF('隠しシート（記入不要）'!DS$3:DV$3,"3")</f>
        <v>0</v>
      </c>
      <c r="H389" s="2"/>
      <c r="I389" s="2"/>
      <c r="J389" s="3"/>
      <c r="K389" s="3"/>
      <c r="L389" s="3"/>
      <c r="M389" s="3"/>
      <c r="N389" s="3"/>
      <c r="O389" s="3"/>
      <c r="P389" s="4"/>
      <c r="Q389" s="4"/>
      <c r="R389" s="4"/>
      <c r="S389" s="4"/>
      <c r="T389" s="1"/>
      <c r="U389" s="175"/>
      <c r="V389" s="175"/>
      <c r="W389" s="175"/>
    </row>
    <row r="390" spans="1:20" ht="24.75" customHeight="1" thickBot="1" thickTop="1">
      <c r="A390" s="189"/>
      <c r="B390" s="325" t="s">
        <v>441</v>
      </c>
      <c r="C390" s="326"/>
      <c r="D390" s="326"/>
      <c r="E390" s="326"/>
      <c r="F390" s="326"/>
      <c r="G390" s="326"/>
      <c r="H390" s="326"/>
      <c r="I390" s="326"/>
      <c r="J390" s="326"/>
      <c r="K390" s="326"/>
      <c r="L390" s="326"/>
      <c r="M390" s="326"/>
      <c r="N390" s="326"/>
      <c r="O390" s="326"/>
      <c r="P390" s="326"/>
      <c r="Q390" s="326"/>
      <c r="R390" s="326"/>
      <c r="S390" s="326"/>
      <c r="T390" s="327"/>
    </row>
    <row r="391" spans="1:20" s="154" customFormat="1" ht="6.75" customHeight="1" thickBot="1" thickTop="1">
      <c r="A391" s="319"/>
      <c r="B391" s="320"/>
      <c r="C391" s="320"/>
      <c r="D391" s="320"/>
      <c r="E391" s="320"/>
      <c r="F391" s="320"/>
      <c r="G391" s="320"/>
      <c r="H391" s="320"/>
      <c r="I391" s="320"/>
      <c r="J391" s="320"/>
      <c r="K391" s="320"/>
      <c r="L391" s="320"/>
      <c r="M391" s="320"/>
      <c r="N391" s="320"/>
      <c r="O391" s="320"/>
      <c r="P391" s="320"/>
      <c r="Q391" s="320"/>
      <c r="R391" s="320"/>
      <c r="S391" s="320"/>
      <c r="T391" s="321"/>
    </row>
    <row r="392" spans="1:20" ht="49.5" customHeight="1" thickTop="1">
      <c r="A392" s="310" t="s">
        <v>570</v>
      </c>
      <c r="B392" s="311"/>
      <c r="C392" s="193"/>
      <c r="D392" s="208" t="s">
        <v>537</v>
      </c>
      <c r="E392" s="166"/>
      <c r="F392" s="166"/>
      <c r="G392" s="166"/>
      <c r="H392" s="294"/>
      <c r="I392" s="295"/>
      <c r="J392" s="295"/>
      <c r="K392" s="295"/>
      <c r="L392" s="295"/>
      <c r="M392" s="295"/>
      <c r="N392" s="295"/>
      <c r="O392" s="296"/>
      <c r="P392" s="167"/>
      <c r="Q392" s="167"/>
      <c r="R392" s="167"/>
      <c r="S392" s="167"/>
      <c r="T392" s="167"/>
    </row>
    <row r="393" spans="1:20" ht="49.5" customHeight="1">
      <c r="A393" s="312"/>
      <c r="B393" s="313"/>
      <c r="C393" s="192"/>
      <c r="D393" s="165" t="s">
        <v>603</v>
      </c>
      <c r="E393" s="169"/>
      <c r="F393" s="169"/>
      <c r="G393" s="169"/>
      <c r="H393" s="297"/>
      <c r="I393" s="298"/>
      <c r="J393" s="298"/>
      <c r="K393" s="298"/>
      <c r="L393" s="298"/>
      <c r="M393" s="298"/>
      <c r="N393" s="298"/>
      <c r="O393" s="299"/>
      <c r="P393" s="170"/>
      <c r="Q393" s="170"/>
      <c r="R393" s="170"/>
      <c r="S393" s="170"/>
      <c r="T393" s="170"/>
    </row>
    <row r="394" spans="1:20" ht="49.5" customHeight="1">
      <c r="A394" s="312"/>
      <c r="B394" s="313"/>
      <c r="C394" s="192"/>
      <c r="D394" s="165" t="s">
        <v>539</v>
      </c>
      <c r="E394" s="169"/>
      <c r="F394" s="169"/>
      <c r="G394" s="169"/>
      <c r="H394" s="297"/>
      <c r="I394" s="298"/>
      <c r="J394" s="298"/>
      <c r="K394" s="298"/>
      <c r="L394" s="298"/>
      <c r="M394" s="298"/>
      <c r="N394" s="298"/>
      <c r="O394" s="299"/>
      <c r="P394" s="170"/>
      <c r="Q394" s="170"/>
      <c r="R394" s="170"/>
      <c r="S394" s="170"/>
      <c r="T394" s="170"/>
    </row>
    <row r="395" spans="1:20" ht="49.5" customHeight="1">
      <c r="A395" s="312"/>
      <c r="B395" s="313"/>
      <c r="C395" s="192"/>
      <c r="D395" s="165" t="s">
        <v>540</v>
      </c>
      <c r="E395" s="169"/>
      <c r="F395" s="169"/>
      <c r="G395" s="169"/>
      <c r="H395" s="297"/>
      <c r="I395" s="298"/>
      <c r="J395" s="298"/>
      <c r="K395" s="298"/>
      <c r="L395" s="298"/>
      <c r="M395" s="298"/>
      <c r="N395" s="298"/>
      <c r="O395" s="299"/>
      <c r="P395" s="170"/>
      <c r="Q395" s="170"/>
      <c r="R395" s="170"/>
      <c r="S395" s="170"/>
      <c r="T395" s="170"/>
    </row>
    <row r="396" spans="1:20" ht="49.5" customHeight="1">
      <c r="A396" s="312"/>
      <c r="B396" s="313"/>
      <c r="C396" s="192"/>
      <c r="D396" s="165" t="s">
        <v>541</v>
      </c>
      <c r="E396" s="169"/>
      <c r="F396" s="169"/>
      <c r="G396" s="169"/>
      <c r="H396" s="297"/>
      <c r="I396" s="298"/>
      <c r="J396" s="298"/>
      <c r="K396" s="298"/>
      <c r="L396" s="298"/>
      <c r="M396" s="298"/>
      <c r="N396" s="298"/>
      <c r="O396" s="299"/>
      <c r="P396" s="170"/>
      <c r="Q396" s="170"/>
      <c r="R396" s="170"/>
      <c r="S396" s="170"/>
      <c r="T396" s="170"/>
    </row>
    <row r="397" spans="1:20" ht="49.5" customHeight="1">
      <c r="A397" s="312"/>
      <c r="B397" s="313"/>
      <c r="C397" s="192"/>
      <c r="D397" s="165" t="s">
        <v>363</v>
      </c>
      <c r="E397" s="169"/>
      <c r="F397" s="169"/>
      <c r="G397" s="169"/>
      <c r="H397" s="297"/>
      <c r="I397" s="298"/>
      <c r="J397" s="298"/>
      <c r="K397" s="298"/>
      <c r="L397" s="298"/>
      <c r="M397" s="298"/>
      <c r="N397" s="298"/>
      <c r="O397" s="299"/>
      <c r="P397" s="170"/>
      <c r="Q397" s="170"/>
      <c r="R397" s="170"/>
      <c r="S397" s="170"/>
      <c r="T397" s="170"/>
    </row>
    <row r="398" spans="1:20" ht="49.5" customHeight="1" thickBot="1">
      <c r="A398" s="314"/>
      <c r="B398" s="315"/>
      <c r="C398" s="206"/>
      <c r="D398" s="209" t="s">
        <v>364</v>
      </c>
      <c r="E398" s="173"/>
      <c r="F398" s="173"/>
      <c r="G398" s="173"/>
      <c r="H398" s="316"/>
      <c r="I398" s="317"/>
      <c r="J398" s="317"/>
      <c r="K398" s="317"/>
      <c r="L398" s="317"/>
      <c r="M398" s="317"/>
      <c r="N398" s="317"/>
      <c r="O398" s="318"/>
      <c r="P398" s="174"/>
      <c r="Q398" s="174"/>
      <c r="R398" s="174"/>
      <c r="S398" s="174"/>
      <c r="T398" s="174"/>
    </row>
    <row r="399" spans="1:20" s="154" customFormat="1" ht="6.75" customHeight="1" thickBot="1" thickTop="1">
      <c r="A399" s="319"/>
      <c r="B399" s="320"/>
      <c r="C399" s="320"/>
      <c r="D399" s="320"/>
      <c r="E399" s="320"/>
      <c r="F399" s="320"/>
      <c r="G399" s="320"/>
      <c r="H399" s="320"/>
      <c r="I399" s="320"/>
      <c r="J399" s="320"/>
      <c r="K399" s="320"/>
      <c r="L399" s="320"/>
      <c r="M399" s="320"/>
      <c r="N399" s="320"/>
      <c r="O399" s="320"/>
      <c r="P399" s="320"/>
      <c r="Q399" s="320"/>
      <c r="R399" s="320"/>
      <c r="S399" s="320"/>
      <c r="T399" s="321"/>
    </row>
    <row r="400" spans="1:20" ht="49.5" customHeight="1" thickTop="1">
      <c r="A400" s="310" t="s">
        <v>570</v>
      </c>
      <c r="B400" s="311"/>
      <c r="C400" s="192"/>
      <c r="D400" s="165" t="s">
        <v>34</v>
      </c>
      <c r="E400" s="169"/>
      <c r="F400" s="169"/>
      <c r="G400" s="169"/>
      <c r="H400" s="294"/>
      <c r="I400" s="295"/>
      <c r="J400" s="295"/>
      <c r="K400" s="295"/>
      <c r="L400" s="295"/>
      <c r="M400" s="295"/>
      <c r="N400" s="295"/>
      <c r="O400" s="328"/>
      <c r="P400" s="170"/>
      <c r="Q400" s="170"/>
      <c r="R400" s="170"/>
      <c r="S400" s="170"/>
      <c r="T400" s="170"/>
    </row>
    <row r="401" spans="1:20" ht="49.5" customHeight="1">
      <c r="A401" s="312"/>
      <c r="B401" s="313"/>
      <c r="C401" s="192"/>
      <c r="D401" s="165" t="s">
        <v>365</v>
      </c>
      <c r="E401" s="169"/>
      <c r="F401" s="169"/>
      <c r="G401" s="169"/>
      <c r="H401" s="297"/>
      <c r="I401" s="329"/>
      <c r="J401" s="329"/>
      <c r="K401" s="329"/>
      <c r="L401" s="329"/>
      <c r="M401" s="329"/>
      <c r="N401" s="329"/>
      <c r="O401" s="330"/>
      <c r="P401" s="170"/>
      <c r="Q401" s="170"/>
      <c r="R401" s="170"/>
      <c r="S401" s="170"/>
      <c r="T401" s="170"/>
    </row>
    <row r="402" spans="1:20" ht="49.5" customHeight="1" thickBot="1">
      <c r="A402" s="314"/>
      <c r="B402" s="315"/>
      <c r="C402" s="171"/>
      <c r="D402" s="172" t="s">
        <v>288</v>
      </c>
      <c r="E402" s="173"/>
      <c r="F402" s="173"/>
      <c r="G402" s="173"/>
      <c r="H402" s="316"/>
      <c r="I402" s="317"/>
      <c r="J402" s="317"/>
      <c r="K402" s="317"/>
      <c r="L402" s="317"/>
      <c r="M402" s="317"/>
      <c r="N402" s="317"/>
      <c r="O402" s="331"/>
      <c r="P402" s="174"/>
      <c r="Q402" s="174"/>
      <c r="R402" s="174"/>
      <c r="S402" s="174"/>
      <c r="T402" s="174"/>
    </row>
    <row r="403" spans="1:20" s="154" customFormat="1" ht="6.75" customHeight="1" thickBot="1" thickTop="1">
      <c r="A403" s="319"/>
      <c r="B403" s="320"/>
      <c r="C403" s="320"/>
      <c r="D403" s="320"/>
      <c r="E403" s="320"/>
      <c r="F403" s="320"/>
      <c r="G403" s="320"/>
      <c r="H403" s="320"/>
      <c r="I403" s="320"/>
      <c r="J403" s="320"/>
      <c r="K403" s="320"/>
      <c r="L403" s="320"/>
      <c r="M403" s="320"/>
      <c r="N403" s="320"/>
      <c r="O403" s="320"/>
      <c r="P403" s="320"/>
      <c r="Q403" s="320"/>
      <c r="R403" s="320"/>
      <c r="S403" s="320"/>
      <c r="T403" s="321"/>
    </row>
    <row r="404" spans="1:23" s="176" customFormat="1" ht="24.75" customHeight="1" thickBot="1" thickTop="1">
      <c r="A404" s="323" t="s">
        <v>542</v>
      </c>
      <c r="B404" s="324"/>
      <c r="C404" s="324"/>
      <c r="D404" s="324"/>
      <c r="E404" s="37">
        <f>COUNTIF('隠しシート（記入不要）'!DW$3:DX$3,"１")</f>
        <v>0</v>
      </c>
      <c r="F404" s="37">
        <f>COUNTIF('隠しシート（記入不要）'!DW$3:DX$3,"2")</f>
        <v>0</v>
      </c>
      <c r="G404" s="37">
        <f>COUNTIF('隠しシート（記入不要）'!DW$3:DX$3,"3")</f>
        <v>0</v>
      </c>
      <c r="H404" s="2"/>
      <c r="I404" s="2"/>
      <c r="J404" s="3"/>
      <c r="K404" s="3"/>
      <c r="L404" s="3"/>
      <c r="M404" s="3"/>
      <c r="N404" s="3"/>
      <c r="O404" s="3"/>
      <c r="P404" s="4"/>
      <c r="Q404" s="4"/>
      <c r="R404" s="4"/>
      <c r="S404" s="4"/>
      <c r="T404" s="1"/>
      <c r="U404" s="175"/>
      <c r="V404" s="175"/>
      <c r="W404" s="175"/>
    </row>
    <row r="405" spans="1:20" ht="24.75" customHeight="1" thickBot="1" thickTop="1">
      <c r="A405" s="189"/>
      <c r="B405" s="325" t="s">
        <v>578</v>
      </c>
      <c r="C405" s="326"/>
      <c r="D405" s="326"/>
      <c r="E405" s="326"/>
      <c r="F405" s="326"/>
      <c r="G405" s="326"/>
      <c r="H405" s="326"/>
      <c r="I405" s="326"/>
      <c r="J405" s="326"/>
      <c r="K405" s="326"/>
      <c r="L405" s="326"/>
      <c r="M405" s="326"/>
      <c r="N405" s="326"/>
      <c r="O405" s="326"/>
      <c r="P405" s="326"/>
      <c r="Q405" s="326"/>
      <c r="R405" s="326"/>
      <c r="S405" s="326"/>
      <c r="T405" s="327"/>
    </row>
    <row r="406" spans="1:20" s="154" customFormat="1" ht="6.75" customHeight="1" thickBot="1" thickTop="1">
      <c r="A406" s="319"/>
      <c r="B406" s="320"/>
      <c r="C406" s="320"/>
      <c r="D406" s="320"/>
      <c r="E406" s="320"/>
      <c r="F406" s="320"/>
      <c r="G406" s="320"/>
      <c r="H406" s="320"/>
      <c r="I406" s="320"/>
      <c r="J406" s="320"/>
      <c r="K406" s="320"/>
      <c r="L406" s="320"/>
      <c r="M406" s="320"/>
      <c r="N406" s="320"/>
      <c r="O406" s="320"/>
      <c r="P406" s="320"/>
      <c r="Q406" s="320"/>
      <c r="R406" s="320"/>
      <c r="S406" s="320"/>
      <c r="T406" s="321"/>
    </row>
    <row r="407" spans="1:20" ht="49.5" customHeight="1" thickTop="1">
      <c r="A407" s="310" t="s">
        <v>65</v>
      </c>
      <c r="B407" s="311"/>
      <c r="C407" s="204"/>
      <c r="D407" s="165" t="s">
        <v>508</v>
      </c>
      <c r="E407" s="166"/>
      <c r="F407" s="166"/>
      <c r="G407" s="166"/>
      <c r="H407" s="294"/>
      <c r="I407" s="295"/>
      <c r="J407" s="295"/>
      <c r="K407" s="295"/>
      <c r="L407" s="295"/>
      <c r="M407" s="295"/>
      <c r="N407" s="295"/>
      <c r="O407" s="296"/>
      <c r="P407" s="167"/>
      <c r="Q407" s="167"/>
      <c r="R407" s="167"/>
      <c r="S407" s="167"/>
      <c r="T407" s="167"/>
    </row>
    <row r="408" spans="1:20" ht="49.5" customHeight="1">
      <c r="A408" s="312"/>
      <c r="B408" s="313"/>
      <c r="C408" s="191"/>
      <c r="D408" s="165" t="s">
        <v>303</v>
      </c>
      <c r="E408" s="169"/>
      <c r="F408" s="169"/>
      <c r="G408" s="169"/>
      <c r="H408" s="297"/>
      <c r="I408" s="298"/>
      <c r="J408" s="298"/>
      <c r="K408" s="298"/>
      <c r="L408" s="298"/>
      <c r="M408" s="298"/>
      <c r="N408" s="298"/>
      <c r="O408" s="299"/>
      <c r="P408" s="170"/>
      <c r="Q408" s="170"/>
      <c r="R408" s="170"/>
      <c r="S408" s="170"/>
      <c r="T408" s="170"/>
    </row>
    <row r="409" spans="1:20" ht="57" customHeight="1">
      <c r="A409" s="312"/>
      <c r="B409" s="313"/>
      <c r="C409" s="192"/>
      <c r="D409" s="165" t="s">
        <v>509</v>
      </c>
      <c r="E409" s="169"/>
      <c r="F409" s="169"/>
      <c r="G409" s="169"/>
      <c r="H409" s="297"/>
      <c r="I409" s="298"/>
      <c r="J409" s="298"/>
      <c r="K409" s="298"/>
      <c r="L409" s="298"/>
      <c r="M409" s="298"/>
      <c r="N409" s="298"/>
      <c r="O409" s="299"/>
      <c r="P409" s="170"/>
      <c r="Q409" s="170"/>
      <c r="R409" s="170"/>
      <c r="S409" s="170"/>
      <c r="T409" s="170"/>
    </row>
    <row r="410" spans="1:20" ht="49.5" customHeight="1">
      <c r="A410" s="312"/>
      <c r="B410" s="313"/>
      <c r="C410" s="192"/>
      <c r="D410" s="165" t="s">
        <v>169</v>
      </c>
      <c r="E410" s="169"/>
      <c r="F410" s="169"/>
      <c r="G410" s="169"/>
      <c r="H410" s="297"/>
      <c r="I410" s="298"/>
      <c r="J410" s="298"/>
      <c r="K410" s="298"/>
      <c r="L410" s="298"/>
      <c r="M410" s="298"/>
      <c r="N410" s="298"/>
      <c r="O410" s="299"/>
      <c r="P410" s="170"/>
      <c r="Q410" s="170"/>
      <c r="R410" s="170"/>
      <c r="S410" s="170"/>
      <c r="T410" s="170"/>
    </row>
    <row r="411" spans="1:20" ht="49.5" customHeight="1" thickBot="1">
      <c r="A411" s="314"/>
      <c r="B411" s="315"/>
      <c r="C411" s="171"/>
      <c r="D411" s="172" t="s">
        <v>288</v>
      </c>
      <c r="E411" s="173"/>
      <c r="F411" s="173"/>
      <c r="G411" s="173"/>
      <c r="H411" s="316"/>
      <c r="I411" s="317"/>
      <c r="J411" s="317"/>
      <c r="K411" s="317"/>
      <c r="L411" s="317"/>
      <c r="M411" s="317"/>
      <c r="N411" s="317"/>
      <c r="O411" s="318"/>
      <c r="P411" s="174"/>
      <c r="Q411" s="174"/>
      <c r="R411" s="174"/>
      <c r="S411" s="174"/>
      <c r="T411" s="174"/>
    </row>
    <row r="412" spans="1:20" s="154" customFormat="1" ht="6.75" customHeight="1" thickBot="1" thickTop="1">
      <c r="A412" s="319"/>
      <c r="B412" s="320"/>
      <c r="C412" s="320"/>
      <c r="D412" s="320"/>
      <c r="E412" s="320"/>
      <c r="F412" s="320"/>
      <c r="G412" s="320"/>
      <c r="H412" s="320"/>
      <c r="I412" s="320"/>
      <c r="J412" s="320"/>
      <c r="K412" s="320"/>
      <c r="L412" s="320"/>
      <c r="M412" s="320"/>
      <c r="N412" s="320"/>
      <c r="O412" s="320"/>
      <c r="P412" s="320"/>
      <c r="Q412" s="320"/>
      <c r="R412" s="320"/>
      <c r="S412" s="320"/>
      <c r="T412" s="321"/>
    </row>
    <row r="413" spans="1:20" ht="49.5" customHeight="1" thickTop="1">
      <c r="A413" s="310" t="s">
        <v>573</v>
      </c>
      <c r="B413" s="311"/>
      <c r="C413" s="191"/>
      <c r="D413" s="203" t="s">
        <v>524</v>
      </c>
      <c r="E413" s="166"/>
      <c r="F413" s="166"/>
      <c r="G413" s="166"/>
      <c r="H413" s="294"/>
      <c r="I413" s="295"/>
      <c r="J413" s="295"/>
      <c r="K413" s="295"/>
      <c r="L413" s="295"/>
      <c r="M413" s="295"/>
      <c r="N413" s="295"/>
      <c r="O413" s="296"/>
      <c r="P413" s="167"/>
      <c r="Q413" s="167"/>
      <c r="R413" s="167"/>
      <c r="S413" s="167"/>
      <c r="T413" s="167"/>
    </row>
    <row r="414" spans="1:20" ht="49.5" customHeight="1">
      <c r="A414" s="312"/>
      <c r="B414" s="313"/>
      <c r="C414" s="191"/>
      <c r="D414" s="203" t="s">
        <v>526</v>
      </c>
      <c r="E414" s="169"/>
      <c r="F414" s="169"/>
      <c r="G414" s="169"/>
      <c r="H414" s="297"/>
      <c r="I414" s="298"/>
      <c r="J414" s="298"/>
      <c r="K414" s="298"/>
      <c r="L414" s="298"/>
      <c r="M414" s="298"/>
      <c r="N414" s="298"/>
      <c r="O414" s="299"/>
      <c r="P414" s="170"/>
      <c r="Q414" s="170"/>
      <c r="R414" s="170"/>
      <c r="S414" s="170"/>
      <c r="T414" s="170"/>
    </row>
    <row r="415" spans="1:20" ht="49.5" customHeight="1">
      <c r="A415" s="312"/>
      <c r="B415" s="313"/>
      <c r="C415" s="192"/>
      <c r="D415" s="203" t="s">
        <v>170</v>
      </c>
      <c r="E415" s="169"/>
      <c r="F415" s="169"/>
      <c r="G415" s="169"/>
      <c r="H415" s="297"/>
      <c r="I415" s="298"/>
      <c r="J415" s="298"/>
      <c r="K415" s="298"/>
      <c r="L415" s="298"/>
      <c r="M415" s="298"/>
      <c r="N415" s="298"/>
      <c r="O415" s="299"/>
      <c r="P415" s="170"/>
      <c r="Q415" s="170"/>
      <c r="R415" s="170"/>
      <c r="S415" s="170"/>
      <c r="T415" s="170"/>
    </row>
    <row r="416" spans="1:20" ht="49.5" customHeight="1" thickBot="1">
      <c r="A416" s="314"/>
      <c r="B416" s="315"/>
      <c r="C416" s="171"/>
      <c r="D416" s="172" t="s">
        <v>288</v>
      </c>
      <c r="E416" s="173"/>
      <c r="F416" s="173"/>
      <c r="G416" s="173"/>
      <c r="H416" s="316"/>
      <c r="I416" s="317"/>
      <c r="J416" s="317"/>
      <c r="K416" s="317"/>
      <c r="L416" s="317"/>
      <c r="M416" s="317"/>
      <c r="N416" s="317"/>
      <c r="O416" s="318"/>
      <c r="P416" s="174"/>
      <c r="Q416" s="174"/>
      <c r="R416" s="174"/>
      <c r="S416" s="174"/>
      <c r="T416" s="174"/>
    </row>
    <row r="417" spans="1:20" s="154" customFormat="1" ht="6.75" customHeight="1" thickBot="1" thickTop="1">
      <c r="A417" s="319"/>
      <c r="B417" s="320"/>
      <c r="C417" s="320"/>
      <c r="D417" s="320"/>
      <c r="E417" s="320"/>
      <c r="F417" s="320"/>
      <c r="G417" s="320"/>
      <c r="H417" s="320"/>
      <c r="I417" s="320"/>
      <c r="J417" s="320"/>
      <c r="K417" s="320"/>
      <c r="L417" s="320"/>
      <c r="M417" s="320"/>
      <c r="N417" s="320"/>
      <c r="O417" s="320"/>
      <c r="P417" s="320"/>
      <c r="Q417" s="320"/>
      <c r="R417" s="320"/>
      <c r="S417" s="320"/>
      <c r="T417" s="321"/>
    </row>
    <row r="418" spans="1:20" ht="49.5" customHeight="1" thickTop="1">
      <c r="A418" s="310" t="s">
        <v>579</v>
      </c>
      <c r="B418" s="311"/>
      <c r="C418" s="204"/>
      <c r="D418" s="165" t="s">
        <v>543</v>
      </c>
      <c r="E418" s="166"/>
      <c r="F418" s="166"/>
      <c r="G418" s="166"/>
      <c r="H418" s="294"/>
      <c r="I418" s="295"/>
      <c r="J418" s="295"/>
      <c r="K418" s="295"/>
      <c r="L418" s="295"/>
      <c r="M418" s="295"/>
      <c r="N418" s="295"/>
      <c r="O418" s="296"/>
      <c r="P418" s="167"/>
      <c r="Q418" s="167"/>
      <c r="R418" s="167"/>
      <c r="S418" s="167"/>
      <c r="T418" s="167"/>
    </row>
    <row r="419" spans="1:20" ht="49.5" customHeight="1">
      <c r="A419" s="312"/>
      <c r="B419" s="313"/>
      <c r="C419" s="191"/>
      <c r="D419" s="165" t="s">
        <v>544</v>
      </c>
      <c r="E419" s="169"/>
      <c r="F419" s="169"/>
      <c r="G419" s="169"/>
      <c r="H419" s="297"/>
      <c r="I419" s="298"/>
      <c r="J419" s="298"/>
      <c r="K419" s="298"/>
      <c r="L419" s="298"/>
      <c r="M419" s="298"/>
      <c r="N419" s="298"/>
      <c r="O419" s="299"/>
      <c r="P419" s="170"/>
      <c r="Q419" s="170"/>
      <c r="R419" s="170"/>
      <c r="S419" s="170"/>
      <c r="T419" s="170"/>
    </row>
    <row r="420" spans="1:20" ht="49.5" customHeight="1">
      <c r="A420" s="312"/>
      <c r="B420" s="313"/>
      <c r="C420" s="192"/>
      <c r="D420" s="165" t="s">
        <v>545</v>
      </c>
      <c r="E420" s="169"/>
      <c r="F420" s="169"/>
      <c r="G420" s="169"/>
      <c r="H420" s="297"/>
      <c r="I420" s="298"/>
      <c r="J420" s="298"/>
      <c r="K420" s="298"/>
      <c r="L420" s="298"/>
      <c r="M420" s="298"/>
      <c r="N420" s="298"/>
      <c r="O420" s="299"/>
      <c r="P420" s="170"/>
      <c r="Q420" s="170"/>
      <c r="R420" s="170"/>
      <c r="S420" s="170"/>
      <c r="T420" s="170"/>
    </row>
    <row r="421" spans="1:20" ht="49.5" customHeight="1">
      <c r="A421" s="312"/>
      <c r="B421" s="313"/>
      <c r="C421" s="192"/>
      <c r="D421" s="165" t="s">
        <v>546</v>
      </c>
      <c r="E421" s="169"/>
      <c r="F421" s="169"/>
      <c r="G421" s="169"/>
      <c r="H421" s="297"/>
      <c r="I421" s="298"/>
      <c r="J421" s="298"/>
      <c r="K421" s="298"/>
      <c r="L421" s="298"/>
      <c r="M421" s="298"/>
      <c r="N421" s="298"/>
      <c r="O421" s="299"/>
      <c r="P421" s="170"/>
      <c r="Q421" s="170"/>
      <c r="R421" s="170"/>
      <c r="S421" s="170"/>
      <c r="T421" s="170"/>
    </row>
    <row r="422" spans="1:20" ht="49.5" customHeight="1">
      <c r="A422" s="312"/>
      <c r="B422" s="313"/>
      <c r="C422" s="192"/>
      <c r="D422" s="165" t="s">
        <v>547</v>
      </c>
      <c r="E422" s="169"/>
      <c r="F422" s="169"/>
      <c r="G422" s="169"/>
      <c r="H422" s="297"/>
      <c r="I422" s="298"/>
      <c r="J422" s="298"/>
      <c r="K422" s="298"/>
      <c r="L422" s="298"/>
      <c r="M422" s="298"/>
      <c r="N422" s="298"/>
      <c r="O422" s="299"/>
      <c r="P422" s="170"/>
      <c r="Q422" s="170"/>
      <c r="R422" s="170"/>
      <c r="S422" s="170"/>
      <c r="T422" s="170"/>
    </row>
    <row r="423" spans="1:20" ht="49.5" customHeight="1">
      <c r="A423" s="312"/>
      <c r="B423" s="313"/>
      <c r="C423" s="192"/>
      <c r="D423" s="165" t="s">
        <v>548</v>
      </c>
      <c r="E423" s="169"/>
      <c r="F423" s="169"/>
      <c r="G423" s="169"/>
      <c r="H423" s="297"/>
      <c r="I423" s="298"/>
      <c r="J423" s="298"/>
      <c r="K423" s="298"/>
      <c r="L423" s="298"/>
      <c r="M423" s="298"/>
      <c r="N423" s="298"/>
      <c r="O423" s="299"/>
      <c r="P423" s="170"/>
      <c r="Q423" s="170"/>
      <c r="R423" s="170"/>
      <c r="S423" s="170"/>
      <c r="T423" s="170"/>
    </row>
    <row r="424" spans="1:20" ht="49.5" customHeight="1" thickBot="1">
      <c r="A424" s="314"/>
      <c r="B424" s="315"/>
      <c r="C424" s="171"/>
      <c r="D424" s="172" t="s">
        <v>288</v>
      </c>
      <c r="E424" s="173"/>
      <c r="F424" s="173"/>
      <c r="G424" s="173"/>
      <c r="H424" s="316"/>
      <c r="I424" s="317"/>
      <c r="J424" s="317"/>
      <c r="K424" s="317"/>
      <c r="L424" s="317"/>
      <c r="M424" s="317"/>
      <c r="N424" s="317"/>
      <c r="O424" s="318"/>
      <c r="P424" s="174"/>
      <c r="Q424" s="174"/>
      <c r="R424" s="174"/>
      <c r="S424" s="174"/>
      <c r="T424" s="174"/>
    </row>
    <row r="425" spans="1:20" s="154" customFormat="1" ht="6.75" customHeight="1" thickBot="1" thickTop="1">
      <c r="A425" s="7"/>
      <c r="B425" s="8"/>
      <c r="C425" s="8"/>
      <c r="D425" s="8"/>
      <c r="E425" s="8"/>
      <c r="F425" s="8"/>
      <c r="G425" s="8"/>
      <c r="H425" s="8"/>
      <c r="I425" s="8"/>
      <c r="J425" s="8"/>
      <c r="K425" s="8"/>
      <c r="L425" s="8"/>
      <c r="M425" s="8"/>
      <c r="N425" s="8"/>
      <c r="O425" s="8"/>
      <c r="P425" s="8"/>
      <c r="Q425" s="8"/>
      <c r="R425" s="8"/>
      <c r="S425" s="8"/>
      <c r="T425" s="9"/>
    </row>
    <row r="426" spans="1:23" s="176" customFormat="1" ht="24.75" customHeight="1" thickBot="1" thickTop="1">
      <c r="A426" s="323" t="s">
        <v>552</v>
      </c>
      <c r="B426" s="324"/>
      <c r="C426" s="324"/>
      <c r="D426" s="324"/>
      <c r="E426" s="37">
        <f>COUNTIF('隠しシート（記入不要）'!DY$3:ED$3,"１")</f>
        <v>0</v>
      </c>
      <c r="F426" s="37">
        <f>COUNTIF('隠しシート（記入不要）'!DY$3:ED$3,"2")</f>
        <v>0</v>
      </c>
      <c r="G426" s="37">
        <f>COUNTIF('隠しシート（記入不要）'!DY$3:ED$3,"3")</f>
        <v>0</v>
      </c>
      <c r="H426" s="2"/>
      <c r="I426" s="2"/>
      <c r="J426" s="3"/>
      <c r="K426" s="3"/>
      <c r="L426" s="3"/>
      <c r="M426" s="3"/>
      <c r="N426" s="3"/>
      <c r="O426" s="3"/>
      <c r="P426" s="4"/>
      <c r="Q426" s="4"/>
      <c r="R426" s="4"/>
      <c r="S426" s="4"/>
      <c r="T426" s="1"/>
      <c r="U426" s="175"/>
      <c r="V426" s="175"/>
      <c r="W426" s="175"/>
    </row>
    <row r="427" spans="1:20" s="154" customFormat="1" ht="24.75" customHeight="1" thickBot="1" thickTop="1">
      <c r="A427" s="332" t="s">
        <v>580</v>
      </c>
      <c r="B427" s="333"/>
      <c r="C427" s="333"/>
      <c r="D427" s="333"/>
      <c r="E427" s="333"/>
      <c r="F427" s="333"/>
      <c r="G427" s="333"/>
      <c r="H427" s="333"/>
      <c r="I427" s="333"/>
      <c r="J427" s="333"/>
      <c r="K427" s="333"/>
      <c r="L427" s="333"/>
      <c r="M427" s="333"/>
      <c r="N427" s="333"/>
      <c r="O427" s="333"/>
      <c r="P427" s="333"/>
      <c r="Q427" s="333"/>
      <c r="R427" s="333"/>
      <c r="S427" s="333"/>
      <c r="T427" s="334"/>
    </row>
    <row r="428" spans="1:20" s="154" customFormat="1" ht="24.75" customHeight="1" thickBot="1" thickTop="1">
      <c r="A428" s="163"/>
      <c r="B428" s="332" t="s">
        <v>448</v>
      </c>
      <c r="C428" s="333"/>
      <c r="D428" s="333"/>
      <c r="E428" s="333"/>
      <c r="F428" s="333"/>
      <c r="G428" s="333"/>
      <c r="H428" s="333"/>
      <c r="I428" s="333"/>
      <c r="J428" s="333"/>
      <c r="K428" s="333"/>
      <c r="L428" s="333"/>
      <c r="M428" s="333"/>
      <c r="N428" s="333"/>
      <c r="O428" s="333"/>
      <c r="P428" s="333"/>
      <c r="Q428" s="333"/>
      <c r="R428" s="333"/>
      <c r="S428" s="333"/>
      <c r="T428" s="334"/>
    </row>
    <row r="429" spans="1:20" s="154" customFormat="1" ht="6.75" customHeight="1" thickBot="1" thickTop="1">
      <c r="A429" s="319"/>
      <c r="B429" s="320"/>
      <c r="C429" s="320"/>
      <c r="D429" s="320"/>
      <c r="E429" s="320"/>
      <c r="F429" s="320"/>
      <c r="G429" s="320"/>
      <c r="H429" s="320"/>
      <c r="I429" s="320"/>
      <c r="J429" s="320"/>
      <c r="K429" s="320"/>
      <c r="L429" s="320"/>
      <c r="M429" s="320"/>
      <c r="N429" s="320"/>
      <c r="O429" s="320"/>
      <c r="P429" s="320"/>
      <c r="Q429" s="320"/>
      <c r="R429" s="320"/>
      <c r="S429" s="320"/>
      <c r="T429" s="321"/>
    </row>
    <row r="430" spans="1:20" ht="49.5" customHeight="1" thickTop="1">
      <c r="A430" s="310" t="s">
        <v>450</v>
      </c>
      <c r="B430" s="311"/>
      <c r="C430" s="193"/>
      <c r="D430" s="165" t="s">
        <v>549</v>
      </c>
      <c r="E430" s="166"/>
      <c r="F430" s="166"/>
      <c r="G430" s="166"/>
      <c r="H430" s="294"/>
      <c r="I430" s="295"/>
      <c r="J430" s="295"/>
      <c r="K430" s="295"/>
      <c r="L430" s="295"/>
      <c r="M430" s="295"/>
      <c r="N430" s="295"/>
      <c r="O430" s="296"/>
      <c r="P430" s="167"/>
      <c r="Q430" s="167"/>
      <c r="R430" s="167"/>
      <c r="S430" s="167"/>
      <c r="T430" s="167"/>
    </row>
    <row r="431" spans="1:20" ht="49.5" customHeight="1">
      <c r="A431" s="312"/>
      <c r="B431" s="313"/>
      <c r="C431" s="191"/>
      <c r="D431" s="165" t="s">
        <v>550</v>
      </c>
      <c r="E431" s="169"/>
      <c r="F431" s="169"/>
      <c r="G431" s="169"/>
      <c r="H431" s="297"/>
      <c r="I431" s="298"/>
      <c r="J431" s="298"/>
      <c r="K431" s="298"/>
      <c r="L431" s="298"/>
      <c r="M431" s="298"/>
      <c r="N431" s="298"/>
      <c r="O431" s="299"/>
      <c r="P431" s="170"/>
      <c r="Q431" s="170"/>
      <c r="R431" s="170"/>
      <c r="S431" s="170"/>
      <c r="T431" s="170"/>
    </row>
    <row r="432" spans="1:20" ht="49.5" customHeight="1">
      <c r="A432" s="312"/>
      <c r="B432" s="313"/>
      <c r="C432" s="192"/>
      <c r="D432" s="165" t="s">
        <v>551</v>
      </c>
      <c r="E432" s="169"/>
      <c r="F432" s="169"/>
      <c r="G432" s="169"/>
      <c r="H432" s="297"/>
      <c r="I432" s="298"/>
      <c r="J432" s="298"/>
      <c r="K432" s="298"/>
      <c r="L432" s="298"/>
      <c r="M432" s="298"/>
      <c r="N432" s="298"/>
      <c r="O432" s="299"/>
      <c r="P432" s="170"/>
      <c r="Q432" s="170"/>
      <c r="R432" s="170"/>
      <c r="S432" s="170"/>
      <c r="T432" s="170"/>
    </row>
    <row r="433" spans="1:20" ht="49.5" customHeight="1" thickBot="1">
      <c r="A433" s="314"/>
      <c r="B433" s="315"/>
      <c r="C433" s="171"/>
      <c r="D433" s="172" t="s">
        <v>288</v>
      </c>
      <c r="E433" s="173"/>
      <c r="F433" s="173"/>
      <c r="G433" s="173"/>
      <c r="H433" s="316"/>
      <c r="I433" s="317"/>
      <c r="J433" s="317"/>
      <c r="K433" s="317"/>
      <c r="L433" s="317"/>
      <c r="M433" s="317"/>
      <c r="N433" s="317"/>
      <c r="O433" s="318"/>
      <c r="P433" s="174"/>
      <c r="Q433" s="174"/>
      <c r="R433" s="174"/>
      <c r="S433" s="174"/>
      <c r="T433" s="174"/>
    </row>
    <row r="434" spans="1:20" s="154" customFormat="1" ht="6.75" customHeight="1" thickBot="1" thickTop="1">
      <c r="A434" s="319"/>
      <c r="B434" s="320"/>
      <c r="C434" s="320"/>
      <c r="D434" s="320"/>
      <c r="E434" s="320"/>
      <c r="F434" s="320"/>
      <c r="G434" s="320"/>
      <c r="H434" s="320"/>
      <c r="I434" s="320"/>
      <c r="J434" s="320"/>
      <c r="K434" s="320"/>
      <c r="L434" s="320"/>
      <c r="M434" s="320"/>
      <c r="N434" s="320"/>
      <c r="O434" s="320"/>
      <c r="P434" s="320"/>
      <c r="Q434" s="320"/>
      <c r="R434" s="320"/>
      <c r="S434" s="320"/>
      <c r="T434" s="321"/>
    </row>
    <row r="435" spans="1:20" ht="49.5" customHeight="1" thickTop="1">
      <c r="A435" s="310" t="s">
        <v>66</v>
      </c>
      <c r="B435" s="311"/>
      <c r="C435" s="193"/>
      <c r="D435" s="165" t="s">
        <v>553</v>
      </c>
      <c r="E435" s="166"/>
      <c r="F435" s="166"/>
      <c r="G435" s="166"/>
      <c r="H435" s="294"/>
      <c r="I435" s="295"/>
      <c r="J435" s="295"/>
      <c r="K435" s="295"/>
      <c r="L435" s="295"/>
      <c r="M435" s="295"/>
      <c r="N435" s="295"/>
      <c r="O435" s="296"/>
      <c r="P435" s="167"/>
      <c r="Q435" s="167"/>
      <c r="R435" s="167"/>
      <c r="S435" s="167"/>
      <c r="T435" s="167"/>
    </row>
    <row r="436" spans="1:20" ht="49.5" customHeight="1">
      <c r="A436" s="312"/>
      <c r="B436" s="313"/>
      <c r="C436" s="191"/>
      <c r="D436" s="165" t="s">
        <v>554</v>
      </c>
      <c r="E436" s="169"/>
      <c r="F436" s="169"/>
      <c r="G436" s="169"/>
      <c r="H436" s="297"/>
      <c r="I436" s="298"/>
      <c r="J436" s="298"/>
      <c r="K436" s="298"/>
      <c r="L436" s="298"/>
      <c r="M436" s="298"/>
      <c r="N436" s="298"/>
      <c r="O436" s="299"/>
      <c r="P436" s="170"/>
      <c r="Q436" s="170"/>
      <c r="R436" s="170"/>
      <c r="S436" s="170"/>
      <c r="T436" s="170"/>
    </row>
    <row r="437" spans="1:20" ht="49.5" customHeight="1" thickBot="1">
      <c r="A437" s="314"/>
      <c r="B437" s="315"/>
      <c r="C437" s="171"/>
      <c r="D437" s="172" t="s">
        <v>288</v>
      </c>
      <c r="E437" s="173"/>
      <c r="F437" s="173"/>
      <c r="G437" s="173"/>
      <c r="H437" s="316"/>
      <c r="I437" s="317"/>
      <c r="J437" s="317"/>
      <c r="K437" s="317"/>
      <c r="L437" s="317"/>
      <c r="M437" s="317"/>
      <c r="N437" s="317"/>
      <c r="O437" s="318"/>
      <c r="P437" s="174"/>
      <c r="Q437" s="174"/>
      <c r="R437" s="174"/>
      <c r="S437" s="174"/>
      <c r="T437" s="174"/>
    </row>
    <row r="438" spans="1:20" s="154" customFormat="1" ht="6.75" customHeight="1" thickBot="1" thickTop="1">
      <c r="A438" s="319"/>
      <c r="B438" s="320"/>
      <c r="C438" s="320"/>
      <c r="D438" s="320"/>
      <c r="E438" s="320"/>
      <c r="F438" s="320"/>
      <c r="G438" s="320"/>
      <c r="H438" s="320"/>
      <c r="I438" s="320"/>
      <c r="J438" s="320"/>
      <c r="K438" s="320"/>
      <c r="L438" s="320"/>
      <c r="M438" s="320"/>
      <c r="N438" s="320"/>
      <c r="O438" s="320"/>
      <c r="P438" s="320"/>
      <c r="Q438" s="320"/>
      <c r="R438" s="320"/>
      <c r="S438" s="320"/>
      <c r="T438" s="321"/>
    </row>
    <row r="439" spans="1:20" ht="49.5" customHeight="1" thickTop="1">
      <c r="A439" s="310" t="s">
        <v>581</v>
      </c>
      <c r="B439" s="311"/>
      <c r="C439" s="193"/>
      <c r="D439" s="165" t="s">
        <v>555</v>
      </c>
      <c r="E439" s="166"/>
      <c r="F439" s="166"/>
      <c r="G439" s="166"/>
      <c r="H439" s="294"/>
      <c r="I439" s="295"/>
      <c r="J439" s="295"/>
      <c r="K439" s="295"/>
      <c r="L439" s="295"/>
      <c r="M439" s="295"/>
      <c r="N439" s="295"/>
      <c r="O439" s="296"/>
      <c r="P439" s="167"/>
      <c r="Q439" s="167"/>
      <c r="R439" s="167"/>
      <c r="S439" s="167"/>
      <c r="T439" s="167"/>
    </row>
    <row r="440" spans="1:20" ht="49.5" customHeight="1">
      <c r="A440" s="312"/>
      <c r="B440" s="313"/>
      <c r="C440" s="191"/>
      <c r="D440" s="165" t="s">
        <v>171</v>
      </c>
      <c r="E440" s="169"/>
      <c r="F440" s="169"/>
      <c r="G440" s="169"/>
      <c r="H440" s="297"/>
      <c r="I440" s="298"/>
      <c r="J440" s="298"/>
      <c r="K440" s="298"/>
      <c r="L440" s="298"/>
      <c r="M440" s="298"/>
      <c r="N440" s="298"/>
      <c r="O440" s="299"/>
      <c r="P440" s="170"/>
      <c r="Q440" s="170"/>
      <c r="R440" s="170"/>
      <c r="S440" s="170"/>
      <c r="T440" s="170"/>
    </row>
    <row r="441" spans="1:20" ht="49.5" customHeight="1">
      <c r="A441" s="312"/>
      <c r="B441" s="313"/>
      <c r="C441" s="191"/>
      <c r="D441" s="165" t="s">
        <v>304</v>
      </c>
      <c r="E441" s="169"/>
      <c r="F441" s="169"/>
      <c r="G441" s="169"/>
      <c r="H441" s="297"/>
      <c r="I441" s="298"/>
      <c r="J441" s="298"/>
      <c r="K441" s="298"/>
      <c r="L441" s="298"/>
      <c r="M441" s="298"/>
      <c r="N441" s="298"/>
      <c r="O441" s="299"/>
      <c r="P441" s="170"/>
      <c r="Q441" s="170"/>
      <c r="R441" s="170"/>
      <c r="S441" s="170"/>
      <c r="T441" s="170"/>
    </row>
    <row r="442" spans="1:20" ht="49.5" customHeight="1">
      <c r="A442" s="312"/>
      <c r="B442" s="313"/>
      <c r="C442" s="191"/>
      <c r="D442" s="165" t="s">
        <v>556</v>
      </c>
      <c r="E442" s="169"/>
      <c r="F442" s="169"/>
      <c r="G442" s="169"/>
      <c r="H442" s="297"/>
      <c r="I442" s="298"/>
      <c r="J442" s="298"/>
      <c r="K442" s="298"/>
      <c r="L442" s="298"/>
      <c r="M442" s="298"/>
      <c r="N442" s="298"/>
      <c r="O442" s="299"/>
      <c r="P442" s="170"/>
      <c r="Q442" s="170"/>
      <c r="R442" s="170"/>
      <c r="S442" s="170"/>
      <c r="T442" s="170"/>
    </row>
    <row r="443" spans="1:20" ht="49.5" customHeight="1" thickBot="1">
      <c r="A443" s="314"/>
      <c r="B443" s="315"/>
      <c r="C443" s="171"/>
      <c r="D443" s="172" t="s">
        <v>288</v>
      </c>
      <c r="E443" s="173"/>
      <c r="F443" s="173"/>
      <c r="G443" s="173"/>
      <c r="H443" s="316"/>
      <c r="I443" s="317"/>
      <c r="J443" s="317"/>
      <c r="K443" s="317"/>
      <c r="L443" s="317"/>
      <c r="M443" s="317"/>
      <c r="N443" s="317"/>
      <c r="O443" s="318"/>
      <c r="P443" s="174"/>
      <c r="Q443" s="174"/>
      <c r="R443" s="174"/>
      <c r="S443" s="174"/>
      <c r="T443" s="174"/>
    </row>
    <row r="444" spans="1:20" s="154" customFormat="1" ht="6.75" customHeight="1" thickBot="1" thickTop="1">
      <c r="A444" s="319"/>
      <c r="B444" s="320"/>
      <c r="C444" s="320"/>
      <c r="D444" s="320"/>
      <c r="E444" s="320"/>
      <c r="F444" s="320"/>
      <c r="G444" s="320"/>
      <c r="H444" s="320"/>
      <c r="I444" s="320"/>
      <c r="J444" s="320"/>
      <c r="K444" s="320"/>
      <c r="L444" s="320"/>
      <c r="M444" s="320"/>
      <c r="N444" s="320"/>
      <c r="O444" s="320"/>
      <c r="P444" s="320"/>
      <c r="Q444" s="320"/>
      <c r="R444" s="320"/>
      <c r="S444" s="320"/>
      <c r="T444" s="321"/>
    </row>
    <row r="445" spans="1:23" s="176" customFormat="1" ht="24.75" customHeight="1" thickBot="1" thickTop="1">
      <c r="A445" s="323" t="s">
        <v>557</v>
      </c>
      <c r="B445" s="324"/>
      <c r="C445" s="324"/>
      <c r="D445" s="324"/>
      <c r="E445" s="37">
        <f>COUNTIF('隠しシート（記入不要）'!EE$3:EJ$3,"１")</f>
        <v>0</v>
      </c>
      <c r="F445" s="37">
        <f>COUNTIF('隠しシート（記入不要）'!EE$3:EJ$3,"2")</f>
        <v>0</v>
      </c>
      <c r="G445" s="37">
        <f>COUNTIF('隠しシート（記入不要）'!EE$3:EJ$3,"3")</f>
        <v>0</v>
      </c>
      <c r="H445" s="2"/>
      <c r="I445" s="2"/>
      <c r="J445" s="3"/>
      <c r="K445" s="3"/>
      <c r="L445" s="3"/>
      <c r="M445" s="3"/>
      <c r="N445" s="3"/>
      <c r="O445" s="3"/>
      <c r="P445" s="4"/>
      <c r="Q445" s="4"/>
      <c r="R445" s="4"/>
      <c r="S445" s="4"/>
      <c r="T445" s="1"/>
      <c r="U445" s="175"/>
      <c r="V445" s="175"/>
      <c r="W445" s="175"/>
    </row>
    <row r="446" spans="1:20" s="154" customFormat="1" ht="24.75" customHeight="1" thickBot="1" thickTop="1">
      <c r="A446" s="163"/>
      <c r="B446" s="332" t="s">
        <v>366</v>
      </c>
      <c r="C446" s="333"/>
      <c r="D446" s="333"/>
      <c r="E446" s="333"/>
      <c r="F446" s="333"/>
      <c r="G446" s="333"/>
      <c r="H446" s="333"/>
      <c r="I446" s="333"/>
      <c r="J446" s="333"/>
      <c r="K446" s="333"/>
      <c r="L446" s="333"/>
      <c r="M446" s="333"/>
      <c r="N446" s="333"/>
      <c r="O446" s="333"/>
      <c r="P446" s="333"/>
      <c r="Q446" s="333"/>
      <c r="R446" s="333"/>
      <c r="S446" s="333"/>
      <c r="T446" s="334"/>
    </row>
    <row r="447" spans="1:20" s="154" customFormat="1" ht="6.75" customHeight="1" thickBot="1" thickTop="1">
      <c r="A447" s="319"/>
      <c r="B447" s="320"/>
      <c r="C447" s="320"/>
      <c r="D447" s="320"/>
      <c r="E447" s="320"/>
      <c r="F447" s="320"/>
      <c r="G447" s="320"/>
      <c r="H447" s="320"/>
      <c r="I447" s="320"/>
      <c r="J447" s="320"/>
      <c r="K447" s="320"/>
      <c r="L447" s="320"/>
      <c r="M447" s="320"/>
      <c r="N447" s="320"/>
      <c r="O447" s="320"/>
      <c r="P447" s="320"/>
      <c r="Q447" s="320"/>
      <c r="R447" s="320"/>
      <c r="S447" s="320"/>
      <c r="T447" s="321"/>
    </row>
    <row r="448" spans="1:20" ht="49.5" customHeight="1" thickTop="1">
      <c r="A448" s="310" t="s">
        <v>454</v>
      </c>
      <c r="B448" s="311"/>
      <c r="C448" s="193"/>
      <c r="D448" s="165" t="s">
        <v>35</v>
      </c>
      <c r="E448" s="166"/>
      <c r="F448" s="166"/>
      <c r="G448" s="166"/>
      <c r="H448" s="294"/>
      <c r="I448" s="295"/>
      <c r="J448" s="295"/>
      <c r="K448" s="295"/>
      <c r="L448" s="295"/>
      <c r="M448" s="295"/>
      <c r="N448" s="295"/>
      <c r="O448" s="296"/>
      <c r="P448" s="167"/>
      <c r="Q448" s="167"/>
      <c r="R448" s="167"/>
      <c r="S448" s="167"/>
      <c r="T448" s="167"/>
    </row>
    <row r="449" spans="1:20" ht="49.5" customHeight="1">
      <c r="A449" s="312"/>
      <c r="B449" s="313"/>
      <c r="C449" s="191"/>
      <c r="D449" s="165" t="s">
        <v>172</v>
      </c>
      <c r="E449" s="169"/>
      <c r="F449" s="169"/>
      <c r="G449" s="169"/>
      <c r="H449" s="297"/>
      <c r="I449" s="298"/>
      <c r="J449" s="298"/>
      <c r="K449" s="298"/>
      <c r="L449" s="298"/>
      <c r="M449" s="298"/>
      <c r="N449" s="298"/>
      <c r="O449" s="299"/>
      <c r="P449" s="170"/>
      <c r="Q449" s="170"/>
      <c r="R449" s="170"/>
      <c r="S449" s="170"/>
      <c r="T449" s="170"/>
    </row>
    <row r="450" spans="1:20" ht="49.5" customHeight="1">
      <c r="A450" s="312"/>
      <c r="B450" s="313"/>
      <c r="C450" s="192"/>
      <c r="D450" s="165" t="s">
        <v>140</v>
      </c>
      <c r="E450" s="169"/>
      <c r="F450" s="169"/>
      <c r="G450" s="169"/>
      <c r="H450" s="297"/>
      <c r="I450" s="298"/>
      <c r="J450" s="298"/>
      <c r="K450" s="298"/>
      <c r="L450" s="298"/>
      <c r="M450" s="298"/>
      <c r="N450" s="298"/>
      <c r="O450" s="299"/>
      <c r="P450" s="170"/>
      <c r="Q450" s="170"/>
      <c r="R450" s="170"/>
      <c r="S450" s="170"/>
      <c r="T450" s="170"/>
    </row>
    <row r="451" spans="1:20" ht="49.5" customHeight="1">
      <c r="A451" s="312"/>
      <c r="B451" s="313"/>
      <c r="C451" s="192"/>
      <c r="D451" s="165" t="s">
        <v>141</v>
      </c>
      <c r="E451" s="169"/>
      <c r="F451" s="169"/>
      <c r="G451" s="169"/>
      <c r="H451" s="297"/>
      <c r="I451" s="298"/>
      <c r="J451" s="298"/>
      <c r="K451" s="298"/>
      <c r="L451" s="298"/>
      <c r="M451" s="298"/>
      <c r="N451" s="298"/>
      <c r="O451" s="299"/>
      <c r="P451" s="170"/>
      <c r="Q451" s="170"/>
      <c r="R451" s="170"/>
      <c r="S451" s="170"/>
      <c r="T451" s="170"/>
    </row>
    <row r="452" spans="1:20" ht="49.5" customHeight="1">
      <c r="A452" s="312"/>
      <c r="B452" s="313"/>
      <c r="C452" s="192"/>
      <c r="D452" s="165" t="s">
        <v>307</v>
      </c>
      <c r="E452" s="169"/>
      <c r="F452" s="169"/>
      <c r="G452" s="169"/>
      <c r="H452" s="297"/>
      <c r="I452" s="298"/>
      <c r="J452" s="298"/>
      <c r="K452" s="298"/>
      <c r="L452" s="298"/>
      <c r="M452" s="298"/>
      <c r="N452" s="298"/>
      <c r="O452" s="299"/>
      <c r="P452" s="170"/>
      <c r="Q452" s="170"/>
      <c r="R452" s="170"/>
      <c r="S452" s="170"/>
      <c r="T452" s="170"/>
    </row>
    <row r="453" spans="1:20" ht="49.5" customHeight="1" thickBot="1">
      <c r="A453" s="314"/>
      <c r="B453" s="315"/>
      <c r="C453" s="171"/>
      <c r="D453" s="172" t="s">
        <v>288</v>
      </c>
      <c r="E453" s="173"/>
      <c r="F453" s="173"/>
      <c r="G453" s="173"/>
      <c r="H453" s="316"/>
      <c r="I453" s="317"/>
      <c r="J453" s="317"/>
      <c r="K453" s="317"/>
      <c r="L453" s="317"/>
      <c r="M453" s="317"/>
      <c r="N453" s="317"/>
      <c r="O453" s="318"/>
      <c r="P453" s="174"/>
      <c r="Q453" s="174"/>
      <c r="R453" s="174"/>
      <c r="S453" s="174"/>
      <c r="T453" s="174"/>
    </row>
    <row r="454" spans="1:20" s="154" customFormat="1" ht="6.75" customHeight="1" thickBot="1" thickTop="1">
      <c r="A454" s="319"/>
      <c r="B454" s="320"/>
      <c r="C454" s="320"/>
      <c r="D454" s="320"/>
      <c r="E454" s="320"/>
      <c r="F454" s="320"/>
      <c r="G454" s="320"/>
      <c r="H454" s="320"/>
      <c r="I454" s="320"/>
      <c r="J454" s="320"/>
      <c r="K454" s="320"/>
      <c r="L454" s="320"/>
      <c r="M454" s="320"/>
      <c r="N454" s="320"/>
      <c r="O454" s="320"/>
      <c r="P454" s="320"/>
      <c r="Q454" s="320"/>
      <c r="R454" s="320"/>
      <c r="S454" s="320"/>
      <c r="T454" s="321"/>
    </row>
    <row r="455" spans="1:20" ht="49.5" customHeight="1" thickTop="1">
      <c r="A455" s="310" t="s">
        <v>67</v>
      </c>
      <c r="B455" s="311"/>
      <c r="C455" s="204"/>
      <c r="D455" s="208" t="s">
        <v>36</v>
      </c>
      <c r="E455" s="166"/>
      <c r="F455" s="166"/>
      <c r="G455" s="166"/>
      <c r="H455" s="294"/>
      <c r="I455" s="295"/>
      <c r="J455" s="295"/>
      <c r="K455" s="295"/>
      <c r="L455" s="295"/>
      <c r="M455" s="295"/>
      <c r="N455" s="295"/>
      <c r="O455" s="296"/>
      <c r="P455" s="167"/>
      <c r="Q455" s="167"/>
      <c r="R455" s="167"/>
      <c r="S455" s="167"/>
      <c r="T455" s="167"/>
    </row>
    <row r="456" spans="1:20" ht="49.5" customHeight="1">
      <c r="A456" s="322"/>
      <c r="B456" s="313"/>
      <c r="C456" s="191"/>
      <c r="D456" s="165" t="s">
        <v>37</v>
      </c>
      <c r="E456" s="169"/>
      <c r="F456" s="169"/>
      <c r="G456" s="169"/>
      <c r="H456" s="297"/>
      <c r="I456" s="298"/>
      <c r="J456" s="298"/>
      <c r="K456" s="298"/>
      <c r="L456" s="298"/>
      <c r="M456" s="298"/>
      <c r="N456" s="298"/>
      <c r="O456" s="299"/>
      <c r="P456" s="170"/>
      <c r="Q456" s="170"/>
      <c r="R456" s="170"/>
      <c r="S456" s="170"/>
      <c r="T456" s="170"/>
    </row>
    <row r="457" spans="1:20" ht="49.5" customHeight="1" thickBot="1">
      <c r="A457" s="314"/>
      <c r="B457" s="315"/>
      <c r="C457" s="171"/>
      <c r="D457" s="172" t="s">
        <v>288</v>
      </c>
      <c r="E457" s="173"/>
      <c r="F457" s="173"/>
      <c r="G457" s="173"/>
      <c r="H457" s="316"/>
      <c r="I457" s="317"/>
      <c r="J457" s="317"/>
      <c r="K457" s="317"/>
      <c r="L457" s="317"/>
      <c r="M457" s="317"/>
      <c r="N457" s="317"/>
      <c r="O457" s="318"/>
      <c r="P457" s="174"/>
      <c r="Q457" s="174"/>
      <c r="R457" s="174"/>
      <c r="S457" s="174"/>
      <c r="T457" s="174"/>
    </row>
    <row r="458" spans="1:20" s="154" customFormat="1" ht="6.75" customHeight="1" thickBot="1" thickTop="1">
      <c r="A458" s="319"/>
      <c r="B458" s="320"/>
      <c r="C458" s="320"/>
      <c r="D458" s="320"/>
      <c r="E458" s="320"/>
      <c r="F458" s="320"/>
      <c r="G458" s="320"/>
      <c r="H458" s="320"/>
      <c r="I458" s="320"/>
      <c r="J458" s="320"/>
      <c r="K458" s="320"/>
      <c r="L458" s="320"/>
      <c r="M458" s="320"/>
      <c r="N458" s="320"/>
      <c r="O458" s="320"/>
      <c r="P458" s="320"/>
      <c r="Q458" s="320"/>
      <c r="R458" s="320"/>
      <c r="S458" s="320"/>
      <c r="T458" s="321"/>
    </row>
    <row r="459" spans="1:20" ht="49.5" customHeight="1" thickTop="1">
      <c r="A459" s="310" t="s">
        <v>574</v>
      </c>
      <c r="B459" s="311"/>
      <c r="C459" s="193"/>
      <c r="D459" s="165" t="s">
        <v>558</v>
      </c>
      <c r="E459" s="166"/>
      <c r="F459" s="166"/>
      <c r="G459" s="166"/>
      <c r="H459" s="294"/>
      <c r="I459" s="295"/>
      <c r="J459" s="295"/>
      <c r="K459" s="295"/>
      <c r="L459" s="295"/>
      <c r="M459" s="295"/>
      <c r="N459" s="295"/>
      <c r="O459" s="296"/>
      <c r="P459" s="167"/>
      <c r="Q459" s="167"/>
      <c r="R459" s="167"/>
      <c r="S459" s="167"/>
      <c r="T459" s="167"/>
    </row>
    <row r="460" spans="1:20" ht="49.5" customHeight="1">
      <c r="A460" s="312"/>
      <c r="B460" s="313"/>
      <c r="C460" s="191"/>
      <c r="D460" s="165" t="s">
        <v>305</v>
      </c>
      <c r="E460" s="169"/>
      <c r="F460" s="169"/>
      <c r="G460" s="169"/>
      <c r="H460" s="297"/>
      <c r="I460" s="298"/>
      <c r="J460" s="298"/>
      <c r="K460" s="298"/>
      <c r="L460" s="298"/>
      <c r="M460" s="298"/>
      <c r="N460" s="298"/>
      <c r="O460" s="299"/>
      <c r="P460" s="170"/>
      <c r="Q460" s="170"/>
      <c r="R460" s="170"/>
      <c r="S460" s="170"/>
      <c r="T460" s="170"/>
    </row>
    <row r="461" spans="1:20" ht="49.5" customHeight="1">
      <c r="A461" s="312"/>
      <c r="B461" s="313"/>
      <c r="C461" s="192"/>
      <c r="D461" s="165" t="s">
        <v>306</v>
      </c>
      <c r="E461" s="169"/>
      <c r="F461" s="169"/>
      <c r="G461" s="169"/>
      <c r="H461" s="297"/>
      <c r="I461" s="298"/>
      <c r="J461" s="298"/>
      <c r="K461" s="298"/>
      <c r="L461" s="298"/>
      <c r="M461" s="298"/>
      <c r="N461" s="298"/>
      <c r="O461" s="299"/>
      <c r="P461" s="170"/>
      <c r="Q461" s="170"/>
      <c r="R461" s="170"/>
      <c r="S461" s="170"/>
      <c r="T461" s="170"/>
    </row>
    <row r="462" spans="1:20" ht="39.75" customHeight="1" thickBot="1">
      <c r="A462" s="314"/>
      <c r="B462" s="315"/>
      <c r="C462" s="171"/>
      <c r="D462" s="172" t="s">
        <v>288</v>
      </c>
      <c r="E462" s="173"/>
      <c r="F462" s="173"/>
      <c r="G462" s="173"/>
      <c r="H462" s="316"/>
      <c r="I462" s="317"/>
      <c r="J462" s="317"/>
      <c r="K462" s="317"/>
      <c r="L462" s="317"/>
      <c r="M462" s="317"/>
      <c r="N462" s="317"/>
      <c r="O462" s="318"/>
      <c r="P462" s="174"/>
      <c r="Q462" s="174"/>
      <c r="R462" s="174"/>
      <c r="S462" s="174"/>
      <c r="T462" s="174"/>
    </row>
    <row r="463" spans="1:20" s="154" customFormat="1" ht="6.75" customHeight="1" thickBot="1" thickTop="1">
      <c r="A463" s="319"/>
      <c r="B463" s="320"/>
      <c r="C463" s="320"/>
      <c r="D463" s="320"/>
      <c r="E463" s="320"/>
      <c r="F463" s="320"/>
      <c r="G463" s="320"/>
      <c r="H463" s="320"/>
      <c r="I463" s="320"/>
      <c r="J463" s="320"/>
      <c r="K463" s="320"/>
      <c r="L463" s="320"/>
      <c r="M463" s="320"/>
      <c r="N463" s="320"/>
      <c r="O463" s="320"/>
      <c r="P463" s="320"/>
      <c r="Q463" s="320"/>
      <c r="R463" s="320"/>
      <c r="S463" s="320"/>
      <c r="T463" s="321"/>
    </row>
    <row r="464" spans="1:23" s="176" customFormat="1" ht="24.75" customHeight="1" thickBot="1" thickTop="1">
      <c r="A464" s="323" t="s">
        <v>559</v>
      </c>
      <c r="B464" s="324"/>
      <c r="C464" s="324"/>
      <c r="D464" s="324"/>
      <c r="E464" s="37">
        <f>COUNTIF('隠しシート（記入不要）'!EK$3:EP$3,"１")</f>
        <v>0</v>
      </c>
      <c r="F464" s="37">
        <f>COUNTIF('隠しシート（記入不要）'!EK$3:EP$3,"2")</f>
        <v>0</v>
      </c>
      <c r="G464" s="37">
        <f>COUNTIF('隠しシート（記入不要）'!EK$3:EP$3,"3")</f>
        <v>0</v>
      </c>
      <c r="H464" s="2"/>
      <c r="I464" s="2"/>
      <c r="J464" s="3"/>
      <c r="K464" s="3"/>
      <c r="L464" s="3"/>
      <c r="M464" s="3"/>
      <c r="N464" s="3"/>
      <c r="O464" s="3"/>
      <c r="P464" s="4"/>
      <c r="Q464" s="4"/>
      <c r="R464" s="4"/>
      <c r="S464" s="4"/>
      <c r="T464" s="1"/>
      <c r="U464" s="175"/>
      <c r="V464" s="175"/>
      <c r="W464" s="175"/>
    </row>
    <row r="465" spans="1:20" ht="37.5" customHeight="1" thickBot="1" thickTop="1">
      <c r="A465" s="404" t="s">
        <v>368</v>
      </c>
      <c r="B465" s="405"/>
      <c r="C465" s="405"/>
      <c r="D465" s="405"/>
      <c r="E465" s="250">
        <f>COUNTIF('隠しシート（記入不要）'!A$3:EP$3,"１")</f>
        <v>0</v>
      </c>
      <c r="F465" s="250">
        <f>COUNTIF('隠しシート（記入不要）'!A$3:EP$3,"2")</f>
        <v>0</v>
      </c>
      <c r="G465" s="250">
        <f>COUNTIF('隠しシート（記入不要）'!A$3:EP$3,"3")</f>
        <v>0</v>
      </c>
      <c r="H465" s="40"/>
      <c r="I465" s="40"/>
      <c r="J465" s="41"/>
      <c r="K465" s="41"/>
      <c r="L465" s="41"/>
      <c r="M465" s="41"/>
      <c r="N465" s="41"/>
      <c r="O465" s="41"/>
      <c r="P465" s="42"/>
      <c r="Q465" s="42"/>
      <c r="R465" s="42"/>
      <c r="S465" s="42"/>
      <c r="T465" s="43"/>
    </row>
    <row r="466" spans="5:7" ht="14.25" hidden="1" thickTop="1">
      <c r="E466" s="406">
        <f>E465+F465+G465</f>
        <v>0</v>
      </c>
      <c r="F466" s="407"/>
      <c r="G466" s="408"/>
    </row>
    <row r="467" spans="5:7" ht="14.25" hidden="1" thickBot="1">
      <c r="E467" s="409"/>
      <c r="F467" s="410"/>
      <c r="G467" s="411"/>
    </row>
    <row r="468" spans="1:20" ht="55.5" customHeight="1" thickTop="1">
      <c r="A468" s="305" t="str">
        <f>IF(OR(P505=0,P506=1),"☆★評価実施お疲れ様でした。評価結果を見てみましょう。★☆",IF(AND(P505&gt;0,P505&lt;&gt;73),"（注）評価していない項目があります。下記に表示されている番号の項目を、再度確認してください。",IF(P505=73,"＊～＊～＊自己評価を実施してみましょう。＊～＊～＊")))</f>
        <v>＊～＊～＊自己評価を実施してみましょう。＊～＊～＊</v>
      </c>
      <c r="B468" s="305"/>
      <c r="C468" s="305"/>
      <c r="D468" s="305"/>
      <c r="E468" s="305"/>
      <c r="F468" s="305"/>
      <c r="G468" s="305"/>
      <c r="H468" s="305"/>
      <c r="I468" s="305"/>
      <c r="J468" s="305"/>
      <c r="K468" s="305"/>
      <c r="L468" s="305"/>
      <c r="M468" s="305"/>
      <c r="N468" s="305"/>
      <c r="O468" s="305"/>
      <c r="P468" s="305"/>
      <c r="Q468" s="305"/>
      <c r="R468" s="305"/>
      <c r="S468" s="305"/>
      <c r="T468" s="305"/>
    </row>
    <row r="469" spans="9:18" ht="13.5">
      <c r="I469" s="364">
        <f>IF(OR(P505=0,P506=1),"",IF(P505=73,"",IF(AND(P505&gt;0,P505&lt;73),"評価がされていない項目の№↓")))</f>
      </c>
      <c r="J469" s="364"/>
      <c r="K469" s="364"/>
      <c r="L469" s="364"/>
      <c r="M469" s="364"/>
      <c r="N469" s="364"/>
      <c r="O469" s="364"/>
      <c r="P469" s="364"/>
      <c r="Q469" s="364"/>
      <c r="R469" s="364"/>
    </row>
    <row r="470" spans="3:18" ht="13.5">
      <c r="C470" s="293" t="s">
        <v>538</v>
      </c>
      <c r="D470" s="293"/>
      <c r="E470" s="293"/>
      <c r="I470" s="364"/>
      <c r="J470" s="364"/>
      <c r="K470" s="364"/>
      <c r="L470" s="364"/>
      <c r="M470" s="364"/>
      <c r="N470" s="364"/>
      <c r="O470" s="364"/>
      <c r="P470" s="364"/>
      <c r="Q470" s="364"/>
      <c r="R470" s="364"/>
    </row>
    <row r="471" spans="3:18" ht="14.25" thickBot="1">
      <c r="C471" s="293"/>
      <c r="D471" s="293"/>
      <c r="E471" s="293"/>
      <c r="I471" s="365"/>
      <c r="J471" s="365"/>
      <c r="K471" s="365"/>
      <c r="L471" s="365"/>
      <c r="M471" s="365"/>
      <c r="N471" s="365"/>
      <c r="O471" s="365"/>
      <c r="P471" s="365"/>
      <c r="Q471" s="365"/>
      <c r="R471" s="365"/>
    </row>
    <row r="472" spans="3:18" ht="24">
      <c r="C472" s="293"/>
      <c r="D472" s="293"/>
      <c r="E472" s="293"/>
      <c r="I472" s="366" t="str">
        <f>IF(I489=1,"1",IF(I489&lt;&gt;1,""))</f>
        <v>1</v>
      </c>
      <c r="J472" s="367"/>
      <c r="K472" s="368" t="str">
        <f>IF(K489=1,"2",IF(K489&lt;&gt;1,""))</f>
        <v>2</v>
      </c>
      <c r="L472" s="367"/>
      <c r="M472" s="368" t="str">
        <f>IF(M489=1,"3",IF(M489&lt;&gt;1,""))</f>
        <v>3</v>
      </c>
      <c r="N472" s="367"/>
      <c r="O472" s="368" t="str">
        <f>IF(O489=1,"4",IF(O489&lt;&gt;1,""))</f>
        <v>4</v>
      </c>
      <c r="P472" s="367"/>
      <c r="Q472" s="368" t="str">
        <f>IF(Q489=1,"5",IF(Q489&lt;&gt;1,""))</f>
        <v>5</v>
      </c>
      <c r="R472" s="369"/>
    </row>
    <row r="473" spans="9:18" ht="24">
      <c r="I473" s="371" t="str">
        <f>IF(I490=1,"6",IF(I490&lt;&gt;1,""))</f>
        <v>6</v>
      </c>
      <c r="J473" s="363"/>
      <c r="K473" s="362" t="str">
        <f>IF(K490=1,"7",IF(K490&lt;&gt;1,""))</f>
        <v>7</v>
      </c>
      <c r="L473" s="363"/>
      <c r="M473" s="362" t="str">
        <f>IF(M490=1,"8",IF(M490&lt;&gt;1,""))</f>
        <v>8</v>
      </c>
      <c r="N473" s="363"/>
      <c r="O473" s="362" t="str">
        <f>IF(O490=1,"9",IF(O490&lt;&gt;1,""))</f>
        <v>9</v>
      </c>
      <c r="P473" s="363"/>
      <c r="Q473" s="362" t="str">
        <f>IF(Q490=1,"10",IF(Q490&lt;&gt;1,""))</f>
        <v>10</v>
      </c>
      <c r="R473" s="370"/>
    </row>
    <row r="474" spans="9:18" ht="24">
      <c r="I474" s="371" t="str">
        <f>IF(I491=1,"11",IF(I491&lt;&gt;1,""))</f>
        <v>11</v>
      </c>
      <c r="J474" s="363"/>
      <c r="K474" s="362" t="str">
        <f>IF(K491=1,"12",IF(K491&lt;&gt;1,""))</f>
        <v>12</v>
      </c>
      <c r="L474" s="363"/>
      <c r="M474" s="362" t="str">
        <f>IF(M491=1,"13",IF(M491&lt;&gt;1,""))</f>
        <v>13</v>
      </c>
      <c r="N474" s="363"/>
      <c r="O474" s="362" t="str">
        <f>IF(O491=1,"14",IF(O491&lt;&gt;1,""))</f>
        <v>14</v>
      </c>
      <c r="P474" s="363"/>
      <c r="Q474" s="362" t="str">
        <f>IF(Q491=1,"15",IF(Q491&lt;&gt;1,""))</f>
        <v>15</v>
      </c>
      <c r="R474" s="370"/>
    </row>
    <row r="475" spans="9:18" ht="24">
      <c r="I475" s="371" t="str">
        <f>IF(I492=1,"16",IF(I492&lt;&gt;1,""))</f>
        <v>16</v>
      </c>
      <c r="J475" s="363"/>
      <c r="K475" s="362" t="str">
        <f>IF(K492=1,"17",IF(K492&lt;&gt;1,""))</f>
        <v>17</v>
      </c>
      <c r="L475" s="363"/>
      <c r="M475" s="362" t="str">
        <f>IF(M492=1,"18",IF(M492&lt;&gt;1,""))</f>
        <v>18</v>
      </c>
      <c r="N475" s="363"/>
      <c r="O475" s="362" t="str">
        <f>IF(O492=1,"19",IF(O492&lt;&gt;1,""))</f>
        <v>19</v>
      </c>
      <c r="P475" s="363"/>
      <c r="Q475" s="362" t="str">
        <f>IF(Q492=1,"20",IF(Q492&lt;&gt;1,""))</f>
        <v>20</v>
      </c>
      <c r="R475" s="370"/>
    </row>
    <row r="476" spans="9:18" ht="24">
      <c r="I476" s="371" t="str">
        <f>IF(I493=1,"21",IF(I493&lt;&gt;1,""))</f>
        <v>21</v>
      </c>
      <c r="J476" s="363"/>
      <c r="K476" s="362" t="str">
        <f>IF(K493=1,"22",IF(K493&lt;&gt;1,""))</f>
        <v>22</v>
      </c>
      <c r="L476" s="363"/>
      <c r="M476" s="362" t="str">
        <f>IF(M493=1,"23",IF(M493&lt;&gt;1,""))</f>
        <v>23</v>
      </c>
      <c r="N476" s="363"/>
      <c r="O476" s="362" t="str">
        <f>IF(O493=1,"24",IF(O493&lt;&gt;1,""))</f>
        <v>24</v>
      </c>
      <c r="P476" s="363"/>
      <c r="Q476" s="362" t="str">
        <f>IF(Q493=1,"25",IF(Q493&lt;&gt;1,""))</f>
        <v>25</v>
      </c>
      <c r="R476" s="370"/>
    </row>
    <row r="477" spans="9:18" ht="24">
      <c r="I477" s="371" t="str">
        <f>IF(I494=1,"26",IF(I494&lt;&gt;1,""))</f>
        <v>26</v>
      </c>
      <c r="J477" s="363"/>
      <c r="K477" s="362" t="str">
        <f>IF(K494=1,"27",IF(K494&lt;&gt;1,""))</f>
        <v>27</v>
      </c>
      <c r="L477" s="363"/>
      <c r="M477" s="362" t="str">
        <f>IF(M494=1,"28",IF(M494&lt;&gt;1,""))</f>
        <v>28</v>
      </c>
      <c r="N477" s="363"/>
      <c r="O477" s="362" t="str">
        <f>IF(O494=1,"29",IF(O494&lt;&gt;1,""))</f>
        <v>29</v>
      </c>
      <c r="P477" s="363"/>
      <c r="Q477" s="362" t="str">
        <f>IF(Q494=1,"30",IF(Q494&lt;&gt;1,""))</f>
        <v>30</v>
      </c>
      <c r="R477" s="370"/>
    </row>
    <row r="478" spans="9:18" ht="24">
      <c r="I478" s="371" t="str">
        <f>IF(I495=1,"31",IF(I495&lt;&gt;1,""))</f>
        <v>31</v>
      </c>
      <c r="J478" s="363"/>
      <c r="K478" s="362" t="str">
        <f>IF(K495=1,"32",IF(K495&lt;&gt;1,""))</f>
        <v>32</v>
      </c>
      <c r="L478" s="363"/>
      <c r="M478" s="362" t="str">
        <f>IF(M495=1,"33",IF(M495&lt;&gt;1,""))</f>
        <v>33</v>
      </c>
      <c r="N478" s="363"/>
      <c r="O478" s="362" t="str">
        <f>IF(O495=1,"34",IF(O495&lt;&gt;1,""))</f>
        <v>34</v>
      </c>
      <c r="P478" s="363"/>
      <c r="Q478" s="362" t="str">
        <f>IF(Q495=1,"35",IF(Q495&lt;&gt;1,""))</f>
        <v>35</v>
      </c>
      <c r="R478" s="370"/>
    </row>
    <row r="479" spans="9:18" ht="24">
      <c r="I479" s="371" t="str">
        <f>IF(I496=1,"36",IF(I496&lt;&gt;1,""))</f>
        <v>36</v>
      </c>
      <c r="J479" s="363"/>
      <c r="K479" s="362" t="str">
        <f>IF(K496=1,"37",IF(K496&lt;&gt;1,""))</f>
        <v>37</v>
      </c>
      <c r="L479" s="363"/>
      <c r="M479" s="362" t="str">
        <f>IF(M496=1,"38",IF(M496&lt;&gt;1,""))</f>
        <v>38</v>
      </c>
      <c r="N479" s="363"/>
      <c r="O479" s="362" t="str">
        <f>IF(O496=1,"39",IF(O496&lt;&gt;1,""))</f>
        <v>39</v>
      </c>
      <c r="P479" s="363"/>
      <c r="Q479" s="362" t="str">
        <f>IF(AND(Q496=1,I505=0),"40","")</f>
        <v>40</v>
      </c>
      <c r="R479" s="370"/>
    </row>
    <row r="480" spans="9:18" ht="24">
      <c r="I480" s="371" t="str">
        <f>IF(I497=1,"41",IF(I497&lt;&gt;1,""))</f>
        <v>41</v>
      </c>
      <c r="J480" s="363"/>
      <c r="K480" s="362" t="str">
        <f>IF(K497=1,"42",IF(K497&lt;&gt;1,""))</f>
        <v>42</v>
      </c>
      <c r="L480" s="363"/>
      <c r="M480" s="362" t="str">
        <f>IF(M497=1,"43",IF(M497&lt;&gt;1,""))</f>
        <v>43</v>
      </c>
      <c r="N480" s="363"/>
      <c r="O480" s="362" t="str">
        <f>IF(O497=1,"44",IF(O497&lt;&gt;1,""))</f>
        <v>44</v>
      </c>
      <c r="P480" s="363"/>
      <c r="Q480" s="362" t="str">
        <f>IF(Q497=1,"45",IF(Q497&lt;&gt;1,""))</f>
        <v>45</v>
      </c>
      <c r="R480" s="370"/>
    </row>
    <row r="481" spans="9:18" ht="24">
      <c r="I481" s="371" t="str">
        <f>IF(I498=1,"46",IF(I498&lt;&gt;1,""))</f>
        <v>46</v>
      </c>
      <c r="J481" s="363"/>
      <c r="K481" s="362" t="str">
        <f>IF(K498=1,"47",IF(K498&lt;&gt;1,""))</f>
        <v>47</v>
      </c>
      <c r="L481" s="363"/>
      <c r="M481" s="362" t="str">
        <f>IF(M498=1,"48",IF(M498&lt;&gt;1,""))</f>
        <v>48</v>
      </c>
      <c r="N481" s="363"/>
      <c r="O481" s="362" t="str">
        <f>IF(O498=1,"49",IF(O498&lt;&gt;1,""))</f>
        <v>49</v>
      </c>
      <c r="P481" s="363"/>
      <c r="Q481" s="362" t="str">
        <f>IF(Q498=1,"50",IF(Q498&lt;&gt;1,""))</f>
        <v>50</v>
      </c>
      <c r="R481" s="370"/>
    </row>
    <row r="482" spans="9:18" ht="24">
      <c r="I482" s="371" t="str">
        <f>IF(I499=1,"51",IF(I499&lt;&gt;1,""))</f>
        <v>51</v>
      </c>
      <c r="J482" s="363"/>
      <c r="K482" s="362" t="str">
        <f>IF(K499=1,"52",IF(K499&lt;&gt;1,""))</f>
        <v>52</v>
      </c>
      <c r="L482" s="363"/>
      <c r="M482" s="362" t="str">
        <f>IF(M499=1,"53",IF(M499&lt;&gt;1,""))</f>
        <v>53</v>
      </c>
      <c r="N482" s="363"/>
      <c r="O482" s="362" t="str">
        <f>IF(O499=1,"54",IF(O499&lt;&gt;1,""))</f>
        <v>54</v>
      </c>
      <c r="P482" s="363"/>
      <c r="Q482" s="373" t="str">
        <f>IF(Q499=1,"55",IF(Q499&lt;&gt;1,""))</f>
        <v>55</v>
      </c>
      <c r="R482" s="374"/>
    </row>
    <row r="483" spans="9:18" ht="24">
      <c r="I483" s="371" t="str">
        <f>IF(I500=1,"56",IF(I500&lt;&gt;1,""))</f>
        <v>56</v>
      </c>
      <c r="J483" s="363"/>
      <c r="K483" s="372" t="str">
        <f>IF(K500=1,"57",IF(K500&lt;&gt;1,""))</f>
        <v>57</v>
      </c>
      <c r="L483" s="372"/>
      <c r="M483" s="372" t="str">
        <f>IF(M500=1,"58",IF(M500&lt;&gt;1,""))</f>
        <v>58</v>
      </c>
      <c r="N483" s="362"/>
      <c r="O483" s="372" t="str">
        <f>IF(O500=1,"59",IF(O500&lt;&gt;1,""))</f>
        <v>59</v>
      </c>
      <c r="P483" s="372"/>
      <c r="Q483" s="372" t="str">
        <f>IF(Q500=1,"60",IF(Q500&lt;&gt;1,""))</f>
        <v>60</v>
      </c>
      <c r="R483" s="376"/>
    </row>
    <row r="484" spans="9:18" ht="24">
      <c r="I484" s="371" t="str">
        <f>IF(I501=1,"61",IF(I501&lt;&gt;1,""))</f>
        <v>61</v>
      </c>
      <c r="J484" s="363"/>
      <c r="K484" s="372" t="str">
        <f>IF(K501=1,"62",IF(K501&lt;&gt;1,""))</f>
        <v>62</v>
      </c>
      <c r="L484" s="372"/>
      <c r="M484" s="363" t="str">
        <f>IF(M501=1,"63",IF(M501&lt;&gt;1,""))</f>
        <v>63</v>
      </c>
      <c r="N484" s="362"/>
      <c r="O484" s="372" t="str">
        <f>IF(O501=1,"64",IF(O501&lt;&gt;1,""))</f>
        <v>64</v>
      </c>
      <c r="P484" s="372"/>
      <c r="Q484" s="372" t="str">
        <f>IF(Q501=1,"65",IF(Q501&lt;&gt;1,""))</f>
        <v>65</v>
      </c>
      <c r="R484" s="376"/>
    </row>
    <row r="485" spans="9:18" ht="24.75" thickBot="1">
      <c r="I485" s="371" t="str">
        <f>IF(I502=1,"66",IF(I502&lt;&gt;1,""))</f>
        <v>66</v>
      </c>
      <c r="J485" s="363"/>
      <c r="K485" s="372" t="str">
        <f>IF(K502=1,"67",IF(K502&lt;&gt;1,""))</f>
        <v>67</v>
      </c>
      <c r="L485" s="372"/>
      <c r="M485" s="363" t="str">
        <f>IF(M502=1,"68",IF(M502&lt;&gt;1,""))</f>
        <v>68</v>
      </c>
      <c r="N485" s="362"/>
      <c r="O485" s="375" t="str">
        <f>IF(O502=1,"69",IF(O502&lt;&gt;1,""))</f>
        <v>69</v>
      </c>
      <c r="P485" s="375"/>
      <c r="Q485" s="378" t="str">
        <f>IF(Q502=1,"70",IF(Q502&lt;&gt;1,""))</f>
        <v>70</v>
      </c>
      <c r="R485" s="379"/>
    </row>
    <row r="486" spans="9:18" ht="24.75" thickBot="1">
      <c r="I486" s="380" t="str">
        <f>IF(I503=1,"71",IF(I503&lt;&gt;1,""))</f>
        <v>71</v>
      </c>
      <c r="J486" s="381"/>
      <c r="K486" s="378" t="str">
        <f>IF(K503=1,"72",IF(K503&lt;&gt;1,""))</f>
        <v>72</v>
      </c>
      <c r="L486" s="378"/>
      <c r="M486" s="378" t="str">
        <f>IF(M503=1,"73",IF(M503&lt;&gt;1,""))</f>
        <v>73</v>
      </c>
      <c r="N486" s="382"/>
      <c r="O486" s="383"/>
      <c r="P486" s="384"/>
      <c r="Q486" s="39"/>
      <c r="R486" s="39"/>
    </row>
    <row r="487" spans="9:18" s="248" customFormat="1" ht="24" hidden="1">
      <c r="I487" s="377"/>
      <c r="J487" s="377"/>
      <c r="K487" s="377"/>
      <c r="L487" s="377"/>
      <c r="M487" s="377"/>
      <c r="N487" s="377"/>
      <c r="O487" s="377"/>
      <c r="P487" s="377"/>
      <c r="Q487" s="247"/>
      <c r="R487" s="247"/>
    </row>
    <row r="488" spans="9:18" s="248" customFormat="1" ht="14.25" hidden="1" thickBot="1">
      <c r="I488" s="249"/>
      <c r="J488" s="249"/>
      <c r="K488" s="249"/>
      <c r="L488" s="249"/>
      <c r="M488" s="249"/>
      <c r="N488" s="249"/>
      <c r="O488" s="249"/>
      <c r="P488" s="249"/>
      <c r="Q488" s="249"/>
      <c r="R488" s="249"/>
    </row>
    <row r="489" spans="9:18" s="248" customFormat="1" ht="19.5" customHeight="1" hidden="1">
      <c r="I489" s="388">
        <f>COUNTIF('隠しシート（記入不要）'!A$3:B$3,"0")</f>
        <v>1</v>
      </c>
      <c r="J489" s="385"/>
      <c r="K489" s="385">
        <f>COUNTIF('隠しシート（記入不要）'!C$3:D$3,"0")</f>
        <v>1</v>
      </c>
      <c r="L489" s="385"/>
      <c r="M489" s="385">
        <f>COUNTIF('隠しシート（記入不要）'!E$3:F$3,"0")</f>
        <v>1</v>
      </c>
      <c r="N489" s="385"/>
      <c r="O489" s="385">
        <f>COUNTIF('隠しシート（記入不要）'!G$3:H$3,"0")</f>
        <v>1</v>
      </c>
      <c r="P489" s="385"/>
      <c r="Q489" s="385">
        <f>COUNTIF('隠しシート（記入不要）'!I$3:J$3,"0")</f>
        <v>1</v>
      </c>
      <c r="R489" s="386"/>
    </row>
    <row r="490" spans="9:18" s="248" customFormat="1" ht="19.5" customHeight="1" hidden="1">
      <c r="I490" s="306">
        <f>COUNTIF('隠しシート（記入不要）'!K$3:L$3,"0")</f>
        <v>1</v>
      </c>
      <c r="J490" s="307"/>
      <c r="K490" s="307">
        <f>COUNTIF('隠しシート（記入不要）'!M$3:N$3,"0")</f>
        <v>1</v>
      </c>
      <c r="L490" s="307"/>
      <c r="M490" s="307">
        <f>COUNTIF('隠しシート（記入不要）'!O$3:P$3,"0")</f>
        <v>1</v>
      </c>
      <c r="N490" s="307"/>
      <c r="O490" s="307">
        <f>COUNTIF('隠しシート（記入不要）'!Q$3:R$3,"0")</f>
        <v>1</v>
      </c>
      <c r="P490" s="307"/>
      <c r="Q490" s="307">
        <f>COUNTIF('隠しシート（記入不要）'!S$3:T$3,"0")</f>
        <v>1</v>
      </c>
      <c r="R490" s="387"/>
    </row>
    <row r="491" spans="9:18" s="248" customFormat="1" ht="19.5" customHeight="1" hidden="1">
      <c r="I491" s="306">
        <f>COUNTIF('隠しシート（記入不要）'!U$3:V$3,"0")</f>
        <v>1</v>
      </c>
      <c r="J491" s="307"/>
      <c r="K491" s="307">
        <f>COUNTIF('隠しシート（記入不要）'!W$3:X$3,"0")</f>
        <v>1</v>
      </c>
      <c r="L491" s="307"/>
      <c r="M491" s="307">
        <f>COUNTIF('隠しシート（記入不要）'!Y$3:Z$3,"0")</f>
        <v>1</v>
      </c>
      <c r="N491" s="307"/>
      <c r="O491" s="307">
        <f>COUNTIF('隠しシート（記入不要）'!AA$3:AB$3,"0")</f>
        <v>1</v>
      </c>
      <c r="P491" s="307"/>
      <c r="Q491" s="307">
        <f>COUNTIF('隠しシート（記入不要）'!AC$3:AD$3,"0")</f>
        <v>1</v>
      </c>
      <c r="R491" s="387"/>
    </row>
    <row r="492" spans="9:18" s="248" customFormat="1" ht="19.5" customHeight="1" hidden="1">
      <c r="I492" s="306">
        <f>COUNTIF('隠しシート（記入不要）'!AE$3:AF$3,"0")</f>
        <v>1</v>
      </c>
      <c r="J492" s="307"/>
      <c r="K492" s="307">
        <f>COUNTIF('隠しシート（記入不要）'!AG$3:AH$3,"0")</f>
        <v>1</v>
      </c>
      <c r="L492" s="307"/>
      <c r="M492" s="307">
        <f>COUNTIF('隠しシート（記入不要）'!AI$3:AJ$3,"0")</f>
        <v>1</v>
      </c>
      <c r="N492" s="307"/>
      <c r="O492" s="307">
        <f>COUNTIF('隠しシート（記入不要）'!AK$3:AL$3,"0")</f>
        <v>1</v>
      </c>
      <c r="P492" s="307"/>
      <c r="Q492" s="307">
        <f>COUNTIF('隠しシート（記入不要）'!AM$3:AN$3,"0")</f>
        <v>1</v>
      </c>
      <c r="R492" s="387"/>
    </row>
    <row r="493" spans="9:18" s="248" customFormat="1" ht="19.5" customHeight="1" hidden="1">
      <c r="I493" s="306">
        <f>COUNTIF('隠しシート（記入不要）'!AO$3:AP$3,"0")</f>
        <v>1</v>
      </c>
      <c r="J493" s="307"/>
      <c r="K493" s="307">
        <f>COUNTIF('隠しシート（記入不要）'!AQ$3:AR$3,"0")</f>
        <v>1</v>
      </c>
      <c r="L493" s="307"/>
      <c r="M493" s="307">
        <f>COUNTIF('隠しシート（記入不要）'!AS$3:AT$3,"0")</f>
        <v>1</v>
      </c>
      <c r="N493" s="307"/>
      <c r="O493" s="307">
        <f>COUNTIF('隠しシート（記入不要）'!AU$3:AV$3,"0")</f>
        <v>1</v>
      </c>
      <c r="P493" s="307"/>
      <c r="Q493" s="307">
        <f>COUNTIF('隠しシート（記入不要）'!AW$3:AX$3,"0")</f>
        <v>1</v>
      </c>
      <c r="R493" s="387"/>
    </row>
    <row r="494" spans="9:18" s="248" customFormat="1" ht="19.5" customHeight="1" hidden="1">
      <c r="I494" s="306">
        <f>COUNTIF('隠しシート（記入不要）'!AY$3:AZ$3,"0")</f>
        <v>1</v>
      </c>
      <c r="J494" s="307"/>
      <c r="K494" s="307">
        <f>COUNTIF('隠しシート（記入不要）'!BA$3:BB$3,"0")</f>
        <v>1</v>
      </c>
      <c r="L494" s="307"/>
      <c r="M494" s="307">
        <f>COUNTIF('隠しシート（記入不要）'!BC$3:BD$3,"0")</f>
        <v>1</v>
      </c>
      <c r="N494" s="307"/>
      <c r="O494" s="307">
        <f>COUNTIF('隠しシート（記入不要）'!BE$3:BF$3,"0")</f>
        <v>1</v>
      </c>
      <c r="P494" s="307"/>
      <c r="Q494" s="307">
        <f>COUNTIF('隠しシート（記入不要）'!BG$3:BH$3,"0")</f>
        <v>1</v>
      </c>
      <c r="R494" s="387"/>
    </row>
    <row r="495" spans="9:18" s="248" customFormat="1" ht="19.5" customHeight="1" hidden="1">
      <c r="I495" s="306">
        <f>COUNTIF('隠しシート（記入不要）'!BI$3:BJ$3,"0")</f>
        <v>1</v>
      </c>
      <c r="J495" s="307"/>
      <c r="K495" s="307">
        <f>COUNTIF('隠しシート（記入不要）'!BK$3:BL$3,"0")</f>
        <v>1</v>
      </c>
      <c r="L495" s="307"/>
      <c r="M495" s="307">
        <f>COUNTIF('隠しシート（記入不要）'!BM$3:BN$3,"0")</f>
        <v>1</v>
      </c>
      <c r="N495" s="307"/>
      <c r="O495" s="307">
        <f>COUNTIF('隠しシート（記入不要）'!BO$3:BP$3,"0")</f>
        <v>1</v>
      </c>
      <c r="P495" s="307"/>
      <c r="Q495" s="307">
        <f>COUNTIF('隠しシート（記入不要）'!BQ$3:BR$3,"0")</f>
        <v>1</v>
      </c>
      <c r="R495" s="387"/>
    </row>
    <row r="496" spans="9:18" s="248" customFormat="1" ht="19.5" customHeight="1" hidden="1">
      <c r="I496" s="306">
        <f>COUNTIF('隠しシート（記入不要）'!BS$3:BT$3,"0")</f>
        <v>1</v>
      </c>
      <c r="J496" s="307"/>
      <c r="K496" s="307">
        <f>COUNTIF('隠しシート（記入不要）'!BU$3:BV$3,"0")</f>
        <v>1</v>
      </c>
      <c r="L496" s="307"/>
      <c r="M496" s="307">
        <f>COUNTIF('隠しシート（記入不要）'!BW$3:BX$3,"0")</f>
        <v>1</v>
      </c>
      <c r="N496" s="307"/>
      <c r="O496" s="307">
        <f>COUNTIF('隠しシート（記入不要）'!BY$3:BZ$3,"0")</f>
        <v>1</v>
      </c>
      <c r="P496" s="307"/>
      <c r="Q496" s="307">
        <f>COUNTIF('隠しシート（記入不要）'!CA$3:CB$3,"0")</f>
        <v>1</v>
      </c>
      <c r="R496" s="387"/>
    </row>
    <row r="497" spans="9:18" s="248" customFormat="1" ht="19.5" customHeight="1" hidden="1">
      <c r="I497" s="306">
        <f>COUNTIF('隠しシート（記入不要）'!CC$3:CD$3,"0")</f>
        <v>1</v>
      </c>
      <c r="J497" s="307"/>
      <c r="K497" s="307">
        <f>COUNTIF('隠しシート（記入不要）'!CE$3:CF$3,"0")</f>
        <v>1</v>
      </c>
      <c r="L497" s="307"/>
      <c r="M497" s="307">
        <f>COUNTIF('隠しシート（記入不要）'!CG$3:CH$3,"0")</f>
        <v>1</v>
      </c>
      <c r="N497" s="307"/>
      <c r="O497" s="307">
        <f>COUNTIF('隠しシート（記入不要）'!CI$3:CJ$3,"0")</f>
        <v>1</v>
      </c>
      <c r="P497" s="307"/>
      <c r="Q497" s="307">
        <f>COUNTIF('隠しシート（記入不要）'!CK$3:CL$3,"0")</f>
        <v>1</v>
      </c>
      <c r="R497" s="387"/>
    </row>
    <row r="498" spans="9:18" s="248" customFormat="1" ht="19.5" customHeight="1" hidden="1">
      <c r="I498" s="306">
        <f>COUNTIF('隠しシート（記入不要）'!CM$3:CN$3,"0")</f>
        <v>1</v>
      </c>
      <c r="J498" s="307"/>
      <c r="K498" s="307">
        <f>COUNTIF('隠しシート（記入不要）'!CO$3:CP$3,"0")</f>
        <v>1</v>
      </c>
      <c r="L498" s="307"/>
      <c r="M498" s="307">
        <f>COUNTIF('隠しシート（記入不要）'!CQ$3:CR$3,"0")</f>
        <v>1</v>
      </c>
      <c r="N498" s="307"/>
      <c r="O498" s="307">
        <f>COUNTIF('隠しシート（記入不要）'!CS$3:CT$3,"0")</f>
        <v>1</v>
      </c>
      <c r="P498" s="307"/>
      <c r="Q498" s="307">
        <f>COUNTIF('隠しシート（記入不要）'!CU$3:CV$3,"0")</f>
        <v>1</v>
      </c>
      <c r="R498" s="387"/>
    </row>
    <row r="499" spans="9:18" s="248" customFormat="1" ht="19.5" customHeight="1" hidden="1">
      <c r="I499" s="306">
        <f>COUNTIF('隠しシート（記入不要）'!CW$3:CX$3,"0")</f>
        <v>1</v>
      </c>
      <c r="J499" s="307"/>
      <c r="K499" s="307">
        <f>COUNTIF('隠しシート（記入不要）'!CY$3:CZ$3,"0")</f>
        <v>1</v>
      </c>
      <c r="L499" s="307"/>
      <c r="M499" s="307">
        <f>COUNTIF('隠しシート（記入不要）'!DA$3:DB$3,"0")</f>
        <v>1</v>
      </c>
      <c r="N499" s="307"/>
      <c r="O499" s="307">
        <f>COUNTIF('隠しシート（記入不要）'!DC$3:DD$3,"0")</f>
        <v>1</v>
      </c>
      <c r="P499" s="307"/>
      <c r="Q499" s="307">
        <f>COUNTIF('隠しシート（記入不要）'!DE$3:DF$3,"0")</f>
        <v>1</v>
      </c>
      <c r="R499" s="387"/>
    </row>
    <row r="500" spans="9:18" s="248" customFormat="1" ht="19.5" customHeight="1" hidden="1">
      <c r="I500" s="306">
        <f>COUNTIF('隠しシート（記入不要）'!DG$3:DH$3,"0")</f>
        <v>1</v>
      </c>
      <c r="J500" s="307"/>
      <c r="K500" s="307">
        <f>COUNTIF('隠しシート（記入不要）'!DI$3:DJ$3,"0")</f>
        <v>1</v>
      </c>
      <c r="L500" s="307"/>
      <c r="M500" s="307">
        <f>COUNTIF('隠しシート（記入不要）'!DK$3:DL$3,"0")</f>
        <v>1</v>
      </c>
      <c r="N500" s="307"/>
      <c r="O500" s="307">
        <f>COUNTIF('隠しシート（記入不要）'!DM$3:DN$3,"0")</f>
        <v>1</v>
      </c>
      <c r="P500" s="307"/>
      <c r="Q500" s="307">
        <f>COUNTIF('隠しシート（記入不要）'!DO$3:DP$3,"0")</f>
        <v>1</v>
      </c>
      <c r="R500" s="387"/>
    </row>
    <row r="501" spans="9:18" s="248" customFormat="1" ht="19.5" customHeight="1" hidden="1">
      <c r="I501" s="306">
        <f>COUNTIF('隠しシート（記入不要）'!DQ$3:DR$3,"0")</f>
        <v>1</v>
      </c>
      <c r="J501" s="307"/>
      <c r="K501" s="307">
        <f>COUNTIF('隠しシート（記入不要）'!DS$3:DT$3,"0")</f>
        <v>1</v>
      </c>
      <c r="L501" s="307"/>
      <c r="M501" s="307">
        <f>COUNTIF('隠しシート（記入不要）'!DU$3:DV$3,"0")</f>
        <v>1</v>
      </c>
      <c r="N501" s="307"/>
      <c r="O501" s="307">
        <f>COUNTIF('隠しシート（記入不要）'!DW$3:DX$3,"0")</f>
        <v>1</v>
      </c>
      <c r="P501" s="307"/>
      <c r="Q501" s="307">
        <f>COUNTIF('隠しシート（記入不要）'!DY$3:DZ$3,"0")</f>
        <v>1</v>
      </c>
      <c r="R501" s="387"/>
    </row>
    <row r="502" spans="9:18" s="248" customFormat="1" ht="19.5" customHeight="1" hidden="1" thickBot="1">
      <c r="I502" s="308">
        <f>COUNTIF('隠しシート（記入不要）'!EA$3:EB$3,"0")</f>
        <v>1</v>
      </c>
      <c r="J502" s="309"/>
      <c r="K502" s="309">
        <f>COUNTIF('隠しシート（記入不要）'!EC$3:ED$3,"0")</f>
        <v>1</v>
      </c>
      <c r="L502" s="309"/>
      <c r="M502" s="309">
        <f>COUNTIF('隠しシート（記入不要）'!EE$3:EF$3,"0")</f>
        <v>1</v>
      </c>
      <c r="N502" s="309"/>
      <c r="O502" s="304">
        <f>COUNTIF('隠しシート（記入不要）'!EG$3:EH$3,"0")</f>
        <v>1</v>
      </c>
      <c r="P502" s="304"/>
      <c r="Q502" s="304">
        <f>COUNTIF('隠しシート（記入不要）'!EI$3:EJ$3,"0")</f>
        <v>1</v>
      </c>
      <c r="R502" s="389"/>
    </row>
    <row r="503" spans="9:16" s="248" customFormat="1" ht="19.5" customHeight="1" hidden="1" thickBot="1">
      <c r="I503" s="303">
        <f>COUNTIF('隠しシート（記入不要）'!EK$3:EL$3,"0")</f>
        <v>1</v>
      </c>
      <c r="J503" s="304"/>
      <c r="K503" s="304">
        <f>COUNTIF('隠しシート（記入不要）'!EM$3:EN$3,"0")</f>
        <v>1</v>
      </c>
      <c r="L503" s="304"/>
      <c r="M503" s="304">
        <f>COUNTIF('隠しシート（記入不要）'!EO$3:EP$3,"0")</f>
        <v>1</v>
      </c>
      <c r="N503" s="389"/>
      <c r="O503" s="396"/>
      <c r="P503" s="397"/>
    </row>
    <row r="504" s="248" customFormat="1" ht="14.25" hidden="1" thickBot="1"/>
    <row r="505" spans="9:18" s="248" customFormat="1" ht="29.25" hidden="1" thickBot="1">
      <c r="I505" s="398">
        <f>COUNTIF('隠しシート（記入不要）'!CB15,"1")</f>
        <v>0</v>
      </c>
      <c r="J505" s="399"/>
      <c r="K505" s="400"/>
      <c r="L505" s="401"/>
      <c r="P505" s="390">
        <f>SUM(I489:R502,I503:N503)</f>
        <v>73</v>
      </c>
      <c r="Q505" s="391"/>
      <c r="R505" s="392"/>
    </row>
    <row r="506" spans="16:18" s="248" customFormat="1" ht="13.5" hidden="1">
      <c r="P506" s="390">
        <f>SUM(I489:R494,I495:P496,Q495:R495,I497:R502,I503:N503,I505:J505)</f>
        <v>72</v>
      </c>
      <c r="Q506" s="391"/>
      <c r="R506" s="392"/>
    </row>
    <row r="507" spans="16:18" s="248" customFormat="1" ht="14.25" hidden="1" thickBot="1">
      <c r="P507" s="393"/>
      <c r="Q507" s="394"/>
      <c r="R507" s="395"/>
    </row>
  </sheetData>
  <sheetProtection password="8ED9" sheet="1" objects="1" scenarios="1"/>
  <mergeCells count="474">
    <mergeCell ref="H1:J1"/>
    <mergeCell ref="K1:T1"/>
    <mergeCell ref="A465:D465"/>
    <mergeCell ref="E466:G467"/>
    <mergeCell ref="A365:T365"/>
    <mergeCell ref="A366:D366"/>
    <mergeCell ref="B357:T357"/>
    <mergeCell ref="A358:T358"/>
    <mergeCell ref="A359:B364"/>
    <mergeCell ref="H359:O364"/>
    <mergeCell ref="I505:J505"/>
    <mergeCell ref="K505:L505"/>
    <mergeCell ref="I487:J487"/>
    <mergeCell ref="K487:L487"/>
    <mergeCell ref="I491:J491"/>
    <mergeCell ref="I492:J492"/>
    <mergeCell ref="I493:J493"/>
    <mergeCell ref="I494:J494"/>
    <mergeCell ref="I497:J497"/>
    <mergeCell ref="I498:J498"/>
    <mergeCell ref="P505:R505"/>
    <mergeCell ref="P506:R507"/>
    <mergeCell ref="K503:L503"/>
    <mergeCell ref="M503:N503"/>
    <mergeCell ref="O503:P503"/>
    <mergeCell ref="Q501:R501"/>
    <mergeCell ref="K502:L502"/>
    <mergeCell ref="M502:N502"/>
    <mergeCell ref="O502:P502"/>
    <mergeCell ref="Q502:R502"/>
    <mergeCell ref="K501:L501"/>
    <mergeCell ref="M501:N501"/>
    <mergeCell ref="O501:P501"/>
    <mergeCell ref="Q499:R499"/>
    <mergeCell ref="K500:L500"/>
    <mergeCell ref="M500:N500"/>
    <mergeCell ref="O500:P500"/>
    <mergeCell ref="Q500:R500"/>
    <mergeCell ref="K499:L499"/>
    <mergeCell ref="M499:N499"/>
    <mergeCell ref="O499:P499"/>
    <mergeCell ref="Q497:R497"/>
    <mergeCell ref="K498:L498"/>
    <mergeCell ref="M498:N498"/>
    <mergeCell ref="O498:P498"/>
    <mergeCell ref="Q498:R498"/>
    <mergeCell ref="K497:L497"/>
    <mergeCell ref="M497:N497"/>
    <mergeCell ref="O497:P497"/>
    <mergeCell ref="Q495:R495"/>
    <mergeCell ref="K496:L496"/>
    <mergeCell ref="M496:N496"/>
    <mergeCell ref="O496:P496"/>
    <mergeCell ref="Q496:R496"/>
    <mergeCell ref="K495:L495"/>
    <mergeCell ref="M495:N495"/>
    <mergeCell ref="O495:P495"/>
    <mergeCell ref="Q493:R493"/>
    <mergeCell ref="K494:L494"/>
    <mergeCell ref="M494:N494"/>
    <mergeCell ref="O494:P494"/>
    <mergeCell ref="Q494:R494"/>
    <mergeCell ref="K493:L493"/>
    <mergeCell ref="M493:N493"/>
    <mergeCell ref="O493:P493"/>
    <mergeCell ref="Q491:R491"/>
    <mergeCell ref="K492:L492"/>
    <mergeCell ref="M492:N492"/>
    <mergeCell ref="O492:P492"/>
    <mergeCell ref="Q492:R492"/>
    <mergeCell ref="K491:L491"/>
    <mergeCell ref="M491:N491"/>
    <mergeCell ref="O491:P491"/>
    <mergeCell ref="Q489:R489"/>
    <mergeCell ref="I490:J490"/>
    <mergeCell ref="K490:L490"/>
    <mergeCell ref="M490:N490"/>
    <mergeCell ref="O490:P490"/>
    <mergeCell ref="Q490:R490"/>
    <mergeCell ref="I489:J489"/>
    <mergeCell ref="K489:L489"/>
    <mergeCell ref="M489:N489"/>
    <mergeCell ref="O489:P489"/>
    <mergeCell ref="M487:N487"/>
    <mergeCell ref="O487:P487"/>
    <mergeCell ref="Q485:R485"/>
    <mergeCell ref="I486:J486"/>
    <mergeCell ref="K486:L486"/>
    <mergeCell ref="M486:N486"/>
    <mergeCell ref="O486:P486"/>
    <mergeCell ref="I485:J485"/>
    <mergeCell ref="K485:L485"/>
    <mergeCell ref="M485:N485"/>
    <mergeCell ref="O485:P485"/>
    <mergeCell ref="Q483:R483"/>
    <mergeCell ref="I484:J484"/>
    <mergeCell ref="K484:L484"/>
    <mergeCell ref="M484:N484"/>
    <mergeCell ref="O484:P484"/>
    <mergeCell ref="Q484:R484"/>
    <mergeCell ref="I483:J483"/>
    <mergeCell ref="K483:L483"/>
    <mergeCell ref="M483:N483"/>
    <mergeCell ref="O483:P483"/>
    <mergeCell ref="Q481:R481"/>
    <mergeCell ref="I482:J482"/>
    <mergeCell ref="K482:L482"/>
    <mergeCell ref="M482:N482"/>
    <mergeCell ref="O482:P482"/>
    <mergeCell ref="Q482:R482"/>
    <mergeCell ref="I481:J481"/>
    <mergeCell ref="K481:L481"/>
    <mergeCell ref="M481:N481"/>
    <mergeCell ref="O481:P481"/>
    <mergeCell ref="Q479:R479"/>
    <mergeCell ref="I480:J480"/>
    <mergeCell ref="K480:L480"/>
    <mergeCell ref="M480:N480"/>
    <mergeCell ref="O480:P480"/>
    <mergeCell ref="Q480:R480"/>
    <mergeCell ref="I479:J479"/>
    <mergeCell ref="K479:L479"/>
    <mergeCell ref="M479:N479"/>
    <mergeCell ref="O479:P479"/>
    <mergeCell ref="Q477:R477"/>
    <mergeCell ref="I478:J478"/>
    <mergeCell ref="K478:L478"/>
    <mergeCell ref="M478:N478"/>
    <mergeCell ref="O478:P478"/>
    <mergeCell ref="Q478:R478"/>
    <mergeCell ref="I477:J477"/>
    <mergeCell ref="K477:L477"/>
    <mergeCell ref="M477:N477"/>
    <mergeCell ref="O477:P477"/>
    <mergeCell ref="Q475:R475"/>
    <mergeCell ref="I476:J476"/>
    <mergeCell ref="K476:L476"/>
    <mergeCell ref="M476:N476"/>
    <mergeCell ref="O476:P476"/>
    <mergeCell ref="Q476:R476"/>
    <mergeCell ref="I475:J475"/>
    <mergeCell ref="K475:L475"/>
    <mergeCell ref="M475:N475"/>
    <mergeCell ref="O475:P475"/>
    <mergeCell ref="Q473:R473"/>
    <mergeCell ref="I474:J474"/>
    <mergeCell ref="K474:L474"/>
    <mergeCell ref="M474:N474"/>
    <mergeCell ref="O474:P474"/>
    <mergeCell ref="Q474:R474"/>
    <mergeCell ref="I473:J473"/>
    <mergeCell ref="K473:L473"/>
    <mergeCell ref="M473:N473"/>
    <mergeCell ref="O473:P473"/>
    <mergeCell ref="I469:R471"/>
    <mergeCell ref="I472:J472"/>
    <mergeCell ref="K472:L472"/>
    <mergeCell ref="M472:N472"/>
    <mergeCell ref="O472:P472"/>
    <mergeCell ref="Q472:R472"/>
    <mergeCell ref="A257:T257"/>
    <mergeCell ref="A264:B267"/>
    <mergeCell ref="A288:B291"/>
    <mergeCell ref="A269:B272"/>
    <mergeCell ref="H269:O272"/>
    <mergeCell ref="A281:B286"/>
    <mergeCell ref="A273:T273"/>
    <mergeCell ref="A280:T280"/>
    <mergeCell ref="A278:D278"/>
    <mergeCell ref="H264:O267"/>
    <mergeCell ref="A143:T143"/>
    <mergeCell ref="A258:B262"/>
    <mergeCell ref="H258:O262"/>
    <mergeCell ref="A287:T287"/>
    <mergeCell ref="B241:T241"/>
    <mergeCell ref="A247:T247"/>
    <mergeCell ref="A243:B246"/>
    <mergeCell ref="A144:B146"/>
    <mergeCell ref="H144:O146"/>
    <mergeCell ref="A174:D174"/>
    <mergeCell ref="H34:O35"/>
    <mergeCell ref="H243:O246"/>
    <mergeCell ref="A251:B256"/>
    <mergeCell ref="A263:T263"/>
    <mergeCell ref="A239:T239"/>
    <mergeCell ref="A240:D240"/>
    <mergeCell ref="A250:T250"/>
    <mergeCell ref="A248:D248"/>
    <mergeCell ref="B249:T249"/>
    <mergeCell ref="H251:O256"/>
    <mergeCell ref="A69:T69"/>
    <mergeCell ref="B89:T89"/>
    <mergeCell ref="A90:T90"/>
    <mergeCell ref="B49:T49"/>
    <mergeCell ref="H65:O68"/>
    <mergeCell ref="A64:T64"/>
    <mergeCell ref="A87:T87"/>
    <mergeCell ref="A70:D70"/>
    <mergeCell ref="B71:T71"/>
    <mergeCell ref="B72:T72"/>
    <mergeCell ref="A48:T48"/>
    <mergeCell ref="A40:T40"/>
    <mergeCell ref="A41:B45"/>
    <mergeCell ref="A47:D47"/>
    <mergeCell ref="A46:T46"/>
    <mergeCell ref="A100:T100"/>
    <mergeCell ref="A101:B103"/>
    <mergeCell ref="H101:O103"/>
    <mergeCell ref="A91:B96"/>
    <mergeCell ref="H91:O96"/>
    <mergeCell ref="A98:D98"/>
    <mergeCell ref="B99:T99"/>
    <mergeCell ref="A97:T97"/>
    <mergeCell ref="A29:T29"/>
    <mergeCell ref="A134:B139"/>
    <mergeCell ref="H134:O139"/>
    <mergeCell ref="A126:B132"/>
    <mergeCell ref="H126:O132"/>
    <mergeCell ref="A88:D88"/>
    <mergeCell ref="A82:B86"/>
    <mergeCell ref="H82:O86"/>
    <mergeCell ref="A54:D54"/>
    <mergeCell ref="A65:B68"/>
    <mergeCell ref="A200:T200"/>
    <mergeCell ref="A192:B195"/>
    <mergeCell ref="H192:O195"/>
    <mergeCell ref="A187:T187"/>
    <mergeCell ref="A198:D198"/>
    <mergeCell ref="A188:B190"/>
    <mergeCell ref="H188:O190"/>
    <mergeCell ref="A191:T191"/>
    <mergeCell ref="A304:T304"/>
    <mergeCell ref="A181:B186"/>
    <mergeCell ref="H181:O186"/>
    <mergeCell ref="A196:T196"/>
    <mergeCell ref="A212:B214"/>
    <mergeCell ref="H212:O214"/>
    <mergeCell ref="H208:O210"/>
    <mergeCell ref="A208:B210"/>
    <mergeCell ref="A197:D197"/>
    <mergeCell ref="B199:T199"/>
    <mergeCell ref="B314:T314"/>
    <mergeCell ref="H323:O325"/>
    <mergeCell ref="A305:B307"/>
    <mergeCell ref="H305:O307"/>
    <mergeCell ref="A320:B321"/>
    <mergeCell ref="H320:O321"/>
    <mergeCell ref="A312:T312"/>
    <mergeCell ref="A313:D313"/>
    <mergeCell ref="A294:T294"/>
    <mergeCell ref="A268:T268"/>
    <mergeCell ref="A292:T292"/>
    <mergeCell ref="H288:O291"/>
    <mergeCell ref="A201:B203"/>
    <mergeCell ref="A207:T207"/>
    <mergeCell ref="A204:T204"/>
    <mergeCell ref="A205:B206"/>
    <mergeCell ref="H205:O206"/>
    <mergeCell ref="H201:O203"/>
    <mergeCell ref="A176:T176"/>
    <mergeCell ref="A177:B179"/>
    <mergeCell ref="H177:O179"/>
    <mergeCell ref="A180:T180"/>
    <mergeCell ref="A169:B172"/>
    <mergeCell ref="H169:O172"/>
    <mergeCell ref="A173:T173"/>
    <mergeCell ref="B175:T175"/>
    <mergeCell ref="A168:T168"/>
    <mergeCell ref="A159:B163"/>
    <mergeCell ref="H159:O163"/>
    <mergeCell ref="A152:T152"/>
    <mergeCell ref="A158:T158"/>
    <mergeCell ref="A153:B157"/>
    <mergeCell ref="H153:O157"/>
    <mergeCell ref="A164:T164"/>
    <mergeCell ref="A165:B167"/>
    <mergeCell ref="H165:O167"/>
    <mergeCell ref="A148:B151"/>
    <mergeCell ref="H148:O151"/>
    <mergeCell ref="A147:T147"/>
    <mergeCell ref="A105:B108"/>
    <mergeCell ref="H105:O108"/>
    <mergeCell ref="H115:O118"/>
    <mergeCell ref="A109:T109"/>
    <mergeCell ref="A141:D141"/>
    <mergeCell ref="B142:T142"/>
    <mergeCell ref="A115:B118"/>
    <mergeCell ref="A30:B32"/>
    <mergeCell ref="H30:O32"/>
    <mergeCell ref="A62:B63"/>
    <mergeCell ref="H62:O63"/>
    <mergeCell ref="H41:O45"/>
    <mergeCell ref="A33:T33"/>
    <mergeCell ref="A36:T36"/>
    <mergeCell ref="A34:B35"/>
    <mergeCell ref="H37:O39"/>
    <mergeCell ref="A37:B39"/>
    <mergeCell ref="A81:T81"/>
    <mergeCell ref="B80:T80"/>
    <mergeCell ref="A79:D79"/>
    <mergeCell ref="A73:T73"/>
    <mergeCell ref="A74:B77"/>
    <mergeCell ref="A78:T78"/>
    <mergeCell ref="A2:B3"/>
    <mergeCell ref="P2:T2"/>
    <mergeCell ref="A4:T4"/>
    <mergeCell ref="C2:D3"/>
    <mergeCell ref="E2:G2"/>
    <mergeCell ref="H2:O3"/>
    <mergeCell ref="B16:T16"/>
    <mergeCell ref="A14:T14"/>
    <mergeCell ref="B5:T5"/>
    <mergeCell ref="A7:B9"/>
    <mergeCell ref="A6:T6"/>
    <mergeCell ref="A10:T10"/>
    <mergeCell ref="A11:B13"/>
    <mergeCell ref="H11:O13"/>
    <mergeCell ref="H7:O9"/>
    <mergeCell ref="A15:D15"/>
    <mergeCell ref="A25:T25"/>
    <mergeCell ref="A17:T17"/>
    <mergeCell ref="A26:B28"/>
    <mergeCell ref="A18:B21"/>
    <mergeCell ref="H18:O21"/>
    <mergeCell ref="A22:T22"/>
    <mergeCell ref="H26:O28"/>
    <mergeCell ref="A23:D23"/>
    <mergeCell ref="B24:T24"/>
    <mergeCell ref="A61:T61"/>
    <mergeCell ref="A50:T50"/>
    <mergeCell ref="A53:T53"/>
    <mergeCell ref="B55:T55"/>
    <mergeCell ref="A57:B60"/>
    <mergeCell ref="H57:O60"/>
    <mergeCell ref="A51:B52"/>
    <mergeCell ref="H51:O52"/>
    <mergeCell ref="A56:T56"/>
    <mergeCell ref="A234:T234"/>
    <mergeCell ref="A227:D227"/>
    <mergeCell ref="A218:T218"/>
    <mergeCell ref="H219:O222"/>
    <mergeCell ref="A224:B225"/>
    <mergeCell ref="H224:O225"/>
    <mergeCell ref="A211:T211"/>
    <mergeCell ref="A215:T215"/>
    <mergeCell ref="A230:B233"/>
    <mergeCell ref="H230:O233"/>
    <mergeCell ref="A223:T223"/>
    <mergeCell ref="B228:T228"/>
    <mergeCell ref="A229:T229"/>
    <mergeCell ref="A216:B217"/>
    <mergeCell ref="H216:O217"/>
    <mergeCell ref="A219:B222"/>
    <mergeCell ref="H235:O238"/>
    <mergeCell ref="A412:T412"/>
    <mergeCell ref="A376:T376"/>
    <mergeCell ref="A391:T391"/>
    <mergeCell ref="A407:B411"/>
    <mergeCell ref="H407:O411"/>
    <mergeCell ref="A406:T406"/>
    <mergeCell ref="A309:B311"/>
    <mergeCell ref="H309:O311"/>
    <mergeCell ref="A293:D293"/>
    <mergeCell ref="A464:D464"/>
    <mergeCell ref="A343:D343"/>
    <mergeCell ref="B344:T344"/>
    <mergeCell ref="A337:T337"/>
    <mergeCell ref="A369:T369"/>
    <mergeCell ref="A352:B354"/>
    <mergeCell ref="H352:O354"/>
    <mergeCell ref="A429:T429"/>
    <mergeCell ref="A427:T427"/>
    <mergeCell ref="B428:T428"/>
    <mergeCell ref="A370:B375"/>
    <mergeCell ref="A439:B443"/>
    <mergeCell ref="B279:T279"/>
    <mergeCell ref="A330:B333"/>
    <mergeCell ref="A345:T345"/>
    <mergeCell ref="H330:O333"/>
    <mergeCell ref="A327:D327"/>
    <mergeCell ref="B328:T328"/>
    <mergeCell ref="A322:T322"/>
    <mergeCell ref="A338:B341"/>
    <mergeCell ref="A458:T458"/>
    <mergeCell ref="H349:O350"/>
    <mergeCell ref="A430:B433"/>
    <mergeCell ref="H430:O433"/>
    <mergeCell ref="A351:T351"/>
    <mergeCell ref="A367:T367"/>
    <mergeCell ref="B405:T405"/>
    <mergeCell ref="A356:D356"/>
    <mergeCell ref="H370:O375"/>
    <mergeCell ref="A426:D426"/>
    <mergeCell ref="A349:B350"/>
    <mergeCell ref="H459:O462"/>
    <mergeCell ref="A435:B437"/>
    <mergeCell ref="H435:O437"/>
    <mergeCell ref="A438:T438"/>
    <mergeCell ref="A448:B453"/>
    <mergeCell ref="H448:O453"/>
    <mergeCell ref="A445:D445"/>
    <mergeCell ref="B446:T446"/>
    <mergeCell ref="A444:T444"/>
    <mergeCell ref="H338:O341"/>
    <mergeCell ref="A348:T348"/>
    <mergeCell ref="A335:D335"/>
    <mergeCell ref="B336:T336"/>
    <mergeCell ref="B368:T368"/>
    <mergeCell ref="A323:B325"/>
    <mergeCell ref="A315:T315"/>
    <mergeCell ref="A316:B318"/>
    <mergeCell ref="H316:O318"/>
    <mergeCell ref="A355:T355"/>
    <mergeCell ref="A346:B347"/>
    <mergeCell ref="H346:O347"/>
    <mergeCell ref="A319:T319"/>
    <mergeCell ref="A329:T329"/>
    <mergeCell ref="A140:T140"/>
    <mergeCell ref="H297:O303"/>
    <mergeCell ref="A297:B303"/>
    <mergeCell ref="A274:B276"/>
    <mergeCell ref="H274:O276"/>
    <mergeCell ref="H281:O286"/>
    <mergeCell ref="A277:T277"/>
    <mergeCell ref="B295:T295"/>
    <mergeCell ref="A235:B238"/>
    <mergeCell ref="A242:T242"/>
    <mergeCell ref="A104:T104"/>
    <mergeCell ref="A133:T133"/>
    <mergeCell ref="A120:B124"/>
    <mergeCell ref="H120:O124"/>
    <mergeCell ref="A119:T119"/>
    <mergeCell ref="A125:T125"/>
    <mergeCell ref="A110:B113"/>
    <mergeCell ref="H110:O113"/>
    <mergeCell ref="A114:T114"/>
    <mergeCell ref="A404:D404"/>
    <mergeCell ref="A417:T417"/>
    <mergeCell ref="A377:B383"/>
    <mergeCell ref="A385:B387"/>
    <mergeCell ref="H377:O383"/>
    <mergeCell ref="H385:O387"/>
    <mergeCell ref="A413:B416"/>
    <mergeCell ref="H413:O416"/>
    <mergeCell ref="A399:T399"/>
    <mergeCell ref="A392:B398"/>
    <mergeCell ref="A403:T403"/>
    <mergeCell ref="A384:T384"/>
    <mergeCell ref="A388:T388"/>
    <mergeCell ref="A389:D389"/>
    <mergeCell ref="B390:T390"/>
    <mergeCell ref="H392:O398"/>
    <mergeCell ref="A400:B402"/>
    <mergeCell ref="H400:O402"/>
    <mergeCell ref="A418:B424"/>
    <mergeCell ref="H418:O424"/>
    <mergeCell ref="A454:T454"/>
    <mergeCell ref="A463:T463"/>
    <mergeCell ref="H439:O443"/>
    <mergeCell ref="A447:T447"/>
    <mergeCell ref="A455:B457"/>
    <mergeCell ref="H455:O457"/>
    <mergeCell ref="A434:T434"/>
    <mergeCell ref="A459:B462"/>
    <mergeCell ref="C470:E472"/>
    <mergeCell ref="H74:O77"/>
    <mergeCell ref="I503:J503"/>
    <mergeCell ref="A468:T468"/>
    <mergeCell ref="I499:J499"/>
    <mergeCell ref="I500:J500"/>
    <mergeCell ref="I501:J501"/>
    <mergeCell ref="I502:J502"/>
    <mergeCell ref="I495:J495"/>
    <mergeCell ref="I496:J496"/>
  </mergeCells>
  <conditionalFormatting sqref="O484:O486 Q483:R483 K473:P483 Q484:Q485 I473:I487 K484:K486 M484:M486 K487:P487 Q473:Q482">
    <cfRule type="cellIs" priority="1" dxfId="0" operator="equal" stopIfTrue="1">
      <formula>1</formula>
    </cfRule>
  </conditionalFormatting>
  <conditionalFormatting sqref="I472 Q472 K472:M472 O472">
    <cfRule type="cellIs" priority="2" dxfId="1" operator="equal" stopIfTrue="1">
      <formula>1</formula>
    </cfRule>
  </conditionalFormatting>
  <conditionalFormatting sqref="H445:J445 H426:J426 H404:J404 H389:J389 H366:J366 H335:J335 H313:J313 H293:J293 H327:J327 H248:J248 H227:J227 H240:J240 H278:J278 H343:J343 H356:J356 H141:J141 H174:J174 H98:J98 H88:J88 H15:J15 H79:J79 H70:J70 H54:J54 H47:J47 H23:J23 H197:J198 H464:J465">
    <cfRule type="cellIs" priority="3" dxfId="2" operator="greaterThan" stopIfTrue="1">
      <formula>0</formula>
    </cfRule>
  </conditionalFormatting>
  <conditionalFormatting sqref="E15:G15 E23:G23 E47:G47 E54:G54 E70:G70 E404:G404 E426:G426 E445:G445 E389:G389 E198:G198 E227:G227 E240:G240 E248:G248 E278:G278 E293:G293 E313:G313 E327:G327 E335:G335 E343:G343 E356:G356 E366:G366 E464:G464">
    <cfRule type="cellIs" priority="4" dxfId="3" operator="greaterThan" stopIfTrue="1">
      <formula>0</formula>
    </cfRule>
  </conditionalFormatting>
  <conditionalFormatting sqref="E79:G79 E88:G88 E98:G98 E141:G141 E174:G174 E197:G197">
    <cfRule type="cellIs" priority="5" dxfId="4" operator="greaterThan" stopIfTrue="1">
      <formula>0</formula>
    </cfRule>
  </conditionalFormatting>
  <conditionalFormatting sqref="E465:G465">
    <cfRule type="cellIs" priority="6" dxfId="5" operator="greaterThan" stopIfTrue="1">
      <formula>0</formula>
    </cfRule>
  </conditionalFormatting>
  <printOptions horizontalCentered="1"/>
  <pageMargins left="0.3937007874015748" right="0.3937007874015748" top="0.3937007874015748" bottom="0.31496062992125984" header="0.7086614173228347" footer="0.11811023622047245"/>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9" manualBreakCount="49">
    <brk id="23" max="19" man="1"/>
    <brk id="32" max="19" man="1"/>
    <brk id="39" max="19" man="1"/>
    <brk id="47" max="19" man="1"/>
    <brk id="54" max="19" man="1"/>
    <brk id="63" max="19" man="1"/>
    <brk id="70" max="19" man="1"/>
    <brk id="79" max="19" man="1"/>
    <brk id="88" max="19" man="1"/>
    <brk id="98" max="19" man="1"/>
    <brk id="108" max="19" man="1"/>
    <brk id="118" max="19" man="1"/>
    <brk id="124" max="19" man="1"/>
    <brk id="132" max="19" man="1"/>
    <brk id="141" max="19" man="1"/>
    <brk id="151" max="19" man="1"/>
    <brk id="157" max="19" man="1"/>
    <brk id="174" max="19" man="1"/>
    <brk id="179" max="19" man="1"/>
    <brk id="186" max="19" man="1"/>
    <brk id="206" max="19" man="1"/>
    <brk id="227" max="19" man="1"/>
    <brk id="233" max="19" man="1"/>
    <brk id="240" max="19" man="1"/>
    <brk id="248" max="19" man="1"/>
    <brk id="256" max="19" man="1"/>
    <brk id="262" max="19" man="1"/>
    <brk id="272" max="19" man="1"/>
    <brk id="278" max="19" man="1"/>
    <brk id="286" max="19" man="1"/>
    <brk id="293" max="19" man="1"/>
    <brk id="303" max="19" man="1"/>
    <brk id="313" max="19" man="1"/>
    <brk id="321" max="19" man="1"/>
    <brk id="327" max="19" man="1"/>
    <brk id="335" max="19" man="1"/>
    <brk id="343" max="19" man="1"/>
    <brk id="366" max="19" man="1"/>
    <brk id="375" max="19" man="1"/>
    <brk id="383" max="19" man="1"/>
    <brk id="389" max="19" man="1"/>
    <brk id="398" max="19" man="1"/>
    <brk id="404" max="19" man="1"/>
    <brk id="411" max="19" man="1"/>
    <brk id="416" max="19" man="1"/>
    <brk id="426" max="19" man="1"/>
    <brk id="437" max="19" man="1"/>
    <brk id="445" max="19" man="1"/>
    <brk id="453"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87"/>
  <sheetViews>
    <sheetView view="pageBreakPreview" zoomScale="64" zoomScaleNormal="75" zoomScaleSheetLayoutView="64" workbookViewId="0" topLeftCell="A1">
      <pane ySplit="6" topLeftCell="BM7" activePane="bottomLeft" state="frozen"/>
      <selection pane="topLeft" activeCell="A1" sqref="A1"/>
      <selection pane="bottomLeft" activeCell="A7" sqref="A7:IV7"/>
    </sheetView>
  </sheetViews>
  <sheetFormatPr defaultColWidth="9.00390625" defaultRowHeight="54" customHeight="1"/>
  <cols>
    <col min="1" max="1" width="5.375" style="72" bestFit="1" customWidth="1"/>
    <col min="2" max="2" width="67.125" style="76" customWidth="1"/>
    <col min="3" max="10" width="14.625" style="49" customWidth="1"/>
    <col min="11" max="11" width="16.00390625" style="5" customWidth="1"/>
    <col min="12" max="16384" width="9.00390625" style="5" customWidth="1"/>
  </cols>
  <sheetData>
    <row r="1" spans="1:10" ht="33" customHeight="1" thickBot="1">
      <c r="A1" s="44"/>
      <c r="B1" s="45"/>
      <c r="C1" s="46"/>
      <c r="D1" s="46"/>
      <c r="E1" s="46"/>
      <c r="F1" s="46"/>
      <c r="G1" s="46"/>
      <c r="H1" s="46"/>
      <c r="I1" s="46"/>
      <c r="J1" s="46"/>
    </row>
    <row r="2" spans="1:10" s="49" customFormat="1" ht="49.5" customHeight="1" thickBot="1" thickTop="1">
      <c r="A2" s="47"/>
      <c r="B2" s="48" t="s">
        <v>371</v>
      </c>
      <c r="C2" s="46"/>
      <c r="D2" s="46"/>
      <c r="E2" s="46"/>
      <c r="F2" s="46"/>
      <c r="G2" s="46"/>
      <c r="H2" s="46"/>
      <c r="I2" s="46"/>
      <c r="J2" s="46"/>
    </row>
    <row r="3" spans="1:10" s="49" customFormat="1" ht="49.5" customHeight="1" thickTop="1">
      <c r="A3" s="47"/>
      <c r="B3" s="50"/>
      <c r="C3" s="46"/>
      <c r="D3" s="419" t="s">
        <v>372</v>
      </c>
      <c r="E3" s="419"/>
      <c r="F3" s="418">
        <f>IF('事業所概要'!B4="","",'事業所概要'!B4)</f>
      </c>
      <c r="G3" s="418"/>
      <c r="H3" s="418"/>
      <c r="I3" s="418"/>
      <c r="J3" s="418"/>
    </row>
    <row r="4" spans="1:10" ht="34.5" customHeight="1" thickBot="1">
      <c r="A4" s="44"/>
      <c r="B4" s="45"/>
      <c r="C4" s="46"/>
      <c r="D4" s="46"/>
      <c r="E4" s="46"/>
      <c r="F4" s="46"/>
      <c r="G4" s="46"/>
      <c r="H4" s="46"/>
      <c r="I4" s="46"/>
      <c r="J4" s="46"/>
    </row>
    <row r="5" spans="1:10" ht="54" customHeight="1" thickBot="1" thickTop="1">
      <c r="A5" s="420" t="s">
        <v>373</v>
      </c>
      <c r="B5" s="421" t="s">
        <v>374</v>
      </c>
      <c r="C5" s="420" t="s">
        <v>375</v>
      </c>
      <c r="D5" s="420"/>
      <c r="E5" s="420"/>
      <c r="F5" s="420" t="s">
        <v>376</v>
      </c>
      <c r="G5" s="420"/>
      <c r="H5" s="420"/>
      <c r="I5" s="420"/>
      <c r="J5" s="420"/>
    </row>
    <row r="6" spans="1:10" ht="54" customHeight="1" thickBot="1" thickTop="1">
      <c r="A6" s="420"/>
      <c r="B6" s="421"/>
      <c r="C6" s="51" t="s">
        <v>280</v>
      </c>
      <c r="D6" s="52" t="s">
        <v>281</v>
      </c>
      <c r="E6" s="53" t="s">
        <v>282</v>
      </c>
      <c r="F6" s="51" t="s">
        <v>283</v>
      </c>
      <c r="G6" s="52" t="s">
        <v>284</v>
      </c>
      <c r="H6" s="52" t="s">
        <v>285</v>
      </c>
      <c r="I6" s="54" t="s">
        <v>286</v>
      </c>
      <c r="J6" s="53" t="s">
        <v>287</v>
      </c>
    </row>
    <row r="7" spans="1:10" s="49" customFormat="1" ht="54.75" customHeight="1" thickBot="1" thickTop="1">
      <c r="A7" s="412" t="s">
        <v>460</v>
      </c>
      <c r="B7" s="413"/>
      <c r="C7" s="413"/>
      <c r="D7" s="413"/>
      <c r="E7" s="413"/>
      <c r="F7" s="413"/>
      <c r="G7" s="413"/>
      <c r="H7" s="413"/>
      <c r="I7" s="413"/>
      <c r="J7" s="414"/>
    </row>
    <row r="8" spans="1:10" s="49" customFormat="1" ht="54.75" customHeight="1" thickBot="1" thickTop="1">
      <c r="A8" s="412" t="s">
        <v>461</v>
      </c>
      <c r="B8" s="413"/>
      <c r="C8" s="413"/>
      <c r="D8" s="413"/>
      <c r="E8" s="413"/>
      <c r="F8" s="413"/>
      <c r="G8" s="413"/>
      <c r="H8" s="413"/>
      <c r="I8" s="413"/>
      <c r="J8" s="414"/>
    </row>
    <row r="9" spans="1:10" ht="54.75" customHeight="1" thickBot="1" thickTop="1">
      <c r="A9" s="55">
        <v>1</v>
      </c>
      <c r="B9" s="56" t="s">
        <v>462</v>
      </c>
      <c r="C9" s="57">
        <f>IF(D115=1,"●","")</f>
      </c>
      <c r="D9" s="58">
        <f aca="true" t="shared" si="0" ref="C9:J10">IF(E115=1,"●","")</f>
      </c>
      <c r="E9" s="59">
        <f t="shared" si="0"/>
      </c>
      <c r="F9" s="60">
        <f t="shared" si="0"/>
      </c>
      <c r="G9" s="58">
        <f t="shared" si="0"/>
      </c>
      <c r="H9" s="58">
        <f t="shared" si="0"/>
      </c>
      <c r="I9" s="58">
        <f t="shared" si="0"/>
      </c>
      <c r="J9" s="59">
        <f t="shared" si="0"/>
      </c>
    </row>
    <row r="10" spans="1:10" ht="54.75" customHeight="1" thickBot="1" thickTop="1">
      <c r="A10" s="55">
        <v>2</v>
      </c>
      <c r="B10" s="56" t="s">
        <v>463</v>
      </c>
      <c r="C10" s="57">
        <f t="shared" si="0"/>
      </c>
      <c r="D10" s="58">
        <f t="shared" si="0"/>
      </c>
      <c r="E10" s="59">
        <f t="shared" si="0"/>
      </c>
      <c r="F10" s="60">
        <f t="shared" si="0"/>
      </c>
      <c r="G10" s="58">
        <f t="shared" si="0"/>
      </c>
      <c r="H10" s="58">
        <f t="shared" si="0"/>
      </c>
      <c r="I10" s="58">
        <f t="shared" si="0"/>
      </c>
      <c r="J10" s="59">
        <f t="shared" si="0"/>
      </c>
    </row>
    <row r="11" spans="1:10" ht="54.75" customHeight="1" thickBot="1" thickTop="1">
      <c r="A11" s="412" t="s">
        <v>464</v>
      </c>
      <c r="B11" s="413"/>
      <c r="C11" s="413"/>
      <c r="D11" s="413"/>
      <c r="E11" s="413"/>
      <c r="F11" s="413"/>
      <c r="G11" s="413"/>
      <c r="H11" s="413"/>
      <c r="I11" s="413"/>
      <c r="J11" s="414"/>
    </row>
    <row r="12" spans="1:10" ht="54.75" customHeight="1" thickBot="1" thickTop="1">
      <c r="A12" s="55">
        <v>3</v>
      </c>
      <c r="B12" s="56" t="s">
        <v>465</v>
      </c>
      <c r="C12" s="57">
        <f aca="true" t="shared" si="1" ref="C12:J12">IF(D117=1,"●","")</f>
      </c>
      <c r="D12" s="58">
        <f t="shared" si="1"/>
      </c>
      <c r="E12" s="59">
        <f t="shared" si="1"/>
      </c>
      <c r="F12" s="60">
        <f t="shared" si="1"/>
      </c>
      <c r="G12" s="58">
        <f t="shared" si="1"/>
      </c>
      <c r="H12" s="58">
        <f t="shared" si="1"/>
      </c>
      <c r="I12" s="58">
        <f t="shared" si="1"/>
      </c>
      <c r="J12" s="59">
        <f t="shared" si="1"/>
      </c>
    </row>
    <row r="13" spans="1:10" s="61" customFormat="1" ht="54.75" customHeight="1" thickBot="1" thickTop="1">
      <c r="A13" s="412" t="s">
        <v>466</v>
      </c>
      <c r="B13" s="413"/>
      <c r="C13" s="413"/>
      <c r="D13" s="413"/>
      <c r="E13" s="413"/>
      <c r="F13" s="413"/>
      <c r="G13" s="413"/>
      <c r="H13" s="413"/>
      <c r="I13" s="413"/>
      <c r="J13" s="414"/>
    </row>
    <row r="14" spans="1:10" ht="54.75" customHeight="1" thickBot="1" thickTop="1">
      <c r="A14" s="55">
        <v>4</v>
      </c>
      <c r="B14" s="56" t="s">
        <v>467</v>
      </c>
      <c r="C14" s="57">
        <f aca="true" t="shared" si="2" ref="C14:J18">IF(D118=1,"●","")</f>
      </c>
      <c r="D14" s="58">
        <f t="shared" si="2"/>
      </c>
      <c r="E14" s="59">
        <f t="shared" si="2"/>
      </c>
      <c r="F14" s="60">
        <f t="shared" si="2"/>
      </c>
      <c r="G14" s="58">
        <f t="shared" si="2"/>
      </c>
      <c r="H14" s="58">
        <f t="shared" si="2"/>
      </c>
      <c r="I14" s="58">
        <f t="shared" si="2"/>
      </c>
      <c r="J14" s="59">
        <f t="shared" si="2"/>
      </c>
    </row>
    <row r="15" spans="1:10" ht="54.75" customHeight="1" thickBot="1" thickTop="1">
      <c r="A15" s="55">
        <v>5</v>
      </c>
      <c r="B15" s="56" t="s">
        <v>478</v>
      </c>
      <c r="C15" s="57">
        <f t="shared" si="2"/>
      </c>
      <c r="D15" s="58">
        <f t="shared" si="2"/>
      </c>
      <c r="E15" s="59">
        <f t="shared" si="2"/>
      </c>
      <c r="F15" s="62">
        <f t="shared" si="2"/>
      </c>
      <c r="G15" s="58">
        <f t="shared" si="2"/>
      </c>
      <c r="H15" s="58">
        <f t="shared" si="2"/>
      </c>
      <c r="I15" s="58">
        <f t="shared" si="2"/>
      </c>
      <c r="J15" s="59">
        <f t="shared" si="2"/>
      </c>
    </row>
    <row r="16" spans="1:10" ht="54.75" customHeight="1" thickBot="1" thickTop="1">
      <c r="A16" s="55">
        <v>6</v>
      </c>
      <c r="B16" s="56" t="s">
        <v>479</v>
      </c>
      <c r="C16" s="57">
        <f t="shared" si="2"/>
      </c>
      <c r="D16" s="58">
        <f t="shared" si="2"/>
      </c>
      <c r="E16" s="59">
        <f t="shared" si="2"/>
      </c>
      <c r="F16" s="60">
        <f t="shared" si="2"/>
      </c>
      <c r="G16" s="58">
        <f t="shared" si="2"/>
      </c>
      <c r="H16" s="58">
        <f t="shared" si="2"/>
      </c>
      <c r="I16" s="58">
        <f t="shared" si="2"/>
      </c>
      <c r="J16" s="59">
        <f t="shared" si="2"/>
      </c>
    </row>
    <row r="17" spans="1:10" ht="54.75" customHeight="1" thickBot="1" thickTop="1">
      <c r="A17" s="55">
        <v>7</v>
      </c>
      <c r="B17" s="56" t="s">
        <v>480</v>
      </c>
      <c r="C17" s="57">
        <f t="shared" si="2"/>
      </c>
      <c r="D17" s="58">
        <f t="shared" si="2"/>
      </c>
      <c r="E17" s="59">
        <f t="shared" si="2"/>
      </c>
      <c r="F17" s="60">
        <f t="shared" si="2"/>
      </c>
      <c r="G17" s="58">
        <f t="shared" si="2"/>
      </c>
      <c r="H17" s="58">
        <f t="shared" si="2"/>
      </c>
      <c r="I17" s="58">
        <f t="shared" si="2"/>
      </c>
      <c r="J17" s="59">
        <f t="shared" si="2"/>
      </c>
    </row>
    <row r="18" spans="1:10" ht="54.75" customHeight="1" thickBot="1" thickTop="1">
      <c r="A18" s="55">
        <v>8</v>
      </c>
      <c r="B18" s="56" t="s">
        <v>481</v>
      </c>
      <c r="C18" s="57">
        <f t="shared" si="2"/>
      </c>
      <c r="D18" s="58">
        <f t="shared" si="2"/>
      </c>
      <c r="E18" s="59">
        <f t="shared" si="2"/>
      </c>
      <c r="F18" s="60">
        <f t="shared" si="2"/>
      </c>
      <c r="G18" s="58">
        <f t="shared" si="2"/>
      </c>
      <c r="H18" s="58">
        <f t="shared" si="2"/>
      </c>
      <c r="I18" s="58">
        <f t="shared" si="2"/>
      </c>
      <c r="J18" s="59">
        <f t="shared" si="2"/>
      </c>
    </row>
    <row r="19" spans="1:10" s="63" customFormat="1" ht="54.75" customHeight="1" thickBot="1" thickTop="1">
      <c r="A19" s="412" t="s">
        <v>468</v>
      </c>
      <c r="B19" s="413"/>
      <c r="C19" s="413"/>
      <c r="D19" s="413"/>
      <c r="E19" s="413"/>
      <c r="F19" s="413"/>
      <c r="G19" s="413"/>
      <c r="H19" s="413"/>
      <c r="I19" s="413"/>
      <c r="J19" s="414"/>
    </row>
    <row r="20" spans="1:10" s="63" customFormat="1" ht="54.75" customHeight="1" thickBot="1" thickTop="1">
      <c r="A20" s="412" t="s">
        <v>233</v>
      </c>
      <c r="B20" s="413"/>
      <c r="C20" s="413"/>
      <c r="D20" s="413"/>
      <c r="E20" s="413"/>
      <c r="F20" s="413"/>
      <c r="G20" s="413"/>
      <c r="H20" s="413"/>
      <c r="I20" s="413"/>
      <c r="J20" s="414"/>
    </row>
    <row r="21" spans="1:10" ht="54.75" customHeight="1" thickBot="1" thickTop="1">
      <c r="A21" s="55">
        <v>9</v>
      </c>
      <c r="B21" s="56" t="s">
        <v>483</v>
      </c>
      <c r="C21" s="57">
        <f aca="true" t="shared" si="3" ref="C21:J21">IF(D123=1,"●","")</f>
      </c>
      <c r="D21" s="58">
        <f t="shared" si="3"/>
      </c>
      <c r="E21" s="59">
        <f t="shared" si="3"/>
      </c>
      <c r="F21" s="60">
        <f t="shared" si="3"/>
      </c>
      <c r="G21" s="58">
        <f t="shared" si="3"/>
      </c>
      <c r="H21" s="58">
        <f t="shared" si="3"/>
      </c>
      <c r="I21" s="58">
        <f t="shared" si="3"/>
      </c>
      <c r="J21" s="59">
        <f t="shared" si="3"/>
      </c>
    </row>
    <row r="22" spans="1:10" s="63" customFormat="1" ht="54.75" customHeight="1" thickBot="1" thickTop="1">
      <c r="A22" s="412" t="s">
        <v>457</v>
      </c>
      <c r="B22" s="413"/>
      <c r="C22" s="413"/>
      <c r="D22" s="413"/>
      <c r="E22" s="413"/>
      <c r="F22" s="413"/>
      <c r="G22" s="413"/>
      <c r="H22" s="413"/>
      <c r="I22" s="413"/>
      <c r="J22" s="414"/>
    </row>
    <row r="23" spans="1:10" ht="54.75" customHeight="1" thickBot="1" thickTop="1">
      <c r="A23" s="55">
        <v>10</v>
      </c>
      <c r="B23" s="56" t="s">
        <v>458</v>
      </c>
      <c r="C23" s="57">
        <f aca="true" t="shared" si="4" ref="C23:J25">IF(D124=1,"●","")</f>
      </c>
      <c r="D23" s="58">
        <f t="shared" si="4"/>
      </c>
      <c r="E23" s="59">
        <f t="shared" si="4"/>
      </c>
      <c r="F23" s="60">
        <f t="shared" si="4"/>
      </c>
      <c r="G23" s="58">
        <f t="shared" si="4"/>
      </c>
      <c r="H23" s="58">
        <f t="shared" si="4"/>
      </c>
      <c r="I23" s="58">
        <f t="shared" si="4"/>
      </c>
      <c r="J23" s="59">
        <f t="shared" si="4"/>
      </c>
    </row>
    <row r="24" spans="1:10" ht="54.75" customHeight="1" thickBot="1" thickTop="1">
      <c r="A24" s="55">
        <v>11</v>
      </c>
      <c r="B24" s="56" t="s">
        <v>485</v>
      </c>
      <c r="C24" s="57">
        <f t="shared" si="4"/>
      </c>
      <c r="D24" s="58">
        <f t="shared" si="4"/>
      </c>
      <c r="E24" s="59">
        <f t="shared" si="4"/>
      </c>
      <c r="F24" s="60">
        <f t="shared" si="4"/>
      </c>
      <c r="G24" s="58">
        <f t="shared" si="4"/>
      </c>
      <c r="H24" s="58">
        <f t="shared" si="4"/>
      </c>
      <c r="I24" s="58">
        <f t="shared" si="4"/>
      </c>
      <c r="J24" s="59">
        <f t="shared" si="4"/>
      </c>
    </row>
    <row r="25" spans="1:10" ht="54.75" customHeight="1" thickBot="1" thickTop="1">
      <c r="A25" s="55">
        <v>12</v>
      </c>
      <c r="B25" s="56" t="s">
        <v>459</v>
      </c>
      <c r="C25" s="57">
        <f t="shared" si="4"/>
      </c>
      <c r="D25" s="58">
        <f t="shared" si="4"/>
      </c>
      <c r="E25" s="59">
        <f t="shared" si="4"/>
      </c>
      <c r="F25" s="60">
        <f t="shared" si="4"/>
      </c>
      <c r="G25" s="58">
        <f t="shared" si="4"/>
      </c>
      <c r="H25" s="58">
        <f t="shared" si="4"/>
      </c>
      <c r="I25" s="58">
        <f t="shared" si="4"/>
      </c>
      <c r="J25" s="59">
        <f t="shared" si="4"/>
      </c>
    </row>
    <row r="26" spans="1:10" s="63" customFormat="1" ht="54.75" customHeight="1" thickBot="1" thickTop="1">
      <c r="A26" s="412" t="s">
        <v>248</v>
      </c>
      <c r="B26" s="413"/>
      <c r="C26" s="413"/>
      <c r="D26" s="413"/>
      <c r="E26" s="413"/>
      <c r="F26" s="413"/>
      <c r="G26" s="413"/>
      <c r="H26" s="413"/>
      <c r="I26" s="413"/>
      <c r="J26" s="414"/>
    </row>
    <row r="27" spans="1:10" s="63" customFormat="1" ht="54.75" customHeight="1" thickBot="1" thickTop="1">
      <c r="A27" s="412" t="s">
        <v>487</v>
      </c>
      <c r="B27" s="413"/>
      <c r="C27" s="413"/>
      <c r="D27" s="413"/>
      <c r="E27" s="413"/>
      <c r="F27" s="413"/>
      <c r="G27" s="413"/>
      <c r="H27" s="413"/>
      <c r="I27" s="413"/>
      <c r="J27" s="414"/>
    </row>
    <row r="28" spans="1:10" ht="54.75" customHeight="1" thickBot="1" thickTop="1">
      <c r="A28" s="55">
        <v>13</v>
      </c>
      <c r="B28" s="56" t="s">
        <v>489</v>
      </c>
      <c r="C28" s="57">
        <f aca="true" t="shared" si="5" ref="C28:J28">IF(D127=1,"●","")</f>
      </c>
      <c r="D28" s="58">
        <f t="shared" si="5"/>
      </c>
      <c r="E28" s="59">
        <f t="shared" si="5"/>
      </c>
      <c r="F28" s="60">
        <f t="shared" si="5"/>
      </c>
      <c r="G28" s="58">
        <f t="shared" si="5"/>
      </c>
      <c r="H28" s="58">
        <f t="shared" si="5"/>
      </c>
      <c r="I28" s="58">
        <f t="shared" si="5"/>
      </c>
      <c r="J28" s="59">
        <f t="shared" si="5"/>
      </c>
    </row>
    <row r="29" spans="1:10" s="63" customFormat="1" ht="54.75" customHeight="1" thickBot="1" thickTop="1">
      <c r="A29" s="412" t="s">
        <v>223</v>
      </c>
      <c r="B29" s="413"/>
      <c r="C29" s="413"/>
      <c r="D29" s="413"/>
      <c r="E29" s="413"/>
      <c r="F29" s="413"/>
      <c r="G29" s="413"/>
      <c r="H29" s="413"/>
      <c r="I29" s="413"/>
      <c r="J29" s="414"/>
    </row>
    <row r="30" spans="1:10" ht="54.75" customHeight="1" thickBot="1" thickTop="1">
      <c r="A30" s="55">
        <v>14</v>
      </c>
      <c r="B30" s="56" t="s">
        <v>641</v>
      </c>
      <c r="C30" s="57">
        <f aca="true" t="shared" si="6" ref="C30:J30">IF(D128=1,"●","")</f>
      </c>
      <c r="D30" s="58">
        <f t="shared" si="6"/>
      </c>
      <c r="E30" s="59">
        <f t="shared" si="6"/>
      </c>
      <c r="F30" s="60">
        <f t="shared" si="6"/>
      </c>
      <c r="G30" s="58">
        <f t="shared" si="6"/>
      </c>
      <c r="H30" s="58">
        <f t="shared" si="6"/>
      </c>
      <c r="I30" s="58">
        <f t="shared" si="6"/>
      </c>
      <c r="J30" s="59">
        <f t="shared" si="6"/>
      </c>
    </row>
    <row r="31" spans="1:10" s="63" customFormat="1" ht="54.75" customHeight="1" thickBot="1" thickTop="1">
      <c r="A31" s="412" t="s">
        <v>225</v>
      </c>
      <c r="B31" s="413"/>
      <c r="C31" s="413"/>
      <c r="D31" s="413"/>
      <c r="E31" s="413"/>
      <c r="F31" s="413"/>
      <c r="G31" s="413"/>
      <c r="H31" s="413"/>
      <c r="I31" s="413"/>
      <c r="J31" s="414"/>
    </row>
    <row r="32" spans="1:10" ht="54.75" customHeight="1" thickBot="1" thickTop="1">
      <c r="A32" s="55">
        <v>15</v>
      </c>
      <c r="B32" s="56" t="s">
        <v>224</v>
      </c>
      <c r="C32" s="57">
        <f aca="true" t="shared" si="7" ref="C32:J32">IF(D129=1,"●","")</f>
      </c>
      <c r="D32" s="58">
        <f t="shared" si="7"/>
      </c>
      <c r="E32" s="59">
        <f t="shared" si="7"/>
      </c>
      <c r="F32" s="60">
        <f t="shared" si="7"/>
      </c>
      <c r="G32" s="58">
        <f t="shared" si="7"/>
      </c>
      <c r="H32" s="58">
        <f t="shared" si="7"/>
      </c>
      <c r="I32" s="58">
        <f t="shared" si="7"/>
      </c>
      <c r="J32" s="59">
        <f t="shared" si="7"/>
      </c>
    </row>
    <row r="33" spans="1:10" s="63" customFormat="1" ht="54.75" customHeight="1" thickBot="1" thickTop="1">
      <c r="A33" s="412" t="s">
        <v>490</v>
      </c>
      <c r="B33" s="413"/>
      <c r="C33" s="413"/>
      <c r="D33" s="413"/>
      <c r="E33" s="413"/>
      <c r="F33" s="413"/>
      <c r="G33" s="413"/>
      <c r="H33" s="413"/>
      <c r="I33" s="413"/>
      <c r="J33" s="414"/>
    </row>
    <row r="34" spans="1:10" ht="54.75" customHeight="1" thickBot="1" thickTop="1">
      <c r="A34" s="55">
        <v>16</v>
      </c>
      <c r="B34" s="56" t="s">
        <v>649</v>
      </c>
      <c r="C34" s="57">
        <f aca="true" t="shared" si="8" ref="C34:J40">IF(D130=1,"●","")</f>
      </c>
      <c r="D34" s="58">
        <f t="shared" si="8"/>
      </c>
      <c r="E34" s="59">
        <f t="shared" si="8"/>
      </c>
      <c r="F34" s="60">
        <f t="shared" si="8"/>
      </c>
      <c r="G34" s="58">
        <f t="shared" si="8"/>
      </c>
      <c r="H34" s="58">
        <f t="shared" si="8"/>
      </c>
      <c r="I34" s="58">
        <f t="shared" si="8"/>
      </c>
      <c r="J34" s="59">
        <f t="shared" si="8"/>
      </c>
    </row>
    <row r="35" spans="1:10" ht="54.75" customHeight="1" thickBot="1" thickTop="1">
      <c r="A35" s="55">
        <v>17</v>
      </c>
      <c r="B35" s="56" t="s">
        <v>642</v>
      </c>
      <c r="C35" s="57">
        <f t="shared" si="8"/>
      </c>
      <c r="D35" s="58">
        <f t="shared" si="8"/>
      </c>
      <c r="E35" s="59">
        <f t="shared" si="8"/>
      </c>
      <c r="F35" s="60">
        <f t="shared" si="8"/>
      </c>
      <c r="G35" s="58">
        <f t="shared" si="8"/>
      </c>
      <c r="H35" s="58">
        <f t="shared" si="8"/>
      </c>
      <c r="I35" s="58">
        <f t="shared" si="8"/>
      </c>
      <c r="J35" s="59">
        <f t="shared" si="8"/>
      </c>
    </row>
    <row r="36" spans="1:10" ht="54.75" customHeight="1" thickBot="1" thickTop="1">
      <c r="A36" s="55">
        <v>18</v>
      </c>
      <c r="B36" s="56" t="s">
        <v>491</v>
      </c>
      <c r="C36" s="57">
        <f t="shared" si="8"/>
      </c>
      <c r="D36" s="58">
        <f t="shared" si="8"/>
      </c>
      <c r="E36" s="59">
        <f t="shared" si="8"/>
      </c>
      <c r="F36" s="60">
        <f t="shared" si="8"/>
      </c>
      <c r="G36" s="58">
        <f t="shared" si="8"/>
      </c>
      <c r="H36" s="58">
        <f t="shared" si="8"/>
      </c>
      <c r="I36" s="58">
        <f t="shared" si="8"/>
      </c>
      <c r="J36" s="59">
        <f t="shared" si="8"/>
      </c>
    </row>
    <row r="37" spans="1:10" ht="54.75" customHeight="1" thickBot="1" thickTop="1">
      <c r="A37" s="55">
        <v>19</v>
      </c>
      <c r="B37" s="56" t="s">
        <v>643</v>
      </c>
      <c r="C37" s="57">
        <f t="shared" si="8"/>
      </c>
      <c r="D37" s="58">
        <f t="shared" si="8"/>
      </c>
      <c r="E37" s="59">
        <f t="shared" si="8"/>
      </c>
      <c r="F37" s="60">
        <f t="shared" si="8"/>
      </c>
      <c r="G37" s="58">
        <f t="shared" si="8"/>
      </c>
      <c r="H37" s="58">
        <f t="shared" si="8"/>
      </c>
      <c r="I37" s="58">
        <f t="shared" si="8"/>
      </c>
      <c r="J37" s="59">
        <f t="shared" si="8"/>
      </c>
    </row>
    <row r="38" spans="1:10" ht="54.75" customHeight="1" thickBot="1" thickTop="1">
      <c r="A38" s="55">
        <v>20</v>
      </c>
      <c r="B38" s="56" t="s">
        <v>492</v>
      </c>
      <c r="C38" s="57">
        <f t="shared" si="8"/>
      </c>
      <c r="D38" s="58">
        <f t="shared" si="8"/>
      </c>
      <c r="E38" s="59">
        <f t="shared" si="8"/>
      </c>
      <c r="F38" s="60">
        <f t="shared" si="8"/>
      </c>
      <c r="G38" s="58">
        <f t="shared" si="8"/>
      </c>
      <c r="H38" s="58">
        <f t="shared" si="8"/>
      </c>
      <c r="I38" s="58">
        <f t="shared" si="8"/>
      </c>
      <c r="J38" s="59">
        <f t="shared" si="8"/>
      </c>
    </row>
    <row r="39" spans="1:10" ht="69" customHeight="1" thickBot="1" thickTop="1">
      <c r="A39" s="55">
        <v>21</v>
      </c>
      <c r="B39" s="56" t="s">
        <v>650</v>
      </c>
      <c r="C39" s="57">
        <f t="shared" si="8"/>
      </c>
      <c r="D39" s="58">
        <f t="shared" si="8"/>
      </c>
      <c r="E39" s="59">
        <f t="shared" si="8"/>
      </c>
      <c r="F39" s="60">
        <f t="shared" si="8"/>
      </c>
      <c r="G39" s="58">
        <f t="shared" si="8"/>
      </c>
      <c r="H39" s="58">
        <f t="shared" si="8"/>
      </c>
      <c r="I39" s="58">
        <f t="shared" si="8"/>
      </c>
      <c r="J39" s="59">
        <f t="shared" si="8"/>
      </c>
    </row>
    <row r="40" spans="1:10" ht="54.75" customHeight="1" thickBot="1" thickTop="1">
      <c r="A40" s="55">
        <v>22</v>
      </c>
      <c r="B40" s="56" t="s">
        <v>651</v>
      </c>
      <c r="C40" s="57">
        <f t="shared" si="8"/>
      </c>
      <c r="D40" s="58">
        <f t="shared" si="8"/>
      </c>
      <c r="E40" s="59">
        <f t="shared" si="8"/>
      </c>
      <c r="F40" s="60">
        <f t="shared" si="8"/>
      </c>
      <c r="G40" s="58">
        <f t="shared" si="8"/>
      </c>
      <c r="H40" s="58">
        <f t="shared" si="8"/>
      </c>
      <c r="I40" s="58">
        <f t="shared" si="8"/>
      </c>
      <c r="J40" s="59">
        <f t="shared" si="8"/>
      </c>
    </row>
    <row r="41" spans="1:10" s="63" customFormat="1" ht="54.75" customHeight="1" thickBot="1" thickTop="1">
      <c r="A41" s="412" t="s">
        <v>469</v>
      </c>
      <c r="B41" s="413"/>
      <c r="C41" s="413"/>
      <c r="D41" s="413"/>
      <c r="E41" s="413"/>
      <c r="F41" s="413"/>
      <c r="G41" s="413"/>
      <c r="H41" s="413"/>
      <c r="I41" s="413"/>
      <c r="J41" s="414"/>
    </row>
    <row r="42" spans="1:10" ht="54.75" customHeight="1" thickBot="1" thickTop="1">
      <c r="A42" s="55">
        <v>23</v>
      </c>
      <c r="B42" s="56" t="s">
        <v>378</v>
      </c>
      <c r="C42" s="57">
        <f aca="true" t="shared" si="9" ref="C42:J42">IF(D137=1,"●","")</f>
      </c>
      <c r="D42" s="58">
        <f t="shared" si="9"/>
      </c>
      <c r="E42" s="59">
        <f t="shared" si="9"/>
      </c>
      <c r="F42" s="60">
        <f t="shared" si="9"/>
      </c>
      <c r="G42" s="58">
        <f t="shared" si="9"/>
      </c>
      <c r="H42" s="58">
        <f t="shared" si="9"/>
      </c>
      <c r="I42" s="58">
        <f t="shared" si="9"/>
      </c>
      <c r="J42" s="59">
        <f t="shared" si="9"/>
      </c>
    </row>
    <row r="43" spans="1:10" ht="54.75" customHeight="1" thickBot="1" thickTop="1">
      <c r="A43" s="55">
        <v>24</v>
      </c>
      <c r="B43" s="56" t="s">
        <v>379</v>
      </c>
      <c r="C43" s="57">
        <f aca="true" t="shared" si="10" ref="C43:J47">IF(D138=1,"●","")</f>
      </c>
      <c r="D43" s="58">
        <f t="shared" si="10"/>
      </c>
      <c r="E43" s="59">
        <f t="shared" si="10"/>
      </c>
      <c r="F43" s="60">
        <f t="shared" si="10"/>
      </c>
      <c r="G43" s="58">
        <f t="shared" si="10"/>
      </c>
      <c r="H43" s="58">
        <f t="shared" si="10"/>
      </c>
      <c r="I43" s="58">
        <f t="shared" si="10"/>
      </c>
      <c r="J43" s="59">
        <f t="shared" si="10"/>
      </c>
    </row>
    <row r="44" spans="1:10" ht="54.75" customHeight="1" thickBot="1" thickTop="1">
      <c r="A44" s="55">
        <v>25</v>
      </c>
      <c r="B44" s="56" t="s">
        <v>47</v>
      </c>
      <c r="C44" s="57">
        <f t="shared" si="10"/>
      </c>
      <c r="D44" s="58">
        <f t="shared" si="10"/>
      </c>
      <c r="E44" s="59">
        <f t="shared" si="10"/>
      </c>
      <c r="F44" s="60">
        <f t="shared" si="10"/>
      </c>
      <c r="G44" s="58">
        <f t="shared" si="10"/>
      </c>
      <c r="H44" s="58">
        <f t="shared" si="10"/>
      </c>
      <c r="I44" s="58">
        <f t="shared" si="10"/>
      </c>
      <c r="J44" s="59">
        <f t="shared" si="10"/>
      </c>
    </row>
    <row r="45" spans="1:10" ht="54.75" customHeight="1" thickBot="1" thickTop="1">
      <c r="A45" s="55">
        <v>26</v>
      </c>
      <c r="B45" s="56" t="s">
        <v>380</v>
      </c>
      <c r="C45" s="57">
        <f t="shared" si="10"/>
      </c>
      <c r="D45" s="58">
        <f t="shared" si="10"/>
      </c>
      <c r="E45" s="59">
        <f t="shared" si="10"/>
      </c>
      <c r="F45" s="60">
        <f t="shared" si="10"/>
      </c>
      <c r="G45" s="58">
        <f t="shared" si="10"/>
      </c>
      <c r="H45" s="58">
        <f t="shared" si="10"/>
      </c>
      <c r="I45" s="58">
        <f t="shared" si="10"/>
      </c>
      <c r="J45" s="59">
        <f t="shared" si="10"/>
      </c>
    </row>
    <row r="46" spans="1:10" ht="54.75" customHeight="1" thickBot="1" thickTop="1">
      <c r="A46" s="55">
        <v>27</v>
      </c>
      <c r="B46" s="56" t="s">
        <v>381</v>
      </c>
      <c r="C46" s="57">
        <f t="shared" si="10"/>
      </c>
      <c r="D46" s="58">
        <f t="shared" si="10"/>
      </c>
      <c r="E46" s="59">
        <f t="shared" si="10"/>
      </c>
      <c r="F46" s="60">
        <f t="shared" si="10"/>
      </c>
      <c r="G46" s="58">
        <f t="shared" si="10"/>
      </c>
      <c r="H46" s="58">
        <f t="shared" si="10"/>
      </c>
      <c r="I46" s="58">
        <f t="shared" si="10"/>
      </c>
      <c r="J46" s="59">
        <f t="shared" si="10"/>
      </c>
    </row>
    <row r="47" spans="1:10" ht="54.75" customHeight="1" thickBot="1" thickTop="1">
      <c r="A47" s="55">
        <v>28</v>
      </c>
      <c r="B47" s="56" t="s">
        <v>382</v>
      </c>
      <c r="C47" s="57">
        <f t="shared" si="10"/>
      </c>
      <c r="D47" s="58">
        <f t="shared" si="10"/>
      </c>
      <c r="E47" s="59">
        <f t="shared" si="10"/>
      </c>
      <c r="F47" s="60">
        <f t="shared" si="10"/>
      </c>
      <c r="G47" s="58">
        <f t="shared" si="10"/>
      </c>
      <c r="H47" s="58">
        <f t="shared" si="10"/>
      </c>
      <c r="I47" s="58">
        <f t="shared" si="10"/>
      </c>
      <c r="J47" s="59">
        <f t="shared" si="10"/>
      </c>
    </row>
    <row r="48" spans="1:10" s="63" customFormat="1" ht="54.75" customHeight="1" thickBot="1" thickTop="1">
      <c r="A48" s="412" t="s">
        <v>247</v>
      </c>
      <c r="B48" s="413"/>
      <c r="C48" s="413"/>
      <c r="D48" s="413"/>
      <c r="E48" s="413"/>
      <c r="F48" s="413"/>
      <c r="G48" s="413"/>
      <c r="H48" s="413"/>
      <c r="I48" s="413"/>
      <c r="J48" s="414"/>
    </row>
    <row r="49" spans="1:10" ht="54.75" customHeight="1" thickBot="1" thickTop="1">
      <c r="A49" s="55">
        <v>29</v>
      </c>
      <c r="B49" s="56" t="s">
        <v>48</v>
      </c>
      <c r="C49" s="57">
        <f aca="true" t="shared" si="11" ref="C49:J49">IF(D143=1,"●","")</f>
      </c>
      <c r="D49" s="58">
        <f t="shared" si="11"/>
      </c>
      <c r="E49" s="59">
        <f t="shared" si="11"/>
      </c>
      <c r="F49" s="60">
        <f t="shared" si="11"/>
      </c>
      <c r="G49" s="58">
        <f t="shared" si="11"/>
      </c>
      <c r="H49" s="58">
        <f t="shared" si="11"/>
      </c>
      <c r="I49" s="58">
        <f t="shared" si="11"/>
      </c>
      <c r="J49" s="59">
        <f t="shared" si="11"/>
      </c>
    </row>
    <row r="50" spans="1:10" ht="54.75" customHeight="1" thickBot="1" thickTop="1">
      <c r="A50" s="55">
        <v>30</v>
      </c>
      <c r="B50" s="56" t="s">
        <v>49</v>
      </c>
      <c r="C50" s="57">
        <f aca="true" t="shared" si="12" ref="C50:J52">IF(D144=1,"●","")</f>
      </c>
      <c r="D50" s="58">
        <f t="shared" si="12"/>
      </c>
      <c r="E50" s="59">
        <f t="shared" si="12"/>
      </c>
      <c r="F50" s="60">
        <f t="shared" si="12"/>
      </c>
      <c r="G50" s="58">
        <f t="shared" si="12"/>
      </c>
      <c r="H50" s="58">
        <f t="shared" si="12"/>
      </c>
      <c r="I50" s="58">
        <f t="shared" si="12"/>
      </c>
      <c r="J50" s="59">
        <f t="shared" si="12"/>
      </c>
    </row>
    <row r="51" spans="1:10" ht="54.75" customHeight="1" thickBot="1" thickTop="1">
      <c r="A51" s="55">
        <v>31</v>
      </c>
      <c r="B51" s="56" t="s">
        <v>50</v>
      </c>
      <c r="C51" s="57">
        <f t="shared" si="12"/>
      </c>
      <c r="D51" s="58">
        <f t="shared" si="12"/>
      </c>
      <c r="E51" s="59">
        <f t="shared" si="12"/>
      </c>
      <c r="F51" s="60">
        <f t="shared" si="12"/>
      </c>
      <c r="G51" s="58">
        <f t="shared" si="12"/>
      </c>
      <c r="H51" s="58">
        <f t="shared" si="12"/>
      </c>
      <c r="I51" s="58">
        <f t="shared" si="12"/>
      </c>
      <c r="J51" s="59">
        <f t="shared" si="12"/>
      </c>
    </row>
    <row r="52" spans="1:10" ht="54.75" customHeight="1" thickBot="1" thickTop="1">
      <c r="A52" s="55">
        <v>32</v>
      </c>
      <c r="B52" s="56" t="s">
        <v>51</v>
      </c>
      <c r="C52" s="57">
        <f t="shared" si="12"/>
      </c>
      <c r="D52" s="58">
        <f t="shared" si="12"/>
      </c>
      <c r="E52" s="59">
        <f t="shared" si="12"/>
      </c>
      <c r="F52" s="60">
        <f t="shared" si="12"/>
      </c>
      <c r="G52" s="58">
        <f t="shared" si="12"/>
      </c>
      <c r="H52" s="58">
        <f t="shared" si="12"/>
      </c>
      <c r="I52" s="58">
        <f t="shared" si="12"/>
      </c>
      <c r="J52" s="59">
        <f t="shared" si="12"/>
      </c>
    </row>
    <row r="53" spans="1:10" s="63" customFormat="1" ht="54.75" customHeight="1" thickBot="1" thickTop="1">
      <c r="A53" s="412" t="s">
        <v>384</v>
      </c>
      <c r="B53" s="413"/>
      <c r="C53" s="413"/>
      <c r="D53" s="413"/>
      <c r="E53" s="413"/>
      <c r="F53" s="413"/>
      <c r="G53" s="413"/>
      <c r="H53" s="413"/>
      <c r="I53" s="413"/>
      <c r="J53" s="414"/>
    </row>
    <row r="54" spans="1:10" ht="54.75" customHeight="1" thickBot="1" thickTop="1">
      <c r="A54" s="55">
        <v>33</v>
      </c>
      <c r="B54" s="56" t="s">
        <v>52</v>
      </c>
      <c r="C54" s="57">
        <f aca="true" t="shared" si="13" ref="C54:J54">IF(D147=1,"●","")</f>
      </c>
      <c r="D54" s="58">
        <f t="shared" si="13"/>
      </c>
      <c r="E54" s="59">
        <f t="shared" si="13"/>
      </c>
      <c r="F54" s="60">
        <f t="shared" si="13"/>
      </c>
      <c r="G54" s="58">
        <f t="shared" si="13"/>
      </c>
      <c r="H54" s="58">
        <f t="shared" si="13"/>
      </c>
      <c r="I54" s="58">
        <f t="shared" si="13"/>
      </c>
      <c r="J54" s="59">
        <f t="shared" si="13"/>
      </c>
    </row>
    <row r="55" spans="1:10" ht="54.75" customHeight="1" thickBot="1" thickTop="1">
      <c r="A55" s="55">
        <v>34</v>
      </c>
      <c r="B55" s="56" t="s">
        <v>385</v>
      </c>
      <c r="C55" s="57">
        <f aca="true" t="shared" si="14" ref="C55:J60">IF(D148=1,"●","")</f>
      </c>
      <c r="D55" s="58">
        <f t="shared" si="14"/>
      </c>
      <c r="E55" s="59">
        <f t="shared" si="14"/>
      </c>
      <c r="F55" s="60">
        <f t="shared" si="14"/>
      </c>
      <c r="G55" s="58">
        <f t="shared" si="14"/>
      </c>
      <c r="H55" s="58">
        <f t="shared" si="14"/>
      </c>
      <c r="I55" s="58">
        <f t="shared" si="14"/>
      </c>
      <c r="J55" s="59">
        <f t="shared" si="14"/>
      </c>
    </row>
    <row r="56" spans="1:10" ht="54.75" customHeight="1" thickBot="1" thickTop="1">
      <c r="A56" s="55">
        <v>35</v>
      </c>
      <c r="B56" s="56" t="s">
        <v>386</v>
      </c>
      <c r="C56" s="57">
        <f t="shared" si="14"/>
      </c>
      <c r="D56" s="58">
        <f t="shared" si="14"/>
      </c>
      <c r="E56" s="59">
        <f t="shared" si="14"/>
      </c>
      <c r="F56" s="60">
        <f t="shared" si="14"/>
      </c>
      <c r="G56" s="58">
        <f t="shared" si="14"/>
      </c>
      <c r="H56" s="58">
        <f t="shared" si="14"/>
      </c>
      <c r="I56" s="58">
        <f t="shared" si="14"/>
      </c>
      <c r="J56" s="59">
        <f t="shared" si="14"/>
      </c>
    </row>
    <row r="57" spans="1:10" ht="54.75" customHeight="1" thickBot="1" thickTop="1">
      <c r="A57" s="55">
        <v>36</v>
      </c>
      <c r="B57" s="56" t="s">
        <v>387</v>
      </c>
      <c r="C57" s="57">
        <f t="shared" si="14"/>
      </c>
      <c r="D57" s="58">
        <f t="shared" si="14"/>
      </c>
      <c r="E57" s="59">
        <f t="shared" si="14"/>
      </c>
      <c r="F57" s="60">
        <f t="shared" si="14"/>
      </c>
      <c r="G57" s="58">
        <f t="shared" si="14"/>
      </c>
      <c r="H57" s="58">
        <f t="shared" si="14"/>
      </c>
      <c r="I57" s="58">
        <f t="shared" si="14"/>
      </c>
      <c r="J57" s="59">
        <f t="shared" si="14"/>
      </c>
    </row>
    <row r="58" spans="1:10" ht="54.75" customHeight="1" thickBot="1" thickTop="1">
      <c r="A58" s="55">
        <v>37</v>
      </c>
      <c r="B58" s="56" t="s">
        <v>388</v>
      </c>
      <c r="C58" s="57">
        <f t="shared" si="14"/>
      </c>
      <c r="D58" s="58">
        <f t="shared" si="14"/>
      </c>
      <c r="E58" s="59">
        <f t="shared" si="14"/>
      </c>
      <c r="F58" s="60">
        <f t="shared" si="14"/>
      </c>
      <c r="G58" s="58">
        <f t="shared" si="14"/>
      </c>
      <c r="H58" s="58">
        <f t="shared" si="14"/>
      </c>
      <c r="I58" s="58">
        <f t="shared" si="14"/>
      </c>
      <c r="J58" s="59">
        <f t="shared" si="14"/>
      </c>
    </row>
    <row r="59" spans="1:10" ht="54.75" customHeight="1" thickBot="1" thickTop="1">
      <c r="A59" s="55">
        <v>38</v>
      </c>
      <c r="B59" s="56" t="s">
        <v>389</v>
      </c>
      <c r="C59" s="57">
        <f t="shared" si="14"/>
      </c>
      <c r="D59" s="58">
        <f t="shared" si="14"/>
      </c>
      <c r="E59" s="59">
        <f t="shared" si="14"/>
      </c>
      <c r="F59" s="60">
        <f t="shared" si="14"/>
      </c>
      <c r="G59" s="58">
        <f t="shared" si="14"/>
      </c>
      <c r="H59" s="58">
        <f t="shared" si="14"/>
      </c>
      <c r="I59" s="58">
        <f t="shared" si="14"/>
      </c>
      <c r="J59" s="59">
        <f t="shared" si="14"/>
      </c>
    </row>
    <row r="60" spans="1:10" ht="54.75" customHeight="1" thickBot="1" thickTop="1">
      <c r="A60" s="55">
        <v>39</v>
      </c>
      <c r="B60" s="56" t="s">
        <v>390</v>
      </c>
      <c r="C60" s="57">
        <f t="shared" si="14"/>
      </c>
      <c r="D60" s="58">
        <f t="shared" si="14"/>
      </c>
      <c r="E60" s="59">
        <f t="shared" si="14"/>
      </c>
      <c r="F60" s="60">
        <f t="shared" si="14"/>
      </c>
      <c r="G60" s="58">
        <f t="shared" si="14"/>
      </c>
      <c r="H60" s="58">
        <f t="shared" si="14"/>
      </c>
      <c r="I60" s="58">
        <f t="shared" si="14"/>
      </c>
      <c r="J60" s="59">
        <f t="shared" si="14"/>
      </c>
    </row>
    <row r="61" spans="1:10" s="63" customFormat="1" ht="54.75" customHeight="1" thickBot="1" thickTop="1">
      <c r="A61" s="412" t="s">
        <v>392</v>
      </c>
      <c r="B61" s="413"/>
      <c r="C61" s="413"/>
      <c r="D61" s="413"/>
      <c r="E61" s="413"/>
      <c r="F61" s="413"/>
      <c r="G61" s="413"/>
      <c r="H61" s="413"/>
      <c r="I61" s="413"/>
      <c r="J61" s="414"/>
    </row>
    <row r="62" spans="1:10" ht="54.75" customHeight="1" thickBot="1" thickTop="1">
      <c r="A62" s="55">
        <v>40</v>
      </c>
      <c r="B62" s="56" t="s">
        <v>576</v>
      </c>
      <c r="C62" s="57">
        <f aca="true" t="shared" si="15" ref="C62:J63">IF(D154=1,"●","")</f>
      </c>
      <c r="D62" s="58">
        <f t="shared" si="15"/>
      </c>
      <c r="E62" s="59">
        <f t="shared" si="15"/>
      </c>
      <c r="F62" s="60">
        <f t="shared" si="15"/>
      </c>
      <c r="G62" s="58">
        <f t="shared" si="15"/>
      </c>
      <c r="H62" s="58">
        <f t="shared" si="15"/>
      </c>
      <c r="I62" s="58">
        <f t="shared" si="15"/>
      </c>
      <c r="J62" s="59">
        <f t="shared" si="15"/>
      </c>
    </row>
    <row r="63" spans="1:10" ht="54.75" customHeight="1" thickBot="1" thickTop="1">
      <c r="A63" s="55">
        <v>41</v>
      </c>
      <c r="B63" s="56" t="s">
        <v>53</v>
      </c>
      <c r="C63" s="57">
        <f t="shared" si="15"/>
      </c>
      <c r="D63" s="58">
        <f t="shared" si="15"/>
      </c>
      <c r="E63" s="59">
        <f t="shared" si="15"/>
      </c>
      <c r="F63" s="60">
        <f t="shared" si="15"/>
      </c>
      <c r="G63" s="58">
        <f t="shared" si="15"/>
      </c>
      <c r="H63" s="58">
        <f t="shared" si="15"/>
      </c>
      <c r="I63" s="58">
        <f t="shared" si="15"/>
      </c>
      <c r="J63" s="59">
        <f t="shared" si="15"/>
      </c>
    </row>
    <row r="64" spans="1:10" s="63" customFormat="1" ht="54.75" customHeight="1" thickBot="1" thickTop="1">
      <c r="A64" s="412" t="s">
        <v>394</v>
      </c>
      <c r="B64" s="413"/>
      <c r="C64" s="413"/>
      <c r="D64" s="413"/>
      <c r="E64" s="413"/>
      <c r="F64" s="413"/>
      <c r="G64" s="413"/>
      <c r="H64" s="413"/>
      <c r="I64" s="413"/>
      <c r="J64" s="414"/>
    </row>
    <row r="65" spans="1:10" ht="54.75" customHeight="1" thickBot="1" thickTop="1">
      <c r="A65" s="55">
        <v>42</v>
      </c>
      <c r="B65" s="56" t="s">
        <v>396</v>
      </c>
      <c r="C65" s="57">
        <f aca="true" t="shared" si="16" ref="C65:J65">IF(D156=1,"●","")</f>
      </c>
      <c r="D65" s="58">
        <f t="shared" si="16"/>
      </c>
      <c r="E65" s="59">
        <f t="shared" si="16"/>
      </c>
      <c r="F65" s="60">
        <f t="shared" si="16"/>
      </c>
      <c r="G65" s="58">
        <f t="shared" si="16"/>
      </c>
      <c r="H65" s="58">
        <f t="shared" si="16"/>
      </c>
      <c r="I65" s="58">
        <f t="shared" si="16"/>
      </c>
      <c r="J65" s="59">
        <f t="shared" si="16"/>
      </c>
    </row>
    <row r="66" spans="1:10" s="63" customFormat="1" ht="54.75" customHeight="1" thickBot="1" thickTop="1">
      <c r="A66" s="412" t="s">
        <v>398</v>
      </c>
      <c r="B66" s="413"/>
      <c r="C66" s="413"/>
      <c r="D66" s="413"/>
      <c r="E66" s="413"/>
      <c r="F66" s="413"/>
      <c r="G66" s="413"/>
      <c r="H66" s="413"/>
      <c r="I66" s="413"/>
      <c r="J66" s="414"/>
    </row>
    <row r="67" spans="1:10" ht="54.75" customHeight="1" thickBot="1" thickTop="1">
      <c r="A67" s="55">
        <v>43</v>
      </c>
      <c r="B67" s="56" t="s">
        <v>400</v>
      </c>
      <c r="C67" s="57">
        <f aca="true" t="shared" si="17" ref="C67:J71">IF(D157=1,"●","")</f>
      </c>
      <c r="D67" s="58">
        <f t="shared" si="17"/>
      </c>
      <c r="E67" s="59">
        <f t="shared" si="17"/>
      </c>
      <c r="F67" s="60">
        <f t="shared" si="17"/>
      </c>
      <c r="G67" s="58">
        <f t="shared" si="17"/>
      </c>
      <c r="H67" s="58">
        <f t="shared" si="17"/>
      </c>
      <c r="I67" s="58">
        <f t="shared" si="17"/>
      </c>
      <c r="J67" s="59">
        <f t="shared" si="17"/>
      </c>
    </row>
    <row r="68" spans="1:10" ht="54.75" customHeight="1" thickBot="1" thickTop="1">
      <c r="A68" s="55">
        <v>44</v>
      </c>
      <c r="B68" s="56" t="s">
        <v>54</v>
      </c>
      <c r="C68" s="57">
        <f t="shared" si="17"/>
      </c>
      <c r="D68" s="58">
        <f t="shared" si="17"/>
      </c>
      <c r="E68" s="59">
        <f t="shared" si="17"/>
      </c>
      <c r="F68" s="60">
        <f t="shared" si="17"/>
      </c>
      <c r="G68" s="58">
        <f t="shared" si="17"/>
      </c>
      <c r="H68" s="58">
        <f t="shared" si="17"/>
      </c>
      <c r="I68" s="58">
        <f t="shared" si="17"/>
      </c>
      <c r="J68" s="59">
        <f t="shared" si="17"/>
      </c>
    </row>
    <row r="69" spans="1:10" ht="54.75" customHeight="1" thickBot="1" thickTop="1">
      <c r="A69" s="55">
        <v>45</v>
      </c>
      <c r="B69" s="56" t="s">
        <v>55</v>
      </c>
      <c r="C69" s="57">
        <f t="shared" si="17"/>
      </c>
      <c r="D69" s="58">
        <f t="shared" si="17"/>
      </c>
      <c r="E69" s="59">
        <f t="shared" si="17"/>
      </c>
      <c r="F69" s="60">
        <f t="shared" si="17"/>
      </c>
      <c r="G69" s="58">
        <f t="shared" si="17"/>
      </c>
      <c r="H69" s="58">
        <f t="shared" si="17"/>
      </c>
      <c r="I69" s="58">
        <f t="shared" si="17"/>
      </c>
      <c r="J69" s="59">
        <f t="shared" si="17"/>
      </c>
    </row>
    <row r="70" spans="1:10" ht="54.75" customHeight="1" thickBot="1" thickTop="1">
      <c r="A70" s="55">
        <v>46</v>
      </c>
      <c r="B70" s="56" t="s">
        <v>401</v>
      </c>
      <c r="C70" s="57">
        <f t="shared" si="17"/>
      </c>
      <c r="D70" s="58">
        <f t="shared" si="17"/>
      </c>
      <c r="E70" s="59">
        <f t="shared" si="17"/>
      </c>
      <c r="F70" s="60">
        <f t="shared" si="17"/>
      </c>
      <c r="G70" s="58">
        <f t="shared" si="17"/>
      </c>
      <c r="H70" s="58">
        <f t="shared" si="17"/>
      </c>
      <c r="I70" s="58">
        <f t="shared" si="17"/>
      </c>
      <c r="J70" s="59">
        <f t="shared" si="17"/>
      </c>
    </row>
    <row r="71" spans="1:10" ht="54.75" customHeight="1" thickBot="1" thickTop="1">
      <c r="A71" s="55">
        <v>47</v>
      </c>
      <c r="B71" s="56" t="s">
        <v>402</v>
      </c>
      <c r="C71" s="57">
        <f t="shared" si="17"/>
      </c>
      <c r="D71" s="58">
        <f t="shared" si="17"/>
      </c>
      <c r="E71" s="59">
        <f t="shared" si="17"/>
      </c>
      <c r="F71" s="60">
        <f t="shared" si="17"/>
      </c>
      <c r="G71" s="58">
        <f t="shared" si="17"/>
      </c>
      <c r="H71" s="58">
        <f t="shared" si="17"/>
      </c>
      <c r="I71" s="58">
        <f t="shared" si="17"/>
      </c>
      <c r="J71" s="59">
        <f t="shared" si="17"/>
      </c>
    </row>
    <row r="72" spans="1:10" s="63" customFormat="1" ht="54.75" customHeight="1" thickBot="1" thickTop="1">
      <c r="A72" s="412" t="s">
        <v>232</v>
      </c>
      <c r="B72" s="413"/>
      <c r="C72" s="413"/>
      <c r="D72" s="413"/>
      <c r="E72" s="413"/>
      <c r="F72" s="413"/>
      <c r="G72" s="413"/>
      <c r="H72" s="413"/>
      <c r="I72" s="413"/>
      <c r="J72" s="414"/>
    </row>
    <row r="73" spans="1:10" ht="54.75" customHeight="1" thickBot="1" thickTop="1">
      <c r="A73" s="55">
        <v>48</v>
      </c>
      <c r="B73" s="56" t="s">
        <v>404</v>
      </c>
      <c r="C73" s="57">
        <f aca="true" t="shared" si="18" ref="C73:J74">IF(D162=1,"●","")</f>
      </c>
      <c r="D73" s="58">
        <f t="shared" si="18"/>
      </c>
      <c r="E73" s="59">
        <f t="shared" si="18"/>
      </c>
      <c r="F73" s="60">
        <f t="shared" si="18"/>
      </c>
      <c r="G73" s="58">
        <f t="shared" si="18"/>
      </c>
      <c r="H73" s="58">
        <f t="shared" si="18"/>
      </c>
      <c r="I73" s="58">
        <f t="shared" si="18"/>
      </c>
      <c r="J73" s="59">
        <f t="shared" si="18"/>
      </c>
    </row>
    <row r="74" spans="1:10" ht="54.75" customHeight="1" thickBot="1" thickTop="1">
      <c r="A74" s="55">
        <v>49</v>
      </c>
      <c r="B74" s="56" t="s">
        <v>56</v>
      </c>
      <c r="C74" s="57">
        <f t="shared" si="18"/>
      </c>
      <c r="D74" s="58">
        <f t="shared" si="18"/>
      </c>
      <c r="E74" s="59">
        <f t="shared" si="18"/>
      </c>
      <c r="F74" s="60">
        <f t="shared" si="18"/>
      </c>
      <c r="G74" s="58">
        <f t="shared" si="18"/>
      </c>
      <c r="H74" s="58">
        <f t="shared" si="18"/>
      </c>
      <c r="I74" s="58">
        <f t="shared" si="18"/>
      </c>
      <c r="J74" s="59">
        <f t="shared" si="18"/>
      </c>
    </row>
    <row r="75" spans="1:10" s="63" customFormat="1" ht="54.75" customHeight="1" thickBot="1" thickTop="1">
      <c r="A75" s="412" t="s">
        <v>406</v>
      </c>
      <c r="B75" s="413"/>
      <c r="C75" s="413"/>
      <c r="D75" s="413"/>
      <c r="E75" s="413"/>
      <c r="F75" s="413"/>
      <c r="G75" s="413"/>
      <c r="H75" s="413"/>
      <c r="I75" s="413"/>
      <c r="J75" s="414"/>
    </row>
    <row r="76" spans="1:10" s="63" customFormat="1" ht="54.75" customHeight="1" thickBot="1" thickTop="1">
      <c r="A76" s="412" t="s">
        <v>408</v>
      </c>
      <c r="B76" s="413"/>
      <c r="C76" s="413"/>
      <c r="D76" s="413"/>
      <c r="E76" s="413"/>
      <c r="F76" s="413"/>
      <c r="G76" s="413"/>
      <c r="H76" s="413"/>
      <c r="I76" s="413"/>
      <c r="J76" s="414"/>
    </row>
    <row r="77" spans="1:10" ht="54.75" customHeight="1" thickBot="1" thickTop="1">
      <c r="A77" s="55">
        <v>50</v>
      </c>
      <c r="B77" s="56" t="s">
        <v>410</v>
      </c>
      <c r="C77" s="57">
        <f aca="true" t="shared" si="19" ref="C77:J79">IF(D164=1,"●","")</f>
      </c>
      <c r="D77" s="58">
        <f t="shared" si="19"/>
      </c>
      <c r="E77" s="59">
        <f t="shared" si="19"/>
      </c>
      <c r="F77" s="60">
        <f t="shared" si="19"/>
      </c>
      <c r="G77" s="58">
        <f t="shared" si="19"/>
      </c>
      <c r="H77" s="58">
        <f t="shared" si="19"/>
      </c>
      <c r="I77" s="58">
        <f t="shared" si="19"/>
      </c>
      <c r="J77" s="59">
        <f t="shared" si="19"/>
      </c>
    </row>
    <row r="78" spans="1:10" ht="54.75" customHeight="1" thickBot="1" thickTop="1">
      <c r="A78" s="55">
        <v>51</v>
      </c>
      <c r="B78" s="56" t="s">
        <v>411</v>
      </c>
      <c r="C78" s="57">
        <f t="shared" si="19"/>
      </c>
      <c r="D78" s="58">
        <f t="shared" si="19"/>
      </c>
      <c r="E78" s="59">
        <f t="shared" si="19"/>
      </c>
      <c r="F78" s="60">
        <f t="shared" si="19"/>
      </c>
      <c r="G78" s="58">
        <f t="shared" si="19"/>
      </c>
      <c r="H78" s="58">
        <f t="shared" si="19"/>
      </c>
      <c r="I78" s="58">
        <f t="shared" si="19"/>
      </c>
      <c r="J78" s="59">
        <f t="shared" si="19"/>
      </c>
    </row>
    <row r="79" spans="1:10" ht="54.75" customHeight="1" thickBot="1" thickTop="1">
      <c r="A79" s="55">
        <v>52</v>
      </c>
      <c r="B79" s="56" t="s">
        <v>413</v>
      </c>
      <c r="C79" s="57">
        <f t="shared" si="19"/>
      </c>
      <c r="D79" s="58">
        <f t="shared" si="19"/>
      </c>
      <c r="E79" s="59">
        <f t="shared" si="19"/>
      </c>
      <c r="F79" s="60">
        <f t="shared" si="19"/>
      </c>
      <c r="G79" s="58">
        <f t="shared" si="19"/>
      </c>
      <c r="H79" s="58">
        <f t="shared" si="19"/>
      </c>
      <c r="I79" s="58">
        <f t="shared" si="19"/>
      </c>
      <c r="J79" s="59">
        <f t="shared" si="19"/>
      </c>
    </row>
    <row r="80" spans="1:10" s="63" customFormat="1" ht="54.75" customHeight="1" thickBot="1" thickTop="1">
      <c r="A80" s="412" t="s">
        <v>415</v>
      </c>
      <c r="B80" s="413"/>
      <c r="C80" s="413"/>
      <c r="D80" s="413"/>
      <c r="E80" s="413"/>
      <c r="F80" s="413"/>
      <c r="G80" s="413"/>
      <c r="H80" s="413"/>
      <c r="I80" s="413"/>
      <c r="J80" s="414"/>
    </row>
    <row r="81" spans="1:10" ht="54.75" customHeight="1" thickBot="1" thickTop="1">
      <c r="A81" s="55">
        <v>53</v>
      </c>
      <c r="B81" s="56" t="s">
        <v>417</v>
      </c>
      <c r="C81" s="57">
        <f aca="true" t="shared" si="20" ref="C81:J83">IF(D167=1,"●","")</f>
      </c>
      <c r="D81" s="58">
        <f t="shared" si="20"/>
      </c>
      <c r="E81" s="59">
        <f t="shared" si="20"/>
      </c>
      <c r="F81" s="60">
        <f t="shared" si="20"/>
      </c>
      <c r="G81" s="58">
        <f t="shared" si="20"/>
      </c>
      <c r="H81" s="58">
        <f t="shared" si="20"/>
      </c>
      <c r="I81" s="58">
        <f t="shared" si="20"/>
      </c>
      <c r="J81" s="59">
        <f t="shared" si="20"/>
      </c>
    </row>
    <row r="82" spans="1:10" ht="54.75" customHeight="1" thickBot="1" thickTop="1">
      <c r="A82" s="55">
        <v>54</v>
      </c>
      <c r="B82" s="56" t="s">
        <v>418</v>
      </c>
      <c r="C82" s="57">
        <f t="shared" si="20"/>
      </c>
      <c r="D82" s="58">
        <f t="shared" si="20"/>
      </c>
      <c r="E82" s="59">
        <f t="shared" si="20"/>
      </c>
      <c r="F82" s="60">
        <f t="shared" si="20"/>
      </c>
      <c r="G82" s="58">
        <f t="shared" si="20"/>
      </c>
      <c r="H82" s="58">
        <f t="shared" si="20"/>
      </c>
      <c r="I82" s="58">
        <f t="shared" si="20"/>
      </c>
      <c r="J82" s="59">
        <f t="shared" si="20"/>
      </c>
    </row>
    <row r="83" spans="1:10" ht="54.75" customHeight="1" thickBot="1" thickTop="1">
      <c r="A83" s="55">
        <v>55</v>
      </c>
      <c r="B83" s="56" t="s">
        <v>419</v>
      </c>
      <c r="C83" s="57">
        <f t="shared" si="20"/>
      </c>
      <c r="D83" s="58">
        <f t="shared" si="20"/>
      </c>
      <c r="E83" s="59">
        <f t="shared" si="20"/>
      </c>
      <c r="F83" s="60">
        <f t="shared" si="20"/>
      </c>
      <c r="G83" s="58">
        <f t="shared" si="20"/>
      </c>
      <c r="H83" s="58">
        <f t="shared" si="20"/>
      </c>
      <c r="I83" s="58">
        <f t="shared" si="20"/>
      </c>
      <c r="J83" s="59">
        <f t="shared" si="20"/>
      </c>
    </row>
    <row r="84" spans="1:10" s="63" customFormat="1" ht="54.75" customHeight="1" thickBot="1" thickTop="1">
      <c r="A84" s="412" t="s">
        <v>421</v>
      </c>
      <c r="B84" s="413"/>
      <c r="C84" s="413"/>
      <c r="D84" s="413"/>
      <c r="E84" s="413"/>
      <c r="F84" s="413"/>
      <c r="G84" s="413"/>
      <c r="H84" s="413"/>
      <c r="I84" s="413"/>
      <c r="J84" s="414"/>
    </row>
    <row r="85" spans="1:10" ht="54.75" customHeight="1" thickBot="1" thickTop="1">
      <c r="A85" s="55">
        <v>56</v>
      </c>
      <c r="B85" s="56" t="s">
        <v>423</v>
      </c>
      <c r="C85" s="57">
        <f aca="true" t="shared" si="21" ref="C85:J85">IF(D170=1,"●","")</f>
      </c>
      <c r="D85" s="58">
        <f t="shared" si="21"/>
      </c>
      <c r="E85" s="59">
        <f t="shared" si="21"/>
      </c>
      <c r="F85" s="60">
        <f t="shared" si="21"/>
      </c>
      <c r="G85" s="58">
        <f t="shared" si="21"/>
      </c>
      <c r="H85" s="58">
        <f t="shared" si="21"/>
      </c>
      <c r="I85" s="58">
        <f t="shared" si="21"/>
      </c>
      <c r="J85" s="59">
        <f t="shared" si="21"/>
      </c>
    </row>
    <row r="86" spans="1:10" s="63" customFormat="1" ht="54.75" customHeight="1" thickBot="1" thickTop="1">
      <c r="A86" s="412" t="s">
        <v>221</v>
      </c>
      <c r="B86" s="413"/>
      <c r="C86" s="413"/>
      <c r="D86" s="413"/>
      <c r="E86" s="413"/>
      <c r="F86" s="413"/>
      <c r="G86" s="413"/>
      <c r="H86" s="413"/>
      <c r="I86" s="413"/>
      <c r="J86" s="414"/>
    </row>
    <row r="87" spans="1:10" ht="54.75" customHeight="1" thickBot="1" thickTop="1">
      <c r="A87" s="55">
        <v>57</v>
      </c>
      <c r="B87" s="56" t="s">
        <v>425</v>
      </c>
      <c r="C87" s="57">
        <f aca="true" t="shared" si="22" ref="C87:J87">IF(D171=1,"●","")</f>
      </c>
      <c r="D87" s="58">
        <f t="shared" si="22"/>
      </c>
      <c r="E87" s="59">
        <f t="shared" si="22"/>
      </c>
      <c r="F87" s="60">
        <f t="shared" si="22"/>
      </c>
      <c r="G87" s="58">
        <f t="shared" si="22"/>
      </c>
      <c r="H87" s="58">
        <f t="shared" si="22"/>
      </c>
      <c r="I87" s="58">
        <f t="shared" si="22"/>
      </c>
      <c r="J87" s="59">
        <f t="shared" si="22"/>
      </c>
    </row>
    <row r="88" spans="1:10" ht="54.75" customHeight="1" thickBot="1" thickTop="1">
      <c r="A88" s="415" t="s">
        <v>427</v>
      </c>
      <c r="B88" s="416"/>
      <c r="C88" s="416"/>
      <c r="D88" s="416"/>
      <c r="E88" s="416"/>
      <c r="F88" s="416"/>
      <c r="G88" s="416"/>
      <c r="H88" s="416"/>
      <c r="I88" s="416"/>
      <c r="J88" s="417"/>
    </row>
    <row r="89" spans="1:10" ht="54.75" customHeight="1" thickBot="1" thickTop="1">
      <c r="A89" s="55">
        <v>58</v>
      </c>
      <c r="B89" s="56" t="s">
        <v>429</v>
      </c>
      <c r="C89" s="57">
        <f aca="true" t="shared" si="23" ref="C89:J91">IF(D172=1,"●","")</f>
      </c>
      <c r="D89" s="58">
        <f t="shared" si="23"/>
      </c>
      <c r="E89" s="59">
        <f t="shared" si="23"/>
      </c>
      <c r="F89" s="60">
        <f t="shared" si="23"/>
      </c>
      <c r="G89" s="58">
        <f t="shared" si="23"/>
      </c>
      <c r="H89" s="58">
        <f t="shared" si="23"/>
      </c>
      <c r="I89" s="58">
        <f t="shared" si="23"/>
      </c>
      <c r="J89" s="59">
        <f t="shared" si="23"/>
      </c>
    </row>
    <row r="90" spans="1:10" ht="54.75" customHeight="1" thickBot="1" thickTop="1">
      <c r="A90" s="55">
        <v>59</v>
      </c>
      <c r="B90" s="56" t="s">
        <v>430</v>
      </c>
      <c r="C90" s="57">
        <f t="shared" si="23"/>
      </c>
      <c r="D90" s="58">
        <f t="shared" si="23"/>
      </c>
      <c r="E90" s="59">
        <f t="shared" si="23"/>
      </c>
      <c r="F90" s="60">
        <f t="shared" si="23"/>
      </c>
      <c r="G90" s="58">
        <f t="shared" si="23"/>
      </c>
      <c r="H90" s="58">
        <f t="shared" si="23"/>
      </c>
      <c r="I90" s="58">
        <f t="shared" si="23"/>
      </c>
      <c r="J90" s="59">
        <f t="shared" si="23"/>
      </c>
    </row>
    <row r="91" spans="1:10" ht="54.75" customHeight="1" thickBot="1" thickTop="1">
      <c r="A91" s="55">
        <v>60</v>
      </c>
      <c r="B91" s="56" t="s">
        <v>431</v>
      </c>
      <c r="C91" s="57">
        <f t="shared" si="23"/>
      </c>
      <c r="D91" s="58">
        <f t="shared" si="23"/>
      </c>
      <c r="E91" s="57">
        <f t="shared" si="23"/>
      </c>
      <c r="F91" s="60">
        <f t="shared" si="23"/>
      </c>
      <c r="G91" s="58">
        <f t="shared" si="23"/>
      </c>
      <c r="H91" s="58">
        <f t="shared" si="23"/>
      </c>
      <c r="I91" s="58">
        <f t="shared" si="23"/>
      </c>
      <c r="J91" s="59">
        <f t="shared" si="23"/>
      </c>
    </row>
    <row r="92" spans="1:10" ht="54.75" customHeight="1" thickBot="1" thickTop="1">
      <c r="A92" s="415" t="s">
        <v>433</v>
      </c>
      <c r="B92" s="416"/>
      <c r="C92" s="416"/>
      <c r="D92" s="416"/>
      <c r="E92" s="416"/>
      <c r="F92" s="416"/>
      <c r="G92" s="416"/>
      <c r="H92" s="416"/>
      <c r="I92" s="416"/>
      <c r="J92" s="417"/>
    </row>
    <row r="93" spans="1:10" ht="54.75" customHeight="1" thickBot="1" thickTop="1">
      <c r="A93" s="55">
        <v>61</v>
      </c>
      <c r="B93" s="56" t="s">
        <v>435</v>
      </c>
      <c r="C93" s="57">
        <f aca="true" t="shared" si="24" ref="C93:J93">IF(D175=1,"●","")</f>
      </c>
      <c r="D93" s="58">
        <f t="shared" si="24"/>
      </c>
      <c r="E93" s="57">
        <f t="shared" si="24"/>
      </c>
      <c r="F93" s="60">
        <f t="shared" si="24"/>
      </c>
      <c r="G93" s="58">
        <f t="shared" si="24"/>
      </c>
      <c r="H93" s="58">
        <f t="shared" si="24"/>
      </c>
      <c r="I93" s="58">
        <f t="shared" si="24"/>
      </c>
      <c r="J93" s="59">
        <f t="shared" si="24"/>
      </c>
    </row>
    <row r="94" spans="1:10" ht="54.75" customHeight="1" thickBot="1" thickTop="1">
      <c r="A94" s="415" t="s">
        <v>436</v>
      </c>
      <c r="B94" s="416"/>
      <c r="C94" s="416"/>
      <c r="D94" s="416"/>
      <c r="E94" s="416"/>
      <c r="F94" s="416"/>
      <c r="G94" s="416"/>
      <c r="H94" s="416"/>
      <c r="I94" s="416"/>
      <c r="J94" s="417"/>
    </row>
    <row r="95" spans="1:10" ht="54.75" customHeight="1" thickBot="1" thickTop="1">
      <c r="A95" s="415" t="s">
        <v>438</v>
      </c>
      <c r="B95" s="416"/>
      <c r="C95" s="416"/>
      <c r="D95" s="416"/>
      <c r="E95" s="416"/>
      <c r="F95" s="416"/>
      <c r="G95" s="416"/>
      <c r="H95" s="416"/>
      <c r="I95" s="416"/>
      <c r="J95" s="417"/>
    </row>
    <row r="96" spans="1:10" ht="54.75" customHeight="1" thickBot="1" thickTop="1">
      <c r="A96" s="55">
        <v>62</v>
      </c>
      <c r="B96" s="56" t="s">
        <v>439</v>
      </c>
      <c r="C96" s="57">
        <f aca="true" t="shared" si="25" ref="C96:J97">IF(D176=1,"●","")</f>
      </c>
      <c r="D96" s="58">
        <f t="shared" si="25"/>
      </c>
      <c r="E96" s="57">
        <f t="shared" si="25"/>
      </c>
      <c r="F96" s="60">
        <f t="shared" si="25"/>
      </c>
      <c r="G96" s="58">
        <f t="shared" si="25"/>
      </c>
      <c r="H96" s="58">
        <f t="shared" si="25"/>
      </c>
      <c r="I96" s="58">
        <f t="shared" si="25"/>
      </c>
      <c r="J96" s="59">
        <f t="shared" si="25"/>
      </c>
    </row>
    <row r="97" spans="1:10" ht="54.75" customHeight="1" thickBot="1" thickTop="1">
      <c r="A97" s="55">
        <v>63</v>
      </c>
      <c r="B97" s="56" t="s">
        <v>440</v>
      </c>
      <c r="C97" s="57">
        <f t="shared" si="25"/>
      </c>
      <c r="D97" s="58">
        <f t="shared" si="25"/>
      </c>
      <c r="E97" s="57">
        <f t="shared" si="25"/>
      </c>
      <c r="F97" s="60">
        <f t="shared" si="25"/>
      </c>
      <c r="G97" s="58">
        <f t="shared" si="25"/>
      </c>
      <c r="H97" s="58">
        <f t="shared" si="25"/>
      </c>
      <c r="I97" s="58">
        <f t="shared" si="25"/>
      </c>
      <c r="J97" s="59">
        <f t="shared" si="25"/>
      </c>
    </row>
    <row r="98" spans="1:10" ht="54.75" customHeight="1" thickBot="1" thickTop="1">
      <c r="A98" s="415" t="s">
        <v>442</v>
      </c>
      <c r="B98" s="416"/>
      <c r="C98" s="416"/>
      <c r="D98" s="416"/>
      <c r="E98" s="416"/>
      <c r="F98" s="416"/>
      <c r="G98" s="416"/>
      <c r="H98" s="416"/>
      <c r="I98" s="416"/>
      <c r="J98" s="417"/>
    </row>
    <row r="99" spans="1:10" ht="54.75" customHeight="1" thickBot="1" thickTop="1">
      <c r="A99" s="55">
        <v>64</v>
      </c>
      <c r="B99" s="56" t="s">
        <v>443</v>
      </c>
      <c r="C99" s="57">
        <f aca="true" t="shared" si="26" ref="C99:J99">IF(D178=1,"●","")</f>
      </c>
      <c r="D99" s="58">
        <f t="shared" si="26"/>
      </c>
      <c r="E99" s="57">
        <f t="shared" si="26"/>
      </c>
      <c r="F99" s="60">
        <f t="shared" si="26"/>
      </c>
      <c r="G99" s="58">
        <f t="shared" si="26"/>
      </c>
      <c r="H99" s="58">
        <f t="shared" si="26"/>
      </c>
      <c r="I99" s="58">
        <f t="shared" si="26"/>
      </c>
      <c r="J99" s="59">
        <f t="shared" si="26"/>
      </c>
    </row>
    <row r="100" spans="1:10" ht="54.75" customHeight="1" thickBot="1" thickTop="1">
      <c r="A100" s="415" t="s">
        <v>444</v>
      </c>
      <c r="B100" s="416"/>
      <c r="C100" s="416"/>
      <c r="D100" s="416"/>
      <c r="E100" s="416"/>
      <c r="F100" s="416"/>
      <c r="G100" s="416"/>
      <c r="H100" s="416"/>
      <c r="I100" s="416"/>
      <c r="J100" s="417"/>
    </row>
    <row r="101" spans="1:10" ht="54.75" customHeight="1" thickBot="1" thickTop="1">
      <c r="A101" s="55">
        <v>65</v>
      </c>
      <c r="B101" s="56" t="s">
        <v>57</v>
      </c>
      <c r="C101" s="57">
        <f aca="true" t="shared" si="27" ref="C101:J103">IF(D179=1,"●","")</f>
      </c>
      <c r="D101" s="58">
        <f t="shared" si="27"/>
      </c>
      <c r="E101" s="57">
        <f t="shared" si="27"/>
      </c>
      <c r="F101" s="60">
        <f t="shared" si="27"/>
      </c>
      <c r="G101" s="58">
        <f t="shared" si="27"/>
      </c>
      <c r="H101" s="58">
        <f t="shared" si="27"/>
      </c>
      <c r="I101" s="58">
        <f t="shared" si="27"/>
      </c>
      <c r="J101" s="59">
        <f t="shared" si="27"/>
      </c>
    </row>
    <row r="102" spans="1:10" ht="54.75" customHeight="1" thickBot="1" thickTop="1">
      <c r="A102" s="55">
        <v>66</v>
      </c>
      <c r="B102" s="56" t="s">
        <v>445</v>
      </c>
      <c r="C102" s="57">
        <f t="shared" si="27"/>
      </c>
      <c r="D102" s="58">
        <f t="shared" si="27"/>
      </c>
      <c r="E102" s="57">
        <f t="shared" si="27"/>
      </c>
      <c r="F102" s="60">
        <f t="shared" si="27"/>
      </c>
      <c r="G102" s="58">
        <f t="shared" si="27"/>
      </c>
      <c r="H102" s="58">
        <f t="shared" si="27"/>
      </c>
      <c r="I102" s="58">
        <f t="shared" si="27"/>
      </c>
      <c r="J102" s="59">
        <f t="shared" si="27"/>
      </c>
    </row>
    <row r="103" spans="1:10" ht="54.75" customHeight="1" thickBot="1" thickTop="1">
      <c r="A103" s="55">
        <v>67</v>
      </c>
      <c r="B103" s="56" t="s">
        <v>446</v>
      </c>
      <c r="C103" s="57">
        <f t="shared" si="27"/>
      </c>
      <c r="D103" s="58">
        <f t="shared" si="27"/>
      </c>
      <c r="E103" s="57">
        <f t="shared" si="27"/>
      </c>
      <c r="F103" s="60">
        <f t="shared" si="27"/>
      </c>
      <c r="G103" s="58">
        <f t="shared" si="27"/>
      </c>
      <c r="H103" s="58">
        <f t="shared" si="27"/>
      </c>
      <c r="I103" s="58">
        <f t="shared" si="27"/>
      </c>
      <c r="J103" s="59">
        <f t="shared" si="27"/>
      </c>
    </row>
    <row r="104" spans="1:10" ht="54.75" customHeight="1" thickBot="1" thickTop="1">
      <c r="A104" s="415" t="s">
        <v>447</v>
      </c>
      <c r="B104" s="416"/>
      <c r="C104" s="416"/>
      <c r="D104" s="416"/>
      <c r="E104" s="416"/>
      <c r="F104" s="416"/>
      <c r="G104" s="416"/>
      <c r="H104" s="416"/>
      <c r="I104" s="416"/>
      <c r="J104" s="417"/>
    </row>
    <row r="105" spans="1:10" ht="54.75" customHeight="1" thickBot="1" thickTop="1">
      <c r="A105" s="415" t="s">
        <v>449</v>
      </c>
      <c r="B105" s="416"/>
      <c r="C105" s="416"/>
      <c r="D105" s="416"/>
      <c r="E105" s="416"/>
      <c r="F105" s="416"/>
      <c r="G105" s="416"/>
      <c r="H105" s="416"/>
      <c r="I105" s="416"/>
      <c r="J105" s="417"/>
    </row>
    <row r="106" spans="1:10" ht="54.75" customHeight="1" thickBot="1" thickTop="1">
      <c r="A106" s="55">
        <v>68</v>
      </c>
      <c r="B106" s="56" t="s">
        <v>451</v>
      </c>
      <c r="C106" s="57">
        <f aca="true" t="shared" si="28" ref="C106:J108">IF(D182=1,"●","")</f>
      </c>
      <c r="D106" s="58">
        <f t="shared" si="28"/>
      </c>
      <c r="E106" s="57">
        <f t="shared" si="28"/>
      </c>
      <c r="F106" s="60">
        <f t="shared" si="28"/>
      </c>
      <c r="G106" s="58">
        <f t="shared" si="28"/>
      </c>
      <c r="H106" s="58">
        <f t="shared" si="28"/>
      </c>
      <c r="I106" s="58">
        <f t="shared" si="28"/>
      </c>
      <c r="J106" s="59">
        <f t="shared" si="28"/>
      </c>
    </row>
    <row r="107" spans="1:10" ht="54.75" customHeight="1" thickBot="1" thickTop="1">
      <c r="A107" s="55">
        <v>69</v>
      </c>
      <c r="B107" s="56" t="s">
        <v>58</v>
      </c>
      <c r="C107" s="57">
        <f t="shared" si="28"/>
      </c>
      <c r="D107" s="58">
        <f t="shared" si="28"/>
      </c>
      <c r="E107" s="57">
        <f t="shared" si="28"/>
      </c>
      <c r="F107" s="60">
        <f t="shared" si="28"/>
      </c>
      <c r="G107" s="58">
        <f t="shared" si="28"/>
      </c>
      <c r="H107" s="58">
        <f t="shared" si="28"/>
      </c>
      <c r="I107" s="58">
        <f t="shared" si="28"/>
      </c>
      <c r="J107" s="59">
        <f t="shared" si="28"/>
      </c>
    </row>
    <row r="108" spans="1:10" ht="54.75" customHeight="1" thickBot="1" thickTop="1">
      <c r="A108" s="55">
        <v>70</v>
      </c>
      <c r="B108" s="56" t="s">
        <v>452</v>
      </c>
      <c r="C108" s="57">
        <f t="shared" si="28"/>
      </c>
      <c r="D108" s="58">
        <f t="shared" si="28"/>
      </c>
      <c r="E108" s="57">
        <f t="shared" si="28"/>
      </c>
      <c r="F108" s="60">
        <f t="shared" si="28"/>
      </c>
      <c r="G108" s="58">
        <f t="shared" si="28"/>
      </c>
      <c r="H108" s="58">
        <f t="shared" si="28"/>
      </c>
      <c r="I108" s="58">
        <f t="shared" si="28"/>
      </c>
      <c r="J108" s="59">
        <f t="shared" si="28"/>
      </c>
    </row>
    <row r="109" spans="1:10" ht="54.75" customHeight="1" thickBot="1" thickTop="1">
      <c r="A109" s="415" t="s">
        <v>453</v>
      </c>
      <c r="B109" s="416"/>
      <c r="C109" s="416"/>
      <c r="D109" s="416"/>
      <c r="E109" s="416"/>
      <c r="F109" s="416"/>
      <c r="G109" s="416"/>
      <c r="H109" s="416"/>
      <c r="I109" s="416"/>
      <c r="J109" s="417"/>
    </row>
    <row r="110" spans="1:10" ht="54.75" customHeight="1" thickBot="1" thickTop="1">
      <c r="A110" s="55">
        <v>71</v>
      </c>
      <c r="B110" s="56" t="s">
        <v>455</v>
      </c>
      <c r="C110" s="57">
        <f aca="true" t="shared" si="29" ref="C110:J110">IF(D185=1,"●","")</f>
      </c>
      <c r="D110" s="58">
        <f t="shared" si="29"/>
      </c>
      <c r="E110" s="57">
        <f t="shared" si="29"/>
      </c>
      <c r="F110" s="60">
        <f t="shared" si="29"/>
      </c>
      <c r="G110" s="58">
        <f t="shared" si="29"/>
      </c>
      <c r="H110" s="58">
        <f t="shared" si="29"/>
      </c>
      <c r="I110" s="58">
        <f t="shared" si="29"/>
      </c>
      <c r="J110" s="59">
        <f t="shared" si="29"/>
      </c>
    </row>
    <row r="111" spans="1:10" ht="54.75" customHeight="1" thickBot="1" thickTop="1">
      <c r="A111" s="55">
        <v>72</v>
      </c>
      <c r="B111" s="56" t="s">
        <v>59</v>
      </c>
      <c r="C111" s="57">
        <f aca="true" t="shared" si="30" ref="C111:J112">IF(D186=1,"●","")</f>
      </c>
      <c r="D111" s="58">
        <f t="shared" si="30"/>
      </c>
      <c r="E111" s="57">
        <f t="shared" si="30"/>
      </c>
      <c r="F111" s="60">
        <f t="shared" si="30"/>
      </c>
      <c r="G111" s="58">
        <f t="shared" si="30"/>
      </c>
      <c r="H111" s="58">
        <f t="shared" si="30"/>
      </c>
      <c r="I111" s="58">
        <f t="shared" si="30"/>
      </c>
      <c r="J111" s="58">
        <f t="shared" si="30"/>
      </c>
    </row>
    <row r="112" spans="1:10" ht="54.75" customHeight="1" thickBot="1" thickTop="1">
      <c r="A112" s="55">
        <v>73</v>
      </c>
      <c r="B112" s="56" t="s">
        <v>456</v>
      </c>
      <c r="C112" s="57">
        <f t="shared" si="30"/>
      </c>
      <c r="D112" s="58">
        <f t="shared" si="30"/>
      </c>
      <c r="E112" s="57">
        <f t="shared" si="30"/>
      </c>
      <c r="F112" s="60">
        <f t="shared" si="30"/>
      </c>
      <c r="G112" s="58">
        <f t="shared" si="30"/>
      </c>
      <c r="H112" s="58">
        <f t="shared" si="30"/>
      </c>
      <c r="I112" s="58">
        <f t="shared" si="30"/>
      </c>
      <c r="J112" s="59">
        <f>IF(K187=1,"●","")</f>
      </c>
    </row>
    <row r="113" spans="1:10" ht="54.75" customHeight="1" hidden="1" thickTop="1">
      <c r="A113" s="64"/>
      <c r="B113" s="65"/>
      <c r="C113" s="66"/>
      <c r="D113" s="67"/>
      <c r="E113" s="67"/>
      <c r="F113" s="67"/>
      <c r="G113" s="67"/>
      <c r="H113" s="67"/>
      <c r="I113" s="67"/>
      <c r="J113" s="67"/>
    </row>
    <row r="114" spans="1:11" s="49" customFormat="1" ht="66.75" customHeight="1" hidden="1">
      <c r="A114" s="68"/>
      <c r="B114" s="68"/>
      <c r="D114" s="69" t="s">
        <v>470</v>
      </c>
      <c r="E114" s="69" t="s">
        <v>471</v>
      </c>
      <c r="F114" s="70" t="s">
        <v>472</v>
      </c>
      <c r="G114" s="71" t="s">
        <v>473</v>
      </c>
      <c r="H114" s="69" t="s">
        <v>474</v>
      </c>
      <c r="I114" s="69" t="s">
        <v>475</v>
      </c>
      <c r="J114" s="69" t="s">
        <v>476</v>
      </c>
      <c r="K114" s="69" t="s">
        <v>477</v>
      </c>
    </row>
    <row r="115" spans="1:11" s="75" customFormat="1" ht="30" customHeight="1" hidden="1">
      <c r="A115" s="72"/>
      <c r="B115" s="72"/>
      <c r="C115" s="73">
        <v>1</v>
      </c>
      <c r="D115" s="74">
        <f>COUNTIF('隠しシート（記入不要）'!$A$3:$B$3,1)</f>
        <v>0</v>
      </c>
      <c r="E115" s="74">
        <f>COUNTIF('隠しシート（記入不要）'!$A$3:$B$3,2)</f>
        <v>0</v>
      </c>
      <c r="F115" s="74">
        <f>COUNTIF('隠しシート（記入不要）'!$A$3:$B$3,3)</f>
        <v>0</v>
      </c>
      <c r="G115" s="74">
        <f>COUNTIF('隠しシート（記入不要）'!$A$4:$B$4,1)</f>
        <v>0</v>
      </c>
      <c r="H115" s="74">
        <f>COUNTIF('隠しシート（記入不要）'!$A$4:$B$4,2)</f>
        <v>0</v>
      </c>
      <c r="I115" s="74">
        <f>COUNTIF('隠しシート（記入不要）'!$A$4:$B$4,3)</f>
        <v>0</v>
      </c>
      <c r="J115" s="74">
        <f>COUNTIF('隠しシート（記入不要）'!$A$4:$B$4,4)</f>
        <v>0</v>
      </c>
      <c r="K115" s="74">
        <f>COUNTIF('隠しシート（記入不要）'!$A$4:$B$4,5)</f>
        <v>0</v>
      </c>
    </row>
    <row r="116" spans="1:11" s="75" customFormat="1" ht="30" customHeight="1" hidden="1">
      <c r="A116" s="72"/>
      <c r="B116" s="72"/>
      <c r="C116" s="73">
        <v>2</v>
      </c>
      <c r="D116" s="74">
        <f>COUNTIF('隠しシート（記入不要）'!$C$3:$D$3,1)</f>
        <v>0</v>
      </c>
      <c r="E116" s="74">
        <f>COUNTIF('隠しシート（記入不要）'!$C$3:$D$3,2)</f>
        <v>0</v>
      </c>
      <c r="F116" s="74">
        <f>COUNTIF('隠しシート（記入不要）'!$C$3:$D$3,3)</f>
        <v>0</v>
      </c>
      <c r="G116" s="74">
        <f>COUNTIF('隠しシート（記入不要）'!$C$4:$D$4,1)</f>
        <v>0</v>
      </c>
      <c r="H116" s="74">
        <f>COUNTIF('隠しシート（記入不要）'!$C$4:$D$4,2)</f>
        <v>0</v>
      </c>
      <c r="I116" s="74">
        <f>COUNTIF('隠しシート（記入不要）'!$C$4:$D$4,3)</f>
        <v>0</v>
      </c>
      <c r="J116" s="74">
        <f>COUNTIF('隠しシート（記入不要）'!$C$4:$D$4,4)</f>
        <v>0</v>
      </c>
      <c r="K116" s="74">
        <f>COUNTIF('隠しシート（記入不要）'!$C$4:$D$4,5)</f>
        <v>0</v>
      </c>
    </row>
    <row r="117" spans="1:11" s="75" customFormat="1" ht="30" customHeight="1" hidden="1">
      <c r="A117" s="72"/>
      <c r="B117" s="72"/>
      <c r="C117" s="73">
        <v>3</v>
      </c>
      <c r="D117" s="74">
        <f>COUNTIF('隠しシート（記入不要）'!$E$3:$F$3,1)</f>
        <v>0</v>
      </c>
      <c r="E117" s="74">
        <f>COUNTIF('隠しシート（記入不要）'!$E$3:$F$3,2)</f>
        <v>0</v>
      </c>
      <c r="F117" s="74">
        <f>COUNTIF('隠しシート（記入不要）'!$E$3:$F$3,3)</f>
        <v>0</v>
      </c>
      <c r="G117" s="74">
        <f>COUNTIF('隠しシート（記入不要）'!$E$4:$F$4,1)</f>
        <v>0</v>
      </c>
      <c r="H117" s="74">
        <f>COUNTIF('隠しシート（記入不要）'!$E$4:$F$4,2)</f>
        <v>0</v>
      </c>
      <c r="I117" s="74">
        <f>COUNTIF('隠しシート（記入不要）'!$E$4:$F$4,3)</f>
        <v>0</v>
      </c>
      <c r="J117" s="74">
        <f>COUNTIF('隠しシート（記入不要）'!$E$4:$F$4,4)</f>
        <v>0</v>
      </c>
      <c r="K117" s="74">
        <f>COUNTIF('隠しシート（記入不要）'!$E$4:$F$4,5)</f>
        <v>0</v>
      </c>
    </row>
    <row r="118" spans="1:11" s="75" customFormat="1" ht="30" customHeight="1" hidden="1">
      <c r="A118" s="72"/>
      <c r="B118" s="72"/>
      <c r="C118" s="73">
        <v>4</v>
      </c>
      <c r="D118" s="74">
        <f>COUNTIF('隠しシート（記入不要）'!$G$3:$H$3,1)</f>
        <v>0</v>
      </c>
      <c r="E118" s="74">
        <f>COUNTIF('隠しシート（記入不要）'!$G$3:$H$3,2)</f>
        <v>0</v>
      </c>
      <c r="F118" s="74">
        <f>COUNTIF('隠しシート（記入不要）'!$G$3:$H$3,3)</f>
        <v>0</v>
      </c>
      <c r="G118" s="74">
        <f>COUNTIF('隠しシート（記入不要）'!$G$4:$H$4,1)</f>
        <v>0</v>
      </c>
      <c r="H118" s="74">
        <f>COUNTIF('隠しシート（記入不要）'!$G$4:$H$4,2)</f>
        <v>0</v>
      </c>
      <c r="I118" s="74">
        <f>COUNTIF('隠しシート（記入不要）'!$G$4:$H$4,3)</f>
        <v>0</v>
      </c>
      <c r="J118" s="74">
        <f>COUNTIF('隠しシート（記入不要）'!$G$4:$H$4,4)</f>
        <v>0</v>
      </c>
      <c r="K118" s="74">
        <f>COUNTIF('隠しシート（記入不要）'!$G$4:$H$4,5)</f>
        <v>0</v>
      </c>
    </row>
    <row r="119" spans="1:11" s="75" customFormat="1" ht="30" customHeight="1" hidden="1">
      <c r="A119" s="72"/>
      <c r="B119" s="72"/>
      <c r="C119" s="73">
        <v>5</v>
      </c>
      <c r="D119" s="74">
        <f>COUNTIF('隠しシート（記入不要）'!$I$3:$J$3,1)</f>
        <v>0</v>
      </c>
      <c r="E119" s="74">
        <f>COUNTIF('隠しシート（記入不要）'!$I$3:$J$3,2)</f>
        <v>0</v>
      </c>
      <c r="F119" s="74">
        <f>COUNTIF('隠しシート（記入不要）'!$I$3:$J$3,3)</f>
        <v>0</v>
      </c>
      <c r="G119" s="74">
        <f>COUNTIF('隠しシート（記入不要）'!$I$4:$J$4,1)</f>
        <v>0</v>
      </c>
      <c r="H119" s="74">
        <f>COUNTIF('隠しシート（記入不要）'!$I$4:$J$4,2)</f>
        <v>0</v>
      </c>
      <c r="I119" s="74">
        <f>COUNTIF('隠しシート（記入不要）'!$I$4:$J$4,3)</f>
        <v>0</v>
      </c>
      <c r="J119" s="74">
        <f>COUNTIF('隠しシート（記入不要）'!$I$4:$J$4,4)</f>
        <v>0</v>
      </c>
      <c r="K119" s="74">
        <f>COUNTIF('隠しシート（記入不要）'!$I$4:$J$4,5)</f>
        <v>0</v>
      </c>
    </row>
    <row r="120" spans="1:11" s="75" customFormat="1" ht="30" customHeight="1" hidden="1">
      <c r="A120" s="72"/>
      <c r="B120" s="72"/>
      <c r="C120" s="73">
        <v>6</v>
      </c>
      <c r="D120" s="74">
        <f>COUNTIF('隠しシート（記入不要）'!$K$3:$L$3,1)</f>
        <v>0</v>
      </c>
      <c r="E120" s="74">
        <f>COUNTIF('隠しシート（記入不要）'!$K$3:$L$3,2)</f>
        <v>0</v>
      </c>
      <c r="F120" s="74">
        <f>COUNTIF('隠しシート（記入不要）'!$K$3:$L$3,3)</f>
        <v>0</v>
      </c>
      <c r="G120" s="74">
        <f>COUNTIF('隠しシート（記入不要）'!$K$4:$L$4,1)</f>
        <v>0</v>
      </c>
      <c r="H120" s="74">
        <f>COUNTIF('隠しシート（記入不要）'!$K$4:$L$4,2)</f>
        <v>0</v>
      </c>
      <c r="I120" s="74">
        <f>COUNTIF('隠しシート（記入不要）'!$K$4:$L$4,3)</f>
        <v>0</v>
      </c>
      <c r="J120" s="74">
        <f>COUNTIF('隠しシート（記入不要）'!$K$4:$L$4,4)</f>
        <v>0</v>
      </c>
      <c r="K120" s="74">
        <f>COUNTIF('隠しシート（記入不要）'!$K$4:$L$4,5)</f>
        <v>0</v>
      </c>
    </row>
    <row r="121" spans="1:11" s="75" customFormat="1" ht="30" customHeight="1" hidden="1">
      <c r="A121" s="72"/>
      <c r="B121" s="72"/>
      <c r="C121" s="73">
        <v>7</v>
      </c>
      <c r="D121" s="74">
        <f>COUNTIF('隠しシート（記入不要）'!$M$3:$N$3,1)</f>
        <v>0</v>
      </c>
      <c r="E121" s="74">
        <f>COUNTIF('隠しシート（記入不要）'!$M$3:$N$3,2)</f>
        <v>0</v>
      </c>
      <c r="F121" s="74">
        <f>COUNTIF('隠しシート（記入不要）'!$M$3:$N$3,3)</f>
        <v>0</v>
      </c>
      <c r="G121" s="74">
        <f>COUNTIF('隠しシート（記入不要）'!$M$4:$N$4,1)</f>
        <v>0</v>
      </c>
      <c r="H121" s="74">
        <f>COUNTIF('隠しシート（記入不要）'!$M$4:$N$4,2)</f>
        <v>0</v>
      </c>
      <c r="I121" s="74">
        <f>COUNTIF('隠しシート（記入不要）'!$M$4:$N$4,3)</f>
        <v>0</v>
      </c>
      <c r="J121" s="74">
        <f>COUNTIF('隠しシート（記入不要）'!$M$4:$N$4,4)</f>
        <v>0</v>
      </c>
      <c r="K121" s="74">
        <f>COUNTIF('隠しシート（記入不要）'!$M$4:$N$4,5)</f>
        <v>0</v>
      </c>
    </row>
    <row r="122" spans="1:11" s="75" customFormat="1" ht="30" customHeight="1" hidden="1">
      <c r="A122" s="72"/>
      <c r="B122" s="72"/>
      <c r="C122" s="73">
        <v>8</v>
      </c>
      <c r="D122" s="74">
        <f>COUNTIF('隠しシート（記入不要）'!$O$3:$P$3,1)</f>
        <v>0</v>
      </c>
      <c r="E122" s="74">
        <f>COUNTIF('隠しシート（記入不要）'!$O$3:$P$3,2)</f>
        <v>0</v>
      </c>
      <c r="F122" s="74">
        <f>COUNTIF('隠しシート（記入不要）'!$O$3:$P$3,3)</f>
        <v>0</v>
      </c>
      <c r="G122" s="74">
        <f>COUNTIF('隠しシート（記入不要）'!$O$4:$P$4,1)</f>
        <v>0</v>
      </c>
      <c r="H122" s="74">
        <f>COUNTIF('隠しシート（記入不要）'!$O$4:$P$4,2)</f>
        <v>0</v>
      </c>
      <c r="I122" s="74">
        <f>COUNTIF('隠しシート（記入不要）'!$O$4:$P$4,3)</f>
        <v>0</v>
      </c>
      <c r="J122" s="74">
        <f>COUNTIF('隠しシート（記入不要）'!$O$4:$P$4,4)</f>
        <v>0</v>
      </c>
      <c r="K122" s="74">
        <f>COUNTIF('隠しシート（記入不要）'!$O$4:$P$4,5)</f>
        <v>0</v>
      </c>
    </row>
    <row r="123" spans="1:11" s="75" customFormat="1" ht="30" customHeight="1" hidden="1">
      <c r="A123" s="72"/>
      <c r="B123" s="72"/>
      <c r="C123" s="73">
        <v>9</v>
      </c>
      <c r="D123" s="74">
        <f>COUNTIF('隠しシート（記入不要）'!$Q$3:$R$3,1)</f>
        <v>0</v>
      </c>
      <c r="E123" s="74">
        <f>COUNTIF('隠しシート（記入不要）'!$Q$3:$R$3,2)</f>
        <v>0</v>
      </c>
      <c r="F123" s="74">
        <f>COUNTIF('隠しシート（記入不要）'!$Q$3:$R$3,3)</f>
        <v>0</v>
      </c>
      <c r="G123" s="74">
        <f>COUNTIF('隠しシート（記入不要）'!$Q$4:$R$4,1)</f>
        <v>0</v>
      </c>
      <c r="H123" s="74">
        <f>COUNTIF('隠しシート（記入不要）'!$Q$4:$R$4,2)</f>
        <v>0</v>
      </c>
      <c r="I123" s="74">
        <f>COUNTIF('隠しシート（記入不要）'!$Q$4:$R$4,3)</f>
        <v>0</v>
      </c>
      <c r="J123" s="74">
        <f>COUNTIF('隠しシート（記入不要）'!$Q$4:$R$4,4)</f>
        <v>0</v>
      </c>
      <c r="K123" s="74">
        <f>COUNTIF('隠しシート（記入不要）'!$Q$4:$R$4,5)</f>
        <v>0</v>
      </c>
    </row>
    <row r="124" spans="1:11" s="75" customFormat="1" ht="30" customHeight="1" hidden="1">
      <c r="A124" s="72"/>
      <c r="B124" s="72"/>
      <c r="C124" s="73">
        <v>10</v>
      </c>
      <c r="D124" s="74">
        <f>COUNTIF('隠しシート（記入不要）'!$S$3:$T$3,1)</f>
        <v>0</v>
      </c>
      <c r="E124" s="74">
        <f>COUNTIF('隠しシート（記入不要）'!$S$3:$T$3,2)</f>
        <v>0</v>
      </c>
      <c r="F124" s="74">
        <f>COUNTIF('隠しシート（記入不要）'!$S$3:$T$3,3)</f>
        <v>0</v>
      </c>
      <c r="G124" s="74">
        <f>COUNTIF('隠しシート（記入不要）'!$S$4:$T$4,1)</f>
        <v>0</v>
      </c>
      <c r="H124" s="74">
        <f>COUNTIF('隠しシート（記入不要）'!$S$4:$T$4,2)</f>
        <v>0</v>
      </c>
      <c r="I124" s="74">
        <f>COUNTIF('隠しシート（記入不要）'!$S$4:$T$4,3)</f>
        <v>0</v>
      </c>
      <c r="J124" s="74">
        <f>COUNTIF('隠しシート（記入不要）'!$S$4:$T$4,4)</f>
        <v>0</v>
      </c>
      <c r="K124" s="74">
        <f>COUNTIF('隠しシート（記入不要）'!$S$4:$T$4,5)</f>
        <v>0</v>
      </c>
    </row>
    <row r="125" spans="1:11" s="75" customFormat="1" ht="30" customHeight="1" hidden="1">
      <c r="A125" s="72"/>
      <c r="B125" s="72"/>
      <c r="C125" s="73">
        <v>11</v>
      </c>
      <c r="D125" s="74">
        <f>COUNTIF('隠しシート（記入不要）'!$U$3:$V$3,1)</f>
        <v>0</v>
      </c>
      <c r="E125" s="74">
        <f>COUNTIF('隠しシート（記入不要）'!$U$3:$V$3,2)</f>
        <v>0</v>
      </c>
      <c r="F125" s="74">
        <f>COUNTIF('隠しシート（記入不要）'!$U$3:$V$3,3)</f>
        <v>0</v>
      </c>
      <c r="G125" s="74">
        <f>COUNTIF('隠しシート（記入不要）'!$U$4:$V$4,1)</f>
        <v>0</v>
      </c>
      <c r="H125" s="74">
        <f>COUNTIF('隠しシート（記入不要）'!$U$4:$V$4,2)</f>
        <v>0</v>
      </c>
      <c r="I125" s="74">
        <f>COUNTIF('隠しシート（記入不要）'!$U$4:$V$4,3)</f>
        <v>0</v>
      </c>
      <c r="J125" s="74">
        <f>COUNTIF('隠しシート（記入不要）'!$U$4:$V$4,4)</f>
        <v>0</v>
      </c>
      <c r="K125" s="74">
        <f>COUNTIF('隠しシート（記入不要）'!$U$4:$V$4,5)</f>
        <v>0</v>
      </c>
    </row>
    <row r="126" spans="1:11" s="75" customFormat="1" ht="30" customHeight="1" hidden="1">
      <c r="A126" s="72"/>
      <c r="B126" s="72"/>
      <c r="C126" s="73">
        <v>12</v>
      </c>
      <c r="D126" s="74">
        <f>COUNTIF('隠しシート（記入不要）'!$W$3:$X$3,1)</f>
        <v>0</v>
      </c>
      <c r="E126" s="74">
        <f>COUNTIF('隠しシート（記入不要）'!$W$3:$X$3,2)</f>
        <v>0</v>
      </c>
      <c r="F126" s="74">
        <f>COUNTIF('隠しシート（記入不要）'!$W$3:$X$3,3)</f>
        <v>0</v>
      </c>
      <c r="G126" s="74">
        <f>COUNTIF('隠しシート（記入不要）'!$W$4:$X$4,1)</f>
        <v>0</v>
      </c>
      <c r="H126" s="74">
        <f>COUNTIF('隠しシート（記入不要）'!$W$4:$X$4,2)</f>
        <v>0</v>
      </c>
      <c r="I126" s="74">
        <f>COUNTIF('隠しシート（記入不要）'!$W$4:$X$4,3)</f>
        <v>0</v>
      </c>
      <c r="J126" s="74">
        <f>COUNTIF('隠しシート（記入不要）'!$W$4:$X$4,4)</f>
        <v>0</v>
      </c>
      <c r="K126" s="74">
        <f>COUNTIF('隠しシート（記入不要）'!$W$4:$X$4,5)</f>
        <v>0</v>
      </c>
    </row>
    <row r="127" spans="1:11" s="75" customFormat="1" ht="30" customHeight="1" hidden="1">
      <c r="A127" s="72"/>
      <c r="B127" s="72"/>
      <c r="C127" s="73">
        <v>13</v>
      </c>
      <c r="D127" s="74">
        <f>COUNTIF('隠しシート（記入不要）'!$Y$3:$Z$3,1)</f>
        <v>0</v>
      </c>
      <c r="E127" s="74">
        <f>COUNTIF('隠しシート（記入不要）'!$Y$3:$Z$3,2)</f>
        <v>0</v>
      </c>
      <c r="F127" s="74">
        <f>COUNTIF('隠しシート（記入不要）'!$Y$3:$Z$3,3)</f>
        <v>0</v>
      </c>
      <c r="G127" s="74">
        <f>COUNTIF('隠しシート（記入不要）'!$Y$4:$Z$4,1)</f>
        <v>0</v>
      </c>
      <c r="H127" s="74">
        <f>COUNTIF('隠しシート（記入不要）'!$Y$4:$Z$4,2)</f>
        <v>0</v>
      </c>
      <c r="I127" s="74">
        <f>COUNTIF('隠しシート（記入不要）'!$Y$4:$Z$4,3)</f>
        <v>0</v>
      </c>
      <c r="J127" s="74">
        <f>COUNTIF('隠しシート（記入不要）'!$Y$4:$Z$4,4)</f>
        <v>0</v>
      </c>
      <c r="K127" s="74">
        <f>COUNTIF('隠しシート（記入不要）'!$Y$4:$Z$4,5)</f>
        <v>0</v>
      </c>
    </row>
    <row r="128" spans="1:11" s="75" customFormat="1" ht="30" customHeight="1" hidden="1">
      <c r="A128" s="72"/>
      <c r="B128" s="72"/>
      <c r="C128" s="73">
        <v>14</v>
      </c>
      <c r="D128" s="74">
        <f>COUNTIF('隠しシート（記入不要）'!$AA$3:$AB$3,1)</f>
        <v>0</v>
      </c>
      <c r="E128" s="74">
        <f>COUNTIF('隠しシート（記入不要）'!$AA$3:$AB$3,2)</f>
        <v>0</v>
      </c>
      <c r="F128" s="74">
        <f>COUNTIF('隠しシート（記入不要）'!$AA$3:$AB$3,3)</f>
        <v>0</v>
      </c>
      <c r="G128" s="74">
        <f>COUNTIF('隠しシート（記入不要）'!$AA$4:$AB$4,1)</f>
        <v>0</v>
      </c>
      <c r="H128" s="74">
        <f>COUNTIF('隠しシート（記入不要）'!$AA$4:$AB$4,2)</f>
        <v>0</v>
      </c>
      <c r="I128" s="74">
        <f>COUNTIF('隠しシート（記入不要）'!$AA$4:$AB$4,3)</f>
        <v>0</v>
      </c>
      <c r="J128" s="74">
        <f>COUNTIF('隠しシート（記入不要）'!$AA$4:$AB$4,4)</f>
        <v>0</v>
      </c>
      <c r="K128" s="74">
        <f>COUNTIF('隠しシート（記入不要）'!$AA$4:$AB$4,5)</f>
        <v>0</v>
      </c>
    </row>
    <row r="129" spans="1:11" s="75" customFormat="1" ht="30" customHeight="1" hidden="1">
      <c r="A129" s="72"/>
      <c r="B129" s="72"/>
      <c r="C129" s="73">
        <v>15</v>
      </c>
      <c r="D129" s="74">
        <f>COUNTIF('隠しシート（記入不要）'!$AC$3:$AD$3,1)</f>
        <v>0</v>
      </c>
      <c r="E129" s="74">
        <f>COUNTIF('隠しシート（記入不要）'!$AC$3:$AD$3,2)</f>
        <v>0</v>
      </c>
      <c r="F129" s="74">
        <f>COUNTIF('隠しシート（記入不要）'!$AC$3:$AD$3,3)</f>
        <v>0</v>
      </c>
      <c r="G129" s="74">
        <f>COUNTIF('隠しシート（記入不要）'!$AC$4:$AD$4,1)</f>
        <v>0</v>
      </c>
      <c r="H129" s="74">
        <f>COUNTIF('隠しシート（記入不要）'!$AC$4:$AD$4,2)</f>
        <v>0</v>
      </c>
      <c r="I129" s="74">
        <f>COUNTIF('隠しシート（記入不要）'!$AC$4:$AD$4,3)</f>
        <v>0</v>
      </c>
      <c r="J129" s="74">
        <f>COUNTIF('隠しシート（記入不要）'!$AC$4:$AD$4,4)</f>
        <v>0</v>
      </c>
      <c r="K129" s="74">
        <f>COUNTIF('隠しシート（記入不要）'!$AC$4:$AD$4,5)</f>
        <v>0</v>
      </c>
    </row>
    <row r="130" spans="1:11" s="75" customFormat="1" ht="30" customHeight="1" hidden="1">
      <c r="A130" s="72"/>
      <c r="B130" s="72"/>
      <c r="C130" s="73">
        <v>16</v>
      </c>
      <c r="D130" s="74">
        <f>COUNTIF('隠しシート（記入不要）'!$AE$3:$AF$3,1)</f>
        <v>0</v>
      </c>
      <c r="E130" s="74">
        <f>COUNTIF('隠しシート（記入不要）'!$AE$3:$AF$3,2)</f>
        <v>0</v>
      </c>
      <c r="F130" s="74">
        <f>COUNTIF('隠しシート（記入不要）'!$AE$3:$AF$3,3)</f>
        <v>0</v>
      </c>
      <c r="G130" s="74">
        <f>COUNTIF('隠しシート（記入不要）'!$AE$4:$AF$4,1)</f>
        <v>0</v>
      </c>
      <c r="H130" s="74">
        <f>COUNTIF('隠しシート（記入不要）'!$AE$4:$AF$4,2)</f>
        <v>0</v>
      </c>
      <c r="I130" s="74">
        <f>COUNTIF('隠しシート（記入不要）'!$AE$4:$AF$4,3)</f>
        <v>0</v>
      </c>
      <c r="J130" s="74">
        <f>COUNTIF('隠しシート（記入不要）'!$AE$4:$AF$4,4)</f>
        <v>0</v>
      </c>
      <c r="K130" s="74">
        <f>COUNTIF('隠しシート（記入不要）'!$AE$4:$AF$4,5)</f>
        <v>0</v>
      </c>
    </row>
    <row r="131" spans="1:11" s="75" customFormat="1" ht="30" customHeight="1" hidden="1">
      <c r="A131" s="72"/>
      <c r="B131" s="72"/>
      <c r="C131" s="73">
        <v>17</v>
      </c>
      <c r="D131" s="74">
        <f>COUNTIF('隠しシート（記入不要）'!$AG$3:$AH$3,1)</f>
        <v>0</v>
      </c>
      <c r="E131" s="74">
        <f>COUNTIF('隠しシート（記入不要）'!$AG$3:$AH$3,2)</f>
        <v>0</v>
      </c>
      <c r="F131" s="74">
        <f>COUNTIF('隠しシート（記入不要）'!$AG$3:$AH$3,3)</f>
        <v>0</v>
      </c>
      <c r="G131" s="74">
        <f>COUNTIF('隠しシート（記入不要）'!$AG$4:$AH$4,1)</f>
        <v>0</v>
      </c>
      <c r="H131" s="74">
        <f>COUNTIF('隠しシート（記入不要）'!$AG$4:$AH$4,2)</f>
        <v>0</v>
      </c>
      <c r="I131" s="74">
        <f>COUNTIF('隠しシート（記入不要）'!$AG$4:$AH$4,3)</f>
        <v>0</v>
      </c>
      <c r="J131" s="74">
        <f>COUNTIF('隠しシート（記入不要）'!$AG$4:$AH$4,4)</f>
        <v>0</v>
      </c>
      <c r="K131" s="74">
        <f>COUNTIF('隠しシート（記入不要）'!$AG$4:$AH$4,5)</f>
        <v>0</v>
      </c>
    </row>
    <row r="132" spans="1:11" s="75" customFormat="1" ht="30" customHeight="1" hidden="1">
      <c r="A132" s="72"/>
      <c r="B132" s="72"/>
      <c r="C132" s="73">
        <v>18</v>
      </c>
      <c r="D132" s="74">
        <f>COUNTIF('隠しシート（記入不要）'!$AI$3:$AJ$3,1)</f>
        <v>0</v>
      </c>
      <c r="E132" s="74">
        <f>COUNTIF('隠しシート（記入不要）'!$AI$3:$AJ$3,2)</f>
        <v>0</v>
      </c>
      <c r="F132" s="74">
        <f>COUNTIF('隠しシート（記入不要）'!$AI$3:$AJ$3,3)</f>
        <v>0</v>
      </c>
      <c r="G132" s="74">
        <f>COUNTIF('隠しシート（記入不要）'!$AI$4:$AJ$4,1)</f>
        <v>0</v>
      </c>
      <c r="H132" s="74">
        <f>COUNTIF('隠しシート（記入不要）'!$AI$4:$AJ$4,2)</f>
        <v>0</v>
      </c>
      <c r="I132" s="74">
        <f>COUNTIF('隠しシート（記入不要）'!$AI$4:$AJ$4,3)</f>
        <v>0</v>
      </c>
      <c r="J132" s="74">
        <f>COUNTIF('隠しシート（記入不要）'!$AI$4:$AJ$4,4)</f>
        <v>0</v>
      </c>
      <c r="K132" s="74">
        <f>COUNTIF('隠しシート（記入不要）'!$AI$4:$AJ$4,5)</f>
        <v>0</v>
      </c>
    </row>
    <row r="133" spans="1:11" s="75" customFormat="1" ht="30" customHeight="1" hidden="1">
      <c r="A133" s="72"/>
      <c r="B133" s="72"/>
      <c r="C133" s="73">
        <v>19</v>
      </c>
      <c r="D133" s="74">
        <f>COUNTIF('隠しシート（記入不要）'!$AK$3:$AL$3,1)</f>
        <v>0</v>
      </c>
      <c r="E133" s="74">
        <f>COUNTIF('隠しシート（記入不要）'!$AK$3:$AL$3,2)</f>
        <v>0</v>
      </c>
      <c r="F133" s="74">
        <f>COUNTIF('隠しシート（記入不要）'!$AK$3:$AL$3,3)</f>
        <v>0</v>
      </c>
      <c r="G133" s="74">
        <f>COUNTIF('隠しシート（記入不要）'!$AK$4:$AL$4,1)</f>
        <v>0</v>
      </c>
      <c r="H133" s="74">
        <f>COUNTIF('隠しシート（記入不要）'!$AK$4:$AL$4,2)</f>
        <v>0</v>
      </c>
      <c r="I133" s="74">
        <f>COUNTIF('隠しシート（記入不要）'!$AK$4:$AL$4,3)</f>
        <v>0</v>
      </c>
      <c r="J133" s="74">
        <f>COUNTIF('隠しシート（記入不要）'!$AK$4:$AL$4,4)</f>
        <v>0</v>
      </c>
      <c r="K133" s="74">
        <f>COUNTIF('隠しシート（記入不要）'!$AK$4:$AL$4,5)</f>
        <v>0</v>
      </c>
    </row>
    <row r="134" spans="1:11" s="75" customFormat="1" ht="30" customHeight="1" hidden="1">
      <c r="A134" s="72"/>
      <c r="B134" s="72"/>
      <c r="C134" s="73">
        <v>20</v>
      </c>
      <c r="D134" s="74">
        <f>COUNTIF('隠しシート（記入不要）'!$AM$3:$AN$3,1)</f>
        <v>0</v>
      </c>
      <c r="E134" s="74">
        <f>COUNTIF('隠しシート（記入不要）'!$AM$3:$AN$3,2)</f>
        <v>0</v>
      </c>
      <c r="F134" s="74">
        <f>COUNTIF('隠しシート（記入不要）'!$AM$3:$AN$3,3)</f>
        <v>0</v>
      </c>
      <c r="G134" s="74">
        <f>COUNTIF('隠しシート（記入不要）'!$AM$4:$AN$4,1)</f>
        <v>0</v>
      </c>
      <c r="H134" s="74">
        <f>COUNTIF('隠しシート（記入不要）'!$AM$4:$AN$4,2)</f>
        <v>0</v>
      </c>
      <c r="I134" s="74">
        <f>COUNTIF('隠しシート（記入不要）'!$AM$4:$AN$4,3)</f>
        <v>0</v>
      </c>
      <c r="J134" s="74">
        <f>COUNTIF('隠しシート（記入不要）'!$AM$4:$AN$4,4)</f>
        <v>0</v>
      </c>
      <c r="K134" s="74">
        <f>COUNTIF('隠しシート（記入不要）'!$AM$4:$AN$4,5)</f>
        <v>0</v>
      </c>
    </row>
    <row r="135" spans="1:11" s="75" customFormat="1" ht="30" customHeight="1" hidden="1">
      <c r="A135" s="72"/>
      <c r="B135" s="72"/>
      <c r="C135" s="73">
        <v>21</v>
      </c>
      <c r="D135" s="74">
        <f>COUNTIF('隠しシート（記入不要）'!$AO$3:$AP$3,1)</f>
        <v>0</v>
      </c>
      <c r="E135" s="74">
        <f>COUNTIF('隠しシート（記入不要）'!$AO$3:$AP$3,2)</f>
        <v>0</v>
      </c>
      <c r="F135" s="74">
        <f>COUNTIF('隠しシート（記入不要）'!$AO$3:$AP$3,3)</f>
        <v>0</v>
      </c>
      <c r="G135" s="74">
        <f>COUNTIF('隠しシート（記入不要）'!$AO$4:$AP$4,1)</f>
        <v>0</v>
      </c>
      <c r="H135" s="74">
        <f>COUNTIF('隠しシート（記入不要）'!$AO$4:$AP$4,2)</f>
        <v>0</v>
      </c>
      <c r="I135" s="74">
        <f>COUNTIF('隠しシート（記入不要）'!$AO$4:$AP$4,3)</f>
        <v>0</v>
      </c>
      <c r="J135" s="74">
        <f>COUNTIF('隠しシート（記入不要）'!$AO$4:$AP$4,4)</f>
        <v>0</v>
      </c>
      <c r="K135" s="74">
        <f>COUNTIF('隠しシート（記入不要）'!$AO$4:$AP$4,5)</f>
        <v>0</v>
      </c>
    </row>
    <row r="136" spans="1:11" s="75" customFormat="1" ht="30" customHeight="1" hidden="1">
      <c r="A136" s="72"/>
      <c r="B136" s="72"/>
      <c r="C136" s="73">
        <v>22</v>
      </c>
      <c r="D136" s="74">
        <f>COUNTIF('隠しシート（記入不要）'!$AQ$3:$AR$3,1)</f>
        <v>0</v>
      </c>
      <c r="E136" s="74">
        <f>COUNTIF('隠しシート（記入不要）'!$AQ$3:$AR$3,2)</f>
        <v>0</v>
      </c>
      <c r="F136" s="74">
        <f>COUNTIF('隠しシート（記入不要）'!$AQ$3:$AR$3,3)</f>
        <v>0</v>
      </c>
      <c r="G136" s="74">
        <f>COUNTIF('隠しシート（記入不要）'!$AQ$4:$AR$4,1)</f>
        <v>0</v>
      </c>
      <c r="H136" s="74">
        <f>COUNTIF('隠しシート（記入不要）'!$AQ$4:$AR$4,2)</f>
        <v>0</v>
      </c>
      <c r="I136" s="74">
        <f>COUNTIF('隠しシート（記入不要）'!$AQ$4:$AR$4,3)</f>
        <v>0</v>
      </c>
      <c r="J136" s="74">
        <f>COUNTIF('隠しシート（記入不要）'!$AQ$4:$AR$4,4)</f>
        <v>0</v>
      </c>
      <c r="K136" s="74">
        <f>COUNTIF('隠しシート（記入不要）'!$AQ$4:$AR$4,5)</f>
        <v>0</v>
      </c>
    </row>
    <row r="137" spans="1:11" s="75" customFormat="1" ht="30" customHeight="1" hidden="1">
      <c r="A137" s="72"/>
      <c r="B137" s="72"/>
      <c r="C137" s="73">
        <v>23</v>
      </c>
      <c r="D137" s="74">
        <f>COUNTIF('隠しシート（記入不要）'!$AS$3:$AT$3,1)</f>
        <v>0</v>
      </c>
      <c r="E137" s="74">
        <f>COUNTIF('隠しシート（記入不要）'!$AS$3:$AT$3,2)</f>
        <v>0</v>
      </c>
      <c r="F137" s="74">
        <f>COUNTIF('隠しシート（記入不要）'!$AS$3:$AT$3,3)</f>
        <v>0</v>
      </c>
      <c r="G137" s="74">
        <f>COUNTIF('隠しシート（記入不要）'!$AS$4:$AT$4,1)</f>
        <v>0</v>
      </c>
      <c r="H137" s="74">
        <f>COUNTIF('隠しシート（記入不要）'!$AS$4:$AT$4,2)</f>
        <v>0</v>
      </c>
      <c r="I137" s="74">
        <f>COUNTIF('隠しシート（記入不要）'!$AS$4:$AT$4,3)</f>
        <v>0</v>
      </c>
      <c r="J137" s="74">
        <f>COUNTIF('隠しシート（記入不要）'!$AS$4:$AT$4,4)</f>
        <v>0</v>
      </c>
      <c r="K137" s="74">
        <f>COUNTIF('隠しシート（記入不要）'!$AS$4:$AT$4,5)</f>
        <v>0</v>
      </c>
    </row>
    <row r="138" spans="1:11" s="75" customFormat="1" ht="30" customHeight="1" hidden="1">
      <c r="A138" s="72"/>
      <c r="B138" s="72"/>
      <c r="C138" s="73">
        <v>24</v>
      </c>
      <c r="D138" s="74">
        <f>COUNTIF('隠しシート（記入不要）'!$AU$3:$AV$3,1)</f>
        <v>0</v>
      </c>
      <c r="E138" s="74">
        <f>COUNTIF('隠しシート（記入不要）'!$AU$3:$AV$3,2)</f>
        <v>0</v>
      </c>
      <c r="F138" s="74">
        <f>COUNTIF('隠しシート（記入不要）'!$AU$3:$AV$3,3)</f>
        <v>0</v>
      </c>
      <c r="G138" s="74">
        <f>COUNTIF('隠しシート（記入不要）'!$AU$4:$AV$4,1)</f>
        <v>0</v>
      </c>
      <c r="H138" s="74">
        <f>COUNTIF('隠しシート（記入不要）'!$AU$4:$AV$4,2)</f>
        <v>0</v>
      </c>
      <c r="I138" s="74">
        <f>COUNTIF('隠しシート（記入不要）'!$AU$4:$AV$4,3)</f>
        <v>0</v>
      </c>
      <c r="J138" s="74">
        <f>COUNTIF('隠しシート（記入不要）'!$AU$4:$AV$4,4)</f>
        <v>0</v>
      </c>
      <c r="K138" s="74">
        <f>COUNTIF('隠しシート（記入不要）'!$AU$4:$AV$4,5)</f>
        <v>0</v>
      </c>
    </row>
    <row r="139" spans="1:11" s="75" customFormat="1" ht="30" customHeight="1" hidden="1">
      <c r="A139" s="72"/>
      <c r="B139" s="72"/>
      <c r="C139" s="73">
        <v>25</v>
      </c>
      <c r="D139" s="74">
        <f>COUNTIF('隠しシート（記入不要）'!$AW$3:$AX$3,1)</f>
        <v>0</v>
      </c>
      <c r="E139" s="74">
        <f>COUNTIF('隠しシート（記入不要）'!$AW$3:$AX$3,2)</f>
        <v>0</v>
      </c>
      <c r="F139" s="74">
        <f>COUNTIF('隠しシート（記入不要）'!$AW$3:$AX$3,3)</f>
        <v>0</v>
      </c>
      <c r="G139" s="74">
        <f>COUNTIF('隠しシート（記入不要）'!$AW$4:$AX$4,1)</f>
        <v>0</v>
      </c>
      <c r="H139" s="74">
        <f>COUNTIF('隠しシート（記入不要）'!$AW$4:$AX$4,2)</f>
        <v>0</v>
      </c>
      <c r="I139" s="74">
        <f>COUNTIF('隠しシート（記入不要）'!$AW$4:$AX$4,3)</f>
        <v>0</v>
      </c>
      <c r="J139" s="74">
        <f>COUNTIF('隠しシート（記入不要）'!$AW$4:$AX$4,4)</f>
        <v>0</v>
      </c>
      <c r="K139" s="74">
        <f>COUNTIF('隠しシート（記入不要）'!$AW$4:$AX$4,5)</f>
        <v>0</v>
      </c>
    </row>
    <row r="140" spans="1:11" s="75" customFormat="1" ht="30" customHeight="1" hidden="1">
      <c r="A140" s="72"/>
      <c r="B140" s="72"/>
      <c r="C140" s="73">
        <v>26</v>
      </c>
      <c r="D140" s="74">
        <f>COUNTIF('隠しシート（記入不要）'!$AY$3:$AZ$3,1)</f>
        <v>0</v>
      </c>
      <c r="E140" s="74">
        <f>COUNTIF('隠しシート（記入不要）'!$AY$3:$AZ$3,2)</f>
        <v>0</v>
      </c>
      <c r="F140" s="74">
        <f>COUNTIF('隠しシート（記入不要）'!$AY$3:$AZ$3,3)</f>
        <v>0</v>
      </c>
      <c r="G140" s="74">
        <f>COUNTIF('隠しシート（記入不要）'!$AY$4:$AZ$4,1)</f>
        <v>0</v>
      </c>
      <c r="H140" s="74">
        <f>COUNTIF('隠しシート（記入不要）'!$AY$4:$AZ$4,2)</f>
        <v>0</v>
      </c>
      <c r="I140" s="74">
        <f>COUNTIF('隠しシート（記入不要）'!$AY$4:$AZ$4,3)</f>
        <v>0</v>
      </c>
      <c r="J140" s="74">
        <f>COUNTIF('隠しシート（記入不要）'!$AY$4:$AZ$4,4)</f>
        <v>0</v>
      </c>
      <c r="K140" s="74">
        <f>COUNTIF('隠しシート（記入不要）'!$AY$4:$AZ$4,5)</f>
        <v>0</v>
      </c>
    </row>
    <row r="141" spans="1:11" s="75" customFormat="1" ht="30" customHeight="1" hidden="1">
      <c r="A141" s="72"/>
      <c r="B141" s="72"/>
      <c r="C141" s="73">
        <v>27</v>
      </c>
      <c r="D141" s="74">
        <f>COUNTIF('隠しシート（記入不要）'!$BA$3:$BB$3,1)</f>
        <v>0</v>
      </c>
      <c r="E141" s="74">
        <f>COUNTIF('隠しシート（記入不要）'!$BA$3:$BB$3,2)</f>
        <v>0</v>
      </c>
      <c r="F141" s="74">
        <f>COUNTIF('隠しシート（記入不要）'!$BA$3:$BB$3,3)</f>
        <v>0</v>
      </c>
      <c r="G141" s="74">
        <f>COUNTIF('隠しシート（記入不要）'!$BA$4:$BB$4,1)</f>
        <v>0</v>
      </c>
      <c r="H141" s="74">
        <f>COUNTIF('隠しシート（記入不要）'!$BA$4:$BB$4,2)</f>
        <v>0</v>
      </c>
      <c r="I141" s="74">
        <f>COUNTIF('隠しシート（記入不要）'!$BA$4:$BB$4,3)</f>
        <v>0</v>
      </c>
      <c r="J141" s="74">
        <f>COUNTIF('隠しシート（記入不要）'!$BA$4:$BB$4,4)</f>
        <v>0</v>
      </c>
      <c r="K141" s="74">
        <f>COUNTIF('隠しシート（記入不要）'!$BA$4:$BB$4,5)</f>
        <v>0</v>
      </c>
    </row>
    <row r="142" spans="1:11" s="75" customFormat="1" ht="30" customHeight="1" hidden="1">
      <c r="A142" s="72"/>
      <c r="B142" s="72"/>
      <c r="C142" s="73">
        <v>28</v>
      </c>
      <c r="D142" s="74">
        <f>COUNTIF('隠しシート（記入不要）'!$BC$3:$BD$3,1)</f>
        <v>0</v>
      </c>
      <c r="E142" s="74">
        <f>COUNTIF('隠しシート（記入不要）'!$BC$3:$BD$3,2)</f>
        <v>0</v>
      </c>
      <c r="F142" s="74">
        <f>COUNTIF('隠しシート（記入不要）'!$BC$3:$BD$3,3)</f>
        <v>0</v>
      </c>
      <c r="G142" s="74">
        <f>COUNTIF('隠しシート（記入不要）'!$BC$4:$BD$4,1)</f>
        <v>0</v>
      </c>
      <c r="H142" s="74">
        <f>COUNTIF('隠しシート（記入不要）'!$BC$4:$BD$4,2)</f>
        <v>0</v>
      </c>
      <c r="I142" s="74">
        <f>COUNTIF('隠しシート（記入不要）'!$BC$4:$BD$4,3)</f>
        <v>0</v>
      </c>
      <c r="J142" s="74">
        <f>COUNTIF('隠しシート（記入不要）'!$BC$4:$BD$4,4)</f>
        <v>0</v>
      </c>
      <c r="K142" s="74">
        <f>COUNTIF('隠しシート（記入不要）'!$BC$4:$BD$4,5)</f>
        <v>0</v>
      </c>
    </row>
    <row r="143" spans="1:11" s="75" customFormat="1" ht="30" customHeight="1" hidden="1">
      <c r="A143" s="72"/>
      <c r="B143" s="72"/>
      <c r="C143" s="73">
        <v>29</v>
      </c>
      <c r="D143" s="74">
        <f>COUNTIF('隠しシート（記入不要）'!$BE$3:$BF$3,1)</f>
        <v>0</v>
      </c>
      <c r="E143" s="74">
        <f>COUNTIF('隠しシート（記入不要）'!$BE$3:$BF$3,2)</f>
        <v>0</v>
      </c>
      <c r="F143" s="74">
        <f>COUNTIF('隠しシート（記入不要）'!$BE$3:$BF$3,3)</f>
        <v>0</v>
      </c>
      <c r="G143" s="74">
        <f>COUNTIF('隠しシート（記入不要）'!$BE$4:$BF$4,1)</f>
        <v>0</v>
      </c>
      <c r="H143" s="74">
        <f>COUNTIF('隠しシート（記入不要）'!$BE$4:$BF$4,2)</f>
        <v>0</v>
      </c>
      <c r="I143" s="74">
        <f>COUNTIF('隠しシート（記入不要）'!$BE$4:$BF$4,3)</f>
        <v>0</v>
      </c>
      <c r="J143" s="74">
        <f>COUNTIF('隠しシート（記入不要）'!$BE$4:$BF$4,4)</f>
        <v>0</v>
      </c>
      <c r="K143" s="74">
        <f>COUNTIF('隠しシート（記入不要）'!$BE$4:$BF$4,5)</f>
        <v>0</v>
      </c>
    </row>
    <row r="144" spans="1:11" s="75" customFormat="1" ht="30" customHeight="1" hidden="1">
      <c r="A144" s="72"/>
      <c r="B144" s="72"/>
      <c r="C144" s="73">
        <v>30</v>
      </c>
      <c r="D144" s="74">
        <f>COUNTIF('隠しシート（記入不要）'!$BG$3:$BH$3,1)</f>
        <v>0</v>
      </c>
      <c r="E144" s="74">
        <f>COUNTIF('隠しシート（記入不要）'!$BG$3:$BH$3,2)</f>
        <v>0</v>
      </c>
      <c r="F144" s="74">
        <f>COUNTIF('隠しシート（記入不要）'!$BG$3:$BH$3,3)</f>
        <v>0</v>
      </c>
      <c r="G144" s="74">
        <f>COUNTIF('隠しシート（記入不要）'!$BG$4:$BH$4,1)</f>
        <v>0</v>
      </c>
      <c r="H144" s="74">
        <f>COUNTIF('隠しシート（記入不要）'!$BG$4:$BH$4,2)</f>
        <v>0</v>
      </c>
      <c r="I144" s="74">
        <f>COUNTIF('隠しシート（記入不要）'!$BG$4:$BH$4,3)</f>
        <v>0</v>
      </c>
      <c r="J144" s="74">
        <f>COUNTIF('隠しシート（記入不要）'!$BG$4:$BH$4,4)</f>
        <v>0</v>
      </c>
      <c r="K144" s="74">
        <f>COUNTIF('隠しシート（記入不要）'!$BG$4:$BH$4,5)</f>
        <v>0</v>
      </c>
    </row>
    <row r="145" spans="1:11" s="75" customFormat="1" ht="30" customHeight="1" hidden="1">
      <c r="A145" s="72"/>
      <c r="B145" s="72"/>
      <c r="C145" s="73">
        <v>31</v>
      </c>
      <c r="D145" s="74">
        <f>COUNTIF('隠しシート（記入不要）'!$BI$3:$BJ$3,1)</f>
        <v>0</v>
      </c>
      <c r="E145" s="74">
        <f>COUNTIF('隠しシート（記入不要）'!$BI$3:$BJ$3,2)</f>
        <v>0</v>
      </c>
      <c r="F145" s="74">
        <f>COUNTIF('隠しシート（記入不要）'!$BI$3:$BJ$3,3)</f>
        <v>0</v>
      </c>
      <c r="G145" s="74">
        <f>COUNTIF('隠しシート（記入不要）'!$BI$4:$BJ$4,1)</f>
        <v>0</v>
      </c>
      <c r="H145" s="74">
        <f>COUNTIF('隠しシート（記入不要）'!$BI$4:$BJ$4,2)</f>
        <v>0</v>
      </c>
      <c r="I145" s="74">
        <f>COUNTIF('隠しシート（記入不要）'!$BI$4:$BJ$4,3)</f>
        <v>0</v>
      </c>
      <c r="J145" s="74">
        <f>COUNTIF('隠しシート（記入不要）'!$BI$4:$BJ$4,4)</f>
        <v>0</v>
      </c>
      <c r="K145" s="74">
        <f>COUNTIF('隠しシート（記入不要）'!$BI$4:$BJ$4,5)</f>
        <v>0</v>
      </c>
    </row>
    <row r="146" spans="1:11" s="75" customFormat="1" ht="30" customHeight="1" hidden="1">
      <c r="A146" s="72"/>
      <c r="B146" s="72"/>
      <c r="C146" s="73">
        <v>32</v>
      </c>
      <c r="D146" s="74">
        <f>COUNTIF('隠しシート（記入不要）'!$BK$3:$BL$3,1)</f>
        <v>0</v>
      </c>
      <c r="E146" s="74">
        <f>COUNTIF('隠しシート（記入不要）'!$BK$3:$BL$3,2)</f>
        <v>0</v>
      </c>
      <c r="F146" s="74">
        <f>COUNTIF('隠しシート（記入不要）'!$BK$3:$BL$3,3)</f>
        <v>0</v>
      </c>
      <c r="G146" s="74">
        <f>COUNTIF('隠しシート（記入不要）'!$BK$4:$BL$4,1)</f>
        <v>0</v>
      </c>
      <c r="H146" s="74">
        <f>COUNTIF('隠しシート（記入不要）'!$BK$4:$BL$4,2)</f>
        <v>0</v>
      </c>
      <c r="I146" s="74">
        <f>COUNTIF('隠しシート（記入不要）'!$BK$4:$BL$4,3)</f>
        <v>0</v>
      </c>
      <c r="J146" s="74">
        <f>COUNTIF('隠しシート（記入不要）'!$BK$4:$BL$4,4)</f>
        <v>0</v>
      </c>
      <c r="K146" s="74">
        <f>COUNTIF('隠しシート（記入不要）'!$BK$4:$BL$4,5)</f>
        <v>0</v>
      </c>
    </row>
    <row r="147" spans="1:11" s="75" customFormat="1" ht="30" customHeight="1" hidden="1">
      <c r="A147" s="72"/>
      <c r="B147" s="72"/>
      <c r="C147" s="73">
        <v>33</v>
      </c>
      <c r="D147" s="74">
        <f>COUNTIF('隠しシート（記入不要）'!$BM$3:$BN$3,1)</f>
        <v>0</v>
      </c>
      <c r="E147" s="74">
        <f>COUNTIF('隠しシート（記入不要）'!$BM$3:$BN$3,2)</f>
        <v>0</v>
      </c>
      <c r="F147" s="74">
        <f>COUNTIF('隠しシート（記入不要）'!$BM$3:$BN$3,3)</f>
        <v>0</v>
      </c>
      <c r="G147" s="74">
        <f>COUNTIF('隠しシート（記入不要）'!$BM$4:$BN$4,1)</f>
        <v>0</v>
      </c>
      <c r="H147" s="74">
        <f>COUNTIF('隠しシート（記入不要）'!$BM$4:$BN$4,2)</f>
        <v>0</v>
      </c>
      <c r="I147" s="74">
        <f>COUNTIF('隠しシート（記入不要）'!$BM$4:$BN$4,3)</f>
        <v>0</v>
      </c>
      <c r="J147" s="74">
        <f>COUNTIF('隠しシート（記入不要）'!$BM$4:$BN$4,4)</f>
        <v>0</v>
      </c>
      <c r="K147" s="74">
        <f>COUNTIF('隠しシート（記入不要）'!$BM$4:$BN$4,5)</f>
        <v>0</v>
      </c>
    </row>
    <row r="148" spans="1:11" s="75" customFormat="1" ht="30" customHeight="1" hidden="1">
      <c r="A148" s="72"/>
      <c r="B148" s="72"/>
      <c r="C148" s="73">
        <v>34</v>
      </c>
      <c r="D148" s="74">
        <f>COUNTIF('隠しシート（記入不要）'!$BO$3:$BP$3,1)</f>
        <v>0</v>
      </c>
      <c r="E148" s="74">
        <f>COUNTIF('隠しシート（記入不要）'!$BO$3:$BP$3,2)</f>
        <v>0</v>
      </c>
      <c r="F148" s="74">
        <f>COUNTIF('隠しシート（記入不要）'!$BO$3:$BP$3,3)</f>
        <v>0</v>
      </c>
      <c r="G148" s="74">
        <f>COUNTIF('隠しシート（記入不要）'!$BO$4:$BP$4,1)</f>
        <v>0</v>
      </c>
      <c r="H148" s="74">
        <f>COUNTIF('隠しシート（記入不要）'!$BO$4:$BP$4,2)</f>
        <v>0</v>
      </c>
      <c r="I148" s="74">
        <f>COUNTIF('隠しシート（記入不要）'!$BO$4:$BP$4,3)</f>
        <v>0</v>
      </c>
      <c r="J148" s="74">
        <f>COUNTIF('隠しシート（記入不要）'!$BO$4:$BP$4,4)</f>
        <v>0</v>
      </c>
      <c r="K148" s="74">
        <f>COUNTIF('隠しシート（記入不要）'!$BO$4:$BP$4,5)</f>
        <v>0</v>
      </c>
    </row>
    <row r="149" spans="1:11" s="75" customFormat="1" ht="30" customHeight="1" hidden="1">
      <c r="A149" s="72"/>
      <c r="B149" s="72"/>
      <c r="C149" s="73">
        <v>35</v>
      </c>
      <c r="D149" s="74">
        <f>COUNTIF('隠しシート（記入不要）'!$BQ$3:$BR$3,1)</f>
        <v>0</v>
      </c>
      <c r="E149" s="74">
        <f>COUNTIF('隠しシート（記入不要）'!$BQ$3:$BR$3,2)</f>
        <v>0</v>
      </c>
      <c r="F149" s="74">
        <f>COUNTIF('隠しシート（記入不要）'!$BQ$3:$BR$3,3)</f>
        <v>0</v>
      </c>
      <c r="G149" s="74">
        <f>COUNTIF('隠しシート（記入不要）'!$BQ$4:$BR$4,1)</f>
        <v>0</v>
      </c>
      <c r="H149" s="74">
        <f>COUNTIF('隠しシート（記入不要）'!$BQ$4:$BR$4,2)</f>
        <v>0</v>
      </c>
      <c r="I149" s="74">
        <f>COUNTIF('隠しシート（記入不要）'!$BQ$4:$BR$4,3)</f>
        <v>0</v>
      </c>
      <c r="J149" s="74">
        <f>COUNTIF('隠しシート（記入不要）'!$BQ$4:$BR$4,4)</f>
        <v>0</v>
      </c>
      <c r="K149" s="74">
        <f>COUNTIF('隠しシート（記入不要）'!$BQ$4:$BR$4,5)</f>
        <v>0</v>
      </c>
    </row>
    <row r="150" spans="1:11" s="75" customFormat="1" ht="30" customHeight="1" hidden="1">
      <c r="A150" s="72"/>
      <c r="B150" s="72"/>
      <c r="C150" s="73">
        <v>36</v>
      </c>
      <c r="D150" s="74">
        <f>COUNTIF('隠しシート（記入不要）'!$BS$3:$BT$3,1)</f>
        <v>0</v>
      </c>
      <c r="E150" s="74">
        <f>COUNTIF('隠しシート（記入不要）'!$BS$3:$BT$3,2)</f>
        <v>0</v>
      </c>
      <c r="F150" s="74">
        <f>COUNTIF('隠しシート（記入不要）'!$BS$3:$BT$3,3)</f>
        <v>0</v>
      </c>
      <c r="G150" s="74">
        <f>COUNTIF('隠しシート（記入不要）'!$BS$4:$BT$4,1)</f>
        <v>0</v>
      </c>
      <c r="H150" s="74">
        <f>COUNTIF('隠しシート（記入不要）'!$BS$4:$BT$4,2)</f>
        <v>0</v>
      </c>
      <c r="I150" s="74">
        <f>COUNTIF('隠しシート（記入不要）'!$BS$4:$BT$4,3)</f>
        <v>0</v>
      </c>
      <c r="J150" s="74">
        <f>COUNTIF('隠しシート（記入不要）'!$BS$4:$BT$4,4)</f>
        <v>0</v>
      </c>
      <c r="K150" s="74">
        <f>COUNTIF('隠しシート（記入不要）'!$BS$4:$BT$4,5)</f>
        <v>0</v>
      </c>
    </row>
    <row r="151" spans="1:11" s="75" customFormat="1" ht="30" customHeight="1" hidden="1">
      <c r="A151" s="72"/>
      <c r="B151" s="72"/>
      <c r="C151" s="73">
        <v>37</v>
      </c>
      <c r="D151" s="74">
        <f>COUNTIF('隠しシート（記入不要）'!$BU$3:$BV$3,1)</f>
        <v>0</v>
      </c>
      <c r="E151" s="74">
        <f>COUNTIF('隠しシート（記入不要）'!$BU$3:$BV$3,2)</f>
        <v>0</v>
      </c>
      <c r="F151" s="74">
        <f>COUNTIF('隠しシート（記入不要）'!$BU$3:$BV$3,3)</f>
        <v>0</v>
      </c>
      <c r="G151" s="74">
        <f>COUNTIF('隠しシート（記入不要）'!$BU$4:$BV$4,1)</f>
        <v>0</v>
      </c>
      <c r="H151" s="74">
        <f>COUNTIF('隠しシート（記入不要）'!$BU$4:$BV$4,2)</f>
        <v>0</v>
      </c>
      <c r="I151" s="74">
        <f>COUNTIF('隠しシート（記入不要）'!$BU$4:$BV$4,3)</f>
        <v>0</v>
      </c>
      <c r="J151" s="74">
        <f>COUNTIF('隠しシート（記入不要）'!$BU$4:$BV$4,4)</f>
        <v>0</v>
      </c>
      <c r="K151" s="74">
        <f>COUNTIF('隠しシート（記入不要）'!$BU$4:$BV$4,5)</f>
        <v>0</v>
      </c>
    </row>
    <row r="152" spans="1:11" s="75" customFormat="1" ht="30" customHeight="1" hidden="1">
      <c r="A152" s="72"/>
      <c r="B152" s="72"/>
      <c r="C152" s="73">
        <v>38</v>
      </c>
      <c r="D152" s="74">
        <f>COUNTIF('隠しシート（記入不要）'!$BW$3:$BX$3,1)</f>
        <v>0</v>
      </c>
      <c r="E152" s="74">
        <f>COUNTIF('隠しシート（記入不要）'!$BW$3:$BX$3,2)</f>
        <v>0</v>
      </c>
      <c r="F152" s="74">
        <f>COUNTIF('隠しシート（記入不要）'!$BW$3:$BX$3,3)</f>
        <v>0</v>
      </c>
      <c r="G152" s="74">
        <f>COUNTIF('隠しシート（記入不要）'!$BW$4:$BX$4,1)</f>
        <v>0</v>
      </c>
      <c r="H152" s="74">
        <f>COUNTIF('隠しシート（記入不要）'!$BW$4:$BX$4,2)</f>
        <v>0</v>
      </c>
      <c r="I152" s="74">
        <f>COUNTIF('隠しシート（記入不要）'!$BW$4:$BX$4,3)</f>
        <v>0</v>
      </c>
      <c r="J152" s="74">
        <f>COUNTIF('隠しシート（記入不要）'!$BW$4:$BX$4,4)</f>
        <v>0</v>
      </c>
      <c r="K152" s="74">
        <f>COUNTIF('隠しシート（記入不要）'!$BW$4:$BX$4,5)</f>
        <v>0</v>
      </c>
    </row>
    <row r="153" spans="1:11" s="75" customFormat="1" ht="30" customHeight="1" hidden="1">
      <c r="A153" s="72"/>
      <c r="B153" s="72"/>
      <c r="C153" s="73">
        <v>39</v>
      </c>
      <c r="D153" s="74">
        <f>COUNTIF('隠しシート（記入不要）'!$BY$3:$BZ$3,1)</f>
        <v>0</v>
      </c>
      <c r="E153" s="74">
        <f>COUNTIF('隠しシート（記入不要）'!$BY$3:$BZ$3,2)</f>
        <v>0</v>
      </c>
      <c r="F153" s="74">
        <f>COUNTIF('隠しシート（記入不要）'!$BY$3:$BZ$3,3)</f>
        <v>0</v>
      </c>
      <c r="G153" s="74">
        <f>COUNTIF('隠しシート（記入不要）'!$BY$4:$BZ$4,1)</f>
        <v>0</v>
      </c>
      <c r="H153" s="74">
        <f>COUNTIF('隠しシート（記入不要）'!$BY$4:$BZ$4,2)</f>
        <v>0</v>
      </c>
      <c r="I153" s="74">
        <f>COUNTIF('隠しシート（記入不要）'!$BY$4:$BZ$4,3)</f>
        <v>0</v>
      </c>
      <c r="J153" s="74">
        <f>COUNTIF('隠しシート（記入不要）'!$BY$4:$BZ$4,4)</f>
        <v>0</v>
      </c>
      <c r="K153" s="74">
        <f>COUNTIF('隠しシート（記入不要）'!$BY$4:$BZ$4,5)</f>
        <v>0</v>
      </c>
    </row>
    <row r="154" spans="1:11" s="75" customFormat="1" ht="30" customHeight="1" hidden="1">
      <c r="A154" s="72"/>
      <c r="B154" s="72"/>
      <c r="C154" s="73">
        <v>40</v>
      </c>
      <c r="D154" s="74">
        <f>COUNTIF('隠しシート（記入不要）'!$CA$3:$CB$3,1)</f>
        <v>0</v>
      </c>
      <c r="E154" s="74">
        <f>COUNTIF('隠しシート（記入不要）'!$CA$3:$CB$3,2)</f>
        <v>0</v>
      </c>
      <c r="F154" s="74">
        <f>COUNTIF('隠しシート（記入不要）'!$CA$3:$CB$3,3)</f>
        <v>0</v>
      </c>
      <c r="G154" s="74">
        <f>COUNTIF('隠しシート（記入不要）'!$CA$4:$CB$4,1)</f>
        <v>0</v>
      </c>
      <c r="H154" s="74">
        <f>COUNTIF('隠しシート（記入不要）'!$CA$4:$CB$4,2)</f>
        <v>0</v>
      </c>
      <c r="I154" s="74">
        <f>COUNTIF('隠しシート（記入不要）'!$CA$4:$CB$4,3)</f>
        <v>0</v>
      </c>
      <c r="J154" s="74">
        <f>COUNTIF('隠しシート（記入不要）'!$CA$4:$CB$4,4)</f>
        <v>0</v>
      </c>
      <c r="K154" s="74">
        <f>COUNTIF('隠しシート（記入不要）'!$CA$4:$CB$4,5)</f>
        <v>0</v>
      </c>
    </row>
    <row r="155" spans="1:11" s="75" customFormat="1" ht="30" customHeight="1" hidden="1">
      <c r="A155" s="72"/>
      <c r="B155" s="72"/>
      <c r="C155" s="73">
        <v>41</v>
      </c>
      <c r="D155" s="74">
        <f>COUNTIF('隠しシート（記入不要）'!$CC$3:$CD$3,1)</f>
        <v>0</v>
      </c>
      <c r="E155" s="74">
        <f>COUNTIF('隠しシート（記入不要）'!$CC$3:$CD$3,2)</f>
        <v>0</v>
      </c>
      <c r="F155" s="74">
        <f>COUNTIF('隠しシート（記入不要）'!$CC$3:$CD$3,3)</f>
        <v>0</v>
      </c>
      <c r="G155" s="74">
        <f>COUNTIF('隠しシート（記入不要）'!$CC$4:$CD$4,1)</f>
        <v>0</v>
      </c>
      <c r="H155" s="74">
        <f>COUNTIF('隠しシート（記入不要）'!$CC$4:$CD$4,2)</f>
        <v>0</v>
      </c>
      <c r="I155" s="74">
        <f>COUNTIF('隠しシート（記入不要）'!$CC$4:$CD$4,3)</f>
        <v>0</v>
      </c>
      <c r="J155" s="74">
        <f>COUNTIF('隠しシート（記入不要）'!$CC$4:$CD$4,4)</f>
        <v>0</v>
      </c>
      <c r="K155" s="74">
        <f>COUNTIF('隠しシート（記入不要）'!$CC$4:$CD$4,5)</f>
        <v>0</v>
      </c>
    </row>
    <row r="156" spans="1:11" s="75" customFormat="1" ht="30" customHeight="1" hidden="1">
      <c r="A156" s="72"/>
      <c r="B156" s="72"/>
      <c r="C156" s="73">
        <v>42</v>
      </c>
      <c r="D156" s="74">
        <f>COUNTIF('隠しシート（記入不要）'!$CE$3:$CF$3,1)</f>
        <v>0</v>
      </c>
      <c r="E156" s="74">
        <f>COUNTIF('隠しシート（記入不要）'!$CE$3:$CF$3,2)</f>
        <v>0</v>
      </c>
      <c r="F156" s="74">
        <f>COUNTIF('隠しシート（記入不要）'!$CE$3:$CF$3,3)</f>
        <v>0</v>
      </c>
      <c r="G156" s="74">
        <f>COUNTIF('隠しシート（記入不要）'!$CE$4:$CF$4,1)</f>
        <v>0</v>
      </c>
      <c r="H156" s="74">
        <f>COUNTIF('隠しシート（記入不要）'!$CE$4:$CF$4,2)</f>
        <v>0</v>
      </c>
      <c r="I156" s="74">
        <f>COUNTIF('隠しシート（記入不要）'!$CE$4:$CF$4,3)</f>
        <v>0</v>
      </c>
      <c r="J156" s="74">
        <f>COUNTIF('隠しシート（記入不要）'!$CE$4:$CF$4,4)</f>
        <v>0</v>
      </c>
      <c r="K156" s="74">
        <f>COUNTIF('隠しシート（記入不要）'!$CE$4:$CF$4,5)</f>
        <v>0</v>
      </c>
    </row>
    <row r="157" spans="1:11" s="75" customFormat="1" ht="30" customHeight="1" hidden="1">
      <c r="A157" s="72"/>
      <c r="B157" s="72"/>
      <c r="C157" s="73">
        <v>43</v>
      </c>
      <c r="D157" s="74">
        <f>COUNTIF('隠しシート（記入不要）'!$CG$3:$CH$3,1)</f>
        <v>0</v>
      </c>
      <c r="E157" s="74">
        <f>COUNTIF('隠しシート（記入不要）'!$CG$3:$CH$3,2)</f>
        <v>0</v>
      </c>
      <c r="F157" s="74">
        <f>COUNTIF('隠しシート（記入不要）'!$CG$3:$CH$3,3)</f>
        <v>0</v>
      </c>
      <c r="G157" s="74">
        <f>COUNTIF('隠しシート（記入不要）'!$CG$4:$CH$4,1)</f>
        <v>0</v>
      </c>
      <c r="H157" s="74">
        <f>COUNTIF('隠しシート（記入不要）'!$CG$4:$CH$4,2)</f>
        <v>0</v>
      </c>
      <c r="I157" s="74">
        <f>COUNTIF('隠しシート（記入不要）'!$CG$4:$CH$4,3)</f>
        <v>0</v>
      </c>
      <c r="J157" s="74">
        <f>COUNTIF('隠しシート（記入不要）'!$CG$4:$CH$4,4)</f>
        <v>0</v>
      </c>
      <c r="K157" s="74">
        <f>COUNTIF('隠しシート（記入不要）'!$CG$4:$CH$4,5)</f>
        <v>0</v>
      </c>
    </row>
    <row r="158" spans="1:11" s="75" customFormat="1" ht="30" customHeight="1" hidden="1">
      <c r="A158" s="72"/>
      <c r="B158" s="72"/>
      <c r="C158" s="73">
        <v>44</v>
      </c>
      <c r="D158" s="74">
        <f>COUNTIF('隠しシート（記入不要）'!$CI$3:$CJ$3,1)</f>
        <v>0</v>
      </c>
      <c r="E158" s="74">
        <f>COUNTIF('隠しシート（記入不要）'!$CI$3:$CJ$3,2)</f>
        <v>0</v>
      </c>
      <c r="F158" s="74">
        <f>COUNTIF('隠しシート（記入不要）'!$CI$3:$CJ$3,3)</f>
        <v>0</v>
      </c>
      <c r="G158" s="74">
        <f>COUNTIF('隠しシート（記入不要）'!$CI$4:$CJ$4,1)</f>
        <v>0</v>
      </c>
      <c r="H158" s="74">
        <f>COUNTIF('隠しシート（記入不要）'!$CI$4:$CJ$4,2)</f>
        <v>0</v>
      </c>
      <c r="I158" s="74">
        <f>COUNTIF('隠しシート（記入不要）'!$CI$4:$CJ$4,3)</f>
        <v>0</v>
      </c>
      <c r="J158" s="74">
        <f>COUNTIF('隠しシート（記入不要）'!$CI$4:$CJ$4,4)</f>
        <v>0</v>
      </c>
      <c r="K158" s="74">
        <f>COUNTIF('隠しシート（記入不要）'!$CI$4:$CJ$4,5)</f>
        <v>0</v>
      </c>
    </row>
    <row r="159" spans="1:11" s="75" customFormat="1" ht="30" customHeight="1" hidden="1">
      <c r="A159" s="72"/>
      <c r="B159" s="72"/>
      <c r="C159" s="73">
        <v>45</v>
      </c>
      <c r="D159" s="74">
        <f>COUNTIF('隠しシート（記入不要）'!$CK$3:$CL$3,1)</f>
        <v>0</v>
      </c>
      <c r="E159" s="74">
        <f>COUNTIF('隠しシート（記入不要）'!$CK$3:$CL$3,2)</f>
        <v>0</v>
      </c>
      <c r="F159" s="74">
        <f>COUNTIF('隠しシート（記入不要）'!$CK$3:$CL$3,3)</f>
        <v>0</v>
      </c>
      <c r="G159" s="74">
        <f>COUNTIF('隠しシート（記入不要）'!$CK$4:$CL$4,1)</f>
        <v>0</v>
      </c>
      <c r="H159" s="74">
        <f>COUNTIF('隠しシート（記入不要）'!$CK$4:$CL$4,2)</f>
        <v>0</v>
      </c>
      <c r="I159" s="74">
        <f>COUNTIF('隠しシート（記入不要）'!$CK$4:$CL$4,3)</f>
        <v>0</v>
      </c>
      <c r="J159" s="74">
        <f>COUNTIF('隠しシート（記入不要）'!$CK$4:$CL$4,4)</f>
        <v>0</v>
      </c>
      <c r="K159" s="74">
        <f>COUNTIF('隠しシート（記入不要）'!$CK$4:$CL$4,5)</f>
        <v>0</v>
      </c>
    </row>
    <row r="160" spans="1:11" s="75" customFormat="1" ht="30" customHeight="1" hidden="1">
      <c r="A160" s="72"/>
      <c r="B160" s="72"/>
      <c r="C160" s="73">
        <v>46</v>
      </c>
      <c r="D160" s="74">
        <f>COUNTIF('隠しシート（記入不要）'!$CM$3:$CN$3,1)</f>
        <v>0</v>
      </c>
      <c r="E160" s="74">
        <f>COUNTIF('隠しシート（記入不要）'!$CM$3:$CN$3,2)</f>
        <v>0</v>
      </c>
      <c r="F160" s="74">
        <f>COUNTIF('隠しシート（記入不要）'!$CM$3:$CN$3,3)</f>
        <v>0</v>
      </c>
      <c r="G160" s="74">
        <f>COUNTIF('隠しシート（記入不要）'!$CM$4:$CN$4,1)</f>
        <v>0</v>
      </c>
      <c r="H160" s="74">
        <f>COUNTIF('隠しシート（記入不要）'!$CM$4:$CN$4,2)</f>
        <v>0</v>
      </c>
      <c r="I160" s="74">
        <f>COUNTIF('隠しシート（記入不要）'!$CM$4:$CN$4,3)</f>
        <v>0</v>
      </c>
      <c r="J160" s="74">
        <f>COUNTIF('隠しシート（記入不要）'!$CM$4:$CN$4,4)</f>
        <v>0</v>
      </c>
      <c r="K160" s="74">
        <f>COUNTIF('隠しシート（記入不要）'!$CM$4:$CN$4,5)</f>
        <v>0</v>
      </c>
    </row>
    <row r="161" spans="1:11" s="75" customFormat="1" ht="30" customHeight="1" hidden="1">
      <c r="A161" s="72"/>
      <c r="B161" s="72"/>
      <c r="C161" s="73">
        <v>47</v>
      </c>
      <c r="D161" s="74">
        <f>COUNTIF('隠しシート（記入不要）'!$CO$3:$CP$3,1)</f>
        <v>0</v>
      </c>
      <c r="E161" s="74">
        <f>COUNTIF('隠しシート（記入不要）'!$CO$3:$CP$3,2)</f>
        <v>0</v>
      </c>
      <c r="F161" s="74">
        <f>COUNTIF('隠しシート（記入不要）'!$CO$3:$CP$3,3)</f>
        <v>0</v>
      </c>
      <c r="G161" s="74">
        <f>COUNTIF('隠しシート（記入不要）'!$CO$4:$CP$4,1)</f>
        <v>0</v>
      </c>
      <c r="H161" s="74">
        <f>COUNTIF('隠しシート（記入不要）'!$CO$4:$CP$4,2)</f>
        <v>0</v>
      </c>
      <c r="I161" s="74">
        <f>COUNTIF('隠しシート（記入不要）'!$CO$4:$CP$4,3)</f>
        <v>0</v>
      </c>
      <c r="J161" s="74">
        <f>COUNTIF('隠しシート（記入不要）'!$CO$4:$CP$4,4)</f>
        <v>0</v>
      </c>
      <c r="K161" s="74">
        <f>COUNTIF('隠しシート（記入不要）'!$CO$4:$CP$4,5)</f>
        <v>0</v>
      </c>
    </row>
    <row r="162" spans="1:11" s="75" customFormat="1" ht="30" customHeight="1" hidden="1">
      <c r="A162" s="72"/>
      <c r="B162" s="72"/>
      <c r="C162" s="73">
        <v>48</v>
      </c>
      <c r="D162" s="74">
        <f>COUNTIF('隠しシート（記入不要）'!$CQ$3:$CR$3,1)</f>
        <v>0</v>
      </c>
      <c r="E162" s="74">
        <f>COUNTIF('隠しシート（記入不要）'!$CQ$3:$CR$3,2)</f>
        <v>0</v>
      </c>
      <c r="F162" s="74">
        <f>COUNTIF('隠しシート（記入不要）'!$CQ$3:$CR$3,3)</f>
        <v>0</v>
      </c>
      <c r="G162" s="74">
        <f>COUNTIF('隠しシート（記入不要）'!$CQ$4:$CR$4,1)</f>
        <v>0</v>
      </c>
      <c r="H162" s="74">
        <f>COUNTIF('隠しシート（記入不要）'!$CQ$4:$CR$4,2)</f>
        <v>0</v>
      </c>
      <c r="I162" s="74">
        <f>COUNTIF('隠しシート（記入不要）'!$CQ$4:$CR$4,3)</f>
        <v>0</v>
      </c>
      <c r="J162" s="74">
        <f>COUNTIF('隠しシート（記入不要）'!$CQ$4:$CR$4,4)</f>
        <v>0</v>
      </c>
      <c r="K162" s="74">
        <f>COUNTIF('隠しシート（記入不要）'!$CQ$4:$CR$4,5)</f>
        <v>0</v>
      </c>
    </row>
    <row r="163" spans="1:11" s="75" customFormat="1" ht="30" customHeight="1" hidden="1">
      <c r="A163" s="72"/>
      <c r="B163" s="72"/>
      <c r="C163" s="73">
        <v>49</v>
      </c>
      <c r="D163" s="74">
        <f>COUNTIF('隠しシート（記入不要）'!$CS$3:$CT$3,1)</f>
        <v>0</v>
      </c>
      <c r="E163" s="74">
        <f>COUNTIF('隠しシート（記入不要）'!$CS$3:$CT$3,2)</f>
        <v>0</v>
      </c>
      <c r="F163" s="74">
        <f>COUNTIF('隠しシート（記入不要）'!$CS$3:$CT$3,3)</f>
        <v>0</v>
      </c>
      <c r="G163" s="74">
        <f>COUNTIF('隠しシート（記入不要）'!$CS$4:$CT$4,1)</f>
        <v>0</v>
      </c>
      <c r="H163" s="74">
        <f>COUNTIF('隠しシート（記入不要）'!$CS$4:$CT$4,2)</f>
        <v>0</v>
      </c>
      <c r="I163" s="74">
        <f>COUNTIF('隠しシート（記入不要）'!$CS$4:$CT$4,3)</f>
        <v>0</v>
      </c>
      <c r="J163" s="74">
        <f>COUNTIF('隠しシート（記入不要）'!$CS$4:$CT$4,4)</f>
        <v>0</v>
      </c>
      <c r="K163" s="74">
        <f>COUNTIF('隠しシート（記入不要）'!$CS$4:$CT$4,5)</f>
        <v>0</v>
      </c>
    </row>
    <row r="164" spans="1:11" s="75" customFormat="1" ht="30" customHeight="1" hidden="1">
      <c r="A164" s="72"/>
      <c r="B164" s="72"/>
      <c r="C164" s="73">
        <v>50</v>
      </c>
      <c r="D164" s="74">
        <f>COUNTIF('隠しシート（記入不要）'!$CU$3:$CV$3,1)</f>
        <v>0</v>
      </c>
      <c r="E164" s="74">
        <f>COUNTIF('隠しシート（記入不要）'!$CU$3:$CV$3,2)</f>
        <v>0</v>
      </c>
      <c r="F164" s="74">
        <f>COUNTIF('隠しシート（記入不要）'!$CU$3:$CV$3,3)</f>
        <v>0</v>
      </c>
      <c r="G164" s="74">
        <f>COUNTIF('隠しシート（記入不要）'!$CU$4:$CV$4,1)</f>
        <v>0</v>
      </c>
      <c r="H164" s="74">
        <f>COUNTIF('隠しシート（記入不要）'!$CU$4:$CV$4,2)</f>
        <v>0</v>
      </c>
      <c r="I164" s="74">
        <f>COUNTIF('隠しシート（記入不要）'!$CU$4:$CV$4,3)</f>
        <v>0</v>
      </c>
      <c r="J164" s="74">
        <f>COUNTIF('隠しシート（記入不要）'!$CU$4:$CV$4,4)</f>
        <v>0</v>
      </c>
      <c r="K164" s="74">
        <f>COUNTIF('隠しシート（記入不要）'!$CU$4:$CV$4,5)</f>
        <v>0</v>
      </c>
    </row>
    <row r="165" spans="1:11" s="75" customFormat="1" ht="30" customHeight="1" hidden="1">
      <c r="A165" s="72"/>
      <c r="B165" s="72"/>
      <c r="C165" s="73">
        <v>51</v>
      </c>
      <c r="D165" s="74">
        <f>COUNTIF('隠しシート（記入不要）'!$CW$3:$CX$3,1)</f>
        <v>0</v>
      </c>
      <c r="E165" s="74">
        <f>COUNTIF('隠しシート（記入不要）'!$CW$3:$CX$3,2)</f>
        <v>0</v>
      </c>
      <c r="F165" s="74">
        <f>COUNTIF('隠しシート（記入不要）'!$CW$3:$CX$3,3)</f>
        <v>0</v>
      </c>
      <c r="G165" s="74">
        <f>COUNTIF('隠しシート（記入不要）'!$CW$4:$CX$4,1)</f>
        <v>0</v>
      </c>
      <c r="H165" s="74">
        <f>COUNTIF('隠しシート（記入不要）'!$CW$4:$CX$4,2)</f>
        <v>0</v>
      </c>
      <c r="I165" s="74">
        <f>COUNTIF('隠しシート（記入不要）'!$CW$4:$CX$4,3)</f>
        <v>0</v>
      </c>
      <c r="J165" s="74">
        <f>COUNTIF('隠しシート（記入不要）'!$CW$4:$CX$4,4)</f>
        <v>0</v>
      </c>
      <c r="K165" s="74">
        <f>COUNTIF('隠しシート（記入不要）'!$CW$4:$CX$4,5)</f>
        <v>0</v>
      </c>
    </row>
    <row r="166" spans="1:11" s="75" customFormat="1" ht="30" customHeight="1" hidden="1">
      <c r="A166" s="72"/>
      <c r="B166" s="72"/>
      <c r="C166" s="73">
        <v>52</v>
      </c>
      <c r="D166" s="74">
        <f>COUNTIF('隠しシート（記入不要）'!$CY$3:$CZ$3,1)</f>
        <v>0</v>
      </c>
      <c r="E166" s="74">
        <f>COUNTIF('隠しシート（記入不要）'!$CY$3:$CZ$3,2)</f>
        <v>0</v>
      </c>
      <c r="F166" s="74">
        <f>COUNTIF('隠しシート（記入不要）'!$CY$3:$CZ$3,3)</f>
        <v>0</v>
      </c>
      <c r="G166" s="74">
        <f>COUNTIF('隠しシート（記入不要）'!$CY$4:$CZ$4,1)</f>
        <v>0</v>
      </c>
      <c r="H166" s="74">
        <f>COUNTIF('隠しシート（記入不要）'!$CY$4:$CZ$4,2)</f>
        <v>0</v>
      </c>
      <c r="I166" s="74">
        <f>COUNTIF('隠しシート（記入不要）'!$CY$4:$CZ$4,3)</f>
        <v>0</v>
      </c>
      <c r="J166" s="74">
        <f>COUNTIF('隠しシート（記入不要）'!$CY$4:$CZ$4,4)</f>
        <v>0</v>
      </c>
      <c r="K166" s="74">
        <f>COUNTIF('隠しシート（記入不要）'!$CY$4:$CZ$4,5)</f>
        <v>0</v>
      </c>
    </row>
    <row r="167" spans="1:11" s="75" customFormat="1" ht="30" customHeight="1" hidden="1">
      <c r="A167" s="72"/>
      <c r="B167" s="72"/>
      <c r="C167" s="73">
        <v>53</v>
      </c>
      <c r="D167" s="74">
        <f>COUNTIF('隠しシート（記入不要）'!$DA$3:$DB$3,1)</f>
        <v>0</v>
      </c>
      <c r="E167" s="74">
        <f>COUNTIF('隠しシート（記入不要）'!$DA$3:$DB$3,2)</f>
        <v>0</v>
      </c>
      <c r="F167" s="74">
        <f>COUNTIF('隠しシート（記入不要）'!$DA$3:$DB$3,3)</f>
        <v>0</v>
      </c>
      <c r="G167" s="74">
        <f>COUNTIF('隠しシート（記入不要）'!$DA$4:$DB$4,1)</f>
        <v>0</v>
      </c>
      <c r="H167" s="74">
        <f>COUNTIF('隠しシート（記入不要）'!$DA$4:$DB$4,2)</f>
        <v>0</v>
      </c>
      <c r="I167" s="74">
        <f>COUNTIF('隠しシート（記入不要）'!$DA$4:$DB$4,3)</f>
        <v>0</v>
      </c>
      <c r="J167" s="74">
        <f>COUNTIF('隠しシート（記入不要）'!$DA$4:$DB$4,4)</f>
        <v>0</v>
      </c>
      <c r="K167" s="74">
        <f>COUNTIF('隠しシート（記入不要）'!$DA$4:$DB$4,5)</f>
        <v>0</v>
      </c>
    </row>
    <row r="168" spans="1:11" s="75" customFormat="1" ht="30" customHeight="1" hidden="1">
      <c r="A168" s="72"/>
      <c r="B168" s="72"/>
      <c r="C168" s="73">
        <v>54</v>
      </c>
      <c r="D168" s="74">
        <f>COUNTIF('隠しシート（記入不要）'!$DC$3:$DD$3,1)</f>
        <v>0</v>
      </c>
      <c r="E168" s="74">
        <f>COUNTIF('隠しシート（記入不要）'!$DC$3:$DD$3,2)</f>
        <v>0</v>
      </c>
      <c r="F168" s="74">
        <f>COUNTIF('隠しシート（記入不要）'!$DC$3:$DD$3,3)</f>
        <v>0</v>
      </c>
      <c r="G168" s="74">
        <f>COUNTIF('隠しシート（記入不要）'!$DC$4:$DD$4,1)</f>
        <v>0</v>
      </c>
      <c r="H168" s="74">
        <f>COUNTIF('隠しシート（記入不要）'!$DC$4:$DD$4,2)</f>
        <v>0</v>
      </c>
      <c r="I168" s="74">
        <f>COUNTIF('隠しシート（記入不要）'!$DC$4:$DD$4,3)</f>
        <v>0</v>
      </c>
      <c r="J168" s="74">
        <f>COUNTIF('隠しシート（記入不要）'!$DC$4:$DD$4,4)</f>
        <v>0</v>
      </c>
      <c r="K168" s="74">
        <f>COUNTIF('隠しシート（記入不要）'!$DC$4:$DD$4,5)</f>
        <v>0</v>
      </c>
    </row>
    <row r="169" spans="1:11" s="75" customFormat="1" ht="30" customHeight="1" hidden="1">
      <c r="A169" s="72"/>
      <c r="B169" s="72"/>
      <c r="C169" s="73">
        <v>55</v>
      </c>
      <c r="D169" s="74">
        <f>COUNTIF('隠しシート（記入不要）'!$DE$3:$DF$3,1)</f>
        <v>0</v>
      </c>
      <c r="E169" s="74">
        <f>COUNTIF('隠しシート（記入不要）'!$DE$3:$DF$3,2)</f>
        <v>0</v>
      </c>
      <c r="F169" s="74">
        <f>COUNTIF('隠しシート（記入不要）'!$DE$3:$DF$3,3)</f>
        <v>0</v>
      </c>
      <c r="G169" s="74">
        <f>COUNTIF('隠しシート（記入不要）'!$DE$4:$DF$4,1)</f>
        <v>0</v>
      </c>
      <c r="H169" s="74">
        <f>COUNTIF('隠しシート（記入不要）'!$DE$4:$DF$4,2)</f>
        <v>0</v>
      </c>
      <c r="I169" s="74">
        <f>COUNTIF('隠しシート（記入不要）'!$DE$4:$DF$4,3)</f>
        <v>0</v>
      </c>
      <c r="J169" s="74">
        <f>COUNTIF('隠しシート（記入不要）'!$DE$4:$DF$4,4)</f>
        <v>0</v>
      </c>
      <c r="K169" s="74">
        <f>COUNTIF('隠しシート（記入不要）'!$DE$4:$DF$4,5)</f>
        <v>0</v>
      </c>
    </row>
    <row r="170" spans="1:11" s="75" customFormat="1" ht="30" customHeight="1" hidden="1">
      <c r="A170" s="72"/>
      <c r="B170" s="72"/>
      <c r="C170" s="73">
        <v>56</v>
      </c>
      <c r="D170" s="74">
        <f>COUNTIF('隠しシート（記入不要）'!$DG$3:$DH$3,1)</f>
        <v>0</v>
      </c>
      <c r="E170" s="74">
        <f>COUNTIF('隠しシート（記入不要）'!$DG$3:$DH$3,2)</f>
        <v>0</v>
      </c>
      <c r="F170" s="74">
        <f>COUNTIF('隠しシート（記入不要）'!$DG$3:$DH$3,3)</f>
        <v>0</v>
      </c>
      <c r="G170" s="74">
        <f>COUNTIF('隠しシート（記入不要）'!$DG$4:$DH$4,1)</f>
        <v>0</v>
      </c>
      <c r="H170" s="74">
        <f>COUNTIF('隠しシート（記入不要）'!$DG$4:$DH$4,2)</f>
        <v>0</v>
      </c>
      <c r="I170" s="74">
        <f>COUNTIF('隠しシート（記入不要）'!$DG$4:$DH$4,3)</f>
        <v>0</v>
      </c>
      <c r="J170" s="74">
        <f>COUNTIF('隠しシート（記入不要）'!$DG$4:$DH$4,4)</f>
        <v>0</v>
      </c>
      <c r="K170" s="74">
        <f>COUNTIF('隠しシート（記入不要）'!$DG$4:$DH$4,5)</f>
        <v>0</v>
      </c>
    </row>
    <row r="171" spans="1:11" s="75" customFormat="1" ht="30" customHeight="1" hidden="1">
      <c r="A171" s="72"/>
      <c r="B171" s="72"/>
      <c r="C171" s="73">
        <v>57</v>
      </c>
      <c r="D171" s="74">
        <f>COUNTIF('隠しシート（記入不要）'!$DI$3:$DJ$3,1)</f>
        <v>0</v>
      </c>
      <c r="E171" s="74">
        <f>COUNTIF('隠しシート（記入不要）'!$DI$3:$DJ$3,2)</f>
        <v>0</v>
      </c>
      <c r="F171" s="74">
        <f>COUNTIF('隠しシート（記入不要）'!$DI$3:$DJ$3,3)</f>
        <v>0</v>
      </c>
      <c r="G171" s="74">
        <f>COUNTIF('隠しシート（記入不要）'!$DI$4:$DJ$4,1)</f>
        <v>0</v>
      </c>
      <c r="H171" s="74">
        <f>COUNTIF('隠しシート（記入不要）'!$DI$4:$DJ$4,2)</f>
        <v>0</v>
      </c>
      <c r="I171" s="74">
        <f>COUNTIF('隠しシート（記入不要）'!$DI$4:$DJ$4,3)</f>
        <v>0</v>
      </c>
      <c r="J171" s="74">
        <f>COUNTIF('隠しシート（記入不要）'!$DI$4:$DJ$4,4)</f>
        <v>0</v>
      </c>
      <c r="K171" s="74">
        <f>COUNTIF('隠しシート（記入不要）'!$DI$4:$DJ$4,5)</f>
        <v>0</v>
      </c>
    </row>
    <row r="172" spans="1:11" s="75" customFormat="1" ht="30" customHeight="1" hidden="1">
      <c r="A172" s="72"/>
      <c r="B172" s="72"/>
      <c r="C172" s="73">
        <v>58</v>
      </c>
      <c r="D172" s="74">
        <f>COUNTIF('隠しシート（記入不要）'!$DK$3:$DL$3,1)</f>
        <v>0</v>
      </c>
      <c r="E172" s="74">
        <f>COUNTIF('隠しシート（記入不要）'!$DK$3:$DL$3,2)</f>
        <v>0</v>
      </c>
      <c r="F172" s="74">
        <f>COUNTIF('隠しシート（記入不要）'!$DK$3:$DL$3,3)</f>
        <v>0</v>
      </c>
      <c r="G172" s="74">
        <f>COUNTIF('隠しシート（記入不要）'!$DK$4:$DL$4,1)</f>
        <v>0</v>
      </c>
      <c r="H172" s="74">
        <f>COUNTIF('隠しシート（記入不要）'!$DK$4:$DL$4,2)</f>
        <v>0</v>
      </c>
      <c r="I172" s="74">
        <f>COUNTIF('隠しシート（記入不要）'!$DK$4:$DL$4,3)</f>
        <v>0</v>
      </c>
      <c r="J172" s="74">
        <f>COUNTIF('隠しシート（記入不要）'!$DK$4:$DL$4,4)</f>
        <v>0</v>
      </c>
      <c r="K172" s="74">
        <f>COUNTIF('隠しシート（記入不要）'!$DK$4:$DL$4,5)</f>
        <v>0</v>
      </c>
    </row>
    <row r="173" spans="1:11" s="75" customFormat="1" ht="30" customHeight="1" hidden="1">
      <c r="A173" s="72"/>
      <c r="B173" s="72"/>
      <c r="C173" s="73">
        <v>59</v>
      </c>
      <c r="D173" s="74">
        <f>COUNTIF('隠しシート（記入不要）'!$DM$3:$DN$3,1)</f>
        <v>0</v>
      </c>
      <c r="E173" s="74">
        <f>COUNTIF('隠しシート（記入不要）'!$DM$3:$DN$3,2)</f>
        <v>0</v>
      </c>
      <c r="F173" s="74">
        <f>COUNTIF('隠しシート（記入不要）'!$DM$3:$DN$3,3)</f>
        <v>0</v>
      </c>
      <c r="G173" s="74">
        <f>COUNTIF('隠しシート（記入不要）'!$DM$4:$DN$4,1)</f>
        <v>0</v>
      </c>
      <c r="H173" s="74">
        <f>COUNTIF('隠しシート（記入不要）'!$DM$4:$DN$4,2)</f>
        <v>0</v>
      </c>
      <c r="I173" s="74">
        <f>COUNTIF('隠しシート（記入不要）'!$DM$4:$DN$4,3)</f>
        <v>0</v>
      </c>
      <c r="J173" s="74">
        <f>COUNTIF('隠しシート（記入不要）'!$DM$4:$DN$4,4)</f>
        <v>0</v>
      </c>
      <c r="K173" s="74">
        <f>COUNTIF('隠しシート（記入不要）'!$DM$4:$DN$4,5)</f>
        <v>0</v>
      </c>
    </row>
    <row r="174" spans="2:11" ht="30" customHeight="1" hidden="1">
      <c r="B174" s="49"/>
      <c r="C174" s="73">
        <v>60</v>
      </c>
      <c r="D174" s="74">
        <f>COUNTIF('隠しシート（記入不要）'!$DO$3:$DP$3,1)</f>
        <v>0</v>
      </c>
      <c r="E174" s="74">
        <f>COUNTIF('隠しシート（記入不要）'!$DO$3:$DP$3,2)</f>
        <v>0</v>
      </c>
      <c r="F174" s="74">
        <f>COUNTIF('隠しシート（記入不要）'!$DO$3:$DP$3,3)</f>
        <v>0</v>
      </c>
      <c r="G174" s="74">
        <f>COUNTIF('隠しシート（記入不要）'!$DO$4:$DP$4,1)</f>
        <v>0</v>
      </c>
      <c r="H174" s="74">
        <f>COUNTIF('隠しシート（記入不要）'!$DO$4:$DP$4,2)</f>
        <v>0</v>
      </c>
      <c r="I174" s="74">
        <f>COUNTIF('隠しシート（記入不要）'!$DO$4:$DP$4,3)</f>
        <v>0</v>
      </c>
      <c r="J174" s="74">
        <f>COUNTIF('隠しシート（記入不要）'!$DO$4:$DP$4,4)</f>
        <v>0</v>
      </c>
      <c r="K174" s="74">
        <f>COUNTIF('隠しシート（記入不要）'!$DO$4:$DP$4,5)</f>
        <v>0</v>
      </c>
    </row>
    <row r="175" spans="2:11" ht="30" customHeight="1" hidden="1">
      <c r="B175" s="49"/>
      <c r="C175" s="73">
        <v>61</v>
      </c>
      <c r="D175" s="74">
        <f>COUNTIF('隠しシート（記入不要）'!$DQ$3:$DR$3,1)</f>
        <v>0</v>
      </c>
      <c r="E175" s="74">
        <f>COUNTIF('隠しシート（記入不要）'!$DQ$3:$DR$3,2)</f>
        <v>0</v>
      </c>
      <c r="F175" s="74">
        <f>COUNTIF('隠しシート（記入不要）'!$DQ$3:$DR$3,3)</f>
        <v>0</v>
      </c>
      <c r="G175" s="74">
        <f>COUNTIF('隠しシート（記入不要）'!$DQ$4:$DR$4,1)</f>
        <v>0</v>
      </c>
      <c r="H175" s="74">
        <f>COUNTIF('隠しシート（記入不要）'!$DQ$4:$DR$4,2)</f>
        <v>0</v>
      </c>
      <c r="I175" s="74">
        <f>COUNTIF('隠しシート（記入不要）'!$DQ$4:$DR$4,3)</f>
        <v>0</v>
      </c>
      <c r="J175" s="74">
        <f>COUNTIF('隠しシート（記入不要）'!$DQ$4:$DR$4,4)</f>
        <v>0</v>
      </c>
      <c r="K175" s="74">
        <f>COUNTIF('隠しシート（記入不要）'!$DQ$4:$DR$4,5)</f>
        <v>0</v>
      </c>
    </row>
    <row r="176" spans="2:11" ht="30" customHeight="1" hidden="1">
      <c r="B176" s="49"/>
      <c r="C176" s="73">
        <v>62</v>
      </c>
      <c r="D176" s="74">
        <f>COUNTIF('隠しシート（記入不要）'!$DS$3:$DT$3,1)</f>
        <v>0</v>
      </c>
      <c r="E176" s="74">
        <f>COUNTIF('隠しシート（記入不要）'!$DS$3:$DT$3,2)</f>
        <v>0</v>
      </c>
      <c r="F176" s="74">
        <f>COUNTIF('隠しシート（記入不要）'!$DS$3:$DT$3,3)</f>
        <v>0</v>
      </c>
      <c r="G176" s="74">
        <f>COUNTIF('隠しシート（記入不要）'!$DS$4:$DT$4,1)</f>
        <v>0</v>
      </c>
      <c r="H176" s="74">
        <f>COUNTIF('隠しシート（記入不要）'!$DS$4:$DT$4,2)</f>
        <v>0</v>
      </c>
      <c r="I176" s="74">
        <f>COUNTIF('隠しシート（記入不要）'!$DS$4:$DT$4,3)</f>
        <v>0</v>
      </c>
      <c r="J176" s="74">
        <f>COUNTIF('隠しシート（記入不要）'!$DS$4:$DT$4,4)</f>
        <v>0</v>
      </c>
      <c r="K176" s="74">
        <f>COUNTIF('隠しシート（記入不要）'!$DS$4:$DT$4,5)</f>
        <v>0</v>
      </c>
    </row>
    <row r="177" spans="2:11" ht="30" customHeight="1" hidden="1">
      <c r="B177" s="49"/>
      <c r="C177" s="73">
        <v>63</v>
      </c>
      <c r="D177" s="74">
        <f>COUNTIF('隠しシート（記入不要）'!$DU$3:$DV$3,1)</f>
        <v>0</v>
      </c>
      <c r="E177" s="74">
        <f>COUNTIF('隠しシート（記入不要）'!$DU$3:$DV$3,2)</f>
        <v>0</v>
      </c>
      <c r="F177" s="74">
        <f>COUNTIF('隠しシート（記入不要）'!$DU$3:$DV$3,3)</f>
        <v>0</v>
      </c>
      <c r="G177" s="74">
        <f>COUNTIF('隠しシート（記入不要）'!$DU$4:$DV$4,1)</f>
        <v>0</v>
      </c>
      <c r="H177" s="74">
        <f>COUNTIF('隠しシート（記入不要）'!$DU$4:$DV$4,2)</f>
        <v>0</v>
      </c>
      <c r="I177" s="74">
        <f>COUNTIF('隠しシート（記入不要）'!$DU$4:$DV$4,3)</f>
        <v>0</v>
      </c>
      <c r="J177" s="74">
        <f>COUNTIF('隠しシート（記入不要）'!$DU$4:$DV$4,4)</f>
        <v>0</v>
      </c>
      <c r="K177" s="74">
        <f>COUNTIF('隠しシート（記入不要）'!$DU$4:$DV$4,5)</f>
        <v>0</v>
      </c>
    </row>
    <row r="178" spans="2:11" ht="30" customHeight="1" hidden="1">
      <c r="B178" s="49"/>
      <c r="C178" s="73">
        <v>64</v>
      </c>
      <c r="D178" s="74">
        <f>COUNTIF('隠しシート（記入不要）'!$DW$3:$DX$3,1)</f>
        <v>0</v>
      </c>
      <c r="E178" s="74">
        <f>COUNTIF('隠しシート（記入不要）'!$DW$3:$DX$3,2)</f>
        <v>0</v>
      </c>
      <c r="F178" s="74">
        <f>COUNTIF('隠しシート（記入不要）'!$DW$3:$DX$3,3)</f>
        <v>0</v>
      </c>
      <c r="G178" s="74">
        <f>COUNTIF('隠しシート（記入不要）'!$DW$4:$DX$4,1)</f>
        <v>0</v>
      </c>
      <c r="H178" s="74">
        <f>COUNTIF('隠しシート（記入不要）'!$DW$4:$DX$4,2)</f>
        <v>0</v>
      </c>
      <c r="I178" s="74">
        <f>COUNTIF('隠しシート（記入不要）'!$DW$4:$DX$4,3)</f>
        <v>0</v>
      </c>
      <c r="J178" s="74">
        <f>COUNTIF('隠しシート（記入不要）'!$DW$4:$DX$4,4)</f>
        <v>0</v>
      </c>
      <c r="K178" s="74">
        <f>COUNTIF('隠しシート（記入不要）'!$DW$4:$DX$4,5)</f>
        <v>0</v>
      </c>
    </row>
    <row r="179" spans="2:11" ht="30" customHeight="1" hidden="1">
      <c r="B179" s="49"/>
      <c r="C179" s="73">
        <v>65</v>
      </c>
      <c r="D179" s="74">
        <f>COUNTIF('隠しシート（記入不要）'!$DY3:$DZ$3,1)</f>
        <v>0</v>
      </c>
      <c r="E179" s="74">
        <f>COUNTIF('隠しシート（記入不要）'!$DY3:$DZ$3,2)</f>
        <v>0</v>
      </c>
      <c r="F179" s="74">
        <f>COUNTIF('隠しシート（記入不要）'!$DY3:$DZ$3,3)</f>
        <v>0</v>
      </c>
      <c r="G179" s="74">
        <f>COUNTIF('隠しシート（記入不要）'!$DY4:$DZ$4,1)</f>
        <v>0</v>
      </c>
      <c r="H179" s="74">
        <f>COUNTIF('隠しシート（記入不要）'!$DY4:$DZ$4,2)</f>
        <v>0</v>
      </c>
      <c r="I179" s="74">
        <f>COUNTIF('隠しシート（記入不要）'!$DY4:$DZ$4,3)</f>
        <v>0</v>
      </c>
      <c r="J179" s="74">
        <f>COUNTIF('隠しシート（記入不要）'!$DY4:$DZ$4,4)</f>
        <v>0</v>
      </c>
      <c r="K179" s="74">
        <f>COUNTIF('隠しシート（記入不要）'!$DY4:$DZ$4,5)</f>
        <v>0</v>
      </c>
    </row>
    <row r="180" spans="2:11" ht="30" customHeight="1" hidden="1">
      <c r="B180" s="49"/>
      <c r="C180" s="73">
        <v>66</v>
      </c>
      <c r="D180" s="74">
        <f>COUNTIF('隠しシート（記入不要）'!$EA$3:$EB$3,1)</f>
        <v>0</v>
      </c>
      <c r="E180" s="74">
        <f>COUNTIF('隠しシート（記入不要）'!$EA$3:$EB$3,2)</f>
        <v>0</v>
      </c>
      <c r="F180" s="74">
        <f>COUNTIF('隠しシート（記入不要）'!$EA$3:$EB$3,3)</f>
        <v>0</v>
      </c>
      <c r="G180" s="74">
        <f>COUNTIF('隠しシート（記入不要）'!$EA$4:$EB$4,1)</f>
        <v>0</v>
      </c>
      <c r="H180" s="74">
        <f>COUNTIF('隠しシート（記入不要）'!$EA$4:$EB$4,2)</f>
        <v>0</v>
      </c>
      <c r="I180" s="74">
        <f>COUNTIF('隠しシート（記入不要）'!$EA$4:$EB$4,3)</f>
        <v>0</v>
      </c>
      <c r="J180" s="74">
        <f>COUNTIF('隠しシート（記入不要）'!$EA$4:$EB$4,4)</f>
        <v>0</v>
      </c>
      <c r="K180" s="74">
        <f>COUNTIF('隠しシート（記入不要）'!$EA$4:$EB$4,5)</f>
        <v>0</v>
      </c>
    </row>
    <row r="181" spans="2:11" ht="30" customHeight="1" hidden="1">
      <c r="B181" s="49"/>
      <c r="C181" s="73">
        <v>67</v>
      </c>
      <c r="D181" s="74">
        <f>COUNTIF('隠しシート（記入不要）'!$EC$3:$ED$3,1)</f>
        <v>0</v>
      </c>
      <c r="E181" s="74">
        <f>COUNTIF('隠しシート（記入不要）'!$EC$3:$ED$3,2)</f>
        <v>0</v>
      </c>
      <c r="F181" s="74">
        <f>COUNTIF('隠しシート（記入不要）'!$EC$3:$ED$3,3)</f>
        <v>0</v>
      </c>
      <c r="G181" s="74">
        <f>COUNTIF('隠しシート（記入不要）'!$EC$4:$ED$4,1)</f>
        <v>0</v>
      </c>
      <c r="H181" s="74">
        <f>COUNTIF('隠しシート（記入不要）'!$EC$4:$ED$4,2)</f>
        <v>0</v>
      </c>
      <c r="I181" s="74">
        <f>COUNTIF('隠しシート（記入不要）'!$EC$4:$ED$4,3)</f>
        <v>0</v>
      </c>
      <c r="J181" s="74">
        <f>COUNTIF('隠しシート（記入不要）'!$EC$4:$ED$4,4)</f>
        <v>0</v>
      </c>
      <c r="K181" s="74">
        <f>COUNTIF('隠しシート（記入不要）'!$EC$4:$ED$4,5)</f>
        <v>0</v>
      </c>
    </row>
    <row r="182" spans="2:11" ht="30" customHeight="1" hidden="1">
      <c r="B182" s="49"/>
      <c r="C182" s="73">
        <v>68</v>
      </c>
      <c r="D182" s="74">
        <f>COUNTIF('隠しシート（記入不要）'!$EE$3:$EF$3,1)</f>
        <v>0</v>
      </c>
      <c r="E182" s="74">
        <f>COUNTIF('隠しシート（記入不要）'!$EE$3:$EF$3,2)</f>
        <v>0</v>
      </c>
      <c r="F182" s="74">
        <f>COUNTIF('隠しシート（記入不要）'!$EE$3:$EF$3,3)</f>
        <v>0</v>
      </c>
      <c r="G182" s="74">
        <f>COUNTIF('隠しシート（記入不要）'!$EE$4:$EF$4,1)</f>
        <v>0</v>
      </c>
      <c r="H182" s="74">
        <f>COUNTIF('隠しシート（記入不要）'!$EE$4:$EF$4,2)</f>
        <v>0</v>
      </c>
      <c r="I182" s="74">
        <f>COUNTIF('隠しシート（記入不要）'!$EE$4:$EF$4,3)</f>
        <v>0</v>
      </c>
      <c r="J182" s="74">
        <f>COUNTIF('隠しシート（記入不要）'!$EE$4:$EF$4,4)</f>
        <v>0</v>
      </c>
      <c r="K182" s="74">
        <f>COUNTIF('隠しシート（記入不要）'!$EE$4:$EF$4,5)</f>
        <v>0</v>
      </c>
    </row>
    <row r="183" spans="2:11" ht="30" customHeight="1" hidden="1">
      <c r="B183" s="49"/>
      <c r="C183" s="73">
        <v>69</v>
      </c>
      <c r="D183" s="74">
        <f>COUNTIF('隠しシート（記入不要）'!$EG$3:$EH$3,1)</f>
        <v>0</v>
      </c>
      <c r="E183" s="74">
        <f>COUNTIF('隠しシート（記入不要）'!$EG$3:$EH$3,2)</f>
        <v>0</v>
      </c>
      <c r="F183" s="74">
        <f>COUNTIF('隠しシート（記入不要）'!$EG$3:$EH$3,3)</f>
        <v>0</v>
      </c>
      <c r="G183" s="74">
        <f>COUNTIF('隠しシート（記入不要）'!$EG$4:$EH$4,1)</f>
        <v>0</v>
      </c>
      <c r="H183" s="74">
        <f>COUNTIF('隠しシート（記入不要）'!$EG$4:$EH$4,2)</f>
        <v>0</v>
      </c>
      <c r="I183" s="74">
        <f>COUNTIF('隠しシート（記入不要）'!$EG$4:$EH$4,3)</f>
        <v>0</v>
      </c>
      <c r="J183" s="74">
        <f>COUNTIF('隠しシート（記入不要）'!$EG$4:$EH$4,4)</f>
        <v>0</v>
      </c>
      <c r="K183" s="74">
        <f>COUNTIF('隠しシート（記入不要）'!$EG$4:$EH$4,5)</f>
        <v>0</v>
      </c>
    </row>
    <row r="184" spans="2:11" ht="30" customHeight="1" hidden="1">
      <c r="B184" s="49"/>
      <c r="C184" s="73">
        <v>70</v>
      </c>
      <c r="D184" s="74">
        <f>COUNTIF('隠しシート（記入不要）'!$EI$3:$EJ$3,1)</f>
        <v>0</v>
      </c>
      <c r="E184" s="74">
        <f>COUNTIF('隠しシート（記入不要）'!$EI$3:$EJ$3,2)</f>
        <v>0</v>
      </c>
      <c r="F184" s="74">
        <f>COUNTIF('隠しシート（記入不要）'!$EI$3:$EJ$3,3)</f>
        <v>0</v>
      </c>
      <c r="G184" s="74">
        <f>COUNTIF('隠しシート（記入不要）'!$EI$4:$EJ$4,1)</f>
        <v>0</v>
      </c>
      <c r="H184" s="74">
        <f>COUNTIF('隠しシート（記入不要）'!$EI$4:$EJ$4,2)</f>
        <v>0</v>
      </c>
      <c r="I184" s="74">
        <f>COUNTIF('隠しシート（記入不要）'!$EI$4:$EJ$4,3)</f>
        <v>0</v>
      </c>
      <c r="J184" s="74">
        <f>COUNTIF('隠しシート（記入不要）'!$EI$4:$EJ$4,4)</f>
        <v>0</v>
      </c>
      <c r="K184" s="74">
        <f>COUNTIF('隠しシート（記入不要）'!$EI$4:$EJ$4,5)</f>
        <v>0</v>
      </c>
    </row>
    <row r="185" spans="3:11" ht="30" customHeight="1" hidden="1">
      <c r="C185" s="73">
        <v>71</v>
      </c>
      <c r="D185" s="74">
        <f>COUNTIF('隠しシート（記入不要）'!$EK$3:$EL$3,1)</f>
        <v>0</v>
      </c>
      <c r="E185" s="74">
        <f>COUNTIF('隠しシート（記入不要）'!$EK$3:$EL$3,2)</f>
        <v>0</v>
      </c>
      <c r="F185" s="74">
        <f>COUNTIF('隠しシート（記入不要）'!$EK$3:$EL$3,3)</f>
        <v>0</v>
      </c>
      <c r="G185" s="74">
        <f>COUNTIF('隠しシート（記入不要）'!$EK$4:$EL$4,1)</f>
        <v>0</v>
      </c>
      <c r="H185" s="74">
        <f>COUNTIF('隠しシート（記入不要）'!$EK$4:$EL$4,2)</f>
        <v>0</v>
      </c>
      <c r="I185" s="74">
        <f>COUNTIF('隠しシート（記入不要）'!$EK$4:$EL$4,3)</f>
        <v>0</v>
      </c>
      <c r="J185" s="74">
        <f>COUNTIF('隠しシート（記入不要）'!$EK$4:$EL$4,4)</f>
        <v>0</v>
      </c>
      <c r="K185" s="74">
        <f>COUNTIF('隠しシート（記入不要）'!$EK$4:$EL$4,5)</f>
        <v>0</v>
      </c>
    </row>
    <row r="186" spans="3:11" ht="30" customHeight="1" hidden="1">
      <c r="C186" s="73">
        <v>72</v>
      </c>
      <c r="D186" s="74">
        <f>COUNTIF('隠しシート（記入不要）'!$EM$3:$EN$3,1)</f>
        <v>0</v>
      </c>
      <c r="E186" s="74">
        <f>COUNTIF('隠しシート（記入不要）'!$EM$3:$EN$3,2)</f>
        <v>0</v>
      </c>
      <c r="F186" s="74">
        <f>COUNTIF('隠しシート（記入不要）'!$EM$3:$EN$3,3)</f>
        <v>0</v>
      </c>
      <c r="G186" s="74">
        <f>COUNTIF('隠しシート（記入不要）'!$EM$4:$EN$4,1)</f>
        <v>0</v>
      </c>
      <c r="H186" s="74">
        <f>COUNTIF('隠しシート（記入不要）'!$EM$4:$EN$4,2)</f>
        <v>0</v>
      </c>
      <c r="I186" s="74">
        <f>COUNTIF('隠しシート（記入不要）'!$EM$4:$EN$4,3)</f>
        <v>0</v>
      </c>
      <c r="J186" s="74">
        <f>COUNTIF('隠しシート（記入不要）'!$EM$4:$EN$4,4)</f>
        <v>0</v>
      </c>
      <c r="K186" s="74">
        <f>COUNTIF('隠しシート（記入不要）'!$EM$4:$EN$4,5)</f>
        <v>0</v>
      </c>
    </row>
    <row r="187" spans="3:11" ht="30" customHeight="1" hidden="1">
      <c r="C187" s="73">
        <v>73</v>
      </c>
      <c r="D187" s="74">
        <f>COUNTIF('隠しシート（記入不要）'!$EO$3:$EP$3,1)</f>
        <v>0</v>
      </c>
      <c r="E187" s="74">
        <f>COUNTIF('隠しシート（記入不要）'!$EO$3:$EP$3,2)</f>
        <v>0</v>
      </c>
      <c r="F187" s="74">
        <f>COUNTIF('隠しシート（記入不要）'!$EO$3:$EP$3,3)</f>
        <v>0</v>
      </c>
      <c r="G187" s="74">
        <f>COUNTIF('隠しシート（記入不要）'!$EO$4:$EP$4,1)</f>
        <v>0</v>
      </c>
      <c r="H187" s="74">
        <f>COUNTIF('隠しシート（記入不要）'!$EO$4:$EP$4,2)</f>
        <v>0</v>
      </c>
      <c r="I187" s="74">
        <f>COUNTIF('隠しシート（記入不要）'!$EO$4:$EP$4,3)</f>
        <v>0</v>
      </c>
      <c r="J187" s="74">
        <f>COUNTIF('隠しシート（記入不要）'!$EO$4:$EP$4,4)</f>
        <v>0</v>
      </c>
      <c r="K187" s="74">
        <f>COUNTIF('隠しシート（記入不要）'!$EO$4:$EP$4,5)</f>
        <v>0</v>
      </c>
    </row>
    <row r="188" ht="54" customHeight="1" thickTop="1"/>
  </sheetData>
  <sheetProtection password="8ED9" sheet="1" objects="1" scenarios="1"/>
  <mergeCells count="39">
    <mergeCell ref="A66:J66"/>
    <mergeCell ref="A72:J72"/>
    <mergeCell ref="A94:J94"/>
    <mergeCell ref="A98:J98"/>
    <mergeCell ref="A75:J75"/>
    <mergeCell ref="A100:J100"/>
    <mergeCell ref="A92:J92"/>
    <mergeCell ref="A95:J95"/>
    <mergeCell ref="F3:J3"/>
    <mergeCell ref="D3:E3"/>
    <mergeCell ref="C5:E5"/>
    <mergeCell ref="F5:J5"/>
    <mergeCell ref="A5:A6"/>
    <mergeCell ref="B5:B6"/>
    <mergeCell ref="A7:J7"/>
    <mergeCell ref="A8:J8"/>
    <mergeCell ref="A11:J11"/>
    <mergeCell ref="A13:J13"/>
    <mergeCell ref="A19:J19"/>
    <mergeCell ref="A20:J20"/>
    <mergeCell ref="A88:J88"/>
    <mergeCell ref="A22:J22"/>
    <mergeCell ref="A41:J41"/>
    <mergeCell ref="A48:J48"/>
    <mergeCell ref="A86:J86"/>
    <mergeCell ref="A80:J80"/>
    <mergeCell ref="A84:J84"/>
    <mergeCell ref="A26:J26"/>
    <mergeCell ref="A27:J27"/>
    <mergeCell ref="A29:J29"/>
    <mergeCell ref="A33:J33"/>
    <mergeCell ref="A105:J105"/>
    <mergeCell ref="A109:J109"/>
    <mergeCell ref="A31:J31"/>
    <mergeCell ref="A53:J53"/>
    <mergeCell ref="A61:J61"/>
    <mergeCell ref="A104:J104"/>
    <mergeCell ref="A64:J64"/>
    <mergeCell ref="A76:J76"/>
  </mergeCells>
  <printOptions/>
  <pageMargins left="0.3937007874015748" right="0.3937007874015748" top="0.984251968503937" bottom="0.984251968503937" header="0.5118110236220472" footer="0.5118110236220472"/>
  <pageSetup horizontalDpi="600" verticalDpi="600" orientation="portrait" paperSize="9" scale="51" r:id="rId1"/>
  <rowBreaks count="2" manualBreakCount="2">
    <brk id="52" max="9" man="1"/>
    <brk id="74"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9"/>
  <sheetViews>
    <sheetView view="pageBreakPreview" zoomScale="89" zoomScaleNormal="80" zoomScaleSheetLayoutView="89" workbookViewId="0" topLeftCell="A1">
      <selection activeCell="F14" sqref="F14"/>
    </sheetView>
  </sheetViews>
  <sheetFormatPr defaultColWidth="9.00390625" defaultRowHeight="13.5"/>
  <cols>
    <col min="1" max="1" width="5.625" style="81" customWidth="1"/>
    <col min="2" max="2" width="5.625" style="123" customWidth="1"/>
    <col min="3" max="3" width="52.375" style="81" customWidth="1"/>
    <col min="4" max="4" width="11.75390625" style="81" customWidth="1"/>
    <col min="5" max="7" width="15.625" style="124" customWidth="1"/>
    <col min="8" max="8" width="13.00390625" style="129" customWidth="1"/>
    <col min="9" max="16384" width="9.00390625" style="81" customWidth="1"/>
  </cols>
  <sheetData>
    <row r="1" spans="1:8" ht="14.25" thickBot="1">
      <c r="A1" s="77"/>
      <c r="B1" s="78"/>
      <c r="C1" s="77"/>
      <c r="D1" s="77"/>
      <c r="E1" s="79"/>
      <c r="F1" s="79"/>
      <c r="G1" s="79"/>
      <c r="H1" s="80"/>
    </row>
    <row r="2" spans="1:8" ht="36.75" customHeight="1" thickBot="1" thickTop="1">
      <c r="A2" s="437" t="s">
        <v>571</v>
      </c>
      <c r="B2" s="438"/>
      <c r="C2" s="438"/>
      <c r="D2" s="438"/>
      <c r="E2" s="438"/>
      <c r="F2" s="438"/>
      <c r="G2" s="438"/>
      <c r="H2" s="439"/>
    </row>
    <row r="3" spans="1:8" ht="36.75" customHeight="1" thickTop="1">
      <c r="A3" s="82"/>
      <c r="B3" s="82"/>
      <c r="C3" s="82"/>
      <c r="D3" s="82"/>
      <c r="E3" s="83" t="s">
        <v>372</v>
      </c>
      <c r="F3" s="443">
        <f>IF('事業所概要'!B4="","",'事業所概要'!B4)</f>
      </c>
      <c r="G3" s="443"/>
      <c r="H3" s="443"/>
    </row>
    <row r="4" spans="1:8" ht="15.75" customHeight="1" thickBot="1">
      <c r="A4" s="77"/>
      <c r="B4" s="78"/>
      <c r="C4" s="77"/>
      <c r="D4" s="77"/>
      <c r="E4" s="79"/>
      <c r="F4" s="79"/>
      <c r="G4" s="79"/>
      <c r="H4" s="80"/>
    </row>
    <row r="5" spans="1:8" s="87" customFormat="1" ht="55.5" customHeight="1">
      <c r="A5" s="440" t="s">
        <v>110</v>
      </c>
      <c r="B5" s="441"/>
      <c r="C5" s="442"/>
      <c r="D5" s="84" t="s">
        <v>111</v>
      </c>
      <c r="E5" s="85" t="s">
        <v>112</v>
      </c>
      <c r="F5" s="85" t="s">
        <v>113</v>
      </c>
      <c r="G5" s="85" t="s">
        <v>114</v>
      </c>
      <c r="H5" s="86" t="s">
        <v>115</v>
      </c>
    </row>
    <row r="6" spans="1:8" s="88" customFormat="1" ht="30" customHeight="1">
      <c r="A6" s="433" t="s">
        <v>116</v>
      </c>
      <c r="B6" s="434"/>
      <c r="C6" s="434"/>
      <c r="D6" s="434"/>
      <c r="E6" s="434"/>
      <c r="F6" s="434"/>
      <c r="G6" s="434"/>
      <c r="H6" s="435"/>
    </row>
    <row r="7" spans="1:8" s="88" customFormat="1" ht="30" customHeight="1">
      <c r="A7" s="89"/>
      <c r="B7" s="90">
        <v>1</v>
      </c>
      <c r="C7" s="91" t="s">
        <v>117</v>
      </c>
      <c r="D7" s="92">
        <v>2</v>
      </c>
      <c r="E7" s="93">
        <f>'評価基準書'!E$15</f>
        <v>0</v>
      </c>
      <c r="F7" s="93">
        <f>'評価基準書'!F$15</f>
        <v>0</v>
      </c>
      <c r="G7" s="93">
        <f>'評価基準書'!G$15</f>
        <v>0</v>
      </c>
      <c r="H7" s="94">
        <f>((E7*1)+(F7*1/2))/D7</f>
        <v>0</v>
      </c>
    </row>
    <row r="8" spans="1:8" s="88" customFormat="1" ht="30" customHeight="1">
      <c r="A8" s="89"/>
      <c r="B8" s="90">
        <v>2</v>
      </c>
      <c r="C8" s="91" t="s">
        <v>118</v>
      </c>
      <c r="D8" s="92">
        <v>1</v>
      </c>
      <c r="E8" s="93">
        <f>'評価基準書'!E$23</f>
        <v>0</v>
      </c>
      <c r="F8" s="93">
        <f>'評価基準書'!F$23</f>
        <v>0</v>
      </c>
      <c r="G8" s="93">
        <f>'評価基準書'!G$23</f>
        <v>0</v>
      </c>
      <c r="H8" s="94">
        <f>((E8*1)+(F8*1/2))/D8</f>
        <v>0</v>
      </c>
    </row>
    <row r="9" spans="1:8" s="88" customFormat="1" ht="30" customHeight="1" thickBot="1">
      <c r="A9" s="89"/>
      <c r="B9" s="90">
        <v>3</v>
      </c>
      <c r="C9" s="91" t="s">
        <v>119</v>
      </c>
      <c r="D9" s="95">
        <v>5</v>
      </c>
      <c r="E9" s="96">
        <f>'評価基準書'!E$47</f>
        <v>0</v>
      </c>
      <c r="F9" s="96">
        <f>'評価基準書'!F$47</f>
        <v>0</v>
      </c>
      <c r="G9" s="96">
        <f>'評価基準書'!G$47</f>
        <v>0</v>
      </c>
      <c r="H9" s="97">
        <f>((E9*1)+(F9*1/2))/D9</f>
        <v>0</v>
      </c>
    </row>
    <row r="10" spans="1:8" s="88" customFormat="1" ht="30" customHeight="1" thickTop="1">
      <c r="A10" s="422" t="s">
        <v>370</v>
      </c>
      <c r="B10" s="423"/>
      <c r="C10" s="424"/>
      <c r="D10" s="98">
        <f>SUM(D7:D9)</f>
        <v>8</v>
      </c>
      <c r="E10" s="98">
        <f>SUM(E7:E9)</f>
        <v>0</v>
      </c>
      <c r="F10" s="98">
        <f>SUM(F7:F9)</f>
        <v>0</v>
      </c>
      <c r="G10" s="98">
        <f>SUM(G7:G9)</f>
        <v>0</v>
      </c>
      <c r="H10" s="99">
        <f>((E10*1)+(F10*1/2))/D10</f>
        <v>0</v>
      </c>
    </row>
    <row r="11" spans="1:8" s="88" customFormat="1" ht="30" customHeight="1">
      <c r="A11" s="433" t="s">
        <v>120</v>
      </c>
      <c r="B11" s="434"/>
      <c r="C11" s="434"/>
      <c r="D11" s="434"/>
      <c r="E11" s="434"/>
      <c r="F11" s="434"/>
      <c r="G11" s="434"/>
      <c r="H11" s="435"/>
    </row>
    <row r="12" spans="1:8" s="88" customFormat="1" ht="30" customHeight="1">
      <c r="A12" s="436"/>
      <c r="B12" s="90">
        <v>1</v>
      </c>
      <c r="C12" s="100" t="s">
        <v>234</v>
      </c>
      <c r="D12" s="92">
        <v>1</v>
      </c>
      <c r="E12" s="93">
        <f>'評価基準書'!E54</f>
        <v>0</v>
      </c>
      <c r="F12" s="93">
        <f>'評価基準書'!F54</f>
        <v>0</v>
      </c>
      <c r="G12" s="93">
        <f>'評価基準書'!G54</f>
        <v>0</v>
      </c>
      <c r="H12" s="94">
        <f aca="true" t="shared" si="0" ref="H12:H20">((E12*1)+(F12*1/2))/D12</f>
        <v>0</v>
      </c>
    </row>
    <row r="13" spans="1:8" s="88" customFormat="1" ht="30" customHeight="1">
      <c r="A13" s="436"/>
      <c r="B13" s="90">
        <v>2</v>
      </c>
      <c r="C13" s="100" t="s">
        <v>235</v>
      </c>
      <c r="D13" s="92">
        <v>3</v>
      </c>
      <c r="E13" s="93">
        <f>'評価基準書'!E70</f>
        <v>0</v>
      </c>
      <c r="F13" s="93">
        <f>'評価基準書'!F70</f>
        <v>0</v>
      </c>
      <c r="G13" s="93">
        <f>'評価基準書'!G70</f>
        <v>0</v>
      </c>
      <c r="H13" s="94">
        <f t="shared" si="0"/>
        <v>0</v>
      </c>
    </row>
    <row r="14" spans="1:8" s="88" customFormat="1" ht="30" customHeight="1">
      <c r="A14" s="436"/>
      <c r="B14" s="90">
        <v>3</v>
      </c>
      <c r="C14" s="100" t="s">
        <v>246</v>
      </c>
      <c r="D14" s="92">
        <v>20</v>
      </c>
      <c r="E14" s="93">
        <f>'評価基準書'!E198</f>
        <v>0</v>
      </c>
      <c r="F14" s="93">
        <f>'評価基準書'!F198</f>
        <v>0</v>
      </c>
      <c r="G14" s="93">
        <f>'評価基準書'!G198</f>
        <v>0</v>
      </c>
      <c r="H14" s="94">
        <f t="shared" si="0"/>
        <v>0</v>
      </c>
    </row>
    <row r="15" spans="1:8" s="88" customFormat="1" ht="30" customHeight="1">
      <c r="A15" s="436"/>
      <c r="B15" s="90">
        <v>4</v>
      </c>
      <c r="C15" s="100" t="s">
        <v>236</v>
      </c>
      <c r="D15" s="95">
        <v>7</v>
      </c>
      <c r="E15" s="96">
        <f>'評価基準書'!E227</f>
        <v>0</v>
      </c>
      <c r="F15" s="96">
        <f>'評価基準書'!F227</f>
        <v>0</v>
      </c>
      <c r="G15" s="96">
        <f>'評価基準書'!G227</f>
        <v>0</v>
      </c>
      <c r="H15" s="97">
        <f t="shared" si="0"/>
        <v>0</v>
      </c>
    </row>
    <row r="16" spans="1:8" s="88" customFormat="1" ht="30" customHeight="1">
      <c r="A16" s="101"/>
      <c r="B16" s="90">
        <v>5</v>
      </c>
      <c r="C16" s="100" t="s">
        <v>237</v>
      </c>
      <c r="D16" s="95">
        <v>2</v>
      </c>
      <c r="E16" s="96">
        <f>'評価基準書'!E240</f>
        <v>0</v>
      </c>
      <c r="F16" s="96">
        <f>'評価基準書'!F240</f>
        <v>0</v>
      </c>
      <c r="G16" s="96">
        <f>'評価基準書'!G240</f>
        <v>0</v>
      </c>
      <c r="H16" s="97">
        <f t="shared" si="0"/>
        <v>0</v>
      </c>
    </row>
    <row r="17" spans="1:8" s="88" customFormat="1" ht="30" customHeight="1">
      <c r="A17" s="101"/>
      <c r="B17" s="90">
        <v>6</v>
      </c>
      <c r="C17" s="100" t="s">
        <v>238</v>
      </c>
      <c r="D17" s="95">
        <v>1</v>
      </c>
      <c r="E17" s="96">
        <f>'評価基準書'!E248</f>
        <v>0</v>
      </c>
      <c r="F17" s="96">
        <f>'評価基準書'!F248</f>
        <v>0</v>
      </c>
      <c r="G17" s="96">
        <f>'評価基準書'!G248</f>
        <v>0</v>
      </c>
      <c r="H17" s="97">
        <f t="shared" si="0"/>
        <v>0</v>
      </c>
    </row>
    <row r="18" spans="1:8" s="88" customFormat="1" ht="30" customHeight="1">
      <c r="A18" s="101"/>
      <c r="B18" s="90">
        <v>7</v>
      </c>
      <c r="C18" s="100" t="s">
        <v>239</v>
      </c>
      <c r="D18" s="95">
        <v>5</v>
      </c>
      <c r="E18" s="96">
        <f>'評価基準書'!E278</f>
        <v>0</v>
      </c>
      <c r="F18" s="96">
        <f>'評価基準書'!F278</f>
        <v>0</v>
      </c>
      <c r="G18" s="96">
        <f>'評価基準書'!G278</f>
        <v>0</v>
      </c>
      <c r="H18" s="97">
        <f t="shared" si="0"/>
        <v>0</v>
      </c>
    </row>
    <row r="19" spans="1:8" s="88" customFormat="1" ht="30" customHeight="1" thickBot="1">
      <c r="A19" s="101"/>
      <c r="B19" s="90">
        <v>8</v>
      </c>
      <c r="C19" s="100" t="s">
        <v>240</v>
      </c>
      <c r="D19" s="95">
        <v>2</v>
      </c>
      <c r="E19" s="96">
        <f>'評価基準書'!E293</f>
        <v>0</v>
      </c>
      <c r="F19" s="96">
        <f>'評価基準書'!F293</f>
        <v>0</v>
      </c>
      <c r="G19" s="96">
        <f>'評価基準書'!G293</f>
        <v>0</v>
      </c>
      <c r="H19" s="97">
        <f t="shared" si="0"/>
        <v>0</v>
      </c>
    </row>
    <row r="20" spans="1:8" s="88" customFormat="1" ht="30" customHeight="1" thickTop="1">
      <c r="A20" s="422" t="s">
        <v>370</v>
      </c>
      <c r="B20" s="423"/>
      <c r="C20" s="424"/>
      <c r="D20" s="98">
        <f>SUM(D12:D19)</f>
        <v>41</v>
      </c>
      <c r="E20" s="98">
        <f>SUM(E12:E19)</f>
        <v>0</v>
      </c>
      <c r="F20" s="98">
        <f>SUM(F12:F19)</f>
        <v>0</v>
      </c>
      <c r="G20" s="98">
        <f>SUM(G12:G19)</f>
        <v>0</v>
      </c>
      <c r="H20" s="99">
        <f t="shared" si="0"/>
        <v>0</v>
      </c>
    </row>
    <row r="21" spans="1:8" s="88" customFormat="1" ht="30" customHeight="1">
      <c r="A21" s="433" t="s">
        <v>128</v>
      </c>
      <c r="B21" s="434"/>
      <c r="C21" s="434"/>
      <c r="D21" s="434"/>
      <c r="E21" s="434"/>
      <c r="F21" s="434"/>
      <c r="G21" s="434"/>
      <c r="H21" s="435"/>
    </row>
    <row r="22" spans="1:8" s="88" customFormat="1" ht="30" customHeight="1">
      <c r="A22" s="102"/>
      <c r="B22" s="90">
        <v>1</v>
      </c>
      <c r="C22" s="100" t="s">
        <v>241</v>
      </c>
      <c r="D22" s="92">
        <v>3</v>
      </c>
      <c r="E22" s="93">
        <f>'評価基準書'!E313</f>
        <v>0</v>
      </c>
      <c r="F22" s="93">
        <f>'評価基準書'!F313</f>
        <v>0</v>
      </c>
      <c r="G22" s="93">
        <f>'評価基準書'!G313</f>
        <v>0</v>
      </c>
      <c r="H22" s="94">
        <f aca="true" t="shared" si="1" ref="H22:H28">((E22*1)+(F22*1/2))/D22</f>
        <v>0</v>
      </c>
    </row>
    <row r="23" spans="1:8" s="88" customFormat="1" ht="30" customHeight="1">
      <c r="A23" s="102"/>
      <c r="B23" s="90">
        <v>2</v>
      </c>
      <c r="C23" s="100" t="s">
        <v>242</v>
      </c>
      <c r="D23" s="92">
        <v>3</v>
      </c>
      <c r="E23" s="93">
        <f>'評価基準書'!E327</f>
        <v>0</v>
      </c>
      <c r="F23" s="93">
        <f>'評価基準書'!F327</f>
        <v>0</v>
      </c>
      <c r="G23" s="93">
        <f>'評価基準書'!G327</f>
        <v>0</v>
      </c>
      <c r="H23" s="94">
        <f t="shared" si="1"/>
        <v>0</v>
      </c>
    </row>
    <row r="24" spans="1:8" s="88" customFormat="1" ht="30" customHeight="1">
      <c r="A24" s="102"/>
      <c r="B24" s="90">
        <v>3</v>
      </c>
      <c r="C24" s="100" t="s">
        <v>243</v>
      </c>
      <c r="D24" s="92">
        <v>1</v>
      </c>
      <c r="E24" s="93">
        <f>'評価基準書'!E335</f>
        <v>0</v>
      </c>
      <c r="F24" s="93">
        <f>'評価基準書'!F335</f>
        <v>0</v>
      </c>
      <c r="G24" s="93">
        <f>'評価基準書'!G335</f>
        <v>0</v>
      </c>
      <c r="H24" s="94">
        <f t="shared" si="1"/>
        <v>0</v>
      </c>
    </row>
    <row r="25" spans="1:8" s="88" customFormat="1" ht="30" customHeight="1">
      <c r="A25" s="102"/>
      <c r="B25" s="90">
        <v>4</v>
      </c>
      <c r="C25" s="100" t="s">
        <v>245</v>
      </c>
      <c r="D25" s="92">
        <v>1</v>
      </c>
      <c r="E25" s="93">
        <f>'評価基準書'!E343</f>
        <v>0</v>
      </c>
      <c r="F25" s="93">
        <f>'評価基準書'!F343</f>
        <v>0</v>
      </c>
      <c r="G25" s="93">
        <f>'評価基準書'!G343</f>
        <v>0</v>
      </c>
      <c r="H25" s="94">
        <f t="shared" si="1"/>
        <v>0</v>
      </c>
    </row>
    <row r="26" spans="1:8" s="88" customFormat="1" ht="30" customHeight="1">
      <c r="A26" s="102"/>
      <c r="B26" s="90">
        <v>5</v>
      </c>
      <c r="C26" s="100" t="s">
        <v>244</v>
      </c>
      <c r="D26" s="95">
        <v>3</v>
      </c>
      <c r="E26" s="96">
        <f>'評価基準書'!E356</f>
        <v>0</v>
      </c>
      <c r="F26" s="96">
        <f>'評価基準書'!F356</f>
        <v>0</v>
      </c>
      <c r="G26" s="96">
        <f>'評価基準書'!G356</f>
        <v>0</v>
      </c>
      <c r="H26" s="97">
        <f t="shared" si="1"/>
        <v>0</v>
      </c>
    </row>
    <row r="27" spans="1:8" s="88" customFormat="1" ht="30" customHeight="1" thickBot="1">
      <c r="A27" s="102"/>
      <c r="B27" s="90">
        <v>6</v>
      </c>
      <c r="C27" s="100" t="s">
        <v>131</v>
      </c>
      <c r="D27" s="95">
        <v>1</v>
      </c>
      <c r="E27" s="96">
        <f>'評価基準書'!E366</f>
        <v>0</v>
      </c>
      <c r="F27" s="96">
        <f>'評価基準書'!F366</f>
        <v>0</v>
      </c>
      <c r="G27" s="96">
        <f>'評価基準書'!G366</f>
        <v>0</v>
      </c>
      <c r="H27" s="97">
        <f t="shared" si="1"/>
        <v>0</v>
      </c>
    </row>
    <row r="28" spans="1:8" s="88" customFormat="1" ht="30" customHeight="1" thickTop="1">
      <c r="A28" s="422" t="s">
        <v>370</v>
      </c>
      <c r="B28" s="423"/>
      <c r="C28" s="424"/>
      <c r="D28" s="98">
        <f>SUM(D22:D27)</f>
        <v>12</v>
      </c>
      <c r="E28" s="98">
        <f>SUM(E22:E27)</f>
        <v>0</v>
      </c>
      <c r="F28" s="98">
        <f>SUM(F22:F27)</f>
        <v>0</v>
      </c>
      <c r="G28" s="98">
        <f>SUM(G22:G27)</f>
        <v>0</v>
      </c>
      <c r="H28" s="99">
        <f t="shared" si="1"/>
        <v>0</v>
      </c>
    </row>
    <row r="29" spans="1:8" s="88" customFormat="1" ht="30" customHeight="1">
      <c r="A29" s="433" t="s">
        <v>132</v>
      </c>
      <c r="B29" s="434"/>
      <c r="C29" s="434"/>
      <c r="D29" s="434"/>
      <c r="E29" s="434"/>
      <c r="F29" s="434"/>
      <c r="G29" s="434"/>
      <c r="H29" s="435"/>
    </row>
    <row r="30" spans="1:8" s="88" customFormat="1" ht="30" customHeight="1">
      <c r="A30" s="102"/>
      <c r="B30" s="90">
        <v>1</v>
      </c>
      <c r="C30" s="100" t="s">
        <v>133</v>
      </c>
      <c r="D30" s="92">
        <v>2</v>
      </c>
      <c r="E30" s="93">
        <f>'評価基準書'!E389</f>
        <v>0</v>
      </c>
      <c r="F30" s="93">
        <f>'評価基準書'!F389</f>
        <v>0</v>
      </c>
      <c r="G30" s="93">
        <f>'評価基準書'!G389</f>
        <v>0</v>
      </c>
      <c r="H30" s="94">
        <f>((E30*1)+(F30*1/2))/D30</f>
        <v>0</v>
      </c>
    </row>
    <row r="31" spans="1:8" s="88" customFormat="1" ht="30" customHeight="1">
      <c r="A31" s="102"/>
      <c r="B31" s="90">
        <v>2</v>
      </c>
      <c r="C31" s="100" t="s">
        <v>134</v>
      </c>
      <c r="D31" s="103">
        <v>1</v>
      </c>
      <c r="E31" s="93">
        <f>'評価基準書'!E404</f>
        <v>0</v>
      </c>
      <c r="F31" s="93">
        <f>'評価基準書'!F404</f>
        <v>0</v>
      </c>
      <c r="G31" s="93">
        <f>'評価基準書'!G404</f>
        <v>0</v>
      </c>
      <c r="H31" s="94">
        <f>((E31*1)+(F31*1/2))/D31</f>
        <v>0</v>
      </c>
    </row>
    <row r="32" spans="1:8" s="88" customFormat="1" ht="30" customHeight="1" thickBot="1">
      <c r="A32" s="102"/>
      <c r="B32" s="90">
        <v>3</v>
      </c>
      <c r="C32" s="100" t="s">
        <v>135</v>
      </c>
      <c r="D32" s="103">
        <v>3</v>
      </c>
      <c r="E32" s="93">
        <f>'評価基準書'!E426</f>
        <v>0</v>
      </c>
      <c r="F32" s="93">
        <f>'評価基準書'!F426</f>
        <v>0</v>
      </c>
      <c r="G32" s="93">
        <f>'評価基準書'!G426</f>
        <v>0</v>
      </c>
      <c r="H32" s="94">
        <f>((E32*1)+(F32*1/2))/D32</f>
        <v>0</v>
      </c>
    </row>
    <row r="33" spans="1:8" s="88" customFormat="1" ht="30" customHeight="1" thickTop="1">
      <c r="A33" s="422" t="s">
        <v>370</v>
      </c>
      <c r="B33" s="423"/>
      <c r="C33" s="424"/>
      <c r="D33" s="98">
        <f>SUM(D30:D32)</f>
        <v>6</v>
      </c>
      <c r="E33" s="98">
        <f>SUM(E30:E32)</f>
        <v>0</v>
      </c>
      <c r="F33" s="98">
        <f>SUM(F30:F32)</f>
        <v>0</v>
      </c>
      <c r="G33" s="98">
        <f>SUM(G30:G32)</f>
        <v>0</v>
      </c>
      <c r="H33" s="99">
        <f>((E33*1)+(F33*1/2))/D33</f>
        <v>0</v>
      </c>
    </row>
    <row r="34" spans="1:8" s="88" customFormat="1" ht="30" customHeight="1">
      <c r="A34" s="433" t="s">
        <v>136</v>
      </c>
      <c r="B34" s="434"/>
      <c r="C34" s="434"/>
      <c r="D34" s="434"/>
      <c r="E34" s="434"/>
      <c r="F34" s="434"/>
      <c r="G34" s="434"/>
      <c r="H34" s="435"/>
    </row>
    <row r="35" spans="1:8" s="88" customFormat="1" ht="30" customHeight="1">
      <c r="A35" s="102"/>
      <c r="B35" s="90">
        <v>1</v>
      </c>
      <c r="C35" s="100" t="s">
        <v>137</v>
      </c>
      <c r="D35" s="104">
        <v>3</v>
      </c>
      <c r="E35" s="96">
        <f>'評価基準書'!E445</f>
        <v>0</v>
      </c>
      <c r="F35" s="96">
        <f>'評価基準書'!F445</f>
        <v>0</v>
      </c>
      <c r="G35" s="96">
        <f>'評価基準書'!G445</f>
        <v>0</v>
      </c>
      <c r="H35" s="97">
        <f>((E35*1)+(F35*1/2))/D35</f>
        <v>0</v>
      </c>
    </row>
    <row r="36" spans="1:8" s="88" customFormat="1" ht="30" customHeight="1" thickBot="1">
      <c r="A36" s="102"/>
      <c r="B36" s="90">
        <v>2</v>
      </c>
      <c r="C36" s="100" t="s">
        <v>138</v>
      </c>
      <c r="D36" s="104">
        <v>3</v>
      </c>
      <c r="E36" s="96">
        <f>'評価基準書'!E464</f>
        <v>0</v>
      </c>
      <c r="F36" s="96">
        <f>'評価基準書'!F464</f>
        <v>0</v>
      </c>
      <c r="G36" s="96">
        <f>'評価基準書'!G464</f>
        <v>0</v>
      </c>
      <c r="H36" s="97">
        <f>((E36*1)+(F36*1/2))/D36</f>
        <v>0</v>
      </c>
    </row>
    <row r="37" spans="1:8" s="88" customFormat="1" ht="30" customHeight="1" thickBot="1" thickTop="1">
      <c r="A37" s="422" t="s">
        <v>370</v>
      </c>
      <c r="B37" s="423"/>
      <c r="C37" s="424"/>
      <c r="D37" s="105">
        <f>SUM(D35:D36)</f>
        <v>6</v>
      </c>
      <c r="E37" s="105">
        <f>SUM(E35:E36)</f>
        <v>0</v>
      </c>
      <c r="F37" s="105">
        <f>SUM(F35:F36)</f>
        <v>0</v>
      </c>
      <c r="G37" s="105">
        <f>SUM(G35:G36)</f>
        <v>0</v>
      </c>
      <c r="H37" s="106">
        <f>((E37*1)+(F37*1/2))/D37</f>
        <v>0</v>
      </c>
    </row>
    <row r="38" spans="1:8" s="88" customFormat="1" ht="30" customHeight="1" thickBot="1" thickTop="1">
      <c r="A38" s="425"/>
      <c r="B38" s="426"/>
      <c r="C38" s="426"/>
      <c r="D38" s="107">
        <f>SUM(D37,D33,D28,D20,D10)</f>
        <v>73</v>
      </c>
      <c r="E38" s="108">
        <f>SUM(E37,E33,E28,E20,E10)</f>
        <v>0</v>
      </c>
      <c r="F38" s="108">
        <f>SUM(F37,F33,F28,F20,F10)</f>
        <v>0</v>
      </c>
      <c r="G38" s="108">
        <f>SUM(G37,G33,G28,G20,G10)</f>
        <v>0</v>
      </c>
      <c r="H38" s="109">
        <f>((E38*1)+(F38*1/2))/D38</f>
        <v>0</v>
      </c>
    </row>
    <row r="39" spans="1:8" s="114" customFormat="1" ht="15.75" customHeight="1">
      <c r="A39" s="110"/>
      <c r="B39" s="111"/>
      <c r="C39" s="110"/>
      <c r="D39" s="110"/>
      <c r="E39" s="112"/>
      <c r="F39" s="112"/>
      <c r="G39" s="112"/>
      <c r="H39" s="113"/>
    </row>
    <row r="40" spans="1:9" s="114" customFormat="1" ht="19.5" customHeight="1" thickBot="1">
      <c r="A40" s="115"/>
      <c r="B40" s="115"/>
      <c r="C40" s="116"/>
      <c r="D40" s="117"/>
      <c r="E40" s="117"/>
      <c r="F40" s="117"/>
      <c r="G40" s="117"/>
      <c r="H40" s="117"/>
      <c r="I40" s="118"/>
    </row>
    <row r="41" spans="1:8" s="114" customFormat="1" ht="19.5" customHeight="1" thickTop="1">
      <c r="A41" s="115"/>
      <c r="B41" s="427" t="s">
        <v>139</v>
      </c>
      <c r="C41" s="428"/>
      <c r="D41" s="429"/>
      <c r="E41" s="117"/>
      <c r="F41" s="117"/>
      <c r="G41" s="117"/>
      <c r="H41" s="117"/>
    </row>
    <row r="42" spans="1:8" ht="14.25" thickBot="1">
      <c r="A42" s="77"/>
      <c r="B42" s="430"/>
      <c r="C42" s="431"/>
      <c r="D42" s="432"/>
      <c r="E42" s="79"/>
      <c r="F42" s="79"/>
      <c r="G42" s="79"/>
      <c r="H42" s="80"/>
    </row>
    <row r="43" spans="1:8" ht="14.25" thickTop="1">
      <c r="A43" s="77"/>
      <c r="B43" s="78"/>
      <c r="C43" s="77"/>
      <c r="D43" s="77"/>
      <c r="E43" s="79"/>
      <c r="F43" s="79"/>
      <c r="G43" s="79"/>
      <c r="H43" s="80"/>
    </row>
    <row r="44" spans="1:8" ht="19.5" customHeight="1">
      <c r="A44" s="77"/>
      <c r="B44" s="78"/>
      <c r="C44" s="77"/>
      <c r="D44" s="77"/>
      <c r="E44" s="79"/>
      <c r="F44" s="79"/>
      <c r="G44" s="79"/>
      <c r="H44" s="80"/>
    </row>
    <row r="45" spans="1:8" ht="13.5">
      <c r="A45" s="77"/>
      <c r="B45" s="78"/>
      <c r="C45" s="77"/>
      <c r="D45" s="77"/>
      <c r="E45" s="79"/>
      <c r="F45" s="79"/>
      <c r="G45" s="79"/>
      <c r="H45" s="80"/>
    </row>
    <row r="46" spans="1:8" ht="13.5">
      <c r="A46" s="77"/>
      <c r="B46" s="78"/>
      <c r="C46" s="77"/>
      <c r="D46" s="77"/>
      <c r="E46" s="79"/>
      <c r="F46" s="79"/>
      <c r="G46" s="79"/>
      <c r="H46" s="80"/>
    </row>
    <row r="47" spans="1:8" ht="13.5">
      <c r="A47" s="77"/>
      <c r="B47" s="78"/>
      <c r="C47" s="77"/>
      <c r="D47" s="77"/>
      <c r="E47" s="79"/>
      <c r="F47" s="79"/>
      <c r="G47" s="79"/>
      <c r="H47" s="80"/>
    </row>
    <row r="48" spans="1:8" s="114" customFormat="1" ht="19.5" customHeight="1">
      <c r="A48" s="110"/>
      <c r="B48" s="111"/>
      <c r="C48" s="110"/>
      <c r="D48" s="110"/>
      <c r="E48" s="112"/>
      <c r="F48" s="112"/>
      <c r="G48" s="112"/>
      <c r="H48" s="113"/>
    </row>
    <row r="49" spans="1:8" s="114" customFormat="1" ht="15.75" customHeight="1">
      <c r="A49" s="119"/>
      <c r="B49" s="120"/>
      <c r="C49" s="119"/>
      <c r="D49" s="119"/>
      <c r="E49" s="121"/>
      <c r="F49" s="121"/>
      <c r="G49" s="121"/>
      <c r="H49" s="122"/>
    </row>
    <row r="50" spans="1:8" s="114" customFormat="1" ht="15.75" customHeight="1">
      <c r="A50" s="119"/>
      <c r="B50" s="120"/>
      <c r="C50" s="119"/>
      <c r="D50" s="119"/>
      <c r="E50" s="121"/>
      <c r="F50" s="121"/>
      <c r="G50" s="121"/>
      <c r="H50" s="122"/>
    </row>
    <row r="51" spans="1:8" s="114" customFormat="1" ht="19.5" customHeight="1">
      <c r="A51" s="110"/>
      <c r="B51" s="111"/>
      <c r="C51" s="110"/>
      <c r="D51" s="110"/>
      <c r="E51" s="112"/>
      <c r="F51" s="112"/>
      <c r="G51" s="112"/>
      <c r="H51" s="113"/>
    </row>
    <row r="52" spans="1:8" s="114" customFormat="1" ht="19.5" customHeight="1">
      <c r="A52" s="110"/>
      <c r="B52" s="111"/>
      <c r="C52" s="110"/>
      <c r="D52" s="110"/>
      <c r="E52" s="112"/>
      <c r="F52" s="112"/>
      <c r="G52" s="112"/>
      <c r="H52" s="113"/>
    </row>
    <row r="53" spans="1:8" s="114" customFormat="1" ht="19.5" customHeight="1">
      <c r="A53" s="110"/>
      <c r="B53" s="111"/>
      <c r="C53" s="110"/>
      <c r="D53" s="110"/>
      <c r="E53" s="112"/>
      <c r="F53" s="112"/>
      <c r="G53" s="112"/>
      <c r="H53" s="113"/>
    </row>
    <row r="54" spans="1:8" s="114" customFormat="1" ht="19.5" customHeight="1">
      <c r="A54" s="110"/>
      <c r="B54" s="111"/>
      <c r="C54" s="110"/>
      <c r="D54" s="110"/>
      <c r="E54" s="112"/>
      <c r="F54" s="112"/>
      <c r="G54" s="112"/>
      <c r="H54" s="113"/>
    </row>
    <row r="55" spans="1:8" s="114" customFormat="1" ht="19.5" customHeight="1">
      <c r="A55" s="110"/>
      <c r="B55" s="111"/>
      <c r="C55" s="110"/>
      <c r="D55" s="110"/>
      <c r="E55" s="112"/>
      <c r="F55" s="112"/>
      <c r="G55" s="112"/>
      <c r="H55" s="113"/>
    </row>
    <row r="56" spans="1:8" s="114" customFormat="1" ht="19.5" customHeight="1">
      <c r="A56" s="110"/>
      <c r="B56" s="111"/>
      <c r="C56" s="110"/>
      <c r="D56" s="110"/>
      <c r="E56" s="112"/>
      <c r="F56" s="112"/>
      <c r="G56" s="112"/>
      <c r="H56" s="113"/>
    </row>
    <row r="57" spans="1:8" s="114" customFormat="1" ht="19.5" customHeight="1">
      <c r="A57" s="110"/>
      <c r="B57" s="111"/>
      <c r="C57" s="110"/>
      <c r="D57" s="110"/>
      <c r="E57" s="112"/>
      <c r="F57" s="112"/>
      <c r="G57" s="112"/>
      <c r="H57" s="113"/>
    </row>
    <row r="58" spans="1:8" s="114" customFormat="1" ht="19.5" customHeight="1">
      <c r="A58" s="110"/>
      <c r="B58" s="111"/>
      <c r="C58" s="110"/>
      <c r="D58" s="110"/>
      <c r="E58" s="112"/>
      <c r="F58" s="112"/>
      <c r="G58" s="112"/>
      <c r="H58" s="113"/>
    </row>
    <row r="59" spans="1:8" s="114" customFormat="1" ht="19.5" customHeight="1">
      <c r="A59" s="110"/>
      <c r="B59" s="111"/>
      <c r="C59" s="110"/>
      <c r="D59" s="110"/>
      <c r="E59" s="112"/>
      <c r="F59" s="112"/>
      <c r="G59" s="112"/>
      <c r="H59" s="113"/>
    </row>
    <row r="60" spans="1:8" s="114" customFormat="1" ht="19.5" customHeight="1">
      <c r="A60" s="110"/>
      <c r="B60" s="111"/>
      <c r="C60" s="110"/>
      <c r="D60" s="110"/>
      <c r="E60" s="112"/>
      <c r="F60" s="112"/>
      <c r="G60" s="112"/>
      <c r="H60" s="113"/>
    </row>
    <row r="61" spans="1:8" s="114" customFormat="1" ht="9.75" customHeight="1">
      <c r="A61" s="110"/>
      <c r="B61" s="111"/>
      <c r="C61" s="110"/>
      <c r="D61" s="110"/>
      <c r="E61" s="112"/>
      <c r="F61" s="112"/>
      <c r="G61" s="112"/>
      <c r="H61" s="113"/>
    </row>
    <row r="62" spans="1:8" s="114" customFormat="1" ht="19.5" customHeight="1">
      <c r="A62" s="110"/>
      <c r="B62" s="110"/>
      <c r="C62" s="110"/>
      <c r="D62" s="110"/>
      <c r="E62" s="112"/>
      <c r="F62" s="112"/>
      <c r="G62" s="112"/>
      <c r="H62" s="113"/>
    </row>
    <row r="63" spans="1:8" s="114" customFormat="1" ht="19.5" customHeight="1">
      <c r="A63" s="110"/>
      <c r="B63" s="110"/>
      <c r="C63" s="110"/>
      <c r="D63" s="110"/>
      <c r="E63" s="112"/>
      <c r="F63" s="112"/>
      <c r="G63" s="112"/>
      <c r="H63" s="113"/>
    </row>
    <row r="64" spans="1:8" s="114" customFormat="1" ht="19.5" customHeight="1">
      <c r="A64" s="110"/>
      <c r="B64" s="110"/>
      <c r="C64" s="110"/>
      <c r="D64" s="110"/>
      <c r="E64" s="112"/>
      <c r="F64" s="112"/>
      <c r="G64" s="112"/>
      <c r="H64" s="113"/>
    </row>
    <row r="65" spans="1:8" s="114" customFormat="1" ht="19.5" customHeight="1">
      <c r="A65" s="110"/>
      <c r="B65" s="110"/>
      <c r="C65" s="110"/>
      <c r="D65" s="110"/>
      <c r="E65" s="112"/>
      <c r="F65" s="112"/>
      <c r="G65" s="112"/>
      <c r="H65" s="113"/>
    </row>
    <row r="66" spans="1:8" s="114" customFormat="1" ht="19.5" customHeight="1">
      <c r="A66" s="110"/>
      <c r="B66" s="110"/>
      <c r="C66" s="110"/>
      <c r="D66" s="110"/>
      <c r="E66" s="112"/>
      <c r="F66" s="112"/>
      <c r="G66" s="112"/>
      <c r="H66" s="113"/>
    </row>
    <row r="67" spans="1:8" s="114" customFormat="1" ht="19.5" customHeight="1">
      <c r="A67" s="110"/>
      <c r="B67" s="110"/>
      <c r="C67" s="110"/>
      <c r="D67" s="110"/>
      <c r="E67" s="112"/>
      <c r="F67" s="112"/>
      <c r="G67" s="112"/>
      <c r="H67" s="113"/>
    </row>
    <row r="68" spans="1:8" s="114" customFormat="1" ht="19.5" customHeight="1">
      <c r="A68" s="110"/>
      <c r="B68" s="110"/>
      <c r="C68" s="110"/>
      <c r="D68" s="110"/>
      <c r="E68" s="112"/>
      <c r="F68" s="112"/>
      <c r="G68" s="112"/>
      <c r="H68" s="113"/>
    </row>
    <row r="69" spans="1:8" s="114" customFormat="1" ht="20.25" customHeight="1">
      <c r="A69" s="110"/>
      <c r="B69" s="110"/>
      <c r="C69" s="110"/>
      <c r="D69" s="110"/>
      <c r="E69" s="112"/>
      <c r="F69" s="112"/>
      <c r="G69" s="112"/>
      <c r="H69" s="113"/>
    </row>
    <row r="70" spans="1:8" ht="13.5">
      <c r="A70" s="77"/>
      <c r="B70" s="78"/>
      <c r="C70" s="77"/>
      <c r="D70" s="77"/>
      <c r="E70" s="79"/>
      <c r="F70" s="79"/>
      <c r="G70" s="79"/>
      <c r="H70" s="80"/>
    </row>
    <row r="73" ht="13.5">
      <c r="H73" s="125"/>
    </row>
    <row r="76" spans="2:8" s="114" customFormat="1" ht="19.5" customHeight="1">
      <c r="B76" s="126"/>
      <c r="E76" s="127"/>
      <c r="F76" s="127"/>
      <c r="G76" s="127"/>
      <c r="H76" s="128"/>
    </row>
    <row r="77" spans="2:8" s="114" customFormat="1" ht="19.5" customHeight="1">
      <c r="B77" s="126"/>
      <c r="E77" s="127"/>
      <c r="F77" s="127"/>
      <c r="G77" s="127"/>
      <c r="H77" s="128"/>
    </row>
    <row r="78" spans="2:8" s="114" customFormat="1" ht="19.5" customHeight="1">
      <c r="B78" s="126"/>
      <c r="E78" s="127"/>
      <c r="F78" s="127"/>
      <c r="G78" s="127"/>
      <c r="H78" s="128"/>
    </row>
    <row r="79" spans="2:8" s="114" customFormat="1" ht="19.5" customHeight="1">
      <c r="B79" s="126"/>
      <c r="E79" s="127"/>
      <c r="F79" s="127"/>
      <c r="G79" s="127"/>
      <c r="H79" s="128"/>
    </row>
    <row r="80" spans="2:8" s="114" customFormat="1" ht="19.5" customHeight="1">
      <c r="B80" s="126"/>
      <c r="E80" s="127"/>
      <c r="F80" s="127"/>
      <c r="G80" s="127"/>
      <c r="H80" s="128"/>
    </row>
    <row r="81" spans="2:8" s="114" customFormat="1" ht="19.5" customHeight="1">
      <c r="B81" s="126"/>
      <c r="E81" s="127"/>
      <c r="F81" s="127"/>
      <c r="G81" s="127"/>
      <c r="H81" s="128"/>
    </row>
    <row r="82" spans="2:8" s="114" customFormat="1" ht="19.5" customHeight="1">
      <c r="B82" s="126"/>
      <c r="E82" s="127"/>
      <c r="F82" s="127"/>
      <c r="G82" s="127"/>
      <c r="H82" s="128"/>
    </row>
    <row r="83" spans="2:8" s="114" customFormat="1" ht="19.5" customHeight="1">
      <c r="B83" s="126"/>
      <c r="E83" s="127"/>
      <c r="F83" s="127"/>
      <c r="G83" s="127"/>
      <c r="H83" s="128"/>
    </row>
    <row r="84" spans="2:8" s="114" customFormat="1" ht="19.5" customHeight="1">
      <c r="B84" s="126"/>
      <c r="E84" s="127"/>
      <c r="F84" s="127"/>
      <c r="G84" s="127"/>
      <c r="H84" s="128"/>
    </row>
    <row r="85" spans="2:8" s="114" customFormat="1" ht="19.5" customHeight="1">
      <c r="B85" s="126"/>
      <c r="E85" s="127"/>
      <c r="F85" s="127"/>
      <c r="G85" s="127"/>
      <c r="H85" s="128"/>
    </row>
    <row r="86" spans="2:8" s="114" customFormat="1" ht="19.5" customHeight="1">
      <c r="B86" s="126"/>
      <c r="E86" s="127"/>
      <c r="F86" s="127"/>
      <c r="G86" s="127"/>
      <c r="H86" s="128"/>
    </row>
    <row r="87" spans="2:8" s="114" customFormat="1" ht="19.5" customHeight="1">
      <c r="B87" s="126"/>
      <c r="E87" s="127"/>
      <c r="F87" s="127"/>
      <c r="G87" s="127"/>
      <c r="H87" s="128"/>
    </row>
    <row r="88" spans="2:8" s="114" customFormat="1" ht="19.5" customHeight="1">
      <c r="B88" s="126"/>
      <c r="E88" s="127"/>
      <c r="F88" s="127"/>
      <c r="G88" s="127"/>
      <c r="H88" s="128"/>
    </row>
    <row r="89" spans="2:8" s="114" customFormat="1" ht="19.5" customHeight="1">
      <c r="B89" s="126"/>
      <c r="E89" s="127"/>
      <c r="F89" s="127"/>
      <c r="G89" s="127"/>
      <c r="H89" s="128"/>
    </row>
    <row r="90" spans="2:8" s="114" customFormat="1" ht="19.5" customHeight="1">
      <c r="B90" s="126"/>
      <c r="E90" s="127"/>
      <c r="F90" s="127"/>
      <c r="G90" s="127"/>
      <c r="H90" s="128"/>
    </row>
    <row r="91" spans="2:8" s="114" customFormat="1" ht="19.5" customHeight="1">
      <c r="B91" s="126"/>
      <c r="E91" s="127"/>
      <c r="F91" s="127"/>
      <c r="G91" s="127"/>
      <c r="H91" s="128"/>
    </row>
    <row r="92" spans="2:8" s="114" customFormat="1" ht="19.5" customHeight="1">
      <c r="B92" s="126"/>
      <c r="E92" s="127"/>
      <c r="F92" s="127"/>
      <c r="G92" s="127"/>
      <c r="H92" s="128"/>
    </row>
    <row r="93" spans="2:8" s="114" customFormat="1" ht="19.5" customHeight="1">
      <c r="B93" s="126"/>
      <c r="E93" s="127"/>
      <c r="F93" s="127"/>
      <c r="G93" s="127"/>
      <c r="H93" s="128"/>
    </row>
    <row r="94" spans="2:8" s="114" customFormat="1" ht="19.5" customHeight="1">
      <c r="B94" s="126"/>
      <c r="E94" s="127"/>
      <c r="F94" s="127"/>
      <c r="G94" s="127"/>
      <c r="H94" s="128"/>
    </row>
    <row r="95" spans="2:8" s="114" customFormat="1" ht="19.5" customHeight="1">
      <c r="B95" s="126"/>
      <c r="E95" s="127"/>
      <c r="F95" s="127"/>
      <c r="G95" s="127"/>
      <c r="H95" s="128"/>
    </row>
    <row r="96" spans="2:8" s="114" customFormat="1" ht="19.5" customHeight="1">
      <c r="B96" s="126"/>
      <c r="E96" s="127"/>
      <c r="F96" s="127"/>
      <c r="G96" s="127"/>
      <c r="H96" s="128"/>
    </row>
    <row r="97" spans="2:8" s="114" customFormat="1" ht="19.5" customHeight="1">
      <c r="B97" s="126"/>
      <c r="E97" s="127"/>
      <c r="F97" s="127"/>
      <c r="G97" s="127"/>
      <c r="H97" s="128"/>
    </row>
    <row r="98" spans="2:8" s="114" customFormat="1" ht="19.5" customHeight="1">
      <c r="B98" s="126"/>
      <c r="E98" s="127"/>
      <c r="F98" s="127"/>
      <c r="G98" s="127"/>
      <c r="H98" s="128"/>
    </row>
    <row r="99" spans="2:8" s="114" customFormat="1" ht="19.5" customHeight="1">
      <c r="B99" s="126"/>
      <c r="E99" s="127"/>
      <c r="F99" s="127"/>
      <c r="G99" s="127"/>
      <c r="H99" s="128"/>
    </row>
    <row r="100" spans="2:8" s="114" customFormat="1" ht="19.5" customHeight="1">
      <c r="B100" s="126"/>
      <c r="E100" s="127"/>
      <c r="F100" s="127"/>
      <c r="G100" s="127"/>
      <c r="H100" s="128"/>
    </row>
    <row r="101" spans="2:8" s="114" customFormat="1" ht="19.5" customHeight="1">
      <c r="B101" s="126"/>
      <c r="E101" s="127"/>
      <c r="F101" s="127"/>
      <c r="G101" s="127"/>
      <c r="H101" s="128"/>
    </row>
    <row r="102" spans="2:8" s="114" customFormat="1" ht="19.5" customHeight="1">
      <c r="B102" s="126"/>
      <c r="E102" s="127"/>
      <c r="F102" s="127"/>
      <c r="G102" s="127"/>
      <c r="H102" s="128"/>
    </row>
    <row r="103" spans="2:8" s="114" customFormat="1" ht="19.5" customHeight="1">
      <c r="B103" s="126"/>
      <c r="E103" s="127"/>
      <c r="F103" s="127"/>
      <c r="G103" s="127"/>
      <c r="H103" s="128"/>
    </row>
    <row r="104" spans="2:8" s="114" customFormat="1" ht="19.5" customHeight="1">
      <c r="B104" s="126"/>
      <c r="E104" s="127"/>
      <c r="F104" s="127"/>
      <c r="G104" s="127"/>
      <c r="H104" s="128"/>
    </row>
    <row r="105" spans="2:8" s="114" customFormat="1" ht="19.5" customHeight="1">
      <c r="B105" s="126"/>
      <c r="E105" s="127"/>
      <c r="F105" s="127"/>
      <c r="G105" s="127"/>
      <c r="H105" s="128"/>
    </row>
    <row r="106" spans="2:8" s="114" customFormat="1" ht="19.5" customHeight="1">
      <c r="B106" s="126"/>
      <c r="E106" s="127"/>
      <c r="F106" s="127"/>
      <c r="G106" s="127"/>
      <c r="H106" s="128"/>
    </row>
    <row r="107" spans="2:8" s="114" customFormat="1" ht="19.5" customHeight="1">
      <c r="B107" s="126"/>
      <c r="E107" s="127"/>
      <c r="F107" s="127"/>
      <c r="G107" s="127"/>
      <c r="H107" s="128"/>
    </row>
    <row r="108" spans="2:8" s="114" customFormat="1" ht="19.5" customHeight="1">
      <c r="B108" s="126"/>
      <c r="E108" s="127"/>
      <c r="F108" s="127"/>
      <c r="G108" s="127"/>
      <c r="H108" s="128"/>
    </row>
    <row r="109" spans="2:8" s="114" customFormat="1" ht="19.5" customHeight="1">
      <c r="B109" s="126"/>
      <c r="E109" s="127"/>
      <c r="F109" s="127"/>
      <c r="G109" s="127"/>
      <c r="H109" s="128"/>
    </row>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sheetData>
  <sheetProtection password="8ED9" sheet="1" objects="1" scenarios="1"/>
  <mergeCells count="16">
    <mergeCell ref="A2:H2"/>
    <mergeCell ref="A5:C5"/>
    <mergeCell ref="A6:H6"/>
    <mergeCell ref="A10:C10"/>
    <mergeCell ref="F3:H3"/>
    <mergeCell ref="A11:H11"/>
    <mergeCell ref="A12:A15"/>
    <mergeCell ref="A20:C20"/>
    <mergeCell ref="A21:H21"/>
    <mergeCell ref="A37:C37"/>
    <mergeCell ref="A38:C38"/>
    <mergeCell ref="B41:D42"/>
    <mergeCell ref="A28:C28"/>
    <mergeCell ref="A29:H29"/>
    <mergeCell ref="A33:C33"/>
    <mergeCell ref="A34:H34"/>
  </mergeCells>
  <conditionalFormatting sqref="E30:G32 E7:G9 E12:G19 E22:G27 E35:G36">
    <cfRule type="cellIs" priority="1" dxfId="6" operator="greaterThan" stopIfTrue="1">
      <formula>0</formula>
    </cfRule>
  </conditionalFormatting>
  <conditionalFormatting sqref="H30:H33 H7:H10 H22:H28 H35:H38 H12:H20">
    <cfRule type="cellIs" priority="2" dxfId="3" operator="greaterThanOrEqual" stopIfTrue="1">
      <formula>0.5</formula>
    </cfRule>
    <cfRule type="cellIs" priority="3" dxfId="5" operator="lessThan" stopIfTrue="1">
      <formula>0.5</formula>
    </cfRule>
  </conditionalFormatting>
  <conditionalFormatting sqref="E10:G10">
    <cfRule type="cellIs" priority="4" dxfId="7"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8" max="255" man="1"/>
  </rowBreaks>
  <drawing r:id="rId1"/>
</worksheet>
</file>

<file path=xl/worksheets/sheet6.xml><?xml version="1.0" encoding="utf-8"?>
<worksheet xmlns="http://schemas.openxmlformats.org/spreadsheetml/2006/main" xmlns:r="http://schemas.openxmlformats.org/officeDocument/2006/relationships">
  <sheetPr codeName="Sheet9">
    <tabColor indexed="45"/>
  </sheetPr>
  <dimension ref="A1:I109"/>
  <sheetViews>
    <sheetView view="pageBreakPreview" zoomScale="89" zoomScaleNormal="80" zoomScaleSheetLayoutView="89" workbookViewId="0" topLeftCell="A1">
      <selection activeCell="A3" sqref="A3"/>
    </sheetView>
  </sheetViews>
  <sheetFormatPr defaultColWidth="9.00390625" defaultRowHeight="13.5"/>
  <cols>
    <col min="1" max="1" width="5.625" style="81" customWidth="1"/>
    <col min="2" max="2" width="5.625" style="123" customWidth="1"/>
    <col min="3" max="3" width="52.375" style="81" customWidth="1"/>
    <col min="4" max="4" width="11.75390625" style="81" customWidth="1"/>
    <col min="5" max="7" width="15.625" style="124" customWidth="1"/>
    <col min="8" max="8" width="13.00390625" style="129" customWidth="1"/>
    <col min="9" max="16384" width="9.00390625" style="81" customWidth="1"/>
  </cols>
  <sheetData>
    <row r="1" spans="1:8" ht="14.25" thickBot="1">
      <c r="A1" s="77"/>
      <c r="B1" s="78"/>
      <c r="C1" s="77"/>
      <c r="D1" s="77"/>
      <c r="E1" s="79"/>
      <c r="F1" s="79"/>
      <c r="G1" s="79"/>
      <c r="H1" s="80"/>
    </row>
    <row r="2" spans="1:8" ht="36.75" customHeight="1" thickBot="1" thickTop="1">
      <c r="A2" s="437" t="s">
        <v>572</v>
      </c>
      <c r="B2" s="438"/>
      <c r="C2" s="438"/>
      <c r="D2" s="438"/>
      <c r="E2" s="438"/>
      <c r="F2" s="438"/>
      <c r="G2" s="438"/>
      <c r="H2" s="439"/>
    </row>
    <row r="3" spans="1:8" ht="36.75" customHeight="1" thickTop="1">
      <c r="A3" s="82"/>
      <c r="B3" s="82"/>
      <c r="C3" s="82"/>
      <c r="D3" s="82"/>
      <c r="E3" s="83" t="s">
        <v>372</v>
      </c>
      <c r="F3" s="443">
        <f>IF('事業所概要'!B4="","",'事業所概要'!B4)</f>
      </c>
      <c r="G3" s="443"/>
      <c r="H3" s="443"/>
    </row>
    <row r="4" spans="1:8" ht="15.75" customHeight="1" thickBot="1">
      <c r="A4" s="77"/>
      <c r="B4" s="78"/>
      <c r="C4" s="77"/>
      <c r="D4" s="77"/>
      <c r="E4" s="79"/>
      <c r="F4" s="79"/>
      <c r="G4" s="79"/>
      <c r="H4" s="80"/>
    </row>
    <row r="5" spans="1:8" s="87" customFormat="1" ht="55.5" customHeight="1">
      <c r="A5" s="440" t="s">
        <v>110</v>
      </c>
      <c r="B5" s="441"/>
      <c r="C5" s="442"/>
      <c r="D5" s="84" t="s">
        <v>111</v>
      </c>
      <c r="E5" s="85" t="s">
        <v>112</v>
      </c>
      <c r="F5" s="85" t="s">
        <v>113</v>
      </c>
      <c r="G5" s="85" t="s">
        <v>114</v>
      </c>
      <c r="H5" s="86" t="s">
        <v>115</v>
      </c>
    </row>
    <row r="6" spans="1:8" s="88" customFormat="1" ht="30" customHeight="1">
      <c r="A6" s="433" t="s">
        <v>116</v>
      </c>
      <c r="B6" s="434"/>
      <c r="C6" s="434"/>
      <c r="D6" s="434"/>
      <c r="E6" s="434"/>
      <c r="F6" s="434"/>
      <c r="G6" s="434"/>
      <c r="H6" s="435"/>
    </row>
    <row r="7" spans="1:8" s="88" customFormat="1" ht="30" customHeight="1">
      <c r="A7" s="89"/>
      <c r="B7" s="90">
        <v>1</v>
      </c>
      <c r="C7" s="91" t="s">
        <v>117</v>
      </c>
      <c r="D7" s="92">
        <v>2</v>
      </c>
      <c r="E7" s="93">
        <f>'評価基準書'!E$15</f>
        <v>0</v>
      </c>
      <c r="F7" s="93">
        <f>'評価基準書'!F$15</f>
        <v>0</v>
      </c>
      <c r="G7" s="93">
        <f>'評価基準書'!G$15</f>
        <v>0</v>
      </c>
      <c r="H7" s="94">
        <f>((E7*1)+(F7*1/2))/D7</f>
        <v>0</v>
      </c>
    </row>
    <row r="8" spans="1:8" s="88" customFormat="1" ht="30" customHeight="1">
      <c r="A8" s="89"/>
      <c r="B8" s="90">
        <v>2</v>
      </c>
      <c r="C8" s="91" t="s">
        <v>118</v>
      </c>
      <c r="D8" s="92">
        <v>1</v>
      </c>
      <c r="E8" s="93">
        <f>'評価基準書'!E$23</f>
        <v>0</v>
      </c>
      <c r="F8" s="93">
        <f>'評価基準書'!F$23</f>
        <v>0</v>
      </c>
      <c r="G8" s="93">
        <f>'評価基準書'!G$23</f>
        <v>0</v>
      </c>
      <c r="H8" s="94">
        <f>((E8*1)+(F8*1/2))/D8</f>
        <v>0</v>
      </c>
    </row>
    <row r="9" spans="1:8" s="88" customFormat="1" ht="30" customHeight="1" thickBot="1">
      <c r="A9" s="89"/>
      <c r="B9" s="90">
        <v>3</v>
      </c>
      <c r="C9" s="91" t="s">
        <v>119</v>
      </c>
      <c r="D9" s="95">
        <v>5</v>
      </c>
      <c r="E9" s="96">
        <f>'評価基準書'!E$47</f>
        <v>0</v>
      </c>
      <c r="F9" s="96">
        <f>'評価基準書'!F$47</f>
        <v>0</v>
      </c>
      <c r="G9" s="96">
        <f>'評価基準書'!G$47</f>
        <v>0</v>
      </c>
      <c r="H9" s="97">
        <f>((E9*1)+(F9*1/2))/D9</f>
        <v>0</v>
      </c>
    </row>
    <row r="10" spans="1:8" s="88" customFormat="1" ht="30" customHeight="1" thickTop="1">
      <c r="A10" s="422" t="s">
        <v>370</v>
      </c>
      <c r="B10" s="423"/>
      <c r="C10" s="424"/>
      <c r="D10" s="98">
        <f>SUM(D7:D9)</f>
        <v>8</v>
      </c>
      <c r="E10" s="98">
        <f>SUM(E7:E9)</f>
        <v>0</v>
      </c>
      <c r="F10" s="98">
        <f>SUM(F7:F9)</f>
        <v>0</v>
      </c>
      <c r="G10" s="98">
        <f>SUM(G7:G9)</f>
        <v>0</v>
      </c>
      <c r="H10" s="99">
        <f>((E10*1)+(F10*1/2))/D10</f>
        <v>0</v>
      </c>
    </row>
    <row r="11" spans="1:8" s="88" customFormat="1" ht="30" customHeight="1">
      <c r="A11" s="433" t="s">
        <v>120</v>
      </c>
      <c r="B11" s="434"/>
      <c r="C11" s="434"/>
      <c r="D11" s="434"/>
      <c r="E11" s="434"/>
      <c r="F11" s="434"/>
      <c r="G11" s="434"/>
      <c r="H11" s="435"/>
    </row>
    <row r="12" spans="1:8" s="88" customFormat="1" ht="30" customHeight="1">
      <c r="A12" s="436"/>
      <c r="B12" s="90">
        <v>1</v>
      </c>
      <c r="C12" s="100" t="s">
        <v>249</v>
      </c>
      <c r="D12" s="92">
        <v>1</v>
      </c>
      <c r="E12" s="93">
        <f>'評価基準書'!E54</f>
        <v>0</v>
      </c>
      <c r="F12" s="93">
        <f>'評価基準書'!F54</f>
        <v>0</v>
      </c>
      <c r="G12" s="93">
        <f>'評価基準書'!G54</f>
        <v>0</v>
      </c>
      <c r="H12" s="94">
        <f aca="true" t="shared" si="0" ref="H12:H20">((E12*1)+(F12*1/2))/D12</f>
        <v>0</v>
      </c>
    </row>
    <row r="13" spans="1:8" s="88" customFormat="1" ht="30" customHeight="1">
      <c r="A13" s="436"/>
      <c r="B13" s="90">
        <v>2</v>
      </c>
      <c r="C13" s="100" t="s">
        <v>250</v>
      </c>
      <c r="D13" s="92">
        <v>3</v>
      </c>
      <c r="E13" s="93">
        <f>'評価基準書'!E70</f>
        <v>0</v>
      </c>
      <c r="F13" s="93">
        <f>'評価基準書'!F70</f>
        <v>0</v>
      </c>
      <c r="G13" s="93">
        <f>'評価基準書'!G70</f>
        <v>0</v>
      </c>
      <c r="H13" s="94">
        <f t="shared" si="0"/>
        <v>0</v>
      </c>
    </row>
    <row r="14" spans="1:8" s="88" customFormat="1" ht="30" customHeight="1">
      <c r="A14" s="436"/>
      <c r="B14" s="90">
        <v>3</v>
      </c>
      <c r="C14" s="100" t="s">
        <v>251</v>
      </c>
      <c r="D14" s="92">
        <v>20</v>
      </c>
      <c r="E14" s="93">
        <f>'評価基準書'!E198</f>
        <v>0</v>
      </c>
      <c r="F14" s="93">
        <f>'評価基準書'!F198</f>
        <v>0</v>
      </c>
      <c r="G14" s="93">
        <f>'評価基準書'!G198</f>
        <v>0</v>
      </c>
      <c r="H14" s="94">
        <f t="shared" si="0"/>
        <v>0</v>
      </c>
    </row>
    <row r="15" spans="1:8" s="88" customFormat="1" ht="30" customHeight="1">
      <c r="A15" s="436"/>
      <c r="B15" s="90">
        <v>4</v>
      </c>
      <c r="C15" s="100" t="s">
        <v>252</v>
      </c>
      <c r="D15" s="95">
        <v>7</v>
      </c>
      <c r="E15" s="96">
        <f>'評価基準書'!E227</f>
        <v>0</v>
      </c>
      <c r="F15" s="96">
        <f>'評価基準書'!F227</f>
        <v>0</v>
      </c>
      <c r="G15" s="96">
        <f>'評価基準書'!G227</f>
        <v>0</v>
      </c>
      <c r="H15" s="97">
        <f t="shared" si="0"/>
        <v>0</v>
      </c>
    </row>
    <row r="16" spans="1:8" s="88" customFormat="1" ht="30" customHeight="1">
      <c r="A16" s="101"/>
      <c r="B16" s="90">
        <v>5</v>
      </c>
      <c r="C16" s="100" t="s">
        <v>253</v>
      </c>
      <c r="D16" s="95">
        <v>1</v>
      </c>
      <c r="E16" s="96">
        <f>'評価基準書'!E240</f>
        <v>0</v>
      </c>
      <c r="F16" s="96">
        <f>'評価基準書'!F240</f>
        <v>0</v>
      </c>
      <c r="G16" s="96">
        <f>'評価基準書'!G240</f>
        <v>0</v>
      </c>
      <c r="H16" s="97">
        <f t="shared" si="0"/>
        <v>0</v>
      </c>
    </row>
    <row r="17" spans="1:8" s="88" customFormat="1" ht="30" customHeight="1">
      <c r="A17" s="101"/>
      <c r="B17" s="90">
        <v>6</v>
      </c>
      <c r="C17" s="100" t="s">
        <v>254</v>
      </c>
      <c r="D17" s="95">
        <v>1</v>
      </c>
      <c r="E17" s="96">
        <f>'評価基準書'!E248</f>
        <v>0</v>
      </c>
      <c r="F17" s="96">
        <f>'評価基準書'!F248</f>
        <v>0</v>
      </c>
      <c r="G17" s="96">
        <f>'評価基準書'!G248</f>
        <v>0</v>
      </c>
      <c r="H17" s="97">
        <f t="shared" si="0"/>
        <v>0</v>
      </c>
    </row>
    <row r="18" spans="1:8" s="88" customFormat="1" ht="30" customHeight="1">
      <c r="A18" s="101"/>
      <c r="B18" s="90">
        <v>7</v>
      </c>
      <c r="C18" s="100" t="s">
        <v>632</v>
      </c>
      <c r="D18" s="95">
        <v>5</v>
      </c>
      <c r="E18" s="96">
        <f>'評価基準書'!E278</f>
        <v>0</v>
      </c>
      <c r="F18" s="96">
        <f>'評価基準書'!F278</f>
        <v>0</v>
      </c>
      <c r="G18" s="96">
        <f>'評価基準書'!G278</f>
        <v>0</v>
      </c>
      <c r="H18" s="97">
        <f t="shared" si="0"/>
        <v>0</v>
      </c>
    </row>
    <row r="19" spans="1:8" s="88" customFormat="1" ht="30" customHeight="1" thickBot="1">
      <c r="A19" s="101"/>
      <c r="B19" s="90">
        <v>8</v>
      </c>
      <c r="C19" s="100" t="s">
        <v>633</v>
      </c>
      <c r="D19" s="95">
        <v>2</v>
      </c>
      <c r="E19" s="96">
        <f>'評価基準書'!E293</f>
        <v>0</v>
      </c>
      <c r="F19" s="96">
        <f>'評価基準書'!F293</f>
        <v>0</v>
      </c>
      <c r="G19" s="96">
        <f>'評価基準書'!G293</f>
        <v>0</v>
      </c>
      <c r="H19" s="97">
        <f t="shared" si="0"/>
        <v>0</v>
      </c>
    </row>
    <row r="20" spans="1:8" s="88" customFormat="1" ht="30" customHeight="1" thickTop="1">
      <c r="A20" s="422" t="s">
        <v>370</v>
      </c>
      <c r="B20" s="423"/>
      <c r="C20" s="424"/>
      <c r="D20" s="98">
        <f>SUM(D12:D19)</f>
        <v>40</v>
      </c>
      <c r="E20" s="98">
        <f>SUM(E12:E19)</f>
        <v>0</v>
      </c>
      <c r="F20" s="98">
        <f>SUM(F12:F19)</f>
        <v>0</v>
      </c>
      <c r="G20" s="98">
        <f>SUM(G12:G19)</f>
        <v>0</v>
      </c>
      <c r="H20" s="99">
        <f t="shared" si="0"/>
        <v>0</v>
      </c>
    </row>
    <row r="21" spans="1:8" s="88" customFormat="1" ht="30" customHeight="1">
      <c r="A21" s="433" t="s">
        <v>128</v>
      </c>
      <c r="B21" s="434"/>
      <c r="C21" s="434"/>
      <c r="D21" s="434"/>
      <c r="E21" s="434"/>
      <c r="F21" s="434"/>
      <c r="G21" s="434"/>
      <c r="H21" s="435"/>
    </row>
    <row r="22" spans="1:8" s="88" customFormat="1" ht="30" customHeight="1">
      <c r="A22" s="102"/>
      <c r="B22" s="90">
        <v>1</v>
      </c>
      <c r="C22" s="100" t="s">
        <v>634</v>
      </c>
      <c r="D22" s="92">
        <v>3</v>
      </c>
      <c r="E22" s="93">
        <f>'評価基準書'!E313</f>
        <v>0</v>
      </c>
      <c r="F22" s="93">
        <f>'評価基準書'!F313</f>
        <v>0</v>
      </c>
      <c r="G22" s="93">
        <f>'評価基準書'!G313</f>
        <v>0</v>
      </c>
      <c r="H22" s="94">
        <f aca="true" t="shared" si="1" ref="H22:H28">((E22*1)+(F22*1/2))/D22</f>
        <v>0</v>
      </c>
    </row>
    <row r="23" spans="1:8" s="88" customFormat="1" ht="30" customHeight="1">
      <c r="A23" s="102"/>
      <c r="B23" s="90">
        <v>2</v>
      </c>
      <c r="C23" s="100" t="s">
        <v>635</v>
      </c>
      <c r="D23" s="92">
        <v>3</v>
      </c>
      <c r="E23" s="93">
        <f>'評価基準書'!E327</f>
        <v>0</v>
      </c>
      <c r="F23" s="93">
        <f>'評価基準書'!F327</f>
        <v>0</v>
      </c>
      <c r="G23" s="93">
        <f>'評価基準書'!G327</f>
        <v>0</v>
      </c>
      <c r="H23" s="94">
        <f t="shared" si="1"/>
        <v>0</v>
      </c>
    </row>
    <row r="24" spans="1:8" s="88" customFormat="1" ht="30" customHeight="1">
      <c r="A24" s="102"/>
      <c r="B24" s="90">
        <v>3</v>
      </c>
      <c r="C24" s="100" t="s">
        <v>636</v>
      </c>
      <c r="D24" s="92">
        <v>1</v>
      </c>
      <c r="E24" s="93">
        <f>'評価基準書'!E335</f>
        <v>0</v>
      </c>
      <c r="F24" s="93">
        <f>'評価基準書'!F335</f>
        <v>0</v>
      </c>
      <c r="G24" s="93">
        <f>'評価基準書'!G335</f>
        <v>0</v>
      </c>
      <c r="H24" s="94">
        <f t="shared" si="1"/>
        <v>0</v>
      </c>
    </row>
    <row r="25" spans="1:8" s="88" customFormat="1" ht="30" customHeight="1">
      <c r="A25" s="102"/>
      <c r="B25" s="90">
        <v>4</v>
      </c>
      <c r="C25" s="100" t="s">
        <v>637</v>
      </c>
      <c r="D25" s="92">
        <v>1</v>
      </c>
      <c r="E25" s="93">
        <f>'評価基準書'!E343</f>
        <v>0</v>
      </c>
      <c r="F25" s="93">
        <f>'評価基準書'!F343</f>
        <v>0</v>
      </c>
      <c r="G25" s="93">
        <f>'評価基準書'!G343</f>
        <v>0</v>
      </c>
      <c r="H25" s="94">
        <f t="shared" si="1"/>
        <v>0</v>
      </c>
    </row>
    <row r="26" spans="1:8" s="88" customFormat="1" ht="30" customHeight="1">
      <c r="A26" s="102"/>
      <c r="B26" s="90">
        <v>5</v>
      </c>
      <c r="C26" s="100" t="s">
        <v>638</v>
      </c>
      <c r="D26" s="95">
        <v>3</v>
      </c>
      <c r="E26" s="96">
        <f>'評価基準書'!E356</f>
        <v>0</v>
      </c>
      <c r="F26" s="96">
        <f>'評価基準書'!F356</f>
        <v>0</v>
      </c>
      <c r="G26" s="96">
        <f>'評価基準書'!G356</f>
        <v>0</v>
      </c>
      <c r="H26" s="97">
        <f t="shared" si="1"/>
        <v>0</v>
      </c>
    </row>
    <row r="27" spans="1:8" s="88" customFormat="1" ht="30" customHeight="1" thickBot="1">
      <c r="A27" s="102"/>
      <c r="B27" s="90">
        <v>6</v>
      </c>
      <c r="C27" s="100" t="s">
        <v>131</v>
      </c>
      <c r="D27" s="95">
        <v>1</v>
      </c>
      <c r="E27" s="96">
        <f>'評価基準書'!E366</f>
        <v>0</v>
      </c>
      <c r="F27" s="96">
        <f>'評価基準書'!F366</f>
        <v>0</v>
      </c>
      <c r="G27" s="96">
        <f>'評価基準書'!G366</f>
        <v>0</v>
      </c>
      <c r="H27" s="97">
        <f t="shared" si="1"/>
        <v>0</v>
      </c>
    </row>
    <row r="28" spans="1:8" s="88" customFormat="1" ht="30" customHeight="1" thickTop="1">
      <c r="A28" s="422" t="s">
        <v>370</v>
      </c>
      <c r="B28" s="423"/>
      <c r="C28" s="424"/>
      <c r="D28" s="98">
        <f>SUM(D22:D27)</f>
        <v>12</v>
      </c>
      <c r="E28" s="98">
        <f>SUM(E22:E27)</f>
        <v>0</v>
      </c>
      <c r="F28" s="98">
        <f>SUM(F22:F27)</f>
        <v>0</v>
      </c>
      <c r="G28" s="98">
        <f>SUM(G22:G27)</f>
        <v>0</v>
      </c>
      <c r="H28" s="99">
        <f t="shared" si="1"/>
        <v>0</v>
      </c>
    </row>
    <row r="29" spans="1:8" s="88" customFormat="1" ht="30" customHeight="1">
      <c r="A29" s="433" t="s">
        <v>132</v>
      </c>
      <c r="B29" s="434"/>
      <c r="C29" s="434"/>
      <c r="D29" s="434"/>
      <c r="E29" s="434"/>
      <c r="F29" s="434"/>
      <c r="G29" s="434"/>
      <c r="H29" s="435"/>
    </row>
    <row r="30" spans="1:8" s="88" customFormat="1" ht="30" customHeight="1">
      <c r="A30" s="102"/>
      <c r="B30" s="90">
        <v>1</v>
      </c>
      <c r="C30" s="100" t="s">
        <v>133</v>
      </c>
      <c r="D30" s="92">
        <v>2</v>
      </c>
      <c r="E30" s="93">
        <f>'評価基準書'!E389</f>
        <v>0</v>
      </c>
      <c r="F30" s="93">
        <f>'評価基準書'!F389</f>
        <v>0</v>
      </c>
      <c r="G30" s="93">
        <f>'評価基準書'!G389</f>
        <v>0</v>
      </c>
      <c r="H30" s="94">
        <f>((E30*1)+(F30*1/2))/D30</f>
        <v>0</v>
      </c>
    </row>
    <row r="31" spans="1:8" s="88" customFormat="1" ht="30" customHeight="1">
      <c r="A31" s="102"/>
      <c r="B31" s="90">
        <v>2</v>
      </c>
      <c r="C31" s="100" t="s">
        <v>134</v>
      </c>
      <c r="D31" s="103">
        <v>1</v>
      </c>
      <c r="E31" s="93">
        <f>'評価基準書'!E404</f>
        <v>0</v>
      </c>
      <c r="F31" s="93">
        <f>'評価基準書'!F404</f>
        <v>0</v>
      </c>
      <c r="G31" s="93">
        <f>'評価基準書'!G404</f>
        <v>0</v>
      </c>
      <c r="H31" s="94">
        <f>((E31*1)+(F31*1/2))/D31</f>
        <v>0</v>
      </c>
    </row>
    <row r="32" spans="1:8" s="88" customFormat="1" ht="30" customHeight="1" thickBot="1">
      <c r="A32" s="102"/>
      <c r="B32" s="90">
        <v>3</v>
      </c>
      <c r="C32" s="100" t="s">
        <v>135</v>
      </c>
      <c r="D32" s="103">
        <v>3</v>
      </c>
      <c r="E32" s="93">
        <f>'評価基準書'!E426</f>
        <v>0</v>
      </c>
      <c r="F32" s="93">
        <f>'評価基準書'!F426</f>
        <v>0</v>
      </c>
      <c r="G32" s="93">
        <f>'評価基準書'!G426</f>
        <v>0</v>
      </c>
      <c r="H32" s="94">
        <f>((E32*1)+(F32*1/2))/D32</f>
        <v>0</v>
      </c>
    </row>
    <row r="33" spans="1:8" s="88" customFormat="1" ht="30" customHeight="1" thickTop="1">
      <c r="A33" s="422" t="s">
        <v>370</v>
      </c>
      <c r="B33" s="423"/>
      <c r="C33" s="424"/>
      <c r="D33" s="98">
        <f>SUM(D30:D32)</f>
        <v>6</v>
      </c>
      <c r="E33" s="98">
        <f>SUM(E30:E32)</f>
        <v>0</v>
      </c>
      <c r="F33" s="98">
        <f>SUM(F30:F32)</f>
        <v>0</v>
      </c>
      <c r="G33" s="98">
        <f>SUM(G30:G32)</f>
        <v>0</v>
      </c>
      <c r="H33" s="99">
        <f>((E33*1)+(F33*1/2))/D33</f>
        <v>0</v>
      </c>
    </row>
    <row r="34" spans="1:8" s="88" customFormat="1" ht="30" customHeight="1">
      <c r="A34" s="433" t="s">
        <v>136</v>
      </c>
      <c r="B34" s="434"/>
      <c r="C34" s="434"/>
      <c r="D34" s="434"/>
      <c r="E34" s="434"/>
      <c r="F34" s="434"/>
      <c r="G34" s="434"/>
      <c r="H34" s="435"/>
    </row>
    <row r="35" spans="1:8" s="88" customFormat="1" ht="30" customHeight="1">
      <c r="A35" s="102"/>
      <c r="B35" s="90">
        <v>1</v>
      </c>
      <c r="C35" s="100" t="s">
        <v>137</v>
      </c>
      <c r="D35" s="104">
        <v>3</v>
      </c>
      <c r="E35" s="96">
        <f>'評価基準書'!E445</f>
        <v>0</v>
      </c>
      <c r="F35" s="96">
        <f>'評価基準書'!F445</f>
        <v>0</v>
      </c>
      <c r="G35" s="96">
        <f>'評価基準書'!G445</f>
        <v>0</v>
      </c>
      <c r="H35" s="97">
        <f>((E35*1)+(F35*1/2))/D35</f>
        <v>0</v>
      </c>
    </row>
    <row r="36" spans="1:8" s="88" customFormat="1" ht="30" customHeight="1" thickBot="1">
      <c r="A36" s="102"/>
      <c r="B36" s="90">
        <v>2</v>
      </c>
      <c r="C36" s="100" t="s">
        <v>138</v>
      </c>
      <c r="D36" s="104">
        <v>3</v>
      </c>
      <c r="E36" s="96">
        <f>'評価基準書'!E464</f>
        <v>0</v>
      </c>
      <c r="F36" s="96">
        <f>'評価基準書'!F464</f>
        <v>0</v>
      </c>
      <c r="G36" s="96">
        <f>'評価基準書'!G464</f>
        <v>0</v>
      </c>
      <c r="H36" s="97">
        <f>((E36*1)+(F36*1/2))/D36</f>
        <v>0</v>
      </c>
    </row>
    <row r="37" spans="1:8" s="88" customFormat="1" ht="30" customHeight="1" thickBot="1" thickTop="1">
      <c r="A37" s="422" t="s">
        <v>370</v>
      </c>
      <c r="B37" s="423"/>
      <c r="C37" s="424"/>
      <c r="D37" s="105">
        <f>SUM(D35:D36)</f>
        <v>6</v>
      </c>
      <c r="E37" s="105">
        <f>SUM(E35:E36)</f>
        <v>0</v>
      </c>
      <c r="F37" s="105">
        <f>SUM(F35:F36)</f>
        <v>0</v>
      </c>
      <c r="G37" s="105">
        <f>SUM(G35:G36)</f>
        <v>0</v>
      </c>
      <c r="H37" s="106">
        <f>((E37*1)+(F37*1/2))/D37</f>
        <v>0</v>
      </c>
    </row>
    <row r="38" spans="1:8" s="88" customFormat="1" ht="30" customHeight="1" thickBot="1" thickTop="1">
      <c r="A38" s="425"/>
      <c r="B38" s="426"/>
      <c r="C38" s="426"/>
      <c r="D38" s="107">
        <f>SUM(D37,D33,D28,D20,D10)</f>
        <v>72</v>
      </c>
      <c r="E38" s="108">
        <f>SUM(E37,E33,E28,E20,E10)</f>
        <v>0</v>
      </c>
      <c r="F38" s="108">
        <f>SUM(F37,F33,F28,F20,F10)</f>
        <v>0</v>
      </c>
      <c r="G38" s="108">
        <f>SUM(G37,G33,G28,G20,G10)</f>
        <v>0</v>
      </c>
      <c r="H38" s="109">
        <f>((E38*1)+(F38*1/2))/D38</f>
        <v>0</v>
      </c>
    </row>
    <row r="39" spans="1:8" s="114" customFormat="1" ht="15.75" customHeight="1">
      <c r="A39" s="110"/>
      <c r="B39" s="111"/>
      <c r="C39" s="110"/>
      <c r="D39" s="110"/>
      <c r="E39" s="112"/>
      <c r="F39" s="112"/>
      <c r="G39" s="112"/>
      <c r="H39" s="113"/>
    </row>
    <row r="40" spans="1:9" s="114" customFormat="1" ht="19.5" customHeight="1" thickBot="1">
      <c r="A40" s="115"/>
      <c r="B40" s="115"/>
      <c r="C40" s="116"/>
      <c r="D40" s="117"/>
      <c r="E40" s="117"/>
      <c r="F40" s="117"/>
      <c r="G40" s="117"/>
      <c r="H40" s="117"/>
      <c r="I40" s="118"/>
    </row>
    <row r="41" spans="1:8" s="114" customFormat="1" ht="19.5" customHeight="1" thickTop="1">
      <c r="A41" s="115"/>
      <c r="B41" s="427" t="s">
        <v>139</v>
      </c>
      <c r="C41" s="428"/>
      <c r="D41" s="429"/>
      <c r="E41" s="117"/>
      <c r="F41" s="117"/>
      <c r="G41" s="117"/>
      <c r="H41" s="117"/>
    </row>
    <row r="42" spans="1:8" ht="14.25" thickBot="1">
      <c r="A42" s="77"/>
      <c r="B42" s="430"/>
      <c r="C42" s="431"/>
      <c r="D42" s="432"/>
      <c r="E42" s="79"/>
      <c r="F42" s="79"/>
      <c r="G42" s="79"/>
      <c r="H42" s="80"/>
    </row>
    <row r="43" spans="1:8" ht="14.25" thickTop="1">
      <c r="A43" s="77"/>
      <c r="B43" s="78"/>
      <c r="C43" s="77"/>
      <c r="D43" s="77"/>
      <c r="E43" s="79"/>
      <c r="F43" s="79"/>
      <c r="G43" s="79"/>
      <c r="H43" s="80"/>
    </row>
    <row r="44" spans="1:8" ht="19.5" customHeight="1">
      <c r="A44" s="77"/>
      <c r="B44" s="78"/>
      <c r="C44" s="77"/>
      <c r="D44" s="77"/>
      <c r="E44" s="79"/>
      <c r="F44" s="79"/>
      <c r="G44" s="79"/>
      <c r="H44" s="80"/>
    </row>
    <row r="45" spans="1:8" ht="13.5">
      <c r="A45" s="77"/>
      <c r="B45" s="78"/>
      <c r="C45" s="77"/>
      <c r="D45" s="77"/>
      <c r="E45" s="79"/>
      <c r="F45" s="79"/>
      <c r="G45" s="79"/>
      <c r="H45" s="80"/>
    </row>
    <row r="46" spans="1:8" ht="13.5">
      <c r="A46" s="77"/>
      <c r="B46" s="78"/>
      <c r="C46" s="77"/>
      <c r="D46" s="77"/>
      <c r="E46" s="79"/>
      <c r="F46" s="79"/>
      <c r="G46" s="79"/>
      <c r="H46" s="80"/>
    </row>
    <row r="47" spans="1:8" ht="13.5">
      <c r="A47" s="77"/>
      <c r="B47" s="78"/>
      <c r="C47" s="77"/>
      <c r="D47" s="77"/>
      <c r="E47" s="79"/>
      <c r="F47" s="79"/>
      <c r="G47" s="79"/>
      <c r="H47" s="80"/>
    </row>
    <row r="48" spans="1:8" s="114" customFormat="1" ht="19.5" customHeight="1">
      <c r="A48" s="110"/>
      <c r="B48" s="111"/>
      <c r="C48" s="110"/>
      <c r="D48" s="110"/>
      <c r="E48" s="112"/>
      <c r="F48" s="112"/>
      <c r="G48" s="112"/>
      <c r="H48" s="113"/>
    </row>
    <row r="49" spans="1:8" s="114" customFormat="1" ht="15.75" customHeight="1">
      <c r="A49" s="119"/>
      <c r="B49" s="120"/>
      <c r="C49" s="119"/>
      <c r="D49" s="119"/>
      <c r="E49" s="121"/>
      <c r="F49" s="121"/>
      <c r="G49" s="121"/>
      <c r="H49" s="122"/>
    </row>
    <row r="50" spans="1:8" s="114" customFormat="1" ht="15.75" customHeight="1">
      <c r="A50" s="119"/>
      <c r="B50" s="120"/>
      <c r="C50" s="119"/>
      <c r="D50" s="119"/>
      <c r="E50" s="121"/>
      <c r="F50" s="121"/>
      <c r="G50" s="121"/>
      <c r="H50" s="122"/>
    </row>
    <row r="51" spans="1:8" s="114" customFormat="1" ht="19.5" customHeight="1">
      <c r="A51" s="110"/>
      <c r="B51" s="111"/>
      <c r="C51" s="110"/>
      <c r="D51" s="110"/>
      <c r="E51" s="112"/>
      <c r="F51" s="112"/>
      <c r="G51" s="112"/>
      <c r="H51" s="113"/>
    </row>
    <row r="52" spans="1:8" s="114" customFormat="1" ht="19.5" customHeight="1">
      <c r="A52" s="110"/>
      <c r="B52" s="111"/>
      <c r="C52" s="110"/>
      <c r="D52" s="110"/>
      <c r="E52" s="112"/>
      <c r="F52" s="112"/>
      <c r="G52" s="112"/>
      <c r="H52" s="113"/>
    </row>
    <row r="53" spans="1:8" s="114" customFormat="1" ht="19.5" customHeight="1">
      <c r="A53" s="110"/>
      <c r="B53" s="111"/>
      <c r="C53" s="110"/>
      <c r="D53" s="110"/>
      <c r="E53" s="112"/>
      <c r="F53" s="112"/>
      <c r="G53" s="112"/>
      <c r="H53" s="113"/>
    </row>
    <row r="54" spans="1:8" s="114" customFormat="1" ht="19.5" customHeight="1">
      <c r="A54" s="110"/>
      <c r="B54" s="111"/>
      <c r="C54" s="110"/>
      <c r="D54" s="110"/>
      <c r="E54" s="112"/>
      <c r="F54" s="112"/>
      <c r="G54" s="112"/>
      <c r="H54" s="113"/>
    </row>
    <row r="55" spans="1:8" s="114" customFormat="1" ht="19.5" customHeight="1">
      <c r="A55" s="110"/>
      <c r="B55" s="111"/>
      <c r="C55" s="110"/>
      <c r="D55" s="110"/>
      <c r="E55" s="112"/>
      <c r="F55" s="112"/>
      <c r="G55" s="112"/>
      <c r="H55" s="113"/>
    </row>
    <row r="56" spans="1:8" s="114" customFormat="1" ht="19.5" customHeight="1">
      <c r="A56" s="110"/>
      <c r="B56" s="111"/>
      <c r="C56" s="110"/>
      <c r="D56" s="110"/>
      <c r="E56" s="112"/>
      <c r="F56" s="112"/>
      <c r="G56" s="112"/>
      <c r="H56" s="113"/>
    </row>
    <row r="57" spans="1:8" s="114" customFormat="1" ht="19.5" customHeight="1">
      <c r="A57" s="110"/>
      <c r="B57" s="111"/>
      <c r="C57" s="110"/>
      <c r="D57" s="110"/>
      <c r="E57" s="112"/>
      <c r="F57" s="112"/>
      <c r="G57" s="112"/>
      <c r="H57" s="113"/>
    </row>
    <row r="58" spans="1:8" s="114" customFormat="1" ht="19.5" customHeight="1">
      <c r="A58" s="110"/>
      <c r="B58" s="111"/>
      <c r="C58" s="110"/>
      <c r="D58" s="110"/>
      <c r="E58" s="112"/>
      <c r="F58" s="112"/>
      <c r="G58" s="112"/>
      <c r="H58" s="113"/>
    </row>
    <row r="59" spans="1:8" s="114" customFormat="1" ht="19.5" customHeight="1">
      <c r="A59" s="110"/>
      <c r="B59" s="111"/>
      <c r="C59" s="110"/>
      <c r="D59" s="110"/>
      <c r="E59" s="112"/>
      <c r="F59" s="112"/>
      <c r="G59" s="112"/>
      <c r="H59" s="113"/>
    </row>
    <row r="60" spans="1:8" s="114" customFormat="1" ht="19.5" customHeight="1">
      <c r="A60" s="110"/>
      <c r="B60" s="111"/>
      <c r="C60" s="110"/>
      <c r="D60" s="110"/>
      <c r="E60" s="112"/>
      <c r="F60" s="112"/>
      <c r="G60" s="112"/>
      <c r="H60" s="113"/>
    </row>
    <row r="61" spans="1:8" s="114" customFormat="1" ht="9.75" customHeight="1">
      <c r="A61" s="110"/>
      <c r="B61" s="111"/>
      <c r="C61" s="110"/>
      <c r="D61" s="110"/>
      <c r="E61" s="112"/>
      <c r="F61" s="112"/>
      <c r="G61" s="112"/>
      <c r="H61" s="113"/>
    </row>
    <row r="62" spans="1:8" s="114" customFormat="1" ht="19.5" customHeight="1">
      <c r="A62" s="110"/>
      <c r="B62" s="110"/>
      <c r="C62" s="110"/>
      <c r="D62" s="110"/>
      <c r="E62" s="112"/>
      <c r="F62" s="112"/>
      <c r="G62" s="112"/>
      <c r="H62" s="113"/>
    </row>
    <row r="63" spans="1:8" s="114" customFormat="1" ht="19.5" customHeight="1">
      <c r="A63" s="110"/>
      <c r="B63" s="110"/>
      <c r="C63" s="110"/>
      <c r="D63" s="110"/>
      <c r="E63" s="112"/>
      <c r="F63" s="112"/>
      <c r="G63" s="112"/>
      <c r="H63" s="113"/>
    </row>
    <row r="64" spans="1:8" s="114" customFormat="1" ht="19.5" customHeight="1">
      <c r="A64" s="110"/>
      <c r="B64" s="110"/>
      <c r="C64" s="110"/>
      <c r="D64" s="110"/>
      <c r="E64" s="112"/>
      <c r="F64" s="112"/>
      <c r="G64" s="112"/>
      <c r="H64" s="113"/>
    </row>
    <row r="65" spans="1:8" s="114" customFormat="1" ht="19.5" customHeight="1">
      <c r="A65" s="110"/>
      <c r="B65" s="110"/>
      <c r="C65" s="110"/>
      <c r="D65" s="110"/>
      <c r="E65" s="112"/>
      <c r="F65" s="112"/>
      <c r="G65" s="112"/>
      <c r="H65" s="113"/>
    </row>
    <row r="66" spans="1:8" s="114" customFormat="1" ht="19.5" customHeight="1">
      <c r="A66" s="110"/>
      <c r="B66" s="110"/>
      <c r="C66" s="110"/>
      <c r="D66" s="110"/>
      <c r="E66" s="112"/>
      <c r="F66" s="112"/>
      <c r="G66" s="112"/>
      <c r="H66" s="113"/>
    </row>
    <row r="67" spans="1:8" s="114" customFormat="1" ht="19.5" customHeight="1">
      <c r="A67" s="110"/>
      <c r="B67" s="110"/>
      <c r="C67" s="110"/>
      <c r="D67" s="110"/>
      <c r="E67" s="112"/>
      <c r="F67" s="112"/>
      <c r="G67" s="112"/>
      <c r="H67" s="113"/>
    </row>
    <row r="68" spans="1:8" s="114" customFormat="1" ht="19.5" customHeight="1">
      <c r="A68" s="110"/>
      <c r="B68" s="110"/>
      <c r="C68" s="110"/>
      <c r="D68" s="110"/>
      <c r="E68" s="112"/>
      <c r="F68" s="112"/>
      <c r="G68" s="112"/>
      <c r="H68" s="113"/>
    </row>
    <row r="69" spans="1:8" s="114" customFormat="1" ht="20.25" customHeight="1">
      <c r="A69" s="110"/>
      <c r="B69" s="110"/>
      <c r="C69" s="110"/>
      <c r="D69" s="110"/>
      <c r="E69" s="112"/>
      <c r="F69" s="112"/>
      <c r="G69" s="112"/>
      <c r="H69" s="113"/>
    </row>
    <row r="70" spans="1:8" ht="13.5">
      <c r="A70" s="77"/>
      <c r="B70" s="78"/>
      <c r="C70" s="77"/>
      <c r="D70" s="77"/>
      <c r="E70" s="79"/>
      <c r="F70" s="79"/>
      <c r="G70" s="79"/>
      <c r="H70" s="80"/>
    </row>
    <row r="73" ht="13.5">
      <c r="H73" s="125"/>
    </row>
    <row r="76" spans="2:8" s="114" customFormat="1" ht="19.5" customHeight="1">
      <c r="B76" s="126"/>
      <c r="E76" s="127"/>
      <c r="F76" s="127"/>
      <c r="G76" s="127"/>
      <c r="H76" s="128"/>
    </row>
    <row r="77" spans="2:8" s="114" customFormat="1" ht="19.5" customHeight="1">
      <c r="B77" s="126"/>
      <c r="E77" s="127"/>
      <c r="F77" s="127"/>
      <c r="G77" s="127"/>
      <c r="H77" s="128"/>
    </row>
    <row r="78" spans="2:8" s="114" customFormat="1" ht="19.5" customHeight="1">
      <c r="B78" s="126"/>
      <c r="E78" s="127"/>
      <c r="F78" s="127"/>
      <c r="G78" s="127"/>
      <c r="H78" s="128"/>
    </row>
    <row r="79" spans="2:8" s="114" customFormat="1" ht="19.5" customHeight="1">
      <c r="B79" s="126"/>
      <c r="E79" s="127"/>
      <c r="F79" s="127"/>
      <c r="G79" s="127"/>
      <c r="H79" s="128"/>
    </row>
    <row r="80" spans="2:8" s="114" customFormat="1" ht="19.5" customHeight="1">
      <c r="B80" s="126"/>
      <c r="E80" s="127"/>
      <c r="F80" s="127"/>
      <c r="G80" s="127"/>
      <c r="H80" s="128"/>
    </row>
    <row r="81" spans="2:8" s="114" customFormat="1" ht="19.5" customHeight="1">
      <c r="B81" s="126"/>
      <c r="E81" s="127"/>
      <c r="F81" s="127"/>
      <c r="G81" s="127"/>
      <c r="H81" s="128"/>
    </row>
    <row r="82" spans="2:8" s="114" customFormat="1" ht="19.5" customHeight="1">
      <c r="B82" s="126"/>
      <c r="E82" s="127"/>
      <c r="F82" s="127"/>
      <c r="G82" s="127"/>
      <c r="H82" s="128"/>
    </row>
    <row r="83" spans="2:8" s="114" customFormat="1" ht="19.5" customHeight="1">
      <c r="B83" s="126"/>
      <c r="E83" s="127"/>
      <c r="F83" s="127"/>
      <c r="G83" s="127"/>
      <c r="H83" s="128"/>
    </row>
    <row r="84" spans="2:8" s="114" customFormat="1" ht="19.5" customHeight="1">
      <c r="B84" s="126"/>
      <c r="E84" s="127"/>
      <c r="F84" s="127"/>
      <c r="G84" s="127"/>
      <c r="H84" s="128"/>
    </row>
    <row r="85" spans="2:8" s="114" customFormat="1" ht="19.5" customHeight="1">
      <c r="B85" s="126"/>
      <c r="E85" s="127"/>
      <c r="F85" s="127"/>
      <c r="G85" s="127"/>
      <c r="H85" s="128"/>
    </row>
    <row r="86" spans="2:8" s="114" customFormat="1" ht="19.5" customHeight="1">
      <c r="B86" s="126"/>
      <c r="E86" s="127"/>
      <c r="F86" s="127"/>
      <c r="G86" s="127"/>
      <c r="H86" s="128"/>
    </row>
    <row r="87" spans="2:8" s="114" customFormat="1" ht="19.5" customHeight="1">
      <c r="B87" s="126"/>
      <c r="E87" s="127"/>
      <c r="F87" s="127"/>
      <c r="G87" s="127"/>
      <c r="H87" s="128"/>
    </row>
    <row r="88" spans="2:8" s="114" customFormat="1" ht="19.5" customHeight="1">
      <c r="B88" s="126"/>
      <c r="E88" s="127"/>
      <c r="F88" s="127"/>
      <c r="G88" s="127"/>
      <c r="H88" s="128"/>
    </row>
    <row r="89" spans="2:8" s="114" customFormat="1" ht="19.5" customHeight="1">
      <c r="B89" s="126"/>
      <c r="E89" s="127"/>
      <c r="F89" s="127"/>
      <c r="G89" s="127"/>
      <c r="H89" s="128"/>
    </row>
    <row r="90" spans="2:8" s="114" customFormat="1" ht="19.5" customHeight="1">
      <c r="B90" s="126"/>
      <c r="E90" s="127"/>
      <c r="F90" s="127"/>
      <c r="G90" s="127"/>
      <c r="H90" s="128"/>
    </row>
    <row r="91" spans="2:8" s="114" customFormat="1" ht="19.5" customHeight="1">
      <c r="B91" s="126"/>
      <c r="E91" s="127"/>
      <c r="F91" s="127"/>
      <c r="G91" s="127"/>
      <c r="H91" s="128"/>
    </row>
    <row r="92" spans="2:8" s="114" customFormat="1" ht="19.5" customHeight="1">
      <c r="B92" s="126"/>
      <c r="E92" s="127"/>
      <c r="F92" s="127"/>
      <c r="G92" s="127"/>
      <c r="H92" s="128"/>
    </row>
    <row r="93" spans="2:8" s="114" customFormat="1" ht="19.5" customHeight="1">
      <c r="B93" s="126"/>
      <c r="E93" s="127"/>
      <c r="F93" s="127"/>
      <c r="G93" s="127"/>
      <c r="H93" s="128"/>
    </row>
    <row r="94" spans="2:8" s="114" customFormat="1" ht="19.5" customHeight="1">
      <c r="B94" s="126"/>
      <c r="E94" s="127"/>
      <c r="F94" s="127"/>
      <c r="G94" s="127"/>
      <c r="H94" s="128"/>
    </row>
    <row r="95" spans="2:8" s="114" customFormat="1" ht="19.5" customHeight="1">
      <c r="B95" s="126"/>
      <c r="E95" s="127"/>
      <c r="F95" s="127"/>
      <c r="G95" s="127"/>
      <c r="H95" s="128"/>
    </row>
    <row r="96" spans="2:8" s="114" customFormat="1" ht="19.5" customHeight="1">
      <c r="B96" s="126"/>
      <c r="E96" s="127"/>
      <c r="F96" s="127"/>
      <c r="G96" s="127"/>
      <c r="H96" s="128"/>
    </row>
    <row r="97" spans="2:8" s="114" customFormat="1" ht="19.5" customHeight="1">
      <c r="B97" s="126"/>
      <c r="E97" s="127"/>
      <c r="F97" s="127"/>
      <c r="G97" s="127"/>
      <c r="H97" s="128"/>
    </row>
    <row r="98" spans="2:8" s="114" customFormat="1" ht="19.5" customHeight="1">
      <c r="B98" s="126"/>
      <c r="E98" s="127"/>
      <c r="F98" s="127"/>
      <c r="G98" s="127"/>
      <c r="H98" s="128"/>
    </row>
    <row r="99" spans="2:8" s="114" customFormat="1" ht="19.5" customHeight="1">
      <c r="B99" s="126"/>
      <c r="E99" s="127"/>
      <c r="F99" s="127"/>
      <c r="G99" s="127"/>
      <c r="H99" s="128"/>
    </row>
    <row r="100" spans="2:8" s="114" customFormat="1" ht="19.5" customHeight="1">
      <c r="B100" s="126"/>
      <c r="E100" s="127"/>
      <c r="F100" s="127"/>
      <c r="G100" s="127"/>
      <c r="H100" s="128"/>
    </row>
    <row r="101" spans="2:8" s="114" customFormat="1" ht="19.5" customHeight="1">
      <c r="B101" s="126"/>
      <c r="E101" s="127"/>
      <c r="F101" s="127"/>
      <c r="G101" s="127"/>
      <c r="H101" s="128"/>
    </row>
    <row r="102" spans="2:8" s="114" customFormat="1" ht="19.5" customHeight="1">
      <c r="B102" s="126"/>
      <c r="E102" s="127"/>
      <c r="F102" s="127"/>
      <c r="G102" s="127"/>
      <c r="H102" s="128"/>
    </row>
    <row r="103" spans="2:8" s="114" customFormat="1" ht="19.5" customHeight="1">
      <c r="B103" s="126"/>
      <c r="E103" s="127"/>
      <c r="F103" s="127"/>
      <c r="G103" s="127"/>
      <c r="H103" s="128"/>
    </row>
    <row r="104" spans="2:8" s="114" customFormat="1" ht="19.5" customHeight="1">
      <c r="B104" s="126"/>
      <c r="E104" s="127"/>
      <c r="F104" s="127"/>
      <c r="G104" s="127"/>
      <c r="H104" s="128"/>
    </row>
    <row r="105" spans="2:8" s="114" customFormat="1" ht="19.5" customHeight="1">
      <c r="B105" s="126"/>
      <c r="E105" s="127"/>
      <c r="F105" s="127"/>
      <c r="G105" s="127"/>
      <c r="H105" s="128"/>
    </row>
    <row r="106" spans="2:8" s="114" customFormat="1" ht="19.5" customHeight="1">
      <c r="B106" s="126"/>
      <c r="E106" s="127"/>
      <c r="F106" s="127"/>
      <c r="G106" s="127"/>
      <c r="H106" s="128"/>
    </row>
    <row r="107" spans="2:8" s="114" customFormat="1" ht="19.5" customHeight="1">
      <c r="B107" s="126"/>
      <c r="E107" s="127"/>
      <c r="F107" s="127"/>
      <c r="G107" s="127"/>
      <c r="H107" s="128"/>
    </row>
    <row r="108" spans="2:8" s="114" customFormat="1" ht="19.5" customHeight="1">
      <c r="B108" s="126"/>
      <c r="E108" s="127"/>
      <c r="F108" s="127"/>
      <c r="G108" s="127"/>
      <c r="H108" s="128"/>
    </row>
    <row r="109" spans="2:8" s="114" customFormat="1" ht="19.5" customHeight="1">
      <c r="B109" s="126"/>
      <c r="E109" s="127"/>
      <c r="F109" s="127"/>
      <c r="G109" s="127"/>
      <c r="H109" s="128"/>
    </row>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sheetData>
  <sheetProtection password="8ED9" sheet="1" objects="1" scenarios="1"/>
  <mergeCells count="16">
    <mergeCell ref="A37:C37"/>
    <mergeCell ref="A38:C38"/>
    <mergeCell ref="B41:D42"/>
    <mergeCell ref="A28:C28"/>
    <mergeCell ref="A29:H29"/>
    <mergeCell ref="A33:C33"/>
    <mergeCell ref="A34:H34"/>
    <mergeCell ref="A11:H11"/>
    <mergeCell ref="A12:A15"/>
    <mergeCell ref="A20:C20"/>
    <mergeCell ref="A21:H21"/>
    <mergeCell ref="A2:H2"/>
    <mergeCell ref="A5:C5"/>
    <mergeCell ref="A6:H6"/>
    <mergeCell ref="A10:C10"/>
    <mergeCell ref="F3:H3"/>
  </mergeCells>
  <conditionalFormatting sqref="E30:G32 E7:G9 E12:G19 E22:G27 E35:G36">
    <cfRule type="cellIs" priority="1" dxfId="6" operator="greaterThan" stopIfTrue="1">
      <formula>0</formula>
    </cfRule>
  </conditionalFormatting>
  <conditionalFormatting sqref="H30:H33 H7:H10 H22:H28 H35:H38 H12:H20">
    <cfRule type="cellIs" priority="2" dxfId="3" operator="greaterThanOrEqual" stopIfTrue="1">
      <formula>0.5</formula>
    </cfRule>
    <cfRule type="cellIs" priority="3" dxfId="5" operator="lessThan" stopIfTrue="1">
      <formula>0.5</formula>
    </cfRule>
  </conditionalFormatting>
  <conditionalFormatting sqref="E10:G10">
    <cfRule type="cellIs" priority="4" dxfId="7"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4" r:id="rId2"/>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sheetPr codeName="Sheet10">
    <tabColor indexed="45"/>
  </sheetPr>
  <dimension ref="A1:K12"/>
  <sheetViews>
    <sheetView view="pageBreakPreview" zoomScale="67" zoomScaleNormal="67" zoomScaleSheetLayoutView="67" workbookViewId="0" topLeftCell="A1">
      <selection activeCell="F8" sqref="F8"/>
    </sheetView>
  </sheetViews>
  <sheetFormatPr defaultColWidth="9.00390625" defaultRowHeight="13.5"/>
  <cols>
    <col min="1" max="1" width="5.25390625" style="238" customWidth="1"/>
    <col min="2" max="2" width="7.125" style="226" customWidth="1"/>
    <col min="3" max="3" width="27.75390625" style="226" customWidth="1"/>
    <col min="4" max="4" width="10.625" style="238" customWidth="1"/>
    <col min="5" max="5" width="14.25390625" style="238" customWidth="1"/>
    <col min="6" max="6" width="29.375" style="226" customWidth="1"/>
    <col min="7" max="7" width="14.25390625" style="238" customWidth="1"/>
    <col min="8" max="8" width="41.375" style="226" customWidth="1"/>
    <col min="9" max="11" width="10.625" style="238" customWidth="1"/>
    <col min="12" max="16384" width="9.00390625" style="226" customWidth="1"/>
  </cols>
  <sheetData>
    <row r="1" spans="1:11" ht="33" customHeight="1">
      <c r="A1" s="444" t="s">
        <v>19</v>
      </c>
      <c r="B1" s="444"/>
      <c r="C1" s="444"/>
      <c r="D1" s="444"/>
      <c r="E1" s="444"/>
      <c r="F1" s="444"/>
      <c r="G1" s="444"/>
      <c r="H1" s="444"/>
      <c r="I1" s="444"/>
      <c r="J1" s="444"/>
      <c r="K1" s="444"/>
    </row>
    <row r="2" spans="1:11" ht="19.5" customHeight="1" thickBot="1">
      <c r="A2" s="227"/>
      <c r="B2" s="228"/>
      <c r="C2" s="228"/>
      <c r="D2" s="228"/>
      <c r="E2" s="228"/>
      <c r="F2" s="228"/>
      <c r="G2" s="228"/>
      <c r="H2" s="228"/>
      <c r="I2" s="228"/>
      <c r="J2" s="228"/>
      <c r="K2" s="228"/>
    </row>
    <row r="3" spans="1:11" ht="31.5" customHeight="1" thickBot="1" thickTop="1">
      <c r="A3" s="445" t="s">
        <v>6</v>
      </c>
      <c r="B3" s="446"/>
      <c r="C3" s="447"/>
      <c r="D3" s="448"/>
      <c r="E3" s="449"/>
      <c r="F3" s="228"/>
      <c r="G3" s="229"/>
      <c r="H3" s="228"/>
      <c r="I3" s="229"/>
      <c r="J3" s="229"/>
      <c r="K3" s="229"/>
    </row>
    <row r="4" spans="1:11" ht="31.5" customHeight="1" thickBot="1" thickTop="1">
      <c r="A4" s="445" t="s">
        <v>20</v>
      </c>
      <c r="B4" s="446"/>
      <c r="C4" s="447"/>
      <c r="D4" s="448"/>
      <c r="E4" s="449"/>
      <c r="F4" s="228"/>
      <c r="G4" s="229"/>
      <c r="H4" s="228"/>
      <c r="I4" s="229"/>
      <c r="J4" s="229"/>
      <c r="K4" s="229"/>
    </row>
    <row r="5" spans="1:11" ht="14.25" thickTop="1">
      <c r="A5" s="227"/>
      <c r="B5" s="229"/>
      <c r="C5" s="229"/>
      <c r="D5" s="227"/>
      <c r="E5" s="227"/>
      <c r="F5" s="229"/>
      <c r="G5" s="227"/>
      <c r="H5" s="229"/>
      <c r="I5" s="227"/>
      <c r="J5" s="227"/>
      <c r="K5" s="227"/>
    </row>
    <row r="6" spans="1:11" ht="14.25" thickBot="1">
      <c r="A6" s="227"/>
      <c r="B6" s="229"/>
      <c r="C6" s="229"/>
      <c r="D6" s="227"/>
      <c r="E6" s="227"/>
      <c r="F6" s="229"/>
      <c r="G6" s="227"/>
      <c r="H6" s="229"/>
      <c r="I6" s="227"/>
      <c r="J6" s="227"/>
      <c r="K6" s="227"/>
    </row>
    <row r="7" spans="1:11" ht="51.75" customHeight="1" thickBot="1" thickTop="1">
      <c r="A7" s="230" t="s">
        <v>21</v>
      </c>
      <c r="B7" s="231" t="s">
        <v>22</v>
      </c>
      <c r="C7" s="230" t="s">
        <v>23</v>
      </c>
      <c r="D7" s="230" t="s">
        <v>24</v>
      </c>
      <c r="E7" s="230" t="s">
        <v>25</v>
      </c>
      <c r="F7" s="230" t="s">
        <v>26</v>
      </c>
      <c r="G7" s="230" t="s">
        <v>27</v>
      </c>
      <c r="H7" s="230" t="s">
        <v>28</v>
      </c>
      <c r="I7" s="230" t="s">
        <v>29</v>
      </c>
      <c r="J7" s="230" t="s">
        <v>30</v>
      </c>
      <c r="K7" s="230" t="s">
        <v>31</v>
      </c>
    </row>
    <row r="8" spans="1:11" ht="96.75" customHeight="1" thickBot="1" thickTop="1">
      <c r="A8" s="232"/>
      <c r="B8" s="232"/>
      <c r="C8" s="233"/>
      <c r="D8" s="234"/>
      <c r="E8" s="235"/>
      <c r="F8" s="233"/>
      <c r="G8" s="236"/>
      <c r="H8" s="233"/>
      <c r="I8" s="234"/>
      <c r="J8" s="237"/>
      <c r="K8" s="234"/>
    </row>
    <row r="9" spans="1:11" ht="96.75" customHeight="1" thickBot="1" thickTop="1">
      <c r="A9" s="232"/>
      <c r="B9" s="232"/>
      <c r="C9" s="233"/>
      <c r="D9" s="234"/>
      <c r="E9" s="235"/>
      <c r="F9" s="233"/>
      <c r="G9" s="236"/>
      <c r="H9" s="233"/>
      <c r="I9" s="234"/>
      <c r="J9" s="237"/>
      <c r="K9" s="234"/>
    </row>
    <row r="10" spans="1:11" ht="96.75" customHeight="1" thickBot="1" thickTop="1">
      <c r="A10" s="232"/>
      <c r="B10" s="232"/>
      <c r="C10" s="233"/>
      <c r="D10" s="234"/>
      <c r="E10" s="235"/>
      <c r="F10" s="233"/>
      <c r="G10" s="236"/>
      <c r="H10" s="233"/>
      <c r="I10" s="234"/>
      <c r="J10" s="237"/>
      <c r="K10" s="234"/>
    </row>
    <row r="11" spans="1:11" ht="96.75" customHeight="1" thickBot="1" thickTop="1">
      <c r="A11" s="232"/>
      <c r="B11" s="232"/>
      <c r="C11" s="233"/>
      <c r="D11" s="234"/>
      <c r="E11" s="235"/>
      <c r="F11" s="233"/>
      <c r="G11" s="236"/>
      <c r="H11" s="233"/>
      <c r="I11" s="234"/>
      <c r="J11" s="237"/>
      <c r="K11" s="234"/>
    </row>
    <row r="12" spans="1:11" ht="96.75" customHeight="1" thickBot="1" thickTop="1">
      <c r="A12" s="232"/>
      <c r="B12" s="232"/>
      <c r="C12" s="233"/>
      <c r="D12" s="234"/>
      <c r="E12" s="235"/>
      <c r="F12" s="233"/>
      <c r="G12" s="236"/>
      <c r="H12" s="233"/>
      <c r="I12" s="234"/>
      <c r="J12" s="237"/>
      <c r="K12" s="234"/>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codeName="Sheet3">
    <tabColor indexed="45"/>
  </sheetPr>
  <dimension ref="A1:EP24"/>
  <sheetViews>
    <sheetView zoomScale="85" zoomScaleNormal="85" workbookViewId="0" topLeftCell="A1">
      <selection activeCell="EW27" sqref="EW27"/>
    </sheetView>
  </sheetViews>
  <sheetFormatPr defaultColWidth="9.00390625" defaultRowHeight="13.5"/>
  <cols>
    <col min="1" max="9" width="7.75390625" style="0" customWidth="1"/>
    <col min="10" max="51" width="7.75390625" style="0" hidden="1" customWidth="1"/>
    <col min="52" max="52" width="8.00390625" style="0" hidden="1" customWidth="1"/>
    <col min="53" max="147" width="7.75390625" style="0" hidden="1" customWidth="1"/>
    <col min="148" max="16384" width="7.75390625" style="0" customWidth="1"/>
  </cols>
  <sheetData>
    <row r="1" spans="1:145" s="15" customFormat="1" ht="13.5">
      <c r="A1" s="13"/>
      <c r="B1" s="13"/>
      <c r="C1" s="13"/>
      <c r="D1" s="14"/>
      <c r="E1" s="13"/>
      <c r="F1" s="14"/>
      <c r="G1" s="13"/>
      <c r="H1" s="14"/>
      <c r="I1" s="13"/>
      <c r="J1" s="14"/>
      <c r="K1" s="13"/>
      <c r="L1" s="14"/>
      <c r="M1" s="13"/>
      <c r="N1" s="14"/>
      <c r="O1" s="13"/>
      <c r="P1" s="14"/>
      <c r="Q1" s="13"/>
      <c r="R1" s="14"/>
      <c r="S1" s="13"/>
      <c r="T1" s="14"/>
      <c r="U1" s="13"/>
      <c r="V1" s="14"/>
      <c r="W1" s="13"/>
      <c r="X1" s="14"/>
      <c r="Y1" s="13"/>
      <c r="Z1" s="14"/>
      <c r="AA1" s="13"/>
      <c r="AB1" s="14"/>
      <c r="AC1" s="13"/>
      <c r="AD1" s="14"/>
      <c r="AE1" s="13"/>
      <c r="AF1" s="14"/>
      <c r="AG1" s="13"/>
      <c r="AH1" s="14"/>
      <c r="AI1" s="13"/>
      <c r="AJ1" s="14"/>
      <c r="AK1" s="13"/>
      <c r="AL1" s="14"/>
      <c r="AM1" s="13"/>
      <c r="AN1" s="14"/>
      <c r="AO1" s="13"/>
      <c r="AP1" s="14"/>
      <c r="AQ1" s="13"/>
      <c r="AR1" s="14"/>
      <c r="AS1" s="13"/>
      <c r="AT1" s="14"/>
      <c r="AU1" s="13"/>
      <c r="AV1" s="14"/>
      <c r="AW1" s="13"/>
      <c r="AX1" s="14"/>
      <c r="AY1" s="13"/>
      <c r="AZ1" s="14"/>
      <c r="BA1" s="13"/>
      <c r="BB1" s="14"/>
      <c r="BC1" s="13"/>
      <c r="BD1" s="14"/>
      <c r="BE1" s="13"/>
      <c r="BF1" s="14"/>
      <c r="BG1" s="13"/>
      <c r="BH1" s="14"/>
      <c r="BI1" s="13"/>
      <c r="BJ1" s="14"/>
      <c r="BK1" s="13"/>
      <c r="BL1" s="14"/>
      <c r="BM1" s="13"/>
      <c r="BN1" s="14"/>
      <c r="BO1" s="13"/>
      <c r="BP1" s="14"/>
      <c r="BQ1" s="13"/>
      <c r="BR1" s="14"/>
      <c r="BS1" s="13"/>
      <c r="BT1" s="14"/>
      <c r="BU1" s="13"/>
      <c r="BV1" s="14"/>
      <c r="BW1" s="13"/>
      <c r="BX1" s="14"/>
      <c r="BY1" s="13"/>
      <c r="BZ1" s="14"/>
      <c r="CA1" s="13"/>
      <c r="CB1" s="14"/>
      <c r="CC1" s="13"/>
      <c r="CD1" s="14"/>
      <c r="CE1" s="13"/>
      <c r="CF1" s="14"/>
      <c r="CG1" s="13"/>
      <c r="CH1" s="14"/>
      <c r="CI1" s="13"/>
      <c r="CJ1" s="14"/>
      <c r="CK1" s="13"/>
      <c r="CL1" s="14"/>
      <c r="CM1" s="13"/>
      <c r="CN1" s="14"/>
      <c r="CO1" s="13"/>
      <c r="CP1" s="14"/>
      <c r="CQ1" s="13"/>
      <c r="CR1" s="14"/>
      <c r="CS1" s="13"/>
      <c r="CT1" s="14"/>
      <c r="CU1" s="13"/>
      <c r="CV1" s="14"/>
      <c r="CW1" s="13"/>
      <c r="CX1" s="14"/>
      <c r="CY1" s="13"/>
      <c r="CZ1" s="14"/>
      <c r="DA1" s="13"/>
      <c r="DB1" s="14"/>
      <c r="DC1" s="13"/>
      <c r="DD1" s="14"/>
      <c r="DE1" s="13"/>
      <c r="DF1" s="14"/>
      <c r="DG1" s="13"/>
      <c r="DH1" s="14"/>
      <c r="DI1" s="13"/>
      <c r="DJ1" s="14"/>
      <c r="DK1" s="13"/>
      <c r="DM1" s="13"/>
      <c r="DO1" s="13"/>
      <c r="DQ1" s="13"/>
      <c r="DS1" s="13"/>
      <c r="DU1" s="13"/>
      <c r="DW1" s="13"/>
      <c r="DY1" s="13"/>
      <c r="EA1" s="13"/>
      <c r="EC1" s="13"/>
      <c r="EE1" s="13"/>
      <c r="EG1" s="13"/>
      <c r="EI1" s="13"/>
      <c r="EK1" s="13"/>
      <c r="EM1" s="13"/>
      <c r="EO1" s="13"/>
    </row>
    <row r="2" spans="1:146" s="239" customFormat="1" ht="17.25" customHeight="1" hidden="1">
      <c r="A2" s="452">
        <v>1</v>
      </c>
      <c r="B2" s="452"/>
      <c r="C2" s="452">
        <v>2</v>
      </c>
      <c r="D2" s="452"/>
      <c r="E2" s="452">
        <v>3</v>
      </c>
      <c r="F2" s="452"/>
      <c r="G2" s="452">
        <v>4</v>
      </c>
      <c r="H2" s="452"/>
      <c r="I2" s="452">
        <v>5</v>
      </c>
      <c r="J2" s="452"/>
      <c r="K2" s="452">
        <v>6</v>
      </c>
      <c r="L2" s="452"/>
      <c r="M2" s="452">
        <v>7</v>
      </c>
      <c r="N2" s="452"/>
      <c r="O2" s="452">
        <v>8</v>
      </c>
      <c r="P2" s="452"/>
      <c r="Q2" s="452">
        <v>9</v>
      </c>
      <c r="R2" s="452"/>
      <c r="S2" s="452">
        <v>10</v>
      </c>
      <c r="T2" s="452"/>
      <c r="U2" s="452">
        <v>11</v>
      </c>
      <c r="V2" s="452"/>
      <c r="W2" s="452">
        <v>12</v>
      </c>
      <c r="X2" s="452"/>
      <c r="Y2" s="452">
        <v>13</v>
      </c>
      <c r="Z2" s="452"/>
      <c r="AA2" s="452">
        <v>14</v>
      </c>
      <c r="AB2" s="452"/>
      <c r="AC2" s="452">
        <v>15</v>
      </c>
      <c r="AD2" s="452"/>
      <c r="AE2" s="452">
        <v>16</v>
      </c>
      <c r="AF2" s="452"/>
      <c r="AG2" s="452">
        <v>17</v>
      </c>
      <c r="AH2" s="452"/>
      <c r="AI2" s="452">
        <v>18</v>
      </c>
      <c r="AJ2" s="452"/>
      <c r="AK2" s="452">
        <v>19</v>
      </c>
      <c r="AL2" s="452"/>
      <c r="AM2" s="452">
        <v>20</v>
      </c>
      <c r="AN2" s="452"/>
      <c r="AO2" s="452">
        <v>21</v>
      </c>
      <c r="AP2" s="452"/>
      <c r="AQ2" s="452">
        <v>22</v>
      </c>
      <c r="AR2" s="452"/>
      <c r="AS2" s="452">
        <v>23</v>
      </c>
      <c r="AT2" s="452"/>
      <c r="AU2" s="452">
        <v>24</v>
      </c>
      <c r="AV2" s="452"/>
      <c r="AW2" s="452">
        <v>25</v>
      </c>
      <c r="AX2" s="452"/>
      <c r="AY2" s="452">
        <v>26</v>
      </c>
      <c r="AZ2" s="452"/>
      <c r="BA2" s="452">
        <v>27</v>
      </c>
      <c r="BB2" s="452"/>
      <c r="BC2" s="452">
        <v>28</v>
      </c>
      <c r="BD2" s="452"/>
      <c r="BE2" s="452">
        <v>29</v>
      </c>
      <c r="BF2" s="452"/>
      <c r="BG2" s="452">
        <v>30</v>
      </c>
      <c r="BH2" s="452"/>
      <c r="BI2" s="452">
        <v>31</v>
      </c>
      <c r="BJ2" s="452"/>
      <c r="BK2" s="452">
        <v>32</v>
      </c>
      <c r="BL2" s="452"/>
      <c r="BM2" s="452">
        <v>33</v>
      </c>
      <c r="BN2" s="452"/>
      <c r="BO2" s="452">
        <v>34</v>
      </c>
      <c r="BP2" s="452"/>
      <c r="BQ2" s="452">
        <v>35</v>
      </c>
      <c r="BR2" s="452"/>
      <c r="BS2" s="452">
        <v>36</v>
      </c>
      <c r="BT2" s="452"/>
      <c r="BU2" s="452">
        <v>37</v>
      </c>
      <c r="BV2" s="452"/>
      <c r="BW2" s="452">
        <v>38</v>
      </c>
      <c r="BX2" s="452"/>
      <c r="BY2" s="452">
        <v>39</v>
      </c>
      <c r="BZ2" s="452"/>
      <c r="CA2" s="452">
        <v>40</v>
      </c>
      <c r="CB2" s="452"/>
      <c r="CC2" s="452">
        <v>41</v>
      </c>
      <c r="CD2" s="452"/>
      <c r="CE2" s="452">
        <v>42</v>
      </c>
      <c r="CF2" s="452"/>
      <c r="CG2" s="452">
        <v>43</v>
      </c>
      <c r="CH2" s="452"/>
      <c r="CI2" s="452">
        <v>44</v>
      </c>
      <c r="CJ2" s="452"/>
      <c r="CK2" s="452">
        <v>45</v>
      </c>
      <c r="CL2" s="452"/>
      <c r="CM2" s="452">
        <v>46</v>
      </c>
      <c r="CN2" s="452"/>
      <c r="CO2" s="452">
        <v>47</v>
      </c>
      <c r="CP2" s="452"/>
      <c r="CQ2" s="452">
        <v>48</v>
      </c>
      <c r="CR2" s="452"/>
      <c r="CS2" s="452">
        <v>49</v>
      </c>
      <c r="CT2" s="452"/>
      <c r="CU2" s="452">
        <v>50</v>
      </c>
      <c r="CV2" s="452"/>
      <c r="CW2" s="452">
        <v>51</v>
      </c>
      <c r="CX2" s="452"/>
      <c r="CY2" s="452">
        <v>52</v>
      </c>
      <c r="CZ2" s="452"/>
      <c r="DA2" s="452">
        <v>53</v>
      </c>
      <c r="DB2" s="452"/>
      <c r="DC2" s="452">
        <v>54</v>
      </c>
      <c r="DD2" s="452"/>
      <c r="DE2" s="452">
        <v>55</v>
      </c>
      <c r="DF2" s="452"/>
      <c r="DG2" s="452">
        <v>56</v>
      </c>
      <c r="DH2" s="452"/>
      <c r="DI2" s="452">
        <v>57</v>
      </c>
      <c r="DJ2" s="452"/>
      <c r="DK2" s="452">
        <v>58</v>
      </c>
      <c r="DL2" s="452"/>
      <c r="DM2" s="452">
        <v>59</v>
      </c>
      <c r="DN2" s="452"/>
      <c r="DO2" s="452">
        <v>60</v>
      </c>
      <c r="DP2" s="452"/>
      <c r="DQ2" s="452">
        <v>61</v>
      </c>
      <c r="DR2" s="452"/>
      <c r="DS2" s="452">
        <v>62</v>
      </c>
      <c r="DT2" s="452"/>
      <c r="DU2" s="452">
        <v>63</v>
      </c>
      <c r="DV2" s="452"/>
      <c r="DW2" s="452">
        <v>64</v>
      </c>
      <c r="DX2" s="452"/>
      <c r="DY2" s="452">
        <v>65</v>
      </c>
      <c r="DZ2" s="452"/>
      <c r="EA2" s="452">
        <v>66</v>
      </c>
      <c r="EB2" s="452"/>
      <c r="EC2" s="452">
        <v>67</v>
      </c>
      <c r="ED2" s="452"/>
      <c r="EE2" s="452">
        <v>68</v>
      </c>
      <c r="EF2" s="452"/>
      <c r="EG2" s="452">
        <v>69</v>
      </c>
      <c r="EH2" s="452"/>
      <c r="EI2" s="452">
        <v>70</v>
      </c>
      <c r="EJ2" s="452"/>
      <c r="EK2" s="452">
        <v>71</v>
      </c>
      <c r="EL2" s="452"/>
      <c r="EM2" s="452">
        <v>72</v>
      </c>
      <c r="EN2" s="452"/>
      <c r="EO2" s="452">
        <v>73</v>
      </c>
      <c r="EP2" s="452"/>
    </row>
    <row r="3" spans="1:146" s="240" customFormat="1" ht="36" customHeight="1" hidden="1">
      <c r="A3" s="453" t="str">
        <f>IF(AND(B12=1,B7=0),"３",IF(B7=0%,"０",IF(B7=100%,"１",IF(B7&gt;49%,"２",IF(B7&lt;50%,"３")))))</f>
        <v>０</v>
      </c>
      <c r="B3" s="453"/>
      <c r="C3" s="453" t="str">
        <f>IF(AND(D12=1,D7=0),"３",IF(D7=0%,"０",IF(D7=100%,"１",IF(D7&gt;49%,"２",IF(D7&lt;50%,"３")))))</f>
        <v>０</v>
      </c>
      <c r="D3" s="453"/>
      <c r="E3" s="453" t="str">
        <f>IF(AND(F13=1,F7=0),"３",IF(F7=0%,"０",IF(F7=100%,"１",IF(F7&gt;49%,"２",IF(F7&lt;50%,"３")))))</f>
        <v>０</v>
      </c>
      <c r="F3" s="453"/>
      <c r="G3" s="453" t="str">
        <f>IF(AND(H12=1,H7=0),"３",IF(H7=0%,"０",IF(H7=100%,"１",IF(H7&gt;49%,"２",IF(H7&lt;50%,"３")))))</f>
        <v>０</v>
      </c>
      <c r="H3" s="453"/>
      <c r="I3" s="453" t="str">
        <f>IF(AND(J12=1,J7=0),"３",IF(J7=0%,"０",IF(J7=100%,"１",IF(J7&gt;49%,"２",IF(J7&lt;50%,"３")))))</f>
        <v>０</v>
      </c>
      <c r="J3" s="453"/>
      <c r="K3" s="453" t="str">
        <f>IF(AND(L11=1,L7=0),"３",IF(L7=0%,"０",IF(L7=100%,"１",IF(L7&gt;49%,"２",IF(L7&lt;50%,"３")))))</f>
        <v>０</v>
      </c>
      <c r="L3" s="453"/>
      <c r="M3" s="453" t="str">
        <f>IF(AND(N12=1,N7=0),"３",IF(N7=0%,"０",IF(N7=100%,"１",IF(N7&gt;49%,"２",IF(N7&lt;50%,"３")))))</f>
        <v>０</v>
      </c>
      <c r="N3" s="453"/>
      <c r="O3" s="453" t="str">
        <f>IF(AND(P14=1,P7=0),"３",IF(P7=0%,"０",IF(P7=100%,"１",IF(P7&gt;49%,"２",IF(P7&lt;50%,"３")))))</f>
        <v>０</v>
      </c>
      <c r="P3" s="453"/>
      <c r="Q3" s="453" t="str">
        <f>IF(AND(R11=1,R7=0),"３",IF(R7=0%,"０",IF(R7=100%,"１",IF(R7&gt;49%,"２",IF(R7&lt;50%,"３")))))</f>
        <v>０</v>
      </c>
      <c r="R3" s="453"/>
      <c r="S3" s="453" t="str">
        <f>IF(AND(T13=1,T7=0),"３",IF(T7=0%,"０",IF(T7=100%,"１",IF(T7&gt;49%,"２",IF(T7&lt;50%,"３")))))</f>
        <v>０</v>
      </c>
      <c r="T3" s="453"/>
      <c r="U3" s="453" t="str">
        <f>IF(AND(V11=1,V7=0),"３",IF(V7=0%,"０",IF(V7=100%,"１",IF(V7&gt;49%,"２",IF(V7&lt;50%,"３")))))</f>
        <v>０</v>
      </c>
      <c r="V3" s="453"/>
      <c r="W3" s="453" t="str">
        <f>IF(AND(X13=1,X7=0),"３",IF(X7=0%,"０",IF(X7=100%,"１",IF(X7&gt;49%,"２",IF(X7&lt;50%,"３")))))</f>
        <v>０</v>
      </c>
      <c r="X3" s="453"/>
      <c r="Y3" s="453" t="str">
        <f>IF(AND(Z13=1,Z7=0),"３",IF(Z7=0%,"０",IF(Z7=100%,"１",IF(Z7&gt;49%,"２",IF(Z7&lt;50%,"３")))))</f>
        <v>０</v>
      </c>
      <c r="Z3" s="453"/>
      <c r="AA3" s="453" t="str">
        <f>IF(AND(AB14=1,AB7=0),"３",IF(AB7=0%,"０",IF(AB7=100%,"１",IF(AB7&gt;49%,"２",IF(AB7&lt;50%,"３")))))</f>
        <v>０</v>
      </c>
      <c r="AB3" s="453"/>
      <c r="AC3" s="453" t="str">
        <f>IF(AND(AD15=1,AD7=0),"３",IF(AD7=0%,"０",IF(AD7=100%,"１",IF(AD7&gt;49%,"２",IF(AD7&lt;50%,"３")))))</f>
        <v>０</v>
      </c>
      <c r="AD3" s="453"/>
      <c r="AE3" s="453" t="str">
        <f>IF(AND(AF12=1,AF7=0),"３",IF(AF7=0%,"０",IF(AF7=100%,"１",IF(AF7&gt;49%,"２",IF(AF7&lt;50%,"３")))))</f>
        <v>０</v>
      </c>
      <c r="AF3" s="453"/>
      <c r="AG3" s="453" t="str">
        <f>IF(AND(AH13=1,AH7=0),"３",IF(AH7=0%,"０",IF(AH7=100%,"１",IF(AH7&gt;49%,"２",IF(AH7&lt;50%,"３")))))</f>
        <v>０</v>
      </c>
      <c r="AH3" s="453"/>
      <c r="AI3" s="453" t="str">
        <f>IF(AND(AJ13=1,AJ7=0),"３",IF(AJ7=0%,"０",IF(AJ7=100%,"１",IF(AJ7&gt;49%,"２",IF(AJ7&lt;50%,"３")))))</f>
        <v>０</v>
      </c>
      <c r="AJ3" s="453"/>
      <c r="AK3" s="453" t="str">
        <f>IF(AND(AL13=1,AL7=0),"３",IF(AL7=0%,"０",IF(AL7=100%,"１",IF(AL7&gt;49%,"２",IF(AL7&lt;50%,"３")))))</f>
        <v>０</v>
      </c>
      <c r="AL3" s="453"/>
      <c r="AM3" s="453" t="str">
        <f>IF(AND(AN14=1,AN7=0),"３",IF(AN7=0%,"０",IF(AN7=100%,"１",IF(AN7&gt;49%,"２",IF(AN7&lt;50%,"３")))))</f>
        <v>０</v>
      </c>
      <c r="AN3" s="453"/>
      <c r="AO3" s="453" t="str">
        <f>IF(AND(AP16=1,AP7=0),"３",IF(AP7=0%,"０",IF(AP7=100%,"１",IF(AP7&gt;49%,"２",IF(AP7&lt;50%,"３")))))</f>
        <v>０</v>
      </c>
      <c r="AP3" s="453"/>
      <c r="AQ3" s="453" t="str">
        <f>IF(AND(AR15=1,AR7=0),"３",IF(AR7=0%,"０",IF(AR7=100%,"１",IF(AR7&gt;49%,"２",IF(AR7&lt;50%,"３")))))</f>
        <v>０</v>
      </c>
      <c r="AR3" s="453"/>
      <c r="AS3" s="453" t="str">
        <f>IF(AND(AT12=1,AT7=0),"３",IF(AT7=0%,"０",IF(AT7=100%,"１",IF(AT7&gt;49%,"２",IF(AT7&lt;50%,"３")))))</f>
        <v>０</v>
      </c>
      <c r="AT3" s="453"/>
      <c r="AU3" s="453" t="str">
        <f>IF(AND(AV13=1,AV7=0),"３",IF(AV7=0%,"０",IF(AV7=100%,"１",IF(AV7&gt;49%,"２",IF(AV7&lt;50%,"３")))))</f>
        <v>０</v>
      </c>
      <c r="AV3" s="453"/>
      <c r="AW3" s="453" t="str">
        <f>IF(AND(AX14=1,AX7=0),"３",IF(AX7=0%,"０",IF(AX7=100%,"１",IF(AX7&gt;49%,"２",IF(AX7&lt;50%,"３")))))</f>
        <v>０</v>
      </c>
      <c r="AX3" s="453"/>
      <c r="AY3" s="453" t="str">
        <f>IF(AND(AZ14=1,AZ7=0),"３",IF(AZ7=0%,"０",IF(AZ7=100%,"１",IF(AZ7&gt;49%,"２",IF(AZ7&lt;50%,"３")))))</f>
        <v>０</v>
      </c>
      <c r="AZ3" s="453"/>
      <c r="BA3" s="453" t="str">
        <f>IF(AND(BB12=1,BB7=0),"３",IF(BB7=0%,"０",IF(BB7=100%,"１",IF(BB7&gt;49%,"２",IF(BB7&lt;50%,"３")))))</f>
        <v>０</v>
      </c>
      <c r="BB3" s="453"/>
      <c r="BC3" s="453" t="str">
        <f>IF(AND(BD13=1,BD7=0),"３",IF(BD7=0%,"０",IF(BD7=100%,"１",IF(BD7&gt;49%,"２",IF(BD7&lt;50%,"３")))))</f>
        <v>０</v>
      </c>
      <c r="BD3" s="453"/>
      <c r="BE3" s="453" t="str">
        <f>IF(AND(BF12=1,BF7=0),"３",IF(BF7=0%,"０",IF(BF7=100%,"１",IF(BF7&gt;49%,"２",IF(BF7&lt;50%,"３")))))</f>
        <v>０</v>
      </c>
      <c r="BF3" s="453"/>
      <c r="BG3" s="453" t="str">
        <f>IF(AND(BH15=1,BH7=0),"３",IF(BH7=0%,"０",IF(BH7=100%,"１",IF(BH7&gt;49%,"２",IF(BH7&lt;50%,"３")))))</f>
        <v>０</v>
      </c>
      <c r="BH3" s="453"/>
      <c r="BI3" s="453" t="str">
        <f>IF(AND(BJ12=1,BJ7=0),"３",IF(BJ7=0%,"０",IF(BJ7=100%,"１",IF(BJ7&gt;49%,"２",IF(BJ7&lt;50%,"３")))))</f>
        <v>０</v>
      </c>
      <c r="BJ3" s="453"/>
      <c r="BK3" s="453" t="str">
        <f>IF(AND(BL13=1,BL7=0),"３",IF(BL7=0%,"０",IF(BL7=100%,"１",IF(BL7&gt;49%,"２",IF(BL7&lt;50%,"３")))))</f>
        <v>０</v>
      </c>
      <c r="BL3" s="453"/>
      <c r="BM3" s="453" t="str">
        <f>IF(AND(BN12=1,BN7=0),"３",IF(BN7=0%,"０",IF(BN7=100%,"１",IF(BN7&gt;49%,"２",IF(BN7&lt;50%,"３")))))</f>
        <v>０</v>
      </c>
      <c r="BN3" s="453"/>
      <c r="BO3" s="453" t="str">
        <f>IF(AND(BP11=1,BP7=0),"３",IF(BP7=0%,"０",IF(BP7=100%,"１",IF(BP7&gt;49%,"２",IF(BP7&lt;50%,"３")))))</f>
        <v>０</v>
      </c>
      <c r="BP3" s="453"/>
      <c r="BQ3" s="453" t="str">
        <f>IF(AND(BR12=1,BR7=0),"３",IF(BR7=0%,"０",IF(BR7=100%,"１",IF(BR7&gt;49%,"２",IF(BR7&lt;50%,"３")))))</f>
        <v>０</v>
      </c>
      <c r="BR3" s="453"/>
      <c r="BS3" s="453" t="str">
        <f>IF(AND(BT12=1,BT7=0),"３",IF(BT7=0%,"０",IF(BT7=100%,"１",IF(BT7&gt;49%,"２",IF(BT7&lt;50%,"３")))))</f>
        <v>０</v>
      </c>
      <c r="BT3" s="453"/>
      <c r="BU3" s="453" t="str">
        <f>IF(AND(BV11=1,BV7=0),"３",IF(BV7=0%,"０",IF(BV7=100%,"１",IF(BV7&gt;49%,"２",IF(BV7&lt;50%,"３")))))</f>
        <v>０</v>
      </c>
      <c r="BV3" s="453"/>
      <c r="BW3" s="453" t="str">
        <f>IF(AND(BX13=1,BX7=0),"３",IF(BX7=0%,"０",IF(BX7=100%,"１",IF(BX7&gt;49%,"２",IF(BX7&lt;50%,"３")))))</f>
        <v>０</v>
      </c>
      <c r="BX3" s="453"/>
      <c r="BY3" s="453" t="str">
        <f>IF(AND(BZ11=1,BZ7=0),"３",IF(BZ7=0%,"０",IF(BZ7=100%,"１",IF(BZ7&gt;49%,"２",IF(BZ7&lt;50%,"３")))))</f>
        <v>０</v>
      </c>
      <c r="BZ3" s="453"/>
      <c r="CA3" s="453" t="str">
        <f>IF(AND(CB13=1,CB7=0),"３",IF(CB7=0%,"０",IF(CB7=100%,"１",IF(CB7&gt;49%,"２",IF(CB7&lt;50%,"３")))))</f>
        <v>０</v>
      </c>
      <c r="CB3" s="453"/>
      <c r="CC3" s="453" t="str">
        <f>IF(AND(CD13=1,CD7=0),"３",IF(CD7=0%,"０",IF(CD7=100%,"１",IF(CD7&gt;49%,"２",IF(CD7&lt;50%,"３")))))</f>
        <v>０</v>
      </c>
      <c r="CD3" s="453"/>
      <c r="CE3" s="453" t="str">
        <f>IF(AND(CF13=1,CF7=0),"３",IF(CF7=0%,"０",IF(CF7=100%,"１",IF(CF7&gt;49%,"２",IF(CF7&lt;50%,"３")))))</f>
        <v>０</v>
      </c>
      <c r="CF3" s="453"/>
      <c r="CG3" s="453" t="str">
        <f>IF(AND(CH15=1,CH7=0),"３",IF(CH7=0%,"０",IF(CH7=100%,"１",IF(CH7&gt;49%,"２",IF(CH7&lt;50%,"３")))))</f>
        <v>０</v>
      </c>
      <c r="CH3" s="453"/>
      <c r="CI3" s="453" t="str">
        <f>IF(AND(CJ14=1,CJ7=0),"３",IF(CJ7=0%,"０",IF(CJ7=100%,"１",IF(CJ7&gt;49%,"２",IF(CJ7&lt;50%,"３")))))</f>
        <v>０</v>
      </c>
      <c r="CJ3" s="453"/>
      <c r="CK3" s="453" t="str">
        <f>IF(AND(CL13=1,CL7=0),"３",IF(CL7=0%,"０",IF(CL7=100%,"１",IF(CL7&gt;49%,"２",IF(CL7&lt;50%,"３")))))</f>
        <v>０</v>
      </c>
      <c r="CL3" s="453"/>
      <c r="CM3" s="453" t="str">
        <f>IF(AND(CN13=1,CN7=0),"３",IF(CN7=0%,"０",IF(CN7=100%,"１",IF(CN7&gt;49%,"２",IF(CN7&lt;50%,"３")))))</f>
        <v>０</v>
      </c>
      <c r="CN3" s="453"/>
      <c r="CO3" s="453" t="str">
        <f>IF(AND(CP12=1,CP7=0),"３",IF(CP7=0%,"０",IF(CP7=100%,"１",IF(CP7&gt;49%,"２",IF(CP7&lt;50%,"３")))))</f>
        <v>０</v>
      </c>
      <c r="CP3" s="453"/>
      <c r="CQ3" s="453" t="str">
        <f>IF(AND(CR15=1,CR7=0),"３",IF(CR7=0%,"０",IF(CR7=100%,"１",IF(CR7&gt;49%,"２",IF(CR7&lt;50%,"３")))))</f>
        <v>０</v>
      </c>
      <c r="CR3" s="453"/>
      <c r="CS3" s="453" t="str">
        <f>IF(AND(CT13=1,CT7=0),"３",IF(CT7=0%,"０",IF(CT7=100%,"１",IF(CT7&gt;49%,"２",IF(CT7&lt;50%,"３")))))</f>
        <v>０</v>
      </c>
      <c r="CT3" s="453"/>
      <c r="CU3" s="453" t="str">
        <f>IF(AND(CV16=1,CV7=0),"３",IF(CV7=0%,"０",IF(CV7=100%,"１",IF(CV7&gt;49%,"２",IF(CV7&lt;50%,"３")))))</f>
        <v>０</v>
      </c>
      <c r="CV3" s="453"/>
      <c r="CW3" s="453" t="str">
        <f>IF(AND(CX12=1,CX7=0),"３",IF(CX7=0%,"０",IF(CX7=100%,"１",IF(CX7&gt;49%,"２",IF(CX7&lt;50%,"３")))))</f>
        <v>０</v>
      </c>
      <c r="CX3" s="453"/>
      <c r="CY3" s="453" t="str">
        <f>IF(AND(CZ12=1,CZ7=0),"３",IF(CZ7=0%,"０",IF(CZ7=100%,"１",IF(CZ7&gt;49%,"２",IF(CZ7&lt;50%,"３")))))</f>
        <v>０</v>
      </c>
      <c r="CZ3" s="453"/>
      <c r="DA3" s="453" t="str">
        <f>IF(AND(DB12=1,DB7=0),"３",IF(DB7=0%,"０",IF(DB7=100%,"１",IF(DB7&gt;49%,"２",IF(DB7&lt;50%,"３")))))</f>
        <v>０</v>
      </c>
      <c r="DB3" s="453"/>
      <c r="DC3" s="453" t="str">
        <f>IF(AND(DD11=1,DD7=0),"３",IF(DD7=0%,"０",IF(DD7=100%,"１",IF(DD7&gt;49%,"２",IF(DD7&lt;50%,"３")))))</f>
        <v>０</v>
      </c>
      <c r="DD3" s="453"/>
      <c r="DE3" s="453" t="str">
        <f>IF(AND(DF13=1,DF7=0),"３",IF(AND(DF11=1,DF7=0),"３",IF(DF7=100%,"１",IF(DF7=0%,"０"))))</f>
        <v>０</v>
      </c>
      <c r="DF3" s="453"/>
      <c r="DG3" s="453" t="str">
        <f>IF(AND(DH13=1,DH7=0),"３",IF(DH7=0%,"０",IF(DH7=100%,"１",IF(DH7&gt;49%,"２",IF(DH7&lt;50%,"３")))))</f>
        <v>０</v>
      </c>
      <c r="DH3" s="453"/>
      <c r="DI3" s="453" t="str">
        <f>IF(AND(DJ13=1,DJ7=0),"３",IF(DJ7=0%,"０",IF(DJ7=100%,"１",IF(DJ7&gt;49%,"２",IF(DJ7&lt;50%,"３")))))</f>
        <v>０</v>
      </c>
      <c r="DJ3" s="453"/>
      <c r="DK3" s="453" t="str">
        <f>IF(AND(DL11=1,DL7=0),"３",IF(DL7=0%,"０",IF(DL7=100%,"１",IF(DL7&gt;49%,"２",IF(DL7&lt;50%,"３")))))</f>
        <v>０</v>
      </c>
      <c r="DL3" s="453"/>
      <c r="DM3" s="453" t="str">
        <f>IF(AND(DN11=1,DN7=0),"３",IF(DN7=0%,"０",IF(DN7=100%,"１",IF(DN7&gt;49%,"２",IF(DN7&lt;50%,"３")))))</f>
        <v>０</v>
      </c>
      <c r="DN3" s="453"/>
      <c r="DO3" s="453" t="str">
        <f>IF(AND(DP12=1,DP7=0),"３",IF(DP7=0%,"０",IF(DP7=100%,"１",IF(DP7&gt;49%,"２",IF(DP7&lt;50%,"３")))))</f>
        <v>０</v>
      </c>
      <c r="DP3" s="453"/>
      <c r="DQ3" s="453" t="str">
        <f>IF(AND(DR14=1,DR7=0),"３",IF(DR7=0%,"０",IF(DR7=100%,"１",IF(DR7&gt;49%,"２",IF(DR7&lt;50%,"３")))))</f>
        <v>０</v>
      </c>
      <c r="DR3" s="453"/>
      <c r="DS3" s="453" t="str">
        <f>IF(AND(DT15=1,DT7=0),"３",IF(DT7=0%,"０",IF(DT7=100%,"１",IF(DT7&gt;49%,"２",IF(DT7&lt;50%,"３")))))</f>
        <v>０</v>
      </c>
      <c r="DT3" s="453"/>
      <c r="DU3" s="453" t="str">
        <f>IF(AND(DV19=1,DV7=0),"３",IF(DV7=0%,"０",IF(DV7=100%,"１",IF(DV7&gt;49%,"２",IF(DV7&lt;50%,"３")))))</f>
        <v>０</v>
      </c>
      <c r="DV3" s="453"/>
      <c r="DW3" s="453" t="str">
        <f>IF(AND(DX19=1,DX7=0),"３",IF(DX7=0%,"０",IF(DX7=100%,"１",IF(DX7&gt;49%,"２",IF(DX7&lt;50%,"３")))))</f>
        <v>０</v>
      </c>
      <c r="DX3" s="453"/>
      <c r="DY3" s="453" t="str">
        <f>IF(AND(DZ14=1,DZ7=0),"３",IF(DZ7=0%,"０",IF(DZ7=100%,"１",IF(DZ7&gt;49%,"２",IF(DZ7&lt;50%,"３")))))</f>
        <v>０</v>
      </c>
      <c r="DZ3" s="453"/>
      <c r="EA3" s="453" t="str">
        <f>IF(AND(EB13=1,EB7=0),"３",IF(EB7=0%,"０",IF(EB7=100%,"１",IF(EB7&gt;49%,"２",IF(EB7&lt;50%,"３")))))</f>
        <v>０</v>
      </c>
      <c r="EB3" s="453"/>
      <c r="EC3" s="453" t="str">
        <f>IF(AND(ED16=1,ED7=0),"３",IF(ED7=0%,"０",IF(ED7=100%,"１",IF(ED7&gt;49%,"２",IF(ED7&lt;50%,"３")))))</f>
        <v>０</v>
      </c>
      <c r="ED3" s="453"/>
      <c r="EE3" s="453" t="str">
        <f>IF(AND(EF13=1,EF7=0),"３",IF(EF7=0%,"０",IF(EF7=100%,"１",IF(EF7&gt;49%,"２",IF(EF7&lt;50%,"３")))))</f>
        <v>０</v>
      </c>
      <c r="EF3" s="453"/>
      <c r="EG3" s="453" t="str">
        <f>IF(AND(EH12=1,EH7=0),"３",IF(EH7=0%,"０",IF(EH7=100%,"１",IF(EH7&gt;49%,"２",IF(EH7&lt;50%,"３")))))</f>
        <v>０</v>
      </c>
      <c r="EH3" s="453"/>
      <c r="EI3" s="453" t="str">
        <f>IF(AND(EJ14=1,EJ7=0),"３",IF(EJ7=0%,"０",IF(EJ7=100%,"１",IF(EJ7&gt;49%,"２",IF(EJ7&lt;50%,"３")))))</f>
        <v>０</v>
      </c>
      <c r="EJ3" s="453"/>
      <c r="EK3" s="453" t="str">
        <f>IF(AND(EL15=1,EL7=0),"３",IF(EL7=0%,"０",IF(EL7=100%,"１",IF(EL7&gt;49%,"２",IF(EL7&lt;50%,"３")))))</f>
        <v>０</v>
      </c>
      <c r="EL3" s="453"/>
      <c r="EM3" s="453" t="str">
        <f>IF(AND(EN12=1,EN7=0),"３",IF(EN7=0%,"０",IF(EN7=100%,"１",IF(EN7&gt;49%,"２",IF(EN7&lt;50%,"３")))))</f>
        <v>０</v>
      </c>
      <c r="EN3" s="453"/>
      <c r="EO3" s="453" t="str">
        <f>IF(AND(EP13=1,EP7=0),"３",IF(EP7=0%,"０",IF(EP7=100%,"１",IF(EP7&gt;49%,"２",IF(EP7&lt;50%,"３")))))</f>
        <v>０</v>
      </c>
      <c r="EP3" s="453"/>
    </row>
    <row r="4" spans="1:146" s="241" customFormat="1" ht="36" customHeight="1" hidden="1">
      <c r="A4" s="451">
        <v>0</v>
      </c>
      <c r="B4" s="451"/>
      <c r="C4" s="451">
        <v>0</v>
      </c>
      <c r="D4" s="451"/>
      <c r="E4" s="451">
        <v>0</v>
      </c>
      <c r="F4" s="451"/>
      <c r="G4" s="451">
        <v>0</v>
      </c>
      <c r="H4" s="451"/>
      <c r="I4" s="451">
        <v>0</v>
      </c>
      <c r="J4" s="451"/>
      <c r="K4" s="451">
        <v>0</v>
      </c>
      <c r="L4" s="451"/>
      <c r="M4" s="451">
        <v>0</v>
      </c>
      <c r="N4" s="451"/>
      <c r="O4" s="451">
        <v>0</v>
      </c>
      <c r="P4" s="451"/>
      <c r="Q4" s="451">
        <v>0</v>
      </c>
      <c r="R4" s="451"/>
      <c r="S4" s="451">
        <v>0</v>
      </c>
      <c r="T4" s="451"/>
      <c r="U4" s="451">
        <v>0</v>
      </c>
      <c r="V4" s="451"/>
      <c r="W4" s="451">
        <v>0</v>
      </c>
      <c r="X4" s="451"/>
      <c r="Y4" s="451">
        <v>0</v>
      </c>
      <c r="Z4" s="451"/>
      <c r="AA4" s="451">
        <v>0</v>
      </c>
      <c r="AB4" s="451"/>
      <c r="AC4" s="451">
        <v>0</v>
      </c>
      <c r="AD4" s="451"/>
      <c r="AE4" s="451">
        <v>0</v>
      </c>
      <c r="AF4" s="451"/>
      <c r="AG4" s="451">
        <v>0</v>
      </c>
      <c r="AH4" s="451"/>
      <c r="AI4" s="451">
        <v>0</v>
      </c>
      <c r="AJ4" s="451"/>
      <c r="AK4" s="451">
        <v>0</v>
      </c>
      <c r="AL4" s="451"/>
      <c r="AM4" s="451">
        <v>0</v>
      </c>
      <c r="AN4" s="451"/>
      <c r="AO4" s="451">
        <v>0</v>
      </c>
      <c r="AP4" s="451"/>
      <c r="AQ4" s="451">
        <v>0</v>
      </c>
      <c r="AR4" s="451"/>
      <c r="AS4" s="451">
        <v>0</v>
      </c>
      <c r="AT4" s="451"/>
      <c r="AU4" s="451">
        <v>0</v>
      </c>
      <c r="AV4" s="451"/>
      <c r="AW4" s="451">
        <v>0</v>
      </c>
      <c r="AX4" s="451"/>
      <c r="AY4" s="451">
        <v>0</v>
      </c>
      <c r="AZ4" s="451"/>
      <c r="BA4" s="451">
        <v>0</v>
      </c>
      <c r="BB4" s="451"/>
      <c r="BC4" s="451">
        <v>0</v>
      </c>
      <c r="BD4" s="451"/>
      <c r="BE4" s="451">
        <v>0</v>
      </c>
      <c r="BF4" s="451"/>
      <c r="BG4" s="451">
        <v>0</v>
      </c>
      <c r="BH4" s="451"/>
      <c r="BI4" s="451">
        <v>0</v>
      </c>
      <c r="BJ4" s="451"/>
      <c r="BK4" s="451">
        <v>0</v>
      </c>
      <c r="BL4" s="451"/>
      <c r="BM4" s="451">
        <v>0</v>
      </c>
      <c r="BN4" s="451"/>
      <c r="BO4" s="451">
        <v>0</v>
      </c>
      <c r="BP4" s="451"/>
      <c r="BQ4" s="451">
        <v>0</v>
      </c>
      <c r="BR4" s="451"/>
      <c r="BS4" s="451">
        <v>0</v>
      </c>
      <c r="BT4" s="451"/>
      <c r="BU4" s="451">
        <v>0</v>
      </c>
      <c r="BV4" s="451"/>
      <c r="BW4" s="451">
        <v>0</v>
      </c>
      <c r="BX4" s="451"/>
      <c r="BY4" s="451">
        <v>0</v>
      </c>
      <c r="BZ4" s="451"/>
      <c r="CA4" s="451">
        <v>0</v>
      </c>
      <c r="CB4" s="451"/>
      <c r="CC4" s="451">
        <v>0</v>
      </c>
      <c r="CD4" s="451"/>
      <c r="CE4" s="451">
        <v>0</v>
      </c>
      <c r="CF4" s="451"/>
      <c r="CG4" s="451">
        <v>0</v>
      </c>
      <c r="CH4" s="451"/>
      <c r="CI4" s="451">
        <v>0</v>
      </c>
      <c r="CJ4" s="451"/>
      <c r="CK4" s="451">
        <v>0</v>
      </c>
      <c r="CL4" s="451"/>
      <c r="CM4" s="451">
        <v>0</v>
      </c>
      <c r="CN4" s="451"/>
      <c r="CO4" s="451">
        <v>0</v>
      </c>
      <c r="CP4" s="451"/>
      <c r="CQ4" s="451">
        <v>0</v>
      </c>
      <c r="CR4" s="451"/>
      <c r="CS4" s="451">
        <v>0</v>
      </c>
      <c r="CT4" s="451"/>
      <c r="CU4" s="451">
        <v>0</v>
      </c>
      <c r="CV4" s="451"/>
      <c r="CW4" s="451">
        <v>0</v>
      </c>
      <c r="CX4" s="451"/>
      <c r="CY4" s="451">
        <v>0</v>
      </c>
      <c r="CZ4" s="451"/>
      <c r="DA4" s="451">
        <v>0</v>
      </c>
      <c r="DB4" s="451"/>
      <c r="DC4" s="451">
        <v>0</v>
      </c>
      <c r="DD4" s="451"/>
      <c r="DE4" s="451">
        <v>0</v>
      </c>
      <c r="DF4" s="451"/>
      <c r="DG4" s="451">
        <v>0</v>
      </c>
      <c r="DH4" s="451"/>
      <c r="DI4" s="451">
        <v>0</v>
      </c>
      <c r="DJ4" s="451"/>
      <c r="DK4" s="451">
        <v>0</v>
      </c>
      <c r="DL4" s="451"/>
      <c r="DM4" s="451">
        <v>0</v>
      </c>
      <c r="DN4" s="451"/>
      <c r="DO4" s="451">
        <v>0</v>
      </c>
      <c r="DP4" s="451"/>
      <c r="DQ4" s="451">
        <v>0</v>
      </c>
      <c r="DR4" s="451"/>
      <c r="DS4" s="451">
        <v>0</v>
      </c>
      <c r="DT4" s="451"/>
      <c r="DU4" s="451">
        <v>0</v>
      </c>
      <c r="DV4" s="451"/>
      <c r="DW4" s="451">
        <v>0</v>
      </c>
      <c r="DX4" s="451"/>
      <c r="DY4" s="451">
        <v>0</v>
      </c>
      <c r="DZ4" s="451"/>
      <c r="EA4" s="451">
        <v>0</v>
      </c>
      <c r="EB4" s="451"/>
      <c r="EC4" s="451">
        <v>0</v>
      </c>
      <c r="ED4" s="451"/>
      <c r="EE4" s="451">
        <v>0</v>
      </c>
      <c r="EF4" s="451"/>
      <c r="EG4" s="451">
        <v>0</v>
      </c>
      <c r="EH4" s="451"/>
      <c r="EI4" s="451">
        <v>0</v>
      </c>
      <c r="EJ4" s="451"/>
      <c r="EK4" s="451">
        <v>0</v>
      </c>
      <c r="EL4" s="451"/>
      <c r="EM4" s="451">
        <v>0</v>
      </c>
      <c r="EN4" s="451"/>
      <c r="EO4" s="451">
        <v>0</v>
      </c>
      <c r="EP4" s="451"/>
    </row>
    <row r="5" spans="1:145" s="15" customFormat="1" ht="13.5" hidden="1">
      <c r="A5" s="13"/>
      <c r="B5" s="13"/>
      <c r="C5" s="13"/>
      <c r="D5" s="14"/>
      <c r="E5" s="13"/>
      <c r="F5" s="14"/>
      <c r="G5" s="13"/>
      <c r="H5" s="14"/>
      <c r="I5" s="13"/>
      <c r="J5" s="14"/>
      <c r="K5" s="13"/>
      <c r="L5" s="14"/>
      <c r="M5" s="13"/>
      <c r="N5" s="14"/>
      <c r="O5" s="13"/>
      <c r="P5" s="14"/>
      <c r="Q5" s="13"/>
      <c r="R5" s="14"/>
      <c r="S5" s="13"/>
      <c r="T5" s="14"/>
      <c r="U5" s="13"/>
      <c r="V5" s="14"/>
      <c r="W5" s="13"/>
      <c r="X5" s="14"/>
      <c r="Y5" s="13"/>
      <c r="Z5" s="14"/>
      <c r="AA5" s="13"/>
      <c r="AB5" s="14"/>
      <c r="AC5" s="13"/>
      <c r="AD5" s="14"/>
      <c r="AE5" s="13"/>
      <c r="AF5" s="14"/>
      <c r="AG5" s="13"/>
      <c r="AH5" s="14"/>
      <c r="AI5" s="13"/>
      <c r="AJ5" s="14"/>
      <c r="AK5" s="13"/>
      <c r="AL5" s="14"/>
      <c r="AM5" s="13"/>
      <c r="AN5" s="14"/>
      <c r="AO5" s="13"/>
      <c r="AP5" s="14"/>
      <c r="AQ5" s="13"/>
      <c r="AR5" s="14"/>
      <c r="AS5" s="13"/>
      <c r="AT5" s="14"/>
      <c r="AU5" s="13"/>
      <c r="AV5" s="14"/>
      <c r="AW5" s="13"/>
      <c r="AX5" s="14"/>
      <c r="AY5" s="13"/>
      <c r="AZ5" s="14"/>
      <c r="BA5" s="13"/>
      <c r="BB5" s="14"/>
      <c r="BC5" s="13"/>
      <c r="BD5" s="14"/>
      <c r="BE5" s="13"/>
      <c r="BF5" s="14"/>
      <c r="BG5" s="13"/>
      <c r="BH5" s="14"/>
      <c r="BI5" s="13"/>
      <c r="BJ5" s="14"/>
      <c r="BK5" s="13"/>
      <c r="BL5" s="14"/>
      <c r="BM5" s="13"/>
      <c r="BN5" s="14"/>
      <c r="BO5" s="13"/>
      <c r="BP5" s="14"/>
      <c r="BQ5" s="13"/>
      <c r="BR5" s="14"/>
      <c r="BS5" s="13"/>
      <c r="BT5" s="14"/>
      <c r="BU5" s="13"/>
      <c r="BV5" s="14"/>
      <c r="BW5" s="13"/>
      <c r="BX5" s="14"/>
      <c r="BY5" s="13"/>
      <c r="BZ5" s="14"/>
      <c r="CA5" s="13"/>
      <c r="CB5" s="14"/>
      <c r="CC5" s="13"/>
      <c r="CD5" s="14"/>
      <c r="CE5" s="13"/>
      <c r="CF5" s="14"/>
      <c r="CG5" s="13"/>
      <c r="CH5" s="14"/>
      <c r="CI5" s="13"/>
      <c r="CJ5" s="14"/>
      <c r="CK5" s="13"/>
      <c r="CL5" s="14"/>
      <c r="CM5" s="13"/>
      <c r="CN5" s="14"/>
      <c r="CO5" s="13"/>
      <c r="CP5" s="14"/>
      <c r="CQ5" s="13"/>
      <c r="CR5" s="14"/>
      <c r="CS5" s="13"/>
      <c r="CT5" s="14"/>
      <c r="CU5" s="13"/>
      <c r="CV5" s="14"/>
      <c r="CW5" s="13"/>
      <c r="CX5" s="14"/>
      <c r="CY5" s="13"/>
      <c r="CZ5" s="14"/>
      <c r="DA5" s="13"/>
      <c r="DB5" s="14"/>
      <c r="DC5" s="13"/>
      <c r="DD5" s="14"/>
      <c r="DE5" s="13"/>
      <c r="DF5" s="14"/>
      <c r="DG5" s="13"/>
      <c r="DH5" s="14"/>
      <c r="DI5" s="13"/>
      <c r="DJ5" s="14"/>
      <c r="DK5" s="13"/>
      <c r="DM5" s="13"/>
      <c r="DO5" s="13"/>
      <c r="DQ5" s="13"/>
      <c r="DS5" s="13"/>
      <c r="DU5" s="13"/>
      <c r="DW5" s="13"/>
      <c r="DY5" s="13"/>
      <c r="EA5" s="13"/>
      <c r="EC5" s="13"/>
      <c r="EE5" s="13"/>
      <c r="EG5" s="13"/>
      <c r="EI5" s="13"/>
      <c r="EK5" s="13"/>
      <c r="EM5" s="13"/>
      <c r="EO5" s="13"/>
    </row>
    <row r="6" spans="1:145" s="15" customFormat="1" ht="13.5" customHeight="1" hidden="1">
      <c r="A6" s="13"/>
      <c r="B6" s="13"/>
      <c r="C6" s="13"/>
      <c r="D6" s="14"/>
      <c r="E6" s="13"/>
      <c r="F6" s="14"/>
      <c r="G6" s="13"/>
      <c r="H6" s="14"/>
      <c r="I6" s="13"/>
      <c r="J6" s="14"/>
      <c r="K6" s="13"/>
      <c r="L6" s="14"/>
      <c r="M6" s="13"/>
      <c r="N6" s="14"/>
      <c r="O6" s="13"/>
      <c r="P6" s="14"/>
      <c r="Q6" s="13"/>
      <c r="R6" s="14"/>
      <c r="S6" s="13"/>
      <c r="T6" s="14"/>
      <c r="U6" s="13"/>
      <c r="V6" s="14"/>
      <c r="W6" s="13"/>
      <c r="X6" s="14"/>
      <c r="Y6" s="13"/>
      <c r="Z6" s="14"/>
      <c r="AA6" s="13"/>
      <c r="AB6" s="14"/>
      <c r="AC6" s="13"/>
      <c r="AD6" s="14"/>
      <c r="AE6" s="13"/>
      <c r="AF6" s="14"/>
      <c r="AG6" s="13"/>
      <c r="AH6" s="14"/>
      <c r="AI6" s="13"/>
      <c r="AJ6" s="14"/>
      <c r="AK6" s="13"/>
      <c r="AL6" s="14"/>
      <c r="AM6" s="13"/>
      <c r="AN6" s="14"/>
      <c r="AO6" s="13"/>
      <c r="AP6" s="14"/>
      <c r="AQ6" s="13"/>
      <c r="AR6" s="14"/>
      <c r="AS6" s="13"/>
      <c r="AT6" s="14"/>
      <c r="AU6" s="13"/>
      <c r="AV6" s="14"/>
      <c r="AW6" s="13"/>
      <c r="AX6" s="14"/>
      <c r="AY6" s="13"/>
      <c r="AZ6" s="14"/>
      <c r="BA6" s="13"/>
      <c r="BB6" s="14"/>
      <c r="BC6" s="13"/>
      <c r="BD6" s="14"/>
      <c r="BE6" s="13"/>
      <c r="BF6" s="14"/>
      <c r="BG6" s="13"/>
      <c r="BH6" s="14"/>
      <c r="BI6" s="13"/>
      <c r="BJ6" s="14"/>
      <c r="BK6" s="13"/>
      <c r="BL6" s="14"/>
      <c r="BM6" s="13"/>
      <c r="BN6" s="14"/>
      <c r="BO6" s="13"/>
      <c r="BP6" s="14"/>
      <c r="BQ6" s="13"/>
      <c r="BR6" s="14"/>
      <c r="BS6" s="13"/>
      <c r="BT6" s="14"/>
      <c r="BU6" s="13"/>
      <c r="BV6" s="14"/>
      <c r="BW6" s="13"/>
      <c r="BX6" s="14"/>
      <c r="BY6" s="13"/>
      <c r="BZ6" s="14"/>
      <c r="CA6" s="13"/>
      <c r="CB6" s="14"/>
      <c r="CC6" s="13"/>
      <c r="CD6" s="14"/>
      <c r="CE6" s="13"/>
      <c r="CF6" s="14"/>
      <c r="CG6" s="13"/>
      <c r="CH6" s="14"/>
      <c r="CI6" s="13"/>
      <c r="CJ6" s="14"/>
      <c r="CK6" s="13"/>
      <c r="CL6" s="14"/>
      <c r="CM6" s="13"/>
      <c r="CN6" s="14"/>
      <c r="CO6" s="13"/>
      <c r="CP6" s="14"/>
      <c r="CQ6" s="13"/>
      <c r="CR6" s="14"/>
      <c r="CS6" s="13"/>
      <c r="CT6" s="14"/>
      <c r="CU6" s="13"/>
      <c r="CV6" s="14"/>
      <c r="CW6" s="13"/>
      <c r="CX6" s="14"/>
      <c r="CY6" s="13"/>
      <c r="CZ6" s="14"/>
      <c r="DA6" s="13"/>
      <c r="DB6" s="14"/>
      <c r="DC6" s="13"/>
      <c r="DD6" s="14"/>
      <c r="DE6" s="13"/>
      <c r="DF6" s="14"/>
      <c r="DG6" s="13"/>
      <c r="DH6" s="14"/>
      <c r="DI6" s="13"/>
      <c r="DJ6" s="14"/>
      <c r="DK6" s="13"/>
      <c r="DM6" s="13"/>
      <c r="DO6" s="13"/>
      <c r="DQ6" s="13"/>
      <c r="DS6" s="13"/>
      <c r="DU6" s="13"/>
      <c r="DW6" s="13"/>
      <c r="DY6" s="13"/>
      <c r="EA6" s="13"/>
      <c r="EC6" s="13"/>
      <c r="EE6" s="13"/>
      <c r="EG6" s="13"/>
      <c r="EI6" s="13"/>
      <c r="EK6" s="13"/>
      <c r="EM6" s="13"/>
      <c r="EO6" s="13"/>
    </row>
    <row r="7" spans="1:146" s="242" customFormat="1" ht="30" customHeight="1" hidden="1">
      <c r="A7" s="16" t="s">
        <v>331</v>
      </c>
      <c r="B7" s="17">
        <f>B10/2</f>
        <v>0</v>
      </c>
      <c r="C7" s="16" t="s">
        <v>331</v>
      </c>
      <c r="D7" s="18">
        <f>D10/2</f>
        <v>0</v>
      </c>
      <c r="E7" s="16" t="s">
        <v>332</v>
      </c>
      <c r="F7" s="17">
        <f>F11/3</f>
        <v>0</v>
      </c>
      <c r="G7" s="16" t="s">
        <v>332</v>
      </c>
      <c r="H7" s="17">
        <f>H10/2</f>
        <v>0</v>
      </c>
      <c r="I7" s="16" t="s">
        <v>332</v>
      </c>
      <c r="J7" s="17">
        <f>J10/2</f>
        <v>0</v>
      </c>
      <c r="K7" s="16" t="s">
        <v>332</v>
      </c>
      <c r="L7" s="17">
        <f>L9/1</f>
        <v>0</v>
      </c>
      <c r="M7" s="16" t="s">
        <v>332</v>
      </c>
      <c r="N7" s="18">
        <f>N10/2</f>
        <v>0</v>
      </c>
      <c r="O7" s="16" t="s">
        <v>332</v>
      </c>
      <c r="P7" s="17">
        <f>P12/4</f>
        <v>0</v>
      </c>
      <c r="Q7" s="16" t="s">
        <v>332</v>
      </c>
      <c r="R7" s="18">
        <f>R9/1</f>
        <v>0</v>
      </c>
      <c r="S7" s="16" t="s">
        <v>332</v>
      </c>
      <c r="T7" s="18">
        <f>T11/3</f>
        <v>0</v>
      </c>
      <c r="U7" s="16" t="s">
        <v>332</v>
      </c>
      <c r="V7" s="17">
        <f>V9/1</f>
        <v>0</v>
      </c>
      <c r="W7" s="16" t="s">
        <v>332</v>
      </c>
      <c r="X7" s="18">
        <f>X11/3</f>
        <v>0</v>
      </c>
      <c r="Y7" s="16" t="s">
        <v>332</v>
      </c>
      <c r="Z7" s="18">
        <f>Z11/3</f>
        <v>0</v>
      </c>
      <c r="AA7" s="16" t="s">
        <v>332</v>
      </c>
      <c r="AB7" s="17">
        <f>AB12/4</f>
        <v>0</v>
      </c>
      <c r="AC7" s="16" t="s">
        <v>332</v>
      </c>
      <c r="AD7" s="17">
        <f>AD13/5</f>
        <v>0</v>
      </c>
      <c r="AE7" s="16" t="s">
        <v>332</v>
      </c>
      <c r="AF7" s="18">
        <f>AF10/2</f>
        <v>0</v>
      </c>
      <c r="AG7" s="16" t="s">
        <v>332</v>
      </c>
      <c r="AH7" s="18">
        <f>AH11/3</f>
        <v>0</v>
      </c>
      <c r="AI7" s="16" t="s">
        <v>332</v>
      </c>
      <c r="AJ7" s="17">
        <f>AJ11/3</f>
        <v>0</v>
      </c>
      <c r="AK7" s="16" t="s">
        <v>332</v>
      </c>
      <c r="AL7" s="17">
        <f>AL11/3</f>
        <v>0</v>
      </c>
      <c r="AM7" s="16" t="s">
        <v>332</v>
      </c>
      <c r="AN7" s="18">
        <f>AN12/4</f>
        <v>0</v>
      </c>
      <c r="AO7" s="16" t="s">
        <v>332</v>
      </c>
      <c r="AP7" s="17">
        <f>AP14/6</f>
        <v>0</v>
      </c>
      <c r="AQ7" s="16" t="s">
        <v>332</v>
      </c>
      <c r="AR7" s="17">
        <f>AR13/5</f>
        <v>0</v>
      </c>
      <c r="AS7" s="16" t="s">
        <v>332</v>
      </c>
      <c r="AT7" s="18">
        <f>AT10/2</f>
        <v>0</v>
      </c>
      <c r="AU7" s="16" t="s">
        <v>332</v>
      </c>
      <c r="AV7" s="17">
        <f>AV11/3</f>
        <v>0</v>
      </c>
      <c r="AW7" s="19" t="s">
        <v>332</v>
      </c>
      <c r="AX7" s="17">
        <f>AX12/4</f>
        <v>0</v>
      </c>
      <c r="AY7" s="16" t="s">
        <v>332</v>
      </c>
      <c r="AZ7" s="17">
        <f>AZ12/4</f>
        <v>0</v>
      </c>
      <c r="BA7" s="16" t="s">
        <v>332</v>
      </c>
      <c r="BB7" s="17">
        <f>BB10/2</f>
        <v>0</v>
      </c>
      <c r="BC7" s="16" t="s">
        <v>332</v>
      </c>
      <c r="BD7" s="17">
        <f>BD11/3</f>
        <v>0</v>
      </c>
      <c r="BE7" s="16" t="s">
        <v>332</v>
      </c>
      <c r="BF7" s="17">
        <f>BF10/2</f>
        <v>0</v>
      </c>
      <c r="BG7" s="19" t="s">
        <v>332</v>
      </c>
      <c r="BH7" s="18">
        <f>BH13/5</f>
        <v>0</v>
      </c>
      <c r="BI7" s="16" t="s">
        <v>332</v>
      </c>
      <c r="BJ7" s="17">
        <f>BJ10/2</f>
        <v>0</v>
      </c>
      <c r="BK7" s="16" t="s">
        <v>332</v>
      </c>
      <c r="BL7" s="18">
        <f>BL11/3</f>
        <v>0</v>
      </c>
      <c r="BM7" s="16" t="s">
        <v>332</v>
      </c>
      <c r="BN7" s="18">
        <f>BN10/2</f>
        <v>0</v>
      </c>
      <c r="BO7" s="16" t="s">
        <v>332</v>
      </c>
      <c r="BP7" s="17">
        <f>BP9/1</f>
        <v>0</v>
      </c>
      <c r="BQ7" s="16" t="s">
        <v>332</v>
      </c>
      <c r="BR7" s="17">
        <f>BR10/2</f>
        <v>0</v>
      </c>
      <c r="BS7" s="16" t="s">
        <v>332</v>
      </c>
      <c r="BT7" s="17">
        <f>BT10/2</f>
        <v>0</v>
      </c>
      <c r="BU7" s="16" t="s">
        <v>332</v>
      </c>
      <c r="BV7" s="17">
        <f>BV9/1</f>
        <v>0</v>
      </c>
      <c r="BW7" s="19" t="s">
        <v>332</v>
      </c>
      <c r="BX7" s="18">
        <f>BX11/3</f>
        <v>0</v>
      </c>
      <c r="BY7" s="16" t="s">
        <v>332</v>
      </c>
      <c r="BZ7" s="18">
        <f>BZ9/1</f>
        <v>0</v>
      </c>
      <c r="CA7" s="16" t="s">
        <v>332</v>
      </c>
      <c r="CB7" s="17">
        <f>CB11/3</f>
        <v>0</v>
      </c>
      <c r="CC7" s="19" t="s">
        <v>332</v>
      </c>
      <c r="CD7" s="17">
        <f>CD11/3</f>
        <v>0</v>
      </c>
      <c r="CE7" s="16" t="s">
        <v>332</v>
      </c>
      <c r="CF7" s="18">
        <f>CF11/3</f>
        <v>0</v>
      </c>
      <c r="CG7" s="16" t="s">
        <v>332</v>
      </c>
      <c r="CH7" s="18">
        <f>CH13/5</f>
        <v>0</v>
      </c>
      <c r="CI7" s="16" t="s">
        <v>332</v>
      </c>
      <c r="CJ7" s="17">
        <f>CJ12/4</f>
        <v>0</v>
      </c>
      <c r="CK7" s="19" t="s">
        <v>332</v>
      </c>
      <c r="CL7" s="18">
        <f>CL11/3</f>
        <v>0</v>
      </c>
      <c r="CM7" s="16" t="s">
        <v>332</v>
      </c>
      <c r="CN7" s="18">
        <f>CN11/3</f>
        <v>0</v>
      </c>
      <c r="CO7" s="16" t="s">
        <v>332</v>
      </c>
      <c r="CP7" s="18">
        <f>CP10/2</f>
        <v>0</v>
      </c>
      <c r="CQ7" s="16" t="s">
        <v>332</v>
      </c>
      <c r="CR7" s="17">
        <f>CR13/5</f>
        <v>0</v>
      </c>
      <c r="CS7" s="16" t="s">
        <v>332</v>
      </c>
      <c r="CT7" s="17">
        <f>CT11/3</f>
        <v>0</v>
      </c>
      <c r="CU7" s="16" t="s">
        <v>332</v>
      </c>
      <c r="CV7" s="17">
        <f>CV14/6</f>
        <v>0</v>
      </c>
      <c r="CW7" s="19" t="s">
        <v>332</v>
      </c>
      <c r="CX7" s="18">
        <f>CX10/2</f>
        <v>0</v>
      </c>
      <c r="CY7" s="16" t="s">
        <v>332</v>
      </c>
      <c r="CZ7" s="17">
        <f>CZ10/2</f>
        <v>0</v>
      </c>
      <c r="DA7" s="16" t="s">
        <v>332</v>
      </c>
      <c r="DB7" s="17">
        <f>DB10/2</f>
        <v>0</v>
      </c>
      <c r="DC7" s="16" t="s">
        <v>332</v>
      </c>
      <c r="DD7" s="17">
        <f>DD9/1</f>
        <v>0</v>
      </c>
      <c r="DE7" s="16" t="s">
        <v>332</v>
      </c>
      <c r="DF7" s="17">
        <f>DF9/1</f>
        <v>0</v>
      </c>
      <c r="DG7" s="16" t="s">
        <v>332</v>
      </c>
      <c r="DH7" s="17">
        <f>DH11/3</f>
        <v>0</v>
      </c>
      <c r="DI7" s="16" t="s">
        <v>332</v>
      </c>
      <c r="DJ7" s="17">
        <f>DJ11/3</f>
        <v>0</v>
      </c>
      <c r="DK7" s="16" t="s">
        <v>332</v>
      </c>
      <c r="DL7" s="17">
        <f>DL9/1</f>
        <v>0</v>
      </c>
      <c r="DM7" s="16" t="s">
        <v>332</v>
      </c>
      <c r="DN7" s="17">
        <f>DN9/1</f>
        <v>0</v>
      </c>
      <c r="DO7" s="16" t="s">
        <v>332</v>
      </c>
      <c r="DP7" s="17">
        <f>DP10/2</f>
        <v>0</v>
      </c>
      <c r="DQ7" s="16" t="s">
        <v>332</v>
      </c>
      <c r="DR7" s="17">
        <f>DR12/4</f>
        <v>0</v>
      </c>
      <c r="DS7" s="16" t="s">
        <v>332</v>
      </c>
      <c r="DT7" s="17">
        <f>DT13/5</f>
        <v>0</v>
      </c>
      <c r="DU7" s="16" t="s">
        <v>332</v>
      </c>
      <c r="DV7" s="17">
        <f>DV17/9</f>
        <v>0</v>
      </c>
      <c r="DW7" s="16" t="s">
        <v>332</v>
      </c>
      <c r="DX7" s="17">
        <f>DX17/9</f>
        <v>0</v>
      </c>
      <c r="DY7" s="16" t="s">
        <v>332</v>
      </c>
      <c r="DZ7" s="17">
        <f>DZ12/4</f>
        <v>0</v>
      </c>
      <c r="EA7" s="16" t="s">
        <v>332</v>
      </c>
      <c r="EB7" s="17">
        <f>EB11/3</f>
        <v>0</v>
      </c>
      <c r="EC7" s="16" t="s">
        <v>332</v>
      </c>
      <c r="ED7" s="17">
        <f>ED14/6</f>
        <v>0</v>
      </c>
      <c r="EE7" s="16" t="s">
        <v>332</v>
      </c>
      <c r="EF7" s="17">
        <f>EF11/3</f>
        <v>0</v>
      </c>
      <c r="EG7" s="16" t="s">
        <v>332</v>
      </c>
      <c r="EH7" s="17">
        <f>EH10/2</f>
        <v>0</v>
      </c>
      <c r="EI7" s="16" t="s">
        <v>332</v>
      </c>
      <c r="EJ7" s="17">
        <f>EJ12/4</f>
        <v>0</v>
      </c>
      <c r="EK7" s="16" t="s">
        <v>332</v>
      </c>
      <c r="EL7" s="17">
        <f>EL13/5</f>
        <v>0</v>
      </c>
      <c r="EM7" s="16" t="s">
        <v>332</v>
      </c>
      <c r="EN7" s="17">
        <f>EN10/2</f>
        <v>0</v>
      </c>
      <c r="EO7" s="16" t="s">
        <v>332</v>
      </c>
      <c r="EP7" s="17">
        <f>EP11/3</f>
        <v>0</v>
      </c>
    </row>
    <row r="8" spans="1:146" s="243" customFormat="1" ht="30" customHeight="1" hidden="1">
      <c r="A8" s="20" t="s">
        <v>333</v>
      </c>
      <c r="B8" s="20" t="b">
        <v>0</v>
      </c>
      <c r="C8" s="20" t="s">
        <v>333</v>
      </c>
      <c r="D8" s="21" t="b">
        <v>0</v>
      </c>
      <c r="E8" s="20" t="s">
        <v>333</v>
      </c>
      <c r="F8" s="20" t="b">
        <v>0</v>
      </c>
      <c r="G8" s="20" t="s">
        <v>333</v>
      </c>
      <c r="H8" s="20" t="b">
        <v>0</v>
      </c>
      <c r="I8" s="20" t="s">
        <v>333</v>
      </c>
      <c r="J8" s="20" t="b">
        <v>0</v>
      </c>
      <c r="K8" s="20" t="s">
        <v>333</v>
      </c>
      <c r="L8" s="20" t="b">
        <v>0</v>
      </c>
      <c r="M8" s="20" t="s">
        <v>333</v>
      </c>
      <c r="N8" s="21" t="b">
        <v>0</v>
      </c>
      <c r="O8" s="20" t="s">
        <v>333</v>
      </c>
      <c r="P8" s="20" t="b">
        <v>0</v>
      </c>
      <c r="Q8" s="20" t="s">
        <v>333</v>
      </c>
      <c r="R8" s="21" t="b">
        <v>0</v>
      </c>
      <c r="S8" s="20" t="s">
        <v>333</v>
      </c>
      <c r="T8" s="21" t="b">
        <v>0</v>
      </c>
      <c r="U8" s="20" t="s">
        <v>333</v>
      </c>
      <c r="V8" s="20" t="b">
        <v>0</v>
      </c>
      <c r="W8" s="20" t="s">
        <v>333</v>
      </c>
      <c r="X8" s="20" t="b">
        <v>0</v>
      </c>
      <c r="Y8" s="20" t="s">
        <v>333</v>
      </c>
      <c r="Z8" s="21" t="b">
        <v>0</v>
      </c>
      <c r="AA8" s="20" t="s">
        <v>333</v>
      </c>
      <c r="AB8" s="20" t="b">
        <v>0</v>
      </c>
      <c r="AC8" s="20" t="s">
        <v>333</v>
      </c>
      <c r="AD8" s="20" t="b">
        <v>0</v>
      </c>
      <c r="AE8" s="20" t="s">
        <v>333</v>
      </c>
      <c r="AF8" s="20" t="b">
        <v>0</v>
      </c>
      <c r="AG8" s="20" t="s">
        <v>333</v>
      </c>
      <c r="AH8" s="21" t="b">
        <v>0</v>
      </c>
      <c r="AI8" s="20" t="s">
        <v>333</v>
      </c>
      <c r="AJ8" s="20" t="b">
        <v>0</v>
      </c>
      <c r="AK8" s="20" t="s">
        <v>333</v>
      </c>
      <c r="AL8" s="20" t="b">
        <v>0</v>
      </c>
      <c r="AM8" s="20" t="s">
        <v>333</v>
      </c>
      <c r="AN8" s="20" t="b">
        <v>0</v>
      </c>
      <c r="AO8" s="22" t="s">
        <v>333</v>
      </c>
      <c r="AP8" s="20" t="b">
        <v>0</v>
      </c>
      <c r="AQ8" s="20" t="s">
        <v>333</v>
      </c>
      <c r="AR8" s="20" t="b">
        <v>0</v>
      </c>
      <c r="AS8" s="20" t="s">
        <v>333</v>
      </c>
      <c r="AT8" s="21" t="b">
        <v>0</v>
      </c>
      <c r="AU8" s="20" t="s">
        <v>333</v>
      </c>
      <c r="AV8" s="20" t="b">
        <v>0</v>
      </c>
      <c r="AW8" s="22" t="s">
        <v>333</v>
      </c>
      <c r="AX8" s="20" t="b">
        <v>0</v>
      </c>
      <c r="AY8" s="20" t="s">
        <v>333</v>
      </c>
      <c r="AZ8" s="20" t="b">
        <v>0</v>
      </c>
      <c r="BA8" s="20" t="s">
        <v>333</v>
      </c>
      <c r="BB8" s="20" t="b">
        <v>0</v>
      </c>
      <c r="BC8" s="20" t="s">
        <v>333</v>
      </c>
      <c r="BD8" s="20" t="b">
        <v>0</v>
      </c>
      <c r="BE8" s="20" t="s">
        <v>333</v>
      </c>
      <c r="BF8" s="20" t="b">
        <v>0</v>
      </c>
      <c r="BG8" s="22" t="s">
        <v>333</v>
      </c>
      <c r="BH8" s="21" t="b">
        <v>0</v>
      </c>
      <c r="BI8" s="20" t="s">
        <v>333</v>
      </c>
      <c r="BJ8" s="20" t="b">
        <v>0</v>
      </c>
      <c r="BK8" s="20" t="s">
        <v>333</v>
      </c>
      <c r="BL8" s="21" t="b">
        <v>0</v>
      </c>
      <c r="BM8" s="20" t="s">
        <v>333</v>
      </c>
      <c r="BN8" s="21" t="b">
        <v>0</v>
      </c>
      <c r="BO8" s="20" t="s">
        <v>333</v>
      </c>
      <c r="BP8" s="20" t="b">
        <v>0</v>
      </c>
      <c r="BQ8" s="20" t="s">
        <v>333</v>
      </c>
      <c r="BR8" s="20" t="b">
        <v>0</v>
      </c>
      <c r="BS8" s="20" t="s">
        <v>333</v>
      </c>
      <c r="BT8" s="20" t="b">
        <v>0</v>
      </c>
      <c r="BU8" s="20" t="s">
        <v>333</v>
      </c>
      <c r="BV8" s="20" t="b">
        <v>0</v>
      </c>
      <c r="BW8" s="22" t="s">
        <v>333</v>
      </c>
      <c r="BX8" s="21" t="b">
        <v>0</v>
      </c>
      <c r="BY8" s="20" t="s">
        <v>333</v>
      </c>
      <c r="BZ8" s="21" t="b">
        <v>0</v>
      </c>
      <c r="CA8" s="20" t="s">
        <v>333</v>
      </c>
      <c r="CB8" s="20" t="b">
        <v>0</v>
      </c>
      <c r="CC8" s="22" t="s">
        <v>333</v>
      </c>
      <c r="CD8" s="20" t="b">
        <v>0</v>
      </c>
      <c r="CE8" s="20" t="s">
        <v>333</v>
      </c>
      <c r="CF8" s="21" t="b">
        <v>0</v>
      </c>
      <c r="CG8" s="20" t="s">
        <v>333</v>
      </c>
      <c r="CH8" s="20" t="b">
        <v>0</v>
      </c>
      <c r="CI8" s="20" t="s">
        <v>333</v>
      </c>
      <c r="CJ8" s="20" t="b">
        <v>0</v>
      </c>
      <c r="CK8" s="22" t="s">
        <v>333</v>
      </c>
      <c r="CL8" s="21" t="b">
        <v>0</v>
      </c>
      <c r="CM8" s="20" t="s">
        <v>333</v>
      </c>
      <c r="CN8" s="21" t="b">
        <v>0</v>
      </c>
      <c r="CO8" s="20" t="s">
        <v>333</v>
      </c>
      <c r="CP8" s="20" t="b">
        <v>0</v>
      </c>
      <c r="CQ8" s="20" t="s">
        <v>333</v>
      </c>
      <c r="CR8" s="20" t="b">
        <v>0</v>
      </c>
      <c r="CS8" s="20" t="s">
        <v>333</v>
      </c>
      <c r="CT8" s="20" t="b">
        <v>0</v>
      </c>
      <c r="CU8" s="20" t="s">
        <v>333</v>
      </c>
      <c r="CV8" s="20" t="b">
        <v>0</v>
      </c>
      <c r="CW8" s="22" t="s">
        <v>333</v>
      </c>
      <c r="CX8" s="21" t="b">
        <v>0</v>
      </c>
      <c r="CY8" s="20" t="s">
        <v>333</v>
      </c>
      <c r="CZ8" s="20" t="b">
        <v>0</v>
      </c>
      <c r="DA8" s="20" t="s">
        <v>333</v>
      </c>
      <c r="DB8" s="20" t="b">
        <v>0</v>
      </c>
      <c r="DC8" s="20" t="s">
        <v>333</v>
      </c>
      <c r="DD8" s="20" t="b">
        <v>0</v>
      </c>
      <c r="DE8" s="20" t="s">
        <v>333</v>
      </c>
      <c r="DF8" s="20" t="b">
        <v>0</v>
      </c>
      <c r="DG8" s="20" t="s">
        <v>333</v>
      </c>
      <c r="DH8" s="20" t="b">
        <v>0</v>
      </c>
      <c r="DI8" s="20" t="s">
        <v>333</v>
      </c>
      <c r="DJ8" s="20" t="b">
        <v>0</v>
      </c>
      <c r="DK8" s="20" t="s">
        <v>333</v>
      </c>
      <c r="DL8" s="20" t="b">
        <v>0</v>
      </c>
      <c r="DM8" s="20" t="s">
        <v>333</v>
      </c>
      <c r="DN8" s="20" t="b">
        <v>0</v>
      </c>
      <c r="DO8" s="20" t="s">
        <v>333</v>
      </c>
      <c r="DP8" s="20" t="b">
        <v>0</v>
      </c>
      <c r="DQ8" s="20" t="s">
        <v>333</v>
      </c>
      <c r="DR8" s="20" t="b">
        <v>0</v>
      </c>
      <c r="DS8" s="20" t="s">
        <v>333</v>
      </c>
      <c r="DT8" s="20" t="b">
        <v>0</v>
      </c>
      <c r="DU8" s="20" t="s">
        <v>333</v>
      </c>
      <c r="DV8" s="20" t="b">
        <v>0</v>
      </c>
      <c r="DW8" s="20" t="s">
        <v>333</v>
      </c>
      <c r="DX8" s="20" t="b">
        <v>0</v>
      </c>
      <c r="DY8" s="20" t="s">
        <v>333</v>
      </c>
      <c r="DZ8" s="20" t="b">
        <v>0</v>
      </c>
      <c r="EA8" s="20" t="s">
        <v>333</v>
      </c>
      <c r="EB8" s="20" t="b">
        <v>0</v>
      </c>
      <c r="EC8" s="20" t="s">
        <v>333</v>
      </c>
      <c r="ED8" s="20" t="b">
        <v>0</v>
      </c>
      <c r="EE8" s="20" t="s">
        <v>333</v>
      </c>
      <c r="EF8" s="20" t="b">
        <v>0</v>
      </c>
      <c r="EG8" s="20" t="s">
        <v>333</v>
      </c>
      <c r="EH8" s="20" t="b">
        <v>0</v>
      </c>
      <c r="EI8" s="20" t="s">
        <v>333</v>
      </c>
      <c r="EJ8" s="20" t="b">
        <v>0</v>
      </c>
      <c r="EK8" s="20" t="s">
        <v>333</v>
      </c>
      <c r="EL8" s="20" t="b">
        <v>0</v>
      </c>
      <c r="EM8" s="20" t="s">
        <v>333</v>
      </c>
      <c r="EN8" s="20" t="b">
        <v>0</v>
      </c>
      <c r="EO8" s="20" t="s">
        <v>333</v>
      </c>
      <c r="EP8" s="20" t="b">
        <v>0</v>
      </c>
    </row>
    <row r="9" spans="1:146" s="243" customFormat="1" ht="30" customHeight="1" hidden="1">
      <c r="A9" s="20" t="s">
        <v>334</v>
      </c>
      <c r="B9" s="20" t="b">
        <v>0</v>
      </c>
      <c r="C9" s="20" t="s">
        <v>334</v>
      </c>
      <c r="D9" s="21" t="b">
        <v>0</v>
      </c>
      <c r="E9" s="20" t="s">
        <v>334</v>
      </c>
      <c r="F9" s="20" t="b">
        <v>0</v>
      </c>
      <c r="G9" s="20" t="s">
        <v>334</v>
      </c>
      <c r="H9" s="20" t="b">
        <v>0</v>
      </c>
      <c r="I9" s="20" t="s">
        <v>334</v>
      </c>
      <c r="J9" s="20" t="b">
        <v>0</v>
      </c>
      <c r="K9" s="23" t="s">
        <v>335</v>
      </c>
      <c r="L9" s="23">
        <f>COUNTIF(L8:L8,TRUE)</f>
        <v>0</v>
      </c>
      <c r="M9" s="20" t="s">
        <v>341</v>
      </c>
      <c r="N9" s="21" t="b">
        <v>0</v>
      </c>
      <c r="O9" s="20" t="s">
        <v>334</v>
      </c>
      <c r="P9" s="20" t="b">
        <v>0</v>
      </c>
      <c r="Q9" s="23" t="s">
        <v>335</v>
      </c>
      <c r="R9" s="23">
        <f>COUNTIF(R8:R8,TRUE)</f>
        <v>0</v>
      </c>
      <c r="S9" s="20" t="s">
        <v>341</v>
      </c>
      <c r="T9" s="21" t="b">
        <v>0</v>
      </c>
      <c r="U9" s="23" t="s">
        <v>335</v>
      </c>
      <c r="V9" s="23">
        <f>COUNTIF(V8:V8,TRUE)</f>
        <v>0</v>
      </c>
      <c r="W9" s="20" t="s">
        <v>341</v>
      </c>
      <c r="X9" s="20" t="b">
        <v>0</v>
      </c>
      <c r="Y9" s="20" t="s">
        <v>341</v>
      </c>
      <c r="Z9" s="21" t="b">
        <v>0</v>
      </c>
      <c r="AA9" s="20" t="s">
        <v>334</v>
      </c>
      <c r="AB9" s="20" t="b">
        <v>0</v>
      </c>
      <c r="AC9" s="22" t="s">
        <v>334</v>
      </c>
      <c r="AD9" s="20" t="b">
        <v>0</v>
      </c>
      <c r="AE9" s="20" t="s">
        <v>341</v>
      </c>
      <c r="AF9" s="20" t="b">
        <v>0</v>
      </c>
      <c r="AG9" s="20" t="s">
        <v>334</v>
      </c>
      <c r="AH9" s="21" t="b">
        <v>0</v>
      </c>
      <c r="AI9" s="20" t="s">
        <v>341</v>
      </c>
      <c r="AJ9" s="20" t="b">
        <v>0</v>
      </c>
      <c r="AK9" s="20" t="s">
        <v>336</v>
      </c>
      <c r="AL9" s="20" t="b">
        <v>0</v>
      </c>
      <c r="AM9" s="20" t="s">
        <v>341</v>
      </c>
      <c r="AN9" s="20" t="b">
        <v>0</v>
      </c>
      <c r="AO9" s="22" t="s">
        <v>341</v>
      </c>
      <c r="AP9" s="20" t="b">
        <v>0</v>
      </c>
      <c r="AQ9" s="20" t="s">
        <v>334</v>
      </c>
      <c r="AR9" s="20" t="b">
        <v>0</v>
      </c>
      <c r="AS9" s="20" t="s">
        <v>341</v>
      </c>
      <c r="AT9" s="21" t="b">
        <v>0</v>
      </c>
      <c r="AU9" s="20" t="s">
        <v>336</v>
      </c>
      <c r="AV9" s="20" t="b">
        <v>0</v>
      </c>
      <c r="AW9" s="22" t="s">
        <v>336</v>
      </c>
      <c r="AX9" s="21" t="b">
        <v>0</v>
      </c>
      <c r="AY9" s="20" t="s">
        <v>334</v>
      </c>
      <c r="AZ9" s="20" t="b">
        <v>0</v>
      </c>
      <c r="BA9" s="20" t="s">
        <v>334</v>
      </c>
      <c r="BB9" s="20" t="b">
        <v>0</v>
      </c>
      <c r="BC9" s="20" t="s">
        <v>334</v>
      </c>
      <c r="BD9" s="20" t="b">
        <v>0</v>
      </c>
      <c r="BE9" s="20" t="s">
        <v>341</v>
      </c>
      <c r="BF9" s="20" t="b">
        <v>0</v>
      </c>
      <c r="BG9" s="20" t="s">
        <v>334</v>
      </c>
      <c r="BH9" s="21" t="b">
        <v>0</v>
      </c>
      <c r="BI9" s="20" t="s">
        <v>334</v>
      </c>
      <c r="BJ9" s="20" t="b">
        <v>0</v>
      </c>
      <c r="BK9" s="20" t="s">
        <v>334</v>
      </c>
      <c r="BL9" s="21" t="b">
        <v>0</v>
      </c>
      <c r="BM9" s="20" t="s">
        <v>341</v>
      </c>
      <c r="BN9" s="21" t="b">
        <v>0</v>
      </c>
      <c r="BO9" s="23" t="s">
        <v>335</v>
      </c>
      <c r="BP9" s="23">
        <f>COUNTIF(BP8:BP8,TRUE)</f>
        <v>0</v>
      </c>
      <c r="BQ9" s="20" t="s">
        <v>334</v>
      </c>
      <c r="BR9" s="20" t="b">
        <v>0</v>
      </c>
      <c r="BS9" s="20" t="s">
        <v>334</v>
      </c>
      <c r="BT9" s="20" t="b">
        <v>0</v>
      </c>
      <c r="BU9" s="24" t="s">
        <v>335</v>
      </c>
      <c r="BV9" s="23">
        <f>COUNTIF(BV8:BV8,TRUE)</f>
        <v>0</v>
      </c>
      <c r="BW9" s="22" t="s">
        <v>334</v>
      </c>
      <c r="BX9" s="20" t="b">
        <v>0</v>
      </c>
      <c r="BY9" s="24" t="s">
        <v>335</v>
      </c>
      <c r="BZ9" s="23">
        <f>COUNTIF(BZ8:BZ8,TRUE)</f>
        <v>0</v>
      </c>
      <c r="CA9" s="20" t="s">
        <v>341</v>
      </c>
      <c r="CB9" s="20" t="b">
        <v>0</v>
      </c>
      <c r="CC9" s="22" t="s">
        <v>334</v>
      </c>
      <c r="CD9" s="21" t="b">
        <v>0</v>
      </c>
      <c r="CE9" s="20" t="s">
        <v>334</v>
      </c>
      <c r="CF9" s="20" t="b">
        <v>0</v>
      </c>
      <c r="CG9" s="20" t="s">
        <v>341</v>
      </c>
      <c r="CH9" s="20" t="b">
        <v>0</v>
      </c>
      <c r="CI9" s="20" t="s">
        <v>341</v>
      </c>
      <c r="CJ9" s="20" t="b">
        <v>0</v>
      </c>
      <c r="CK9" s="22" t="s">
        <v>341</v>
      </c>
      <c r="CL9" s="20" t="b">
        <v>0</v>
      </c>
      <c r="CM9" s="20" t="s">
        <v>341</v>
      </c>
      <c r="CN9" s="21" t="b">
        <v>0</v>
      </c>
      <c r="CO9" s="20" t="s">
        <v>341</v>
      </c>
      <c r="CP9" s="20" t="b">
        <v>0</v>
      </c>
      <c r="CQ9" s="20" t="s">
        <v>334</v>
      </c>
      <c r="CR9" s="20" t="b">
        <v>0</v>
      </c>
      <c r="CS9" s="20" t="s">
        <v>341</v>
      </c>
      <c r="CT9" s="20" t="b">
        <v>0</v>
      </c>
      <c r="CU9" s="20" t="s">
        <v>334</v>
      </c>
      <c r="CV9" s="20" t="b">
        <v>0</v>
      </c>
      <c r="CW9" s="22" t="s">
        <v>341</v>
      </c>
      <c r="CX9" s="21" t="b">
        <v>0</v>
      </c>
      <c r="CY9" s="20" t="s">
        <v>334</v>
      </c>
      <c r="CZ9" s="20" t="b">
        <v>0</v>
      </c>
      <c r="DA9" s="20" t="s">
        <v>334</v>
      </c>
      <c r="DB9" s="20" t="b">
        <v>0</v>
      </c>
      <c r="DC9" s="23" t="s">
        <v>335</v>
      </c>
      <c r="DD9" s="23">
        <f>COUNTIF(DD8:DD8,TRUE)</f>
        <v>0</v>
      </c>
      <c r="DE9" s="23" t="s">
        <v>335</v>
      </c>
      <c r="DF9" s="23">
        <f>COUNTIF(DF8,TRUE)</f>
        <v>0</v>
      </c>
      <c r="DG9" s="20" t="s">
        <v>341</v>
      </c>
      <c r="DH9" s="20" t="b">
        <v>0</v>
      </c>
      <c r="DI9" s="20" t="s">
        <v>341</v>
      </c>
      <c r="DJ9" s="20" t="b">
        <v>0</v>
      </c>
      <c r="DK9" s="23" t="s">
        <v>335</v>
      </c>
      <c r="DL9" s="23">
        <f>COUNTIF(DL8:DL8,TRUE)</f>
        <v>0</v>
      </c>
      <c r="DM9" s="23" t="s">
        <v>335</v>
      </c>
      <c r="DN9" s="23">
        <f>COUNTIF(DN8:DN8,TRUE)</f>
        <v>0</v>
      </c>
      <c r="DO9" s="20" t="s">
        <v>334</v>
      </c>
      <c r="DP9" s="20" t="b">
        <v>0</v>
      </c>
      <c r="DQ9" s="20" t="s">
        <v>341</v>
      </c>
      <c r="DR9" s="20" t="b">
        <v>0</v>
      </c>
      <c r="DS9" s="20" t="s">
        <v>334</v>
      </c>
      <c r="DT9" s="20" t="b">
        <v>0</v>
      </c>
      <c r="DU9" s="20" t="s">
        <v>334</v>
      </c>
      <c r="DV9" s="20" t="b">
        <v>0</v>
      </c>
      <c r="DW9" s="20" t="s">
        <v>334</v>
      </c>
      <c r="DX9" s="20" t="b">
        <v>0</v>
      </c>
      <c r="DY9" s="20" t="s">
        <v>341</v>
      </c>
      <c r="DZ9" s="20" t="b">
        <v>0</v>
      </c>
      <c r="EA9" s="20" t="s">
        <v>341</v>
      </c>
      <c r="EB9" s="20" t="b">
        <v>0</v>
      </c>
      <c r="EC9" s="20" t="s">
        <v>334</v>
      </c>
      <c r="ED9" s="20" t="b">
        <v>0</v>
      </c>
      <c r="EE9" s="20" t="s">
        <v>341</v>
      </c>
      <c r="EF9" s="20" t="b">
        <v>0</v>
      </c>
      <c r="EG9" s="20" t="s">
        <v>334</v>
      </c>
      <c r="EH9" s="20" t="b">
        <v>0</v>
      </c>
      <c r="EI9" s="20" t="s">
        <v>341</v>
      </c>
      <c r="EJ9" s="20" t="b">
        <v>0</v>
      </c>
      <c r="EK9" s="20" t="s">
        <v>334</v>
      </c>
      <c r="EL9" s="20" t="b">
        <v>0</v>
      </c>
      <c r="EM9" s="20" t="s">
        <v>334</v>
      </c>
      <c r="EN9" s="20" t="b">
        <v>0</v>
      </c>
      <c r="EO9" s="20" t="s">
        <v>341</v>
      </c>
      <c r="EP9" s="20" t="b">
        <v>0</v>
      </c>
    </row>
    <row r="10" spans="1:146" s="243" customFormat="1" ht="30" customHeight="1" hidden="1">
      <c r="A10" s="23" t="s">
        <v>335</v>
      </c>
      <c r="B10" s="23">
        <f>COUNTIF(B8:B9,TRUE)</f>
        <v>0</v>
      </c>
      <c r="C10" s="23" t="s">
        <v>335</v>
      </c>
      <c r="D10" s="25">
        <f>COUNTIF(D8:D9,TRUE)</f>
        <v>0</v>
      </c>
      <c r="E10" s="20" t="s">
        <v>337</v>
      </c>
      <c r="F10" s="20" t="b">
        <v>0</v>
      </c>
      <c r="G10" s="23" t="s">
        <v>335</v>
      </c>
      <c r="H10" s="23">
        <f>COUNTIF(H8:H9,TRUE)</f>
        <v>0</v>
      </c>
      <c r="I10" s="23" t="s">
        <v>335</v>
      </c>
      <c r="J10" s="23">
        <f>COUNTIF(J8:J9,TRUE)</f>
        <v>0</v>
      </c>
      <c r="K10" s="20" t="s">
        <v>338</v>
      </c>
      <c r="L10" s="20" t="b">
        <v>0</v>
      </c>
      <c r="M10" s="23" t="s">
        <v>335</v>
      </c>
      <c r="N10" s="25">
        <f>COUNTIF(N8:N9,TRUE)</f>
        <v>0</v>
      </c>
      <c r="O10" s="20" t="s">
        <v>337</v>
      </c>
      <c r="P10" s="20" t="b">
        <v>0</v>
      </c>
      <c r="Q10" s="20" t="s">
        <v>338</v>
      </c>
      <c r="R10" s="20" t="b">
        <v>0</v>
      </c>
      <c r="S10" s="20" t="s">
        <v>342</v>
      </c>
      <c r="T10" s="21" t="b">
        <v>0</v>
      </c>
      <c r="U10" s="20" t="s">
        <v>338</v>
      </c>
      <c r="V10" s="20" t="b">
        <v>0</v>
      </c>
      <c r="W10" s="20" t="s">
        <v>343</v>
      </c>
      <c r="X10" s="20" t="b">
        <v>0</v>
      </c>
      <c r="Y10" s="20" t="s">
        <v>342</v>
      </c>
      <c r="Z10" s="21" t="b">
        <v>0</v>
      </c>
      <c r="AA10" s="20" t="s">
        <v>342</v>
      </c>
      <c r="AB10" s="20" t="b">
        <v>0</v>
      </c>
      <c r="AC10" s="22" t="s">
        <v>343</v>
      </c>
      <c r="AD10" s="20" t="b">
        <v>0</v>
      </c>
      <c r="AE10" s="23" t="s">
        <v>335</v>
      </c>
      <c r="AF10" s="23">
        <f>COUNTIF(AF8:AF9,TRUE)</f>
        <v>0</v>
      </c>
      <c r="AG10" s="20" t="s">
        <v>343</v>
      </c>
      <c r="AH10" s="21" t="b">
        <v>0</v>
      </c>
      <c r="AI10" s="20" t="s">
        <v>337</v>
      </c>
      <c r="AJ10" s="20" t="b">
        <v>0</v>
      </c>
      <c r="AK10" s="20" t="s">
        <v>343</v>
      </c>
      <c r="AL10" s="20" t="b">
        <v>0</v>
      </c>
      <c r="AM10" s="20" t="s">
        <v>343</v>
      </c>
      <c r="AN10" s="20" t="b">
        <v>0</v>
      </c>
      <c r="AO10" s="22" t="s">
        <v>343</v>
      </c>
      <c r="AP10" s="20" t="b">
        <v>0</v>
      </c>
      <c r="AQ10" s="22" t="s">
        <v>343</v>
      </c>
      <c r="AR10" s="20" t="b">
        <v>0</v>
      </c>
      <c r="AS10" s="23" t="s">
        <v>335</v>
      </c>
      <c r="AT10" s="25">
        <f>COUNTIF(AT8:AT9,TRUE)</f>
        <v>0</v>
      </c>
      <c r="AU10" s="20" t="s">
        <v>343</v>
      </c>
      <c r="AV10" s="20" t="b">
        <v>0</v>
      </c>
      <c r="AW10" s="22" t="s">
        <v>343</v>
      </c>
      <c r="AX10" s="21" t="b">
        <v>0</v>
      </c>
      <c r="AY10" s="20" t="s">
        <v>343</v>
      </c>
      <c r="AZ10" s="21" t="b">
        <v>0</v>
      </c>
      <c r="BA10" s="23" t="s">
        <v>335</v>
      </c>
      <c r="BB10" s="23">
        <f>COUNTIF(BB8:BB9,TRUE)</f>
        <v>0</v>
      </c>
      <c r="BC10" s="20" t="s">
        <v>343</v>
      </c>
      <c r="BD10" s="20" t="b">
        <v>0</v>
      </c>
      <c r="BE10" s="23" t="s">
        <v>335</v>
      </c>
      <c r="BF10" s="23">
        <f>COUNTIF(BF8:BF9,TRUE)</f>
        <v>0</v>
      </c>
      <c r="BG10" s="20" t="s">
        <v>343</v>
      </c>
      <c r="BH10" s="21" t="b">
        <v>0</v>
      </c>
      <c r="BI10" s="23" t="s">
        <v>335</v>
      </c>
      <c r="BJ10" s="23">
        <f>COUNTIF(BJ8:BJ9,TRUE)</f>
        <v>0</v>
      </c>
      <c r="BK10" s="20" t="s">
        <v>343</v>
      </c>
      <c r="BL10" s="21" t="b">
        <v>0</v>
      </c>
      <c r="BM10" s="23" t="s">
        <v>335</v>
      </c>
      <c r="BN10" s="25">
        <f>COUNTIF(BN8:BN9,TRUE)</f>
        <v>0</v>
      </c>
      <c r="BO10" s="20" t="s">
        <v>338</v>
      </c>
      <c r="BP10" s="20" t="b">
        <v>0</v>
      </c>
      <c r="BQ10" s="23" t="s">
        <v>335</v>
      </c>
      <c r="BR10" s="23">
        <f>COUNTIF(BR8:BR9,TRUE)</f>
        <v>0</v>
      </c>
      <c r="BS10" s="23" t="s">
        <v>335</v>
      </c>
      <c r="BT10" s="23">
        <f>COUNTIF(BT8:BT9,TRUE)</f>
        <v>0</v>
      </c>
      <c r="BU10" s="22" t="s">
        <v>338</v>
      </c>
      <c r="BV10" s="20" t="b">
        <v>0</v>
      </c>
      <c r="BW10" s="22" t="s">
        <v>343</v>
      </c>
      <c r="BX10" s="20" t="b">
        <v>0</v>
      </c>
      <c r="BY10" s="22" t="s">
        <v>338</v>
      </c>
      <c r="BZ10" s="20" t="b">
        <v>0</v>
      </c>
      <c r="CA10" s="22" t="s">
        <v>343</v>
      </c>
      <c r="CB10" s="20" t="b">
        <v>0</v>
      </c>
      <c r="CC10" s="20" t="s">
        <v>337</v>
      </c>
      <c r="CD10" s="20" t="b">
        <v>0</v>
      </c>
      <c r="CE10" s="20" t="s">
        <v>343</v>
      </c>
      <c r="CF10" s="20" t="b">
        <v>0</v>
      </c>
      <c r="CG10" s="20" t="s">
        <v>343</v>
      </c>
      <c r="CH10" s="20" t="b">
        <v>0</v>
      </c>
      <c r="CI10" s="22" t="s">
        <v>343</v>
      </c>
      <c r="CJ10" s="21" t="b">
        <v>0</v>
      </c>
      <c r="CK10" s="20" t="s">
        <v>343</v>
      </c>
      <c r="CL10" s="20" t="b">
        <v>0</v>
      </c>
      <c r="CM10" s="20" t="s">
        <v>343</v>
      </c>
      <c r="CN10" s="20" t="b">
        <v>0</v>
      </c>
      <c r="CO10" s="23" t="s">
        <v>335</v>
      </c>
      <c r="CP10" s="23">
        <f>COUNTIF(CP8:CP9,TRUE)</f>
        <v>0</v>
      </c>
      <c r="CQ10" s="20" t="s">
        <v>343</v>
      </c>
      <c r="CR10" s="20" t="b">
        <v>0</v>
      </c>
      <c r="CS10" s="20" t="s">
        <v>343</v>
      </c>
      <c r="CT10" s="20" t="b">
        <v>0</v>
      </c>
      <c r="CU10" s="20" t="s">
        <v>343</v>
      </c>
      <c r="CV10" s="20" t="b">
        <v>0</v>
      </c>
      <c r="CW10" s="23" t="s">
        <v>335</v>
      </c>
      <c r="CX10" s="23">
        <f>COUNTIF(CX8:CX9,TRUE)</f>
        <v>0</v>
      </c>
      <c r="CY10" s="23" t="s">
        <v>335</v>
      </c>
      <c r="CZ10" s="23">
        <f>COUNTIF(CZ8:CZ9,TRUE)</f>
        <v>0</v>
      </c>
      <c r="DA10" s="23" t="s">
        <v>335</v>
      </c>
      <c r="DB10" s="23">
        <f>COUNTIF(DB8:DB9,TRUE)</f>
        <v>0</v>
      </c>
      <c r="DC10" s="20" t="s">
        <v>338</v>
      </c>
      <c r="DD10" s="20" t="b">
        <v>0</v>
      </c>
      <c r="DE10" s="20" t="s">
        <v>334</v>
      </c>
      <c r="DF10" s="20" t="b">
        <v>0</v>
      </c>
      <c r="DG10" s="20" t="s">
        <v>343</v>
      </c>
      <c r="DH10" s="20" t="b">
        <v>0</v>
      </c>
      <c r="DI10" s="20" t="s">
        <v>343</v>
      </c>
      <c r="DJ10" s="20" t="b">
        <v>0</v>
      </c>
      <c r="DK10" s="20" t="s">
        <v>338</v>
      </c>
      <c r="DL10" s="20" t="b">
        <v>0</v>
      </c>
      <c r="DM10" s="20" t="s">
        <v>338</v>
      </c>
      <c r="DN10" s="20" t="b">
        <v>0</v>
      </c>
      <c r="DO10" s="23" t="s">
        <v>335</v>
      </c>
      <c r="DP10" s="23">
        <f>COUNTIF(DP8:DP9,TRUE)</f>
        <v>0</v>
      </c>
      <c r="DQ10" s="22" t="s">
        <v>343</v>
      </c>
      <c r="DR10" s="21" t="b">
        <v>0</v>
      </c>
      <c r="DS10" s="20" t="s">
        <v>343</v>
      </c>
      <c r="DT10" s="20" t="b">
        <v>0</v>
      </c>
      <c r="DU10" s="20" t="s">
        <v>337</v>
      </c>
      <c r="DV10" s="20" t="b">
        <v>0</v>
      </c>
      <c r="DW10" s="20" t="s">
        <v>337</v>
      </c>
      <c r="DX10" s="20" t="b">
        <v>0</v>
      </c>
      <c r="DY10" s="22" t="s">
        <v>343</v>
      </c>
      <c r="DZ10" s="21" t="b">
        <v>0</v>
      </c>
      <c r="EA10" s="20" t="s">
        <v>343</v>
      </c>
      <c r="EB10" s="20" t="b">
        <v>0</v>
      </c>
      <c r="EC10" s="20" t="s">
        <v>343</v>
      </c>
      <c r="ED10" s="20" t="b">
        <v>0</v>
      </c>
      <c r="EE10" s="20" t="s">
        <v>343</v>
      </c>
      <c r="EF10" s="20" t="b">
        <v>0</v>
      </c>
      <c r="EG10" s="23" t="s">
        <v>335</v>
      </c>
      <c r="EH10" s="23">
        <f>COUNTIF(EH8:EH9,TRUE)</f>
        <v>0</v>
      </c>
      <c r="EI10" s="22" t="s">
        <v>343</v>
      </c>
      <c r="EJ10" s="21" t="b">
        <v>0</v>
      </c>
      <c r="EK10" s="20" t="s">
        <v>343</v>
      </c>
      <c r="EL10" s="20" t="b">
        <v>0</v>
      </c>
      <c r="EM10" s="23" t="s">
        <v>335</v>
      </c>
      <c r="EN10" s="23">
        <f>COUNTIF(EN8:EN9,TRUE)</f>
        <v>0</v>
      </c>
      <c r="EO10" s="20" t="s">
        <v>343</v>
      </c>
      <c r="EP10" s="20" t="b">
        <v>0</v>
      </c>
    </row>
    <row r="11" spans="1:146" s="243" customFormat="1" ht="30" customHeight="1" hidden="1">
      <c r="A11" s="20" t="s">
        <v>339</v>
      </c>
      <c r="B11" s="20" t="b">
        <v>0</v>
      </c>
      <c r="C11" s="20" t="s">
        <v>338</v>
      </c>
      <c r="D11" s="21" t="b">
        <v>0</v>
      </c>
      <c r="E11" s="23" t="s">
        <v>335</v>
      </c>
      <c r="F11" s="23">
        <f>COUNTIF(F8:F10,TRUE)</f>
        <v>0</v>
      </c>
      <c r="G11" s="20" t="s">
        <v>338</v>
      </c>
      <c r="H11" s="20" t="b">
        <v>0</v>
      </c>
      <c r="I11" s="20" t="s">
        <v>338</v>
      </c>
      <c r="J11" s="20" t="b">
        <v>0</v>
      </c>
      <c r="K11" s="26" t="s">
        <v>335</v>
      </c>
      <c r="L11" s="26">
        <f>COUNTIF(L10,TRUE)</f>
        <v>0</v>
      </c>
      <c r="M11" s="20" t="s">
        <v>338</v>
      </c>
      <c r="N11" s="21" t="b">
        <v>0</v>
      </c>
      <c r="O11" s="20" t="s">
        <v>345</v>
      </c>
      <c r="P11" s="20" t="b">
        <v>0</v>
      </c>
      <c r="Q11" s="26" t="s">
        <v>335</v>
      </c>
      <c r="R11" s="26">
        <f>COUNTIF(R10,TRUE)</f>
        <v>0</v>
      </c>
      <c r="S11" s="23" t="s">
        <v>335</v>
      </c>
      <c r="T11" s="25">
        <f>COUNTIF(T8:T10,TRUE)</f>
        <v>0</v>
      </c>
      <c r="U11" s="26" t="s">
        <v>335</v>
      </c>
      <c r="V11" s="26">
        <f>COUNTIF(V10,TRUE)</f>
        <v>0</v>
      </c>
      <c r="W11" s="23" t="s">
        <v>335</v>
      </c>
      <c r="X11" s="23">
        <f>COUNTIF(X8:X10,TRUE)</f>
        <v>0</v>
      </c>
      <c r="Y11" s="24" t="s">
        <v>335</v>
      </c>
      <c r="Z11" s="25">
        <f>COUNTIF(Z8:Z10,TRUE)</f>
        <v>0</v>
      </c>
      <c r="AA11" s="20" t="s">
        <v>346</v>
      </c>
      <c r="AB11" s="20" t="b">
        <v>0</v>
      </c>
      <c r="AC11" s="22" t="s">
        <v>357</v>
      </c>
      <c r="AD11" s="20" t="b">
        <v>0</v>
      </c>
      <c r="AE11" s="20" t="s">
        <v>338</v>
      </c>
      <c r="AF11" s="20" t="b">
        <v>0</v>
      </c>
      <c r="AG11" s="23" t="s">
        <v>335</v>
      </c>
      <c r="AH11" s="25">
        <f>COUNTIF(AH8:AH10,TRUE)</f>
        <v>0</v>
      </c>
      <c r="AI11" s="23" t="s">
        <v>335</v>
      </c>
      <c r="AJ11" s="23">
        <f>COUNTIF(AJ8:AJ10,TRUE)</f>
        <v>0</v>
      </c>
      <c r="AK11" s="23" t="s">
        <v>335</v>
      </c>
      <c r="AL11" s="23">
        <f>COUNTIF(AL8:AL10,TRUE)</f>
        <v>0</v>
      </c>
      <c r="AM11" s="20" t="s">
        <v>345</v>
      </c>
      <c r="AN11" s="20" t="b">
        <v>0</v>
      </c>
      <c r="AO11" s="22" t="s">
        <v>345</v>
      </c>
      <c r="AP11" s="20" t="b">
        <v>0</v>
      </c>
      <c r="AQ11" s="22" t="s">
        <v>345</v>
      </c>
      <c r="AR11" s="20" t="b">
        <v>0</v>
      </c>
      <c r="AS11" s="20" t="s">
        <v>338</v>
      </c>
      <c r="AT11" s="21" t="b">
        <v>0</v>
      </c>
      <c r="AU11" s="23" t="s">
        <v>335</v>
      </c>
      <c r="AV11" s="23">
        <f>COUNTIF(AV8:AV10,TRUE)</f>
        <v>0</v>
      </c>
      <c r="AW11" s="22" t="s">
        <v>345</v>
      </c>
      <c r="AX11" s="21" t="b">
        <v>0</v>
      </c>
      <c r="AY11" s="20" t="s">
        <v>345</v>
      </c>
      <c r="AZ11" s="21" t="b">
        <v>0</v>
      </c>
      <c r="BA11" s="20" t="s">
        <v>338</v>
      </c>
      <c r="BB11" s="20" t="b">
        <v>0</v>
      </c>
      <c r="BC11" s="23" t="s">
        <v>335</v>
      </c>
      <c r="BD11" s="23">
        <f>COUNTIF(BD8:BD10,TRUE)</f>
        <v>0</v>
      </c>
      <c r="BE11" s="20" t="s">
        <v>338</v>
      </c>
      <c r="BF11" s="20" t="b">
        <v>0</v>
      </c>
      <c r="BG11" s="20" t="s">
        <v>345</v>
      </c>
      <c r="BH11" s="21" t="b">
        <v>0</v>
      </c>
      <c r="BI11" s="20" t="s">
        <v>338</v>
      </c>
      <c r="BJ11" s="20" t="b">
        <v>0</v>
      </c>
      <c r="BK11" s="23" t="s">
        <v>335</v>
      </c>
      <c r="BL11" s="23">
        <f>COUNTIF(BL8:BL10,TRUE)</f>
        <v>0</v>
      </c>
      <c r="BM11" s="20" t="s">
        <v>338</v>
      </c>
      <c r="BN11" s="21" t="b">
        <v>0</v>
      </c>
      <c r="BO11" s="26" t="s">
        <v>335</v>
      </c>
      <c r="BP11" s="26">
        <f>COUNTIF(BP10,TRUE)</f>
        <v>0</v>
      </c>
      <c r="BQ11" s="20" t="s">
        <v>338</v>
      </c>
      <c r="BR11" s="20" t="b">
        <v>0</v>
      </c>
      <c r="BS11" s="20" t="s">
        <v>344</v>
      </c>
      <c r="BT11" s="20" t="b">
        <v>0</v>
      </c>
      <c r="BU11" s="27" t="s">
        <v>335</v>
      </c>
      <c r="BV11" s="26">
        <f>COUNTIF(BV10,TRUE)</f>
        <v>0</v>
      </c>
      <c r="BW11" s="23" t="s">
        <v>335</v>
      </c>
      <c r="BX11" s="25">
        <f>COUNTIF(BX8:BX10,TRUE)</f>
        <v>0</v>
      </c>
      <c r="BY11" s="26" t="s">
        <v>335</v>
      </c>
      <c r="BZ11" s="26">
        <f>COUNTIF(BZ10,TRUE)</f>
        <v>0</v>
      </c>
      <c r="CA11" s="23" t="s">
        <v>335</v>
      </c>
      <c r="CB11" s="23">
        <f>COUNTIF(CB8:CB10,TRUE)</f>
        <v>0</v>
      </c>
      <c r="CC11" s="23" t="s">
        <v>335</v>
      </c>
      <c r="CD11" s="23">
        <f>COUNTIF(CD8:CD10,TRUE)</f>
        <v>0</v>
      </c>
      <c r="CE11" s="23" t="s">
        <v>335</v>
      </c>
      <c r="CF11" s="23">
        <f>COUNTIF(CF8:CF10,TRUE)</f>
        <v>0</v>
      </c>
      <c r="CG11" s="20" t="s">
        <v>345</v>
      </c>
      <c r="CH11" s="20" t="b">
        <v>0</v>
      </c>
      <c r="CI11" s="20" t="s">
        <v>345</v>
      </c>
      <c r="CJ11" s="20" t="b">
        <v>0</v>
      </c>
      <c r="CK11" s="23" t="s">
        <v>335</v>
      </c>
      <c r="CL11" s="23">
        <f>COUNTIF(CL8:CL10,TRUE)</f>
        <v>0</v>
      </c>
      <c r="CM11" s="23" t="s">
        <v>335</v>
      </c>
      <c r="CN11" s="23">
        <f>COUNTIF(CN8:CN10,TRUE)</f>
        <v>0</v>
      </c>
      <c r="CO11" s="20" t="s">
        <v>338</v>
      </c>
      <c r="CP11" s="20" t="b">
        <v>0</v>
      </c>
      <c r="CQ11" s="20" t="s">
        <v>345</v>
      </c>
      <c r="CR11" s="20" t="b">
        <v>0</v>
      </c>
      <c r="CS11" s="23" t="s">
        <v>335</v>
      </c>
      <c r="CT11" s="23">
        <f>COUNTIF(CT8:CT10,TRUE)</f>
        <v>0</v>
      </c>
      <c r="CU11" s="20" t="s">
        <v>345</v>
      </c>
      <c r="CV11" s="20" t="b">
        <v>0</v>
      </c>
      <c r="CW11" s="20" t="s">
        <v>338</v>
      </c>
      <c r="CX11" s="20" t="b">
        <v>0</v>
      </c>
      <c r="CY11" s="20" t="s">
        <v>338</v>
      </c>
      <c r="CZ11" s="20" t="b">
        <v>0</v>
      </c>
      <c r="DA11" s="20" t="s">
        <v>338</v>
      </c>
      <c r="DB11" s="20" t="b">
        <v>0</v>
      </c>
      <c r="DC11" s="26" t="s">
        <v>335</v>
      </c>
      <c r="DD11" s="26">
        <f>COUNTIF(DD10,TRUE)</f>
        <v>0</v>
      </c>
      <c r="DE11" s="23" t="s">
        <v>335</v>
      </c>
      <c r="DF11" s="23">
        <f>COUNTIF(DF10,TRUE)</f>
        <v>0</v>
      </c>
      <c r="DG11" s="23" t="s">
        <v>335</v>
      </c>
      <c r="DH11" s="23">
        <f>COUNTIF(DH8:DH10,TRUE)</f>
        <v>0</v>
      </c>
      <c r="DI11" s="23" t="s">
        <v>335</v>
      </c>
      <c r="DJ11" s="23">
        <f>COUNTIF(DJ8:DJ10,TRUE)</f>
        <v>0</v>
      </c>
      <c r="DK11" s="26" t="s">
        <v>335</v>
      </c>
      <c r="DL11" s="26">
        <f>COUNTIF(DL10,TRUE)</f>
        <v>0</v>
      </c>
      <c r="DM11" s="26" t="s">
        <v>335</v>
      </c>
      <c r="DN11" s="26">
        <f>COUNTIF(DN10,TRUE)</f>
        <v>0</v>
      </c>
      <c r="DO11" s="20" t="s">
        <v>338</v>
      </c>
      <c r="DP11" s="20" t="b">
        <v>0</v>
      </c>
      <c r="DQ11" s="20" t="s">
        <v>345</v>
      </c>
      <c r="DR11" s="20" t="b">
        <v>0</v>
      </c>
      <c r="DS11" s="20" t="s">
        <v>345</v>
      </c>
      <c r="DT11" s="20" t="b">
        <v>0</v>
      </c>
      <c r="DU11" s="20" t="s">
        <v>345</v>
      </c>
      <c r="DV11" s="20" t="b">
        <v>0</v>
      </c>
      <c r="DW11" s="20" t="s">
        <v>345</v>
      </c>
      <c r="DX11" s="20" t="b">
        <v>0</v>
      </c>
      <c r="DY11" s="20" t="s">
        <v>345</v>
      </c>
      <c r="DZ11" s="20" t="b">
        <v>0</v>
      </c>
      <c r="EA11" s="23" t="s">
        <v>335</v>
      </c>
      <c r="EB11" s="23">
        <f>COUNTIF(EB8:EB10,TRUE)</f>
        <v>0</v>
      </c>
      <c r="EC11" s="20" t="s">
        <v>345</v>
      </c>
      <c r="ED11" s="20" t="b">
        <v>0</v>
      </c>
      <c r="EE11" s="23" t="s">
        <v>335</v>
      </c>
      <c r="EF11" s="23">
        <f>COUNTIF(EF8:EF10,TRUE)</f>
        <v>0</v>
      </c>
      <c r="EG11" s="20" t="s">
        <v>338</v>
      </c>
      <c r="EH11" s="20" t="b">
        <v>0</v>
      </c>
      <c r="EI11" s="20" t="s">
        <v>345</v>
      </c>
      <c r="EJ11" s="20" t="b">
        <v>0</v>
      </c>
      <c r="EK11" s="20" t="s">
        <v>345</v>
      </c>
      <c r="EL11" s="20" t="b">
        <v>0</v>
      </c>
      <c r="EM11" s="20" t="s">
        <v>338</v>
      </c>
      <c r="EN11" s="20" t="b">
        <v>0</v>
      </c>
      <c r="EO11" s="23" t="s">
        <v>335</v>
      </c>
      <c r="EP11" s="23">
        <f>COUNTIF(EP8:EP10,TRUE)</f>
        <v>0</v>
      </c>
    </row>
    <row r="12" spans="1:146" s="243" customFormat="1" ht="30" customHeight="1" hidden="1">
      <c r="A12" s="26" t="s">
        <v>335</v>
      </c>
      <c r="B12" s="26">
        <f>COUNTIF(B11,TRUE)</f>
        <v>0</v>
      </c>
      <c r="C12" s="26" t="s">
        <v>335</v>
      </c>
      <c r="D12" s="28">
        <f>COUNTIF(D11,TRUE)</f>
        <v>0</v>
      </c>
      <c r="E12" s="20" t="s">
        <v>338</v>
      </c>
      <c r="F12" s="20" t="b">
        <v>0</v>
      </c>
      <c r="G12" s="26" t="s">
        <v>335</v>
      </c>
      <c r="H12" s="26">
        <f>COUNTIF(H11,TRUE)</f>
        <v>0</v>
      </c>
      <c r="I12" s="26" t="s">
        <v>335</v>
      </c>
      <c r="J12" s="26">
        <f>COUNTIF(J11,TRUE)</f>
        <v>0</v>
      </c>
      <c r="K12" s="29">
        <v>6</v>
      </c>
      <c r="L12" s="30"/>
      <c r="M12" s="26" t="s">
        <v>335</v>
      </c>
      <c r="N12" s="28">
        <f>COUNTIF(N11,TRUE)</f>
        <v>0</v>
      </c>
      <c r="O12" s="23" t="s">
        <v>335</v>
      </c>
      <c r="P12" s="23">
        <f>COUNTIF(P8:P11,TRUE)</f>
        <v>0</v>
      </c>
      <c r="Q12" s="29">
        <v>9</v>
      </c>
      <c r="R12" s="30"/>
      <c r="S12" s="20" t="s">
        <v>338</v>
      </c>
      <c r="T12" s="20" t="b">
        <v>0</v>
      </c>
      <c r="U12" s="15">
        <v>11</v>
      </c>
      <c r="V12" s="15"/>
      <c r="W12" s="20" t="s">
        <v>338</v>
      </c>
      <c r="X12" s="20" t="b">
        <v>0</v>
      </c>
      <c r="Y12" s="22" t="s">
        <v>338</v>
      </c>
      <c r="Z12" s="21" t="b">
        <v>0</v>
      </c>
      <c r="AA12" s="23" t="s">
        <v>335</v>
      </c>
      <c r="AB12" s="23">
        <f>COUNTIF(AB8:AB11,TRUE)</f>
        <v>0</v>
      </c>
      <c r="AC12" s="22" t="s">
        <v>358</v>
      </c>
      <c r="AD12" s="20" t="b">
        <v>0</v>
      </c>
      <c r="AE12" s="26" t="s">
        <v>335</v>
      </c>
      <c r="AF12" s="26">
        <f>COUNTIF(AF11,TRUE)</f>
        <v>0</v>
      </c>
      <c r="AG12" s="20" t="s">
        <v>338</v>
      </c>
      <c r="AH12" s="21" t="b">
        <v>0</v>
      </c>
      <c r="AI12" s="20" t="s">
        <v>338</v>
      </c>
      <c r="AJ12" s="20" t="b">
        <v>0</v>
      </c>
      <c r="AK12" s="20" t="s">
        <v>338</v>
      </c>
      <c r="AL12" s="20" t="b">
        <v>0</v>
      </c>
      <c r="AM12" s="23" t="s">
        <v>335</v>
      </c>
      <c r="AN12" s="23">
        <f>COUNTIF(AN8:AN11,TRUE)</f>
        <v>0</v>
      </c>
      <c r="AO12" s="22" t="s">
        <v>348</v>
      </c>
      <c r="AP12" s="20" t="b">
        <v>0</v>
      </c>
      <c r="AQ12" s="22" t="s">
        <v>348</v>
      </c>
      <c r="AR12" s="20" t="b">
        <v>0</v>
      </c>
      <c r="AS12" s="26" t="s">
        <v>335</v>
      </c>
      <c r="AT12" s="28">
        <f>COUNTIF(AT11,TRUE)</f>
        <v>0</v>
      </c>
      <c r="AU12" s="20" t="s">
        <v>338</v>
      </c>
      <c r="AV12" s="20" t="b">
        <v>0</v>
      </c>
      <c r="AW12" s="24" t="s">
        <v>335</v>
      </c>
      <c r="AX12" s="23">
        <f>COUNTIF(AX8:AX11,TRUE)</f>
        <v>0</v>
      </c>
      <c r="AY12" s="23" t="s">
        <v>335</v>
      </c>
      <c r="AZ12" s="23">
        <f>COUNTIF(AZ8:AZ11,TRUE)</f>
        <v>0</v>
      </c>
      <c r="BA12" s="26" t="s">
        <v>335</v>
      </c>
      <c r="BB12" s="26">
        <f>COUNTIF(BB11,TRUE)</f>
        <v>0</v>
      </c>
      <c r="BC12" s="20" t="s">
        <v>344</v>
      </c>
      <c r="BD12" s="20" t="b">
        <v>0</v>
      </c>
      <c r="BE12" s="26" t="s">
        <v>335</v>
      </c>
      <c r="BF12" s="26">
        <f>COUNTIF(BF11,TRUE)</f>
        <v>0</v>
      </c>
      <c r="BG12" s="22" t="s">
        <v>361</v>
      </c>
      <c r="BH12" s="21" t="b">
        <v>0</v>
      </c>
      <c r="BI12" s="26" t="s">
        <v>335</v>
      </c>
      <c r="BJ12" s="26">
        <f>COUNTIF(BJ11,TRUE)</f>
        <v>0</v>
      </c>
      <c r="BK12" s="20" t="s">
        <v>338</v>
      </c>
      <c r="BL12" s="21" t="b">
        <v>0</v>
      </c>
      <c r="BM12" s="26" t="s">
        <v>335</v>
      </c>
      <c r="BN12" s="26">
        <f>COUNTIF(BN11,TRUE)</f>
        <v>0</v>
      </c>
      <c r="BO12" s="15">
        <v>34</v>
      </c>
      <c r="BP12" s="15"/>
      <c r="BQ12" s="26" t="s">
        <v>335</v>
      </c>
      <c r="BR12" s="26">
        <f>COUNTIF(BR11,TRUE)</f>
        <v>0</v>
      </c>
      <c r="BS12" s="26" t="s">
        <v>335</v>
      </c>
      <c r="BT12" s="26">
        <f>COUNTIF(BT11,TRUE)</f>
        <v>0</v>
      </c>
      <c r="BU12" s="29">
        <v>37</v>
      </c>
      <c r="BV12" s="30"/>
      <c r="BW12" s="20" t="s">
        <v>338</v>
      </c>
      <c r="BX12" s="20" t="b">
        <v>0</v>
      </c>
      <c r="BY12" s="29">
        <v>39</v>
      </c>
      <c r="BZ12" s="30"/>
      <c r="CA12" s="20" t="s">
        <v>338</v>
      </c>
      <c r="CB12" s="20" t="b">
        <v>0</v>
      </c>
      <c r="CC12" s="22" t="s">
        <v>338</v>
      </c>
      <c r="CD12" s="20" t="b">
        <v>0</v>
      </c>
      <c r="CE12" s="20" t="s">
        <v>338</v>
      </c>
      <c r="CF12" s="20" t="b">
        <v>0</v>
      </c>
      <c r="CG12" s="20" t="s">
        <v>348</v>
      </c>
      <c r="CH12" s="20" t="b">
        <v>0</v>
      </c>
      <c r="CI12" s="24" t="s">
        <v>335</v>
      </c>
      <c r="CJ12" s="23">
        <f>COUNTIF(CJ8:CJ11,TRUE)</f>
        <v>0</v>
      </c>
      <c r="CK12" s="20" t="s">
        <v>338</v>
      </c>
      <c r="CL12" s="20" t="b">
        <v>0</v>
      </c>
      <c r="CM12" s="20" t="s">
        <v>338</v>
      </c>
      <c r="CN12" s="20" t="b">
        <v>0</v>
      </c>
      <c r="CO12" s="26" t="s">
        <v>335</v>
      </c>
      <c r="CP12" s="26">
        <f>COUNTIF(CP11,TRUE)</f>
        <v>0</v>
      </c>
      <c r="CQ12" s="20" t="s">
        <v>348</v>
      </c>
      <c r="CR12" s="20" t="b">
        <v>0</v>
      </c>
      <c r="CS12" s="20" t="s">
        <v>338</v>
      </c>
      <c r="CT12" s="20" t="b">
        <v>0</v>
      </c>
      <c r="CU12" s="20" t="s">
        <v>348</v>
      </c>
      <c r="CV12" s="20" t="b">
        <v>0</v>
      </c>
      <c r="CW12" s="26" t="s">
        <v>335</v>
      </c>
      <c r="CX12" s="26">
        <f>COUNTIF(CX11,TRUE)</f>
        <v>0</v>
      </c>
      <c r="CY12" s="26" t="s">
        <v>335</v>
      </c>
      <c r="CZ12" s="26">
        <f>COUNTIF(CZ11,TRUE)</f>
        <v>0</v>
      </c>
      <c r="DA12" s="26" t="s">
        <v>335</v>
      </c>
      <c r="DB12" s="26">
        <f>COUNTIF(DB11,TRUE)</f>
        <v>0</v>
      </c>
      <c r="DC12" s="15">
        <v>54</v>
      </c>
      <c r="DD12" s="15"/>
      <c r="DE12" s="20" t="s">
        <v>338</v>
      </c>
      <c r="DF12" s="20" t="b">
        <v>0</v>
      </c>
      <c r="DG12" s="20" t="s">
        <v>338</v>
      </c>
      <c r="DH12" s="20" t="b">
        <v>0</v>
      </c>
      <c r="DI12" s="20" t="s">
        <v>338</v>
      </c>
      <c r="DJ12" s="20" t="b">
        <v>0</v>
      </c>
      <c r="DK12" s="15">
        <v>58</v>
      </c>
      <c r="DL12" s="15"/>
      <c r="DM12" s="15">
        <v>59</v>
      </c>
      <c r="DN12" s="15"/>
      <c r="DO12" s="26" t="s">
        <v>335</v>
      </c>
      <c r="DP12" s="26">
        <f>COUNTIF(DP11,TRUE)</f>
        <v>0</v>
      </c>
      <c r="DQ12" s="24" t="s">
        <v>335</v>
      </c>
      <c r="DR12" s="23">
        <f>COUNTIF(DR8:DR11,TRUE)</f>
        <v>0</v>
      </c>
      <c r="DS12" s="20" t="s">
        <v>348</v>
      </c>
      <c r="DT12" s="20" t="b">
        <v>0</v>
      </c>
      <c r="DU12" s="20" t="s">
        <v>348</v>
      </c>
      <c r="DV12" s="20" t="b">
        <v>0</v>
      </c>
      <c r="DW12" s="20" t="s">
        <v>348</v>
      </c>
      <c r="DX12" s="20" t="b">
        <v>0</v>
      </c>
      <c r="DY12" s="24" t="s">
        <v>335</v>
      </c>
      <c r="DZ12" s="23">
        <f>COUNTIF(DZ8:DZ11,TRUE)</f>
        <v>0</v>
      </c>
      <c r="EA12" s="20" t="s">
        <v>338</v>
      </c>
      <c r="EB12" s="20" t="b">
        <v>0</v>
      </c>
      <c r="EC12" s="20" t="s">
        <v>348</v>
      </c>
      <c r="ED12" s="20" t="b">
        <v>0</v>
      </c>
      <c r="EE12" s="20" t="s">
        <v>338</v>
      </c>
      <c r="EF12" s="20" t="b">
        <v>0</v>
      </c>
      <c r="EG12" s="26" t="s">
        <v>335</v>
      </c>
      <c r="EH12" s="26">
        <f>COUNTIF(EH11,TRUE)</f>
        <v>0</v>
      </c>
      <c r="EI12" s="24" t="s">
        <v>335</v>
      </c>
      <c r="EJ12" s="23">
        <f>COUNTIF(EJ8:EJ11,TRUE)</f>
        <v>0</v>
      </c>
      <c r="EK12" s="20" t="s">
        <v>348</v>
      </c>
      <c r="EL12" s="20" t="b">
        <v>0</v>
      </c>
      <c r="EM12" s="26" t="s">
        <v>335</v>
      </c>
      <c r="EN12" s="26">
        <f>COUNTIF(EN11,TRUE)</f>
        <v>0</v>
      </c>
      <c r="EO12" s="20" t="s">
        <v>338</v>
      </c>
      <c r="EP12" s="20" t="b">
        <v>0</v>
      </c>
    </row>
    <row r="13" spans="1:146" s="15" customFormat="1" ht="30" customHeight="1" hidden="1">
      <c r="A13" s="31">
        <v>1</v>
      </c>
      <c r="B13" s="31"/>
      <c r="C13" s="31">
        <v>2</v>
      </c>
      <c r="D13" s="31"/>
      <c r="E13" s="26" t="s">
        <v>335</v>
      </c>
      <c r="F13" s="26">
        <f>COUNTIF(F12,TRUE)</f>
        <v>0</v>
      </c>
      <c r="G13" s="29">
        <v>4</v>
      </c>
      <c r="H13" s="30"/>
      <c r="I13" s="29">
        <v>5</v>
      </c>
      <c r="J13" s="30"/>
      <c r="K13" s="29"/>
      <c r="L13" s="30"/>
      <c r="M13" s="29">
        <v>7</v>
      </c>
      <c r="N13" s="30"/>
      <c r="O13" s="20" t="s">
        <v>338</v>
      </c>
      <c r="P13" s="20" t="b">
        <v>0</v>
      </c>
      <c r="S13" s="26" t="s">
        <v>335</v>
      </c>
      <c r="T13" s="26">
        <f>COUNTIF(T12,TRUE)</f>
        <v>0</v>
      </c>
      <c r="U13" s="244"/>
      <c r="W13" s="26" t="s">
        <v>335</v>
      </c>
      <c r="X13" s="26">
        <f>COUNTIF(X12,TRUE)</f>
        <v>0</v>
      </c>
      <c r="Y13" s="27" t="s">
        <v>335</v>
      </c>
      <c r="Z13" s="28">
        <f>COUNTIF(Z12,TRUE)</f>
        <v>0</v>
      </c>
      <c r="AA13" s="20" t="s">
        <v>344</v>
      </c>
      <c r="AB13" s="20" t="b">
        <v>0</v>
      </c>
      <c r="AC13" s="24" t="s">
        <v>335</v>
      </c>
      <c r="AD13" s="23">
        <f>COUNTIF(AD8:AD12,TRUE)</f>
        <v>0</v>
      </c>
      <c r="AE13" s="36">
        <v>16</v>
      </c>
      <c r="AF13" s="30"/>
      <c r="AG13" s="26" t="s">
        <v>335</v>
      </c>
      <c r="AH13" s="28">
        <f>COUNTIF(AH12,TRUE)</f>
        <v>0</v>
      </c>
      <c r="AI13" s="26" t="s">
        <v>335</v>
      </c>
      <c r="AJ13" s="26">
        <f>COUNTIF(AJ12,TRUE)</f>
        <v>0</v>
      </c>
      <c r="AK13" s="26" t="s">
        <v>335</v>
      </c>
      <c r="AL13" s="26">
        <f>COUNTIF(AL12,TRUE)</f>
        <v>0</v>
      </c>
      <c r="AM13" s="20" t="s">
        <v>338</v>
      </c>
      <c r="AN13" s="20" t="b">
        <v>0</v>
      </c>
      <c r="AO13" s="22" t="s">
        <v>359</v>
      </c>
      <c r="AP13" s="20" t="b">
        <v>0</v>
      </c>
      <c r="AQ13" s="23" t="s">
        <v>335</v>
      </c>
      <c r="AR13" s="23">
        <f>COUNTIF(AR8:AR12,TRUE)</f>
        <v>0</v>
      </c>
      <c r="AS13" s="35">
        <v>23</v>
      </c>
      <c r="AT13" s="30"/>
      <c r="AU13" s="26" t="s">
        <v>335</v>
      </c>
      <c r="AV13" s="26">
        <f>COUNTIF(AV12,TRUE)</f>
        <v>0</v>
      </c>
      <c r="AW13" s="22" t="s">
        <v>338</v>
      </c>
      <c r="AX13" s="20" t="b">
        <v>0</v>
      </c>
      <c r="AY13" s="20" t="s">
        <v>338</v>
      </c>
      <c r="AZ13" s="20" t="b">
        <v>0</v>
      </c>
      <c r="BA13" s="15">
        <v>27</v>
      </c>
      <c r="BC13" s="26" t="s">
        <v>335</v>
      </c>
      <c r="BD13" s="26">
        <f>COUNTIF(BD12,TRUE)</f>
        <v>0</v>
      </c>
      <c r="BE13" s="244">
        <v>29</v>
      </c>
      <c r="BG13" s="23" t="s">
        <v>335</v>
      </c>
      <c r="BH13" s="23">
        <f>COUNTIF(BH8:BH12,TRUE)</f>
        <v>0</v>
      </c>
      <c r="BI13" s="15">
        <v>31</v>
      </c>
      <c r="BK13" s="26" t="s">
        <v>335</v>
      </c>
      <c r="BL13" s="26">
        <f>COUNTIF(BL12,TRUE)</f>
        <v>0</v>
      </c>
      <c r="BM13" s="35">
        <v>33</v>
      </c>
      <c r="BN13" s="30"/>
      <c r="BQ13" s="244">
        <v>35</v>
      </c>
      <c r="BR13" s="244"/>
      <c r="BS13" s="244">
        <v>36</v>
      </c>
      <c r="BT13" s="244"/>
      <c r="BU13" s="29"/>
      <c r="BV13" s="30"/>
      <c r="BW13" s="26" t="s">
        <v>335</v>
      </c>
      <c r="BX13" s="26">
        <f>COUNTIF(BX12,TRUE)</f>
        <v>0</v>
      </c>
      <c r="CA13" s="26" t="s">
        <v>335</v>
      </c>
      <c r="CB13" s="26">
        <f>COUNTIF(CB12,TRUE)</f>
        <v>0</v>
      </c>
      <c r="CC13" s="27" t="s">
        <v>335</v>
      </c>
      <c r="CD13" s="26">
        <f>COUNTIF(CD12,TRUE)</f>
        <v>0</v>
      </c>
      <c r="CE13" s="26" t="s">
        <v>335</v>
      </c>
      <c r="CF13" s="26">
        <f>COUNTIF(CF12,TRUE)</f>
        <v>0</v>
      </c>
      <c r="CG13" s="23" t="s">
        <v>335</v>
      </c>
      <c r="CH13" s="23">
        <f>COUNTIF(CH8:CH12,TRUE)</f>
        <v>0</v>
      </c>
      <c r="CI13" s="22" t="s">
        <v>338</v>
      </c>
      <c r="CJ13" s="20" t="b">
        <v>0</v>
      </c>
      <c r="CK13" s="26" t="s">
        <v>335</v>
      </c>
      <c r="CL13" s="26">
        <f>COUNTIF(CL12,TRUE)</f>
        <v>0</v>
      </c>
      <c r="CM13" s="26" t="s">
        <v>335</v>
      </c>
      <c r="CN13" s="26">
        <f>COUNTIF(CN12,TRUE)</f>
        <v>0</v>
      </c>
      <c r="CO13" s="15">
        <v>47</v>
      </c>
      <c r="CQ13" s="23" t="s">
        <v>335</v>
      </c>
      <c r="CR13" s="23">
        <f>COUNTIF(CR8:CR12,TRUE)</f>
        <v>0</v>
      </c>
      <c r="CS13" s="26" t="s">
        <v>335</v>
      </c>
      <c r="CT13" s="26">
        <f>COUNTIF(CT12,TRUE)</f>
        <v>0</v>
      </c>
      <c r="CU13" s="22" t="s">
        <v>359</v>
      </c>
      <c r="CV13" s="20" t="b">
        <v>0</v>
      </c>
      <c r="CW13" s="15">
        <v>51</v>
      </c>
      <c r="CY13" s="15">
        <v>52</v>
      </c>
      <c r="DA13" s="15">
        <v>53</v>
      </c>
      <c r="DE13" s="26" t="s">
        <v>335</v>
      </c>
      <c r="DF13" s="26">
        <f>COUNTIF(DF12,TRUE)</f>
        <v>0</v>
      </c>
      <c r="DG13" s="26" t="s">
        <v>335</v>
      </c>
      <c r="DH13" s="26">
        <f>COUNTIF(DH12,TRUE)</f>
        <v>0</v>
      </c>
      <c r="DI13" s="26" t="s">
        <v>335</v>
      </c>
      <c r="DJ13" s="26">
        <f>COUNTIF(DJ12,TRUE)</f>
        <v>0</v>
      </c>
      <c r="DO13" s="15">
        <v>60</v>
      </c>
      <c r="DQ13" s="20" t="s">
        <v>338</v>
      </c>
      <c r="DR13" s="20" t="b">
        <v>0</v>
      </c>
      <c r="DS13" s="23" t="s">
        <v>335</v>
      </c>
      <c r="DT13" s="23">
        <f>COUNTIF(DT8:DT12,TRUE)</f>
        <v>0</v>
      </c>
      <c r="DU13" s="20" t="s">
        <v>349</v>
      </c>
      <c r="DV13" s="20" t="b">
        <v>0</v>
      </c>
      <c r="DW13" s="20" t="s">
        <v>349</v>
      </c>
      <c r="DX13" s="20" t="b">
        <v>0</v>
      </c>
      <c r="DY13" s="20" t="s">
        <v>338</v>
      </c>
      <c r="DZ13" s="20" t="b">
        <v>0</v>
      </c>
      <c r="EA13" s="26" t="s">
        <v>335</v>
      </c>
      <c r="EB13" s="26">
        <f>COUNTIF(EB12,TRUE)</f>
        <v>0</v>
      </c>
      <c r="EC13" s="22" t="s">
        <v>359</v>
      </c>
      <c r="ED13" s="20" t="b">
        <v>0</v>
      </c>
      <c r="EE13" s="26" t="s">
        <v>335</v>
      </c>
      <c r="EF13" s="26">
        <f>COUNTIF(EF12,TRUE)</f>
        <v>0</v>
      </c>
      <c r="EG13" s="15">
        <v>69</v>
      </c>
      <c r="EI13" s="20" t="s">
        <v>338</v>
      </c>
      <c r="EJ13" s="20" t="b">
        <v>0</v>
      </c>
      <c r="EK13" s="23" t="s">
        <v>335</v>
      </c>
      <c r="EL13" s="23">
        <f>COUNTIF(EL8:EL12,TRUE)</f>
        <v>0</v>
      </c>
      <c r="EM13" s="15">
        <v>72</v>
      </c>
      <c r="EO13" s="26" t="s">
        <v>335</v>
      </c>
      <c r="EP13" s="26">
        <f>COUNTIF(EP12,TRUE)</f>
        <v>0</v>
      </c>
    </row>
    <row r="14" spans="1:145" s="15" customFormat="1" ht="30" customHeight="1" hidden="1">
      <c r="A14" s="30"/>
      <c r="B14" s="29"/>
      <c r="C14" s="29"/>
      <c r="D14" s="30"/>
      <c r="E14" s="15">
        <v>3</v>
      </c>
      <c r="I14" s="29"/>
      <c r="J14" s="30"/>
      <c r="M14" s="29"/>
      <c r="N14" s="30"/>
      <c r="O14" s="26" t="s">
        <v>335</v>
      </c>
      <c r="P14" s="26">
        <f>COUNTIF(P13,TRUE)</f>
        <v>0</v>
      </c>
      <c r="S14" s="15">
        <v>10</v>
      </c>
      <c r="W14" s="29">
        <v>12</v>
      </c>
      <c r="X14" s="30"/>
      <c r="Y14" s="35">
        <v>13</v>
      </c>
      <c r="Z14" s="30"/>
      <c r="AA14" s="26" t="s">
        <v>335</v>
      </c>
      <c r="AB14" s="26">
        <f>COUNTIF(AB13,TRUE)</f>
        <v>0</v>
      </c>
      <c r="AC14" s="22" t="s">
        <v>338</v>
      </c>
      <c r="AD14" s="20" t="b">
        <v>0</v>
      </c>
      <c r="AE14" s="30"/>
      <c r="AF14" s="30"/>
      <c r="AG14" s="15">
        <v>17</v>
      </c>
      <c r="AI14" s="15">
        <v>18</v>
      </c>
      <c r="AK14" s="29">
        <v>19</v>
      </c>
      <c r="AL14" s="30"/>
      <c r="AM14" s="26" t="s">
        <v>335</v>
      </c>
      <c r="AN14" s="26">
        <f>COUNTIF(AN13,TRUE)</f>
        <v>0</v>
      </c>
      <c r="AO14" s="24" t="s">
        <v>335</v>
      </c>
      <c r="AP14" s="23">
        <f>COUNTIF(AP8:AP13,TRUE)</f>
        <v>0</v>
      </c>
      <c r="AQ14" s="20" t="s">
        <v>338</v>
      </c>
      <c r="AR14" s="20" t="b">
        <v>0</v>
      </c>
      <c r="AU14" s="15">
        <v>24</v>
      </c>
      <c r="AW14" s="26" t="s">
        <v>335</v>
      </c>
      <c r="AX14" s="26">
        <f>COUNTIF(AX13,TRUE)</f>
        <v>0</v>
      </c>
      <c r="AY14" s="26" t="s">
        <v>335</v>
      </c>
      <c r="AZ14" s="26">
        <f>COUNTIF(AZ13,TRUE)</f>
        <v>0</v>
      </c>
      <c r="BC14" s="15">
        <v>28</v>
      </c>
      <c r="BG14" s="20" t="s">
        <v>344</v>
      </c>
      <c r="BH14" s="20" t="b">
        <v>0</v>
      </c>
      <c r="BK14" s="15">
        <v>32</v>
      </c>
      <c r="BW14" s="15">
        <v>38</v>
      </c>
      <c r="CA14" s="245" t="s">
        <v>369</v>
      </c>
      <c r="CB14" s="245" t="b">
        <v>0</v>
      </c>
      <c r="CC14" s="15">
        <v>41</v>
      </c>
      <c r="CE14" s="244">
        <v>42</v>
      </c>
      <c r="CG14" s="20" t="s">
        <v>338</v>
      </c>
      <c r="CH14" s="20" t="b">
        <v>0</v>
      </c>
      <c r="CI14" s="26" t="s">
        <v>335</v>
      </c>
      <c r="CJ14" s="26">
        <f>COUNTIF(CJ13,TRUE)</f>
        <v>0</v>
      </c>
      <c r="CK14" s="29">
        <v>45</v>
      </c>
      <c r="CL14" s="30"/>
      <c r="CM14" s="15">
        <v>46</v>
      </c>
      <c r="CQ14" s="20" t="s">
        <v>338</v>
      </c>
      <c r="CR14" s="20" t="b">
        <v>0</v>
      </c>
      <c r="CS14" s="15">
        <v>49</v>
      </c>
      <c r="CU14" s="23" t="s">
        <v>335</v>
      </c>
      <c r="CV14" s="23">
        <f>COUNTIF(CV8:CV13,TRUE)</f>
        <v>0</v>
      </c>
      <c r="DE14" s="15">
        <v>55</v>
      </c>
      <c r="DG14" s="15">
        <v>56</v>
      </c>
      <c r="DI14" s="15">
        <v>57</v>
      </c>
      <c r="DQ14" s="26" t="s">
        <v>335</v>
      </c>
      <c r="DR14" s="26">
        <f>COUNTIF(DR13,TRUE)</f>
        <v>0</v>
      </c>
      <c r="DS14" s="20" t="s">
        <v>338</v>
      </c>
      <c r="DT14" s="20" t="b">
        <v>0</v>
      </c>
      <c r="DU14" s="20" t="s">
        <v>350</v>
      </c>
      <c r="DV14" s="20" t="b">
        <v>0</v>
      </c>
      <c r="DW14" s="20" t="s">
        <v>350</v>
      </c>
      <c r="DX14" s="20" t="b">
        <v>0</v>
      </c>
      <c r="DY14" s="26" t="s">
        <v>335</v>
      </c>
      <c r="DZ14" s="26">
        <f>COUNTIF(DZ13,TRUE)</f>
        <v>0</v>
      </c>
      <c r="EA14" s="15">
        <v>66</v>
      </c>
      <c r="EC14" s="23" t="s">
        <v>335</v>
      </c>
      <c r="ED14" s="23">
        <f>COUNTIF(ED8:ED13,TRUE)</f>
        <v>0</v>
      </c>
      <c r="EE14" s="15">
        <v>68</v>
      </c>
      <c r="EI14" s="26" t="s">
        <v>335</v>
      </c>
      <c r="EJ14" s="26">
        <f>COUNTIF(EJ13,TRUE)</f>
        <v>0</v>
      </c>
      <c r="EK14" s="20" t="s">
        <v>338</v>
      </c>
      <c r="EL14" s="20" t="b">
        <v>0</v>
      </c>
      <c r="EO14" s="15">
        <v>73</v>
      </c>
    </row>
    <row r="15" spans="15:142" s="15" customFormat="1" ht="30" customHeight="1" hidden="1">
      <c r="O15" s="15">
        <v>8</v>
      </c>
      <c r="Q15" s="244"/>
      <c r="W15" s="29"/>
      <c r="X15" s="30"/>
      <c r="Y15" s="29"/>
      <c r="Z15" s="30"/>
      <c r="AA15" s="29">
        <v>14</v>
      </c>
      <c r="AB15" s="30"/>
      <c r="AC15" s="26" t="s">
        <v>335</v>
      </c>
      <c r="AD15" s="26">
        <f>COUNTIF(AD14,TRUE)</f>
        <v>0</v>
      </c>
      <c r="AM15" s="29">
        <v>20</v>
      </c>
      <c r="AN15" s="30"/>
      <c r="AO15" s="20" t="s">
        <v>338</v>
      </c>
      <c r="AP15" s="20" t="b">
        <v>0</v>
      </c>
      <c r="AQ15" s="26" t="s">
        <v>335</v>
      </c>
      <c r="AR15" s="26">
        <f>COUNTIF(AR14,TRUE)</f>
        <v>0</v>
      </c>
      <c r="AW15" s="15">
        <v>25</v>
      </c>
      <c r="AY15" s="15">
        <v>26</v>
      </c>
      <c r="BG15" s="26" t="s">
        <v>347</v>
      </c>
      <c r="BH15" s="26">
        <f>COUNTIF(BH14,TRUE)</f>
        <v>0</v>
      </c>
      <c r="CA15" s="246" t="s">
        <v>370</v>
      </c>
      <c r="CB15" s="246">
        <f>COUNTIF(CB14,"ＴＲＵＥ")</f>
        <v>0</v>
      </c>
      <c r="CG15" s="26" t="s">
        <v>335</v>
      </c>
      <c r="CH15" s="26">
        <f>COUNTIF(CH14,TRUE)</f>
        <v>0</v>
      </c>
      <c r="CI15" s="29">
        <v>44</v>
      </c>
      <c r="CJ15" s="30"/>
      <c r="CK15" s="29"/>
      <c r="CL15" s="30"/>
      <c r="CQ15" s="26" t="s">
        <v>335</v>
      </c>
      <c r="CR15" s="26">
        <f>COUNTIF(CR14,TRUE)</f>
        <v>0</v>
      </c>
      <c r="CU15" s="20" t="s">
        <v>338</v>
      </c>
      <c r="CV15" s="20" t="b">
        <v>0</v>
      </c>
      <c r="DQ15" s="15">
        <v>61</v>
      </c>
      <c r="DS15" s="26" t="s">
        <v>335</v>
      </c>
      <c r="DT15" s="26">
        <f>COUNTIF(DT14,TRUE)</f>
        <v>0</v>
      </c>
      <c r="DU15" s="20" t="s">
        <v>351</v>
      </c>
      <c r="DV15" s="20" t="b">
        <v>0</v>
      </c>
      <c r="DW15" s="20" t="s">
        <v>351</v>
      </c>
      <c r="DX15" s="20" t="b">
        <v>0</v>
      </c>
      <c r="DY15" s="15">
        <v>65</v>
      </c>
      <c r="EC15" s="20" t="s">
        <v>338</v>
      </c>
      <c r="ED15" s="20" t="b">
        <v>0</v>
      </c>
      <c r="EI15" s="15">
        <v>70</v>
      </c>
      <c r="EK15" s="26" t="s">
        <v>335</v>
      </c>
      <c r="EL15" s="26">
        <f>COUNTIF(EL14,TRUE)</f>
        <v>0</v>
      </c>
    </row>
    <row r="16" spans="21:141" s="15" customFormat="1" ht="33" customHeight="1" hidden="1">
      <c r="U16" s="244"/>
      <c r="V16" s="244"/>
      <c r="AA16" s="29"/>
      <c r="AB16" s="30"/>
      <c r="AC16" s="30">
        <v>15</v>
      </c>
      <c r="AD16" s="30"/>
      <c r="AO16" s="26" t="s">
        <v>335</v>
      </c>
      <c r="AP16" s="26">
        <f>COUNTIF(AP15,TRUE)</f>
        <v>0</v>
      </c>
      <c r="AQ16" s="244">
        <v>22</v>
      </c>
      <c r="BG16" s="15">
        <v>30</v>
      </c>
      <c r="CG16" s="244">
        <v>43</v>
      </c>
      <c r="CQ16" s="15">
        <v>48</v>
      </c>
      <c r="CU16" s="26" t="s">
        <v>335</v>
      </c>
      <c r="CV16" s="26">
        <f>COUNTIF(CV15,TRUE)</f>
        <v>0</v>
      </c>
      <c r="DS16" s="15">
        <v>62</v>
      </c>
      <c r="DU16" s="20" t="s">
        <v>352</v>
      </c>
      <c r="DV16" s="20" t="b">
        <v>0</v>
      </c>
      <c r="DW16" s="20" t="s">
        <v>352</v>
      </c>
      <c r="DX16" s="20" t="b">
        <v>0</v>
      </c>
      <c r="EC16" s="26" t="s">
        <v>335</v>
      </c>
      <c r="ED16" s="26">
        <f>COUNTIF(ED15,TRUE)</f>
        <v>0</v>
      </c>
      <c r="EK16" s="15">
        <v>71</v>
      </c>
    </row>
    <row r="17" spans="21:133" s="15" customFormat="1" ht="33" customHeight="1" hidden="1">
      <c r="U17" s="244"/>
      <c r="V17" s="244"/>
      <c r="AO17" s="15">
        <v>21</v>
      </c>
      <c r="CU17" s="15">
        <v>50</v>
      </c>
      <c r="DU17" s="23" t="s">
        <v>335</v>
      </c>
      <c r="DV17" s="23">
        <f>COUNTIF(DV8:DV16,TRUE)</f>
        <v>0</v>
      </c>
      <c r="DW17" s="23" t="s">
        <v>335</v>
      </c>
      <c r="DX17" s="23">
        <f>COUNTIF(DX8:DX16,TRUE)</f>
        <v>0</v>
      </c>
      <c r="EC17" s="15">
        <v>67</v>
      </c>
    </row>
    <row r="18" spans="21:128" s="15" customFormat="1" ht="33" customHeight="1" hidden="1">
      <c r="U18" s="244"/>
      <c r="V18" s="244"/>
      <c r="DU18" s="20" t="s">
        <v>338</v>
      </c>
      <c r="DV18" s="20" t="b">
        <v>0</v>
      </c>
      <c r="DW18" s="20" t="s">
        <v>338</v>
      </c>
      <c r="DX18" s="20" t="b">
        <v>0</v>
      </c>
    </row>
    <row r="19" spans="1:128" ht="33" customHeight="1">
      <c r="A19" s="450" t="s">
        <v>353</v>
      </c>
      <c r="B19" s="450"/>
      <c r="C19" s="450"/>
      <c r="D19" s="32">
        <f>'評価結果集計（介護療養型医療施設）'!H10</f>
        <v>0</v>
      </c>
      <c r="F19" s="450" t="s">
        <v>353</v>
      </c>
      <c r="G19" s="450"/>
      <c r="H19" s="450"/>
      <c r="I19" s="32">
        <f>'評価結果集計（短期入所療養介護） '!$H$10</f>
        <v>0</v>
      </c>
      <c r="U19" s="34"/>
      <c r="V19" s="34"/>
      <c r="DE19" s="15"/>
      <c r="DF19" s="15"/>
      <c r="DU19" s="26" t="s">
        <v>335</v>
      </c>
      <c r="DV19" s="26">
        <f>COUNTIF(DV18,TRUE)</f>
        <v>0</v>
      </c>
      <c r="DW19" s="26" t="s">
        <v>335</v>
      </c>
      <c r="DX19" s="26">
        <f>COUNTIF(DX18,TRUE)</f>
        <v>0</v>
      </c>
    </row>
    <row r="20" spans="1:127" ht="33" customHeight="1">
      <c r="A20" s="450" t="s">
        <v>354</v>
      </c>
      <c r="B20" s="450"/>
      <c r="C20" s="450"/>
      <c r="D20" s="32">
        <f>'評価結果集計（介護療養型医療施設）'!H20</f>
        <v>0</v>
      </c>
      <c r="F20" s="450" t="s">
        <v>354</v>
      </c>
      <c r="G20" s="450"/>
      <c r="H20" s="450"/>
      <c r="I20" s="32">
        <f>'評価結果集計（短期入所療養介護） '!$H$20</f>
        <v>0</v>
      </c>
      <c r="DU20">
        <v>63</v>
      </c>
      <c r="DW20">
        <v>64</v>
      </c>
    </row>
    <row r="21" spans="1:9" ht="33" customHeight="1">
      <c r="A21" s="450" t="s">
        <v>355</v>
      </c>
      <c r="B21" s="450"/>
      <c r="C21" s="450"/>
      <c r="D21" s="32">
        <f>'評価結果集計（介護療養型医療施設）'!H28</f>
        <v>0</v>
      </c>
      <c r="F21" s="450" t="s">
        <v>355</v>
      </c>
      <c r="G21" s="450"/>
      <c r="H21" s="450"/>
      <c r="I21" s="32">
        <f>'評価結果集計（短期入所療養介護） '!$H$28</f>
        <v>0</v>
      </c>
    </row>
    <row r="22" spans="1:9" ht="33" customHeight="1">
      <c r="A22" s="450" t="s">
        <v>356</v>
      </c>
      <c r="B22" s="450"/>
      <c r="C22" s="450"/>
      <c r="D22" s="32">
        <f>'評価結果集計（介護療養型医療施設）'!H33</f>
        <v>0</v>
      </c>
      <c r="F22" s="450" t="s">
        <v>356</v>
      </c>
      <c r="G22" s="450"/>
      <c r="H22" s="450"/>
      <c r="I22" s="32">
        <f>'評価結果集計（短期入所療養介護） '!$H$33</f>
        <v>0</v>
      </c>
    </row>
    <row r="23" spans="1:9" ht="33" customHeight="1">
      <c r="A23" s="450" t="s">
        <v>340</v>
      </c>
      <c r="B23" s="450"/>
      <c r="C23" s="450"/>
      <c r="D23" s="32">
        <f>'評価結果集計（介護療養型医療施設）'!H38</f>
        <v>0</v>
      </c>
      <c r="F23" s="450" t="s">
        <v>340</v>
      </c>
      <c r="G23" s="450"/>
      <c r="H23" s="450"/>
      <c r="I23" s="32">
        <f>'評価結果集計（短期入所療養介護） '!$H$38</f>
        <v>0</v>
      </c>
    </row>
    <row r="24" ht="33" customHeight="1">
      <c r="N24" s="33"/>
    </row>
  </sheetData>
  <sheetProtection password="F506" sheet="1" objects="1" scenarios="1"/>
  <mergeCells count="229">
    <mergeCell ref="A23:C23"/>
    <mergeCell ref="A19:C19"/>
    <mergeCell ref="A20:C20"/>
    <mergeCell ref="A21:C21"/>
    <mergeCell ref="A22:C22"/>
    <mergeCell ref="DI4:DJ4"/>
    <mergeCell ref="DK4:DL4"/>
    <mergeCell ref="DK3:DL3"/>
    <mergeCell ref="DK2:DL2"/>
    <mergeCell ref="DI2:DJ2"/>
    <mergeCell ref="DA4:DB4"/>
    <mergeCell ref="DC4:DD4"/>
    <mergeCell ref="DE4:DF4"/>
    <mergeCell ref="DG4:DH4"/>
    <mergeCell ref="CS4:CT4"/>
    <mergeCell ref="CU4:CV4"/>
    <mergeCell ref="CW4:CX4"/>
    <mergeCell ref="CY4:CZ4"/>
    <mergeCell ref="CK4:CL4"/>
    <mergeCell ref="CM4:CN4"/>
    <mergeCell ref="CO4:CP4"/>
    <mergeCell ref="CQ4:CR4"/>
    <mergeCell ref="CC4:CD4"/>
    <mergeCell ref="CE4:CF4"/>
    <mergeCell ref="CG4:CH4"/>
    <mergeCell ref="CI4:CJ4"/>
    <mergeCell ref="BU4:BV4"/>
    <mergeCell ref="BW4:BX4"/>
    <mergeCell ref="BY4:BZ4"/>
    <mergeCell ref="CA4:CB4"/>
    <mergeCell ref="BM4:BN4"/>
    <mergeCell ref="BO4:BP4"/>
    <mergeCell ref="BQ4:BR4"/>
    <mergeCell ref="BS4:BT4"/>
    <mergeCell ref="BE4:BF4"/>
    <mergeCell ref="BG4:BH4"/>
    <mergeCell ref="BI4:BJ4"/>
    <mergeCell ref="BK4:BL4"/>
    <mergeCell ref="AW4:AX4"/>
    <mergeCell ref="AY4:AZ4"/>
    <mergeCell ref="BA4:BB4"/>
    <mergeCell ref="BC4:BD4"/>
    <mergeCell ref="AO4:AP4"/>
    <mergeCell ref="AQ4:AR4"/>
    <mergeCell ref="AS4:AT4"/>
    <mergeCell ref="AU4:AV4"/>
    <mergeCell ref="AG4:AH4"/>
    <mergeCell ref="AI4:AJ4"/>
    <mergeCell ref="AK4:AL4"/>
    <mergeCell ref="AM4:AN4"/>
    <mergeCell ref="Y4:Z4"/>
    <mergeCell ref="AA4:AB4"/>
    <mergeCell ref="AC4:AD4"/>
    <mergeCell ref="AE4:AF4"/>
    <mergeCell ref="Q4:R4"/>
    <mergeCell ref="S4:T4"/>
    <mergeCell ref="U4:V4"/>
    <mergeCell ref="W4:X4"/>
    <mergeCell ref="A4:B4"/>
    <mergeCell ref="C4:D4"/>
    <mergeCell ref="DG3:DH3"/>
    <mergeCell ref="DI3:DJ3"/>
    <mergeCell ref="E4:F4"/>
    <mergeCell ref="G4:H4"/>
    <mergeCell ref="I4:J4"/>
    <mergeCell ref="K4:L4"/>
    <mergeCell ref="M4:N4"/>
    <mergeCell ref="O4:P4"/>
    <mergeCell ref="CI3:CJ3"/>
    <mergeCell ref="CK3:CL3"/>
    <mergeCell ref="CM3:CN3"/>
    <mergeCell ref="CO3:CP3"/>
    <mergeCell ref="DC3:DD3"/>
    <mergeCell ref="DE3:DF3"/>
    <mergeCell ref="CQ3:CR3"/>
    <mergeCell ref="CS3:CT3"/>
    <mergeCell ref="CU3:CV3"/>
    <mergeCell ref="CW3:CX3"/>
    <mergeCell ref="CY3:CZ3"/>
    <mergeCell ref="DA3:DB3"/>
    <mergeCell ref="BO3:BP3"/>
    <mergeCell ref="BQ3:BR3"/>
    <mergeCell ref="CE3:CF3"/>
    <mergeCell ref="CG3:CH3"/>
    <mergeCell ref="BS3:BT3"/>
    <mergeCell ref="BU3:BV3"/>
    <mergeCell ref="BW3:BX3"/>
    <mergeCell ref="BY3:BZ3"/>
    <mergeCell ref="CA3:CB3"/>
    <mergeCell ref="CC3:CD3"/>
    <mergeCell ref="BG3:BH3"/>
    <mergeCell ref="BI3:BJ3"/>
    <mergeCell ref="BK3:BL3"/>
    <mergeCell ref="BM3:BN3"/>
    <mergeCell ref="AY3:AZ3"/>
    <mergeCell ref="BA3:BB3"/>
    <mergeCell ref="BC3:BD3"/>
    <mergeCell ref="BE3:BF3"/>
    <mergeCell ref="AQ3:AR3"/>
    <mergeCell ref="AS3:AT3"/>
    <mergeCell ref="AU3:AV3"/>
    <mergeCell ref="AW3:AX3"/>
    <mergeCell ref="AI3:AJ3"/>
    <mergeCell ref="AK3:AL3"/>
    <mergeCell ref="AM3:AN3"/>
    <mergeCell ref="AO3:AP3"/>
    <mergeCell ref="AA3:AB3"/>
    <mergeCell ref="AC3:AD3"/>
    <mergeCell ref="AE3:AF3"/>
    <mergeCell ref="AG3:AH3"/>
    <mergeCell ref="S3:T3"/>
    <mergeCell ref="U3:V3"/>
    <mergeCell ref="W3:X3"/>
    <mergeCell ref="Y3:Z3"/>
    <mergeCell ref="A3:B3"/>
    <mergeCell ref="C3:D3"/>
    <mergeCell ref="E3:F3"/>
    <mergeCell ref="G3:H3"/>
    <mergeCell ref="I3:J3"/>
    <mergeCell ref="K3:L3"/>
    <mergeCell ref="M3:N3"/>
    <mergeCell ref="O3:P3"/>
    <mergeCell ref="Q3:R3"/>
    <mergeCell ref="DC2:DD2"/>
    <mergeCell ref="DE2:DF2"/>
    <mergeCell ref="DG2:DH2"/>
    <mergeCell ref="CU2:CV2"/>
    <mergeCell ref="CW2:CX2"/>
    <mergeCell ref="CY2:CZ2"/>
    <mergeCell ref="DA2:DB2"/>
    <mergeCell ref="CM2:CN2"/>
    <mergeCell ref="CO2:CP2"/>
    <mergeCell ref="CA2:CB2"/>
    <mergeCell ref="CC2:CD2"/>
    <mergeCell ref="CQ2:CR2"/>
    <mergeCell ref="CS2:CT2"/>
    <mergeCell ref="CE2:CF2"/>
    <mergeCell ref="CG2:CH2"/>
    <mergeCell ref="CI2:CJ2"/>
    <mergeCell ref="CK2:CL2"/>
    <mergeCell ref="BS2:BT2"/>
    <mergeCell ref="BU2:BV2"/>
    <mergeCell ref="BW2:BX2"/>
    <mergeCell ref="BY2:BZ2"/>
    <mergeCell ref="BK2:BL2"/>
    <mergeCell ref="BM2:BN2"/>
    <mergeCell ref="BO2:BP2"/>
    <mergeCell ref="BQ2:BR2"/>
    <mergeCell ref="BC2:BD2"/>
    <mergeCell ref="BE2:BF2"/>
    <mergeCell ref="BG2:BH2"/>
    <mergeCell ref="BI2:BJ2"/>
    <mergeCell ref="AU2:AV2"/>
    <mergeCell ref="AW2:AX2"/>
    <mergeCell ref="AY2:AZ2"/>
    <mergeCell ref="BA2:BB2"/>
    <mergeCell ref="AM2:AN2"/>
    <mergeCell ref="AO2:AP2"/>
    <mergeCell ref="AQ2:AR2"/>
    <mergeCell ref="AS2:AT2"/>
    <mergeCell ref="A2:B2"/>
    <mergeCell ref="C2:D2"/>
    <mergeCell ref="E2:F2"/>
    <mergeCell ref="G2:H2"/>
    <mergeCell ref="I2:J2"/>
    <mergeCell ref="K2:L2"/>
    <mergeCell ref="M2:N2"/>
    <mergeCell ref="O2:P2"/>
    <mergeCell ref="Q2:R2"/>
    <mergeCell ref="S2:T2"/>
    <mergeCell ref="U2:V2"/>
    <mergeCell ref="W2:X2"/>
    <mergeCell ref="Y2:Z2"/>
    <mergeCell ref="DM2:DN2"/>
    <mergeCell ref="DM3:DN3"/>
    <mergeCell ref="DM4:DN4"/>
    <mergeCell ref="AA2:AB2"/>
    <mergeCell ref="AC2:AD2"/>
    <mergeCell ref="AE2:AF2"/>
    <mergeCell ref="AG2:AH2"/>
    <mergeCell ref="AI2:AJ2"/>
    <mergeCell ref="AK2:AL2"/>
    <mergeCell ref="DO2:DP2"/>
    <mergeCell ref="DQ2:DR2"/>
    <mergeCell ref="DS2:DT2"/>
    <mergeCell ref="DU2:DV2"/>
    <mergeCell ref="DO3:DP3"/>
    <mergeCell ref="DQ3:DR3"/>
    <mergeCell ref="DS3:DT3"/>
    <mergeCell ref="DU3:DV3"/>
    <mergeCell ref="DO4:DP4"/>
    <mergeCell ref="DQ4:DR4"/>
    <mergeCell ref="DS4:DT4"/>
    <mergeCell ref="DU4:DV4"/>
    <mergeCell ref="DW2:DX2"/>
    <mergeCell ref="DY2:DZ2"/>
    <mergeCell ref="EA2:EB2"/>
    <mergeCell ref="EC2:ED2"/>
    <mergeCell ref="EI2:EJ2"/>
    <mergeCell ref="EK2:EL2"/>
    <mergeCell ref="DW4:DX4"/>
    <mergeCell ref="DY4:DZ4"/>
    <mergeCell ref="EA4:EB4"/>
    <mergeCell ref="EC4:ED4"/>
    <mergeCell ref="DW3:DX3"/>
    <mergeCell ref="DY3:DZ3"/>
    <mergeCell ref="EA3:EB3"/>
    <mergeCell ref="EC3:ED3"/>
    <mergeCell ref="EM2:EN2"/>
    <mergeCell ref="EO2:EP2"/>
    <mergeCell ref="EE3:EF3"/>
    <mergeCell ref="EG3:EH3"/>
    <mergeCell ref="EI3:EJ3"/>
    <mergeCell ref="EK3:EL3"/>
    <mergeCell ref="EM3:EN3"/>
    <mergeCell ref="EO3:EP3"/>
    <mergeCell ref="EE2:EF2"/>
    <mergeCell ref="EG2:EH2"/>
    <mergeCell ref="EM4:EN4"/>
    <mergeCell ref="EO4:EP4"/>
    <mergeCell ref="EE4:EF4"/>
    <mergeCell ref="EG4:EH4"/>
    <mergeCell ref="EI4:EJ4"/>
    <mergeCell ref="EK4:EL4"/>
    <mergeCell ref="F23:H23"/>
    <mergeCell ref="F19:H19"/>
    <mergeCell ref="F20:H20"/>
    <mergeCell ref="F21:H21"/>
    <mergeCell ref="F22:H22"/>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2009-03-17T10:54:55Z</cp:lastPrinted>
  <dcterms:created xsi:type="dcterms:W3CDTF">2008-01-30T07:57:18Z</dcterms:created>
  <dcterms:modified xsi:type="dcterms:W3CDTF">2009-03-23T08:28:23Z</dcterms:modified>
  <cp:category/>
  <cp:version/>
  <cp:contentType/>
  <cp:contentStatus/>
</cp:coreProperties>
</file>