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16" tabRatio="371" activeTab="0"/>
  </bookViews>
  <sheets>
    <sheet name="1-(1)人口" sheetId="1" r:id="rId1"/>
    <sheet name="1-(2)市町村民就業者・就業者の流出" sheetId="2" r:id="rId2"/>
    <sheet name="1-(3)市町村内総生産" sheetId="3" r:id="rId3"/>
    <sheet name="1-(4)就業者1人当たり市町村内総生産" sheetId="4" r:id="rId4"/>
    <sheet name="1-(5)１k㎡当たり市町村内総生産" sheetId="5" r:id="rId5"/>
    <sheet name="1-(6),(7)市町村民所得" sheetId="6" r:id="rId6"/>
  </sheets>
  <definedNames>
    <definedName name="_xlfn.SUMIFS" hidden="1">#NAME?</definedName>
    <definedName name="_xlnm.Print_Area" localSheetId="0">'1-(1)人口'!$C$1:$I$47</definedName>
    <definedName name="_xlnm.Print_Area" localSheetId="1">'1-(2)市町村民就業者・就業者の流出'!$C$1:$R$47</definedName>
    <definedName name="_xlnm.Print_Area" localSheetId="2">'1-(3)市町村内総生産'!$C$1:$I$47</definedName>
    <definedName name="_xlnm.Print_Area" localSheetId="3">'1-(4)就業者1人当たり市町村内総生産'!$C$1:$I$47</definedName>
    <definedName name="_xlnm.Print_Area" localSheetId="4">'1-(5)１k㎡当たり市町村内総生産'!$C$1:$I$47</definedName>
    <definedName name="_xlnm.Print_Area" localSheetId="5">'1-(6),(7)市町村民所得'!$C$1:$O$47</definedName>
  </definedNames>
  <calcPr fullCalcOnLoad="1"/>
</workbook>
</file>

<file path=xl/sharedStrings.xml><?xml version="1.0" encoding="utf-8"?>
<sst xmlns="http://schemas.openxmlformats.org/spreadsheetml/2006/main" count="502" uniqueCount="77">
  <si>
    <t>富士吉田市</t>
  </si>
  <si>
    <t>市</t>
  </si>
  <si>
    <t>甲府市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</si>
  <si>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</si>
  <si>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</si>
  <si>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</si>
  <si>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</si>
  <si>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</si>
  <si>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</si>
  <si>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</si>
  <si>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</si>
  <si>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</si>
  <si>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</si>
  <si>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</si>
  <si>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</si>
  <si>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</si>
  <si>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</si>
  <si>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</si>
  <si>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</si>
  <si>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</si>
  <si>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</si>
  <si>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</si>
  <si>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</si>
  <si>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</si>
  <si>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</si>
  <si>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</si>
  <si>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</si>
  <si>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</si>
  <si>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</si>
  <si>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</si>
  <si>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</si>
  <si>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</si>
  <si>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市計</t>
  </si>
  <si>
    <t>町村計</t>
  </si>
  <si>
    <t>中北地域</t>
  </si>
  <si>
    <t>峡東地域</t>
  </si>
  <si>
    <t>峡南地域</t>
  </si>
  <si>
    <t>富士・東部地域</t>
  </si>
  <si>
    <t>市町村名</t>
  </si>
  <si>
    <t>実数</t>
  </si>
  <si>
    <t>構成比</t>
  </si>
  <si>
    <t>増加率</t>
  </si>
  <si>
    <t>人口</t>
  </si>
  <si>
    <t>（１）人口</t>
  </si>
  <si>
    <t>地域名</t>
  </si>
  <si>
    <t>（単位：人、％）</t>
  </si>
  <si>
    <t>（２）市町村民就業者・市町村内就業者・就業者の流出</t>
  </si>
  <si>
    <t>市町村民就業者</t>
  </si>
  <si>
    <t>市町村内就業者</t>
  </si>
  <si>
    <t>就業者の流出</t>
  </si>
  <si>
    <t>（単位：人）</t>
  </si>
  <si>
    <t>県計</t>
  </si>
  <si>
    <t>（２）市町村民就業者・市町村内就業者・就業者の流出（続き）</t>
  </si>
  <si>
    <t>（単位：％）</t>
  </si>
  <si>
    <t>１　市町村主要経済指標</t>
  </si>
  <si>
    <t>（３）市町村内総生産</t>
  </si>
  <si>
    <t>（単位：千円、％）</t>
  </si>
  <si>
    <t>市町村内総生産</t>
  </si>
  <si>
    <t>（４）就業者１人当たり市町村内総生産</t>
  </si>
  <si>
    <t>（５）１㎢当たり市町村内総生産</t>
  </si>
  <si>
    <t>就業者１人当たり市町村内総生産</t>
  </si>
  <si>
    <t>１㎢当たり市町村内総生産</t>
  </si>
  <si>
    <t>（６）市町村民所得（分配）</t>
  </si>
  <si>
    <t>（７）１人当たり市町村民所得</t>
  </si>
  <si>
    <t>市町村民所得</t>
  </si>
  <si>
    <t>１人当たり市町村民所得</t>
  </si>
  <si>
    <t>富士川町</t>
  </si>
  <si>
    <t>水準(県=100)</t>
  </si>
  <si>
    <t>水準(県=100)</t>
  </si>
  <si>
    <t>２７年度</t>
  </si>
  <si>
    <t>２７年度</t>
  </si>
  <si>
    <t>２年度</t>
  </si>
  <si>
    <t>対２７年度</t>
  </si>
  <si>
    <t>対２７年度</t>
  </si>
  <si>
    <t>２年度</t>
  </si>
  <si>
    <t>２７年度</t>
  </si>
  <si>
    <t>２年度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</si>
</sst>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.00;&quot;△ &quot;0.00"/>
    <numFmt numFmtId="182" formatCode="0;&quot;△ &quot;0"/>
    <numFmt numFmtId="183" formatCode="#,##0;&quot;△ &quot;#,##0"/>
    <numFmt numFmtId="184" formatCode="0.0;&quot;△ &quot;0.0"/>
    <numFmt numFmtId="185" formatCode="#,##0.000"/>
    <numFmt numFmtId="186" formatCode="#,##0.00;&quot;△ &quot;#,##0.00"/>
    <numFmt numFmtId="187" formatCode="#,##0_ "/>
    <numFmt numFmtId="188" formatCode="#,##0.0;&quot;△ &quot;#,##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_-* #,##0_-;\-* #,##0_-;_-* &quot;-&quot;_-;_-@_-"/>
    <numFmt numFmtId="203" formatCode="#,###,##0;&quot; -&quot;###,##0"/>
    <numFmt numFmtId="204" formatCode="\ ###,##0;&quot;-&quot;###,##0"/>
    <numFmt numFmtId="205" formatCode="#,##0.0_ "/>
    <numFmt numFmtId="206" formatCode="#,###,###,##0;&quot; -&quot;###,###,##0"/>
    <numFmt numFmtId="207" formatCode="\ ###,###,##0;&quot;-&quot;###,###,##0"/>
    <numFmt numFmtId="208" formatCode="###,##0;&quot;-&quot;##,##0"/>
    <numFmt numFmtId="209" formatCode="###,###,##0;&quot;-&quot;##,###,##0"/>
    <numFmt numFmtId="210" formatCode="##,###,##0;&quot;-&quot;#,###,##0"/>
    <numFmt numFmtId="211" formatCode="\ ###,###,###,###,##0;&quot;-&quot;###,###,###,###,##0"/>
    <numFmt numFmtId="212" formatCode="##,###,###,###,##0;&quot;-&quot;#,###,###,###,##0"/>
    <numFmt numFmtId="213" formatCode="\ ###,###,###,##0;&quot;-&quot;###,###,###,##0"/>
    <numFmt numFmtId="214" formatCode="##0.00;&quot;-&quot;#0.00"/>
    <numFmt numFmtId="215" formatCode="###,###,###,##0;&quot;-&quot;##,###,###,##0"/>
    <numFmt numFmtId="216" formatCode="\2\)\4\)\ #,###,###,##0.00;\2\)\4\)\ \-###,###,##0.00"/>
    <numFmt numFmtId="217" formatCode="\3\)\ #,###,###,##0.00;\3\)\ \-###,###,##0.00"/>
    <numFmt numFmtId="218" formatCode="#,###,###,##0.00;&quot; -&quot;###,###,##0.00"/>
    <numFmt numFmtId="219" formatCode="\2\)\4\)\ #,###,###,##0;\2\)\4\)\ \-###,###,##0"/>
    <numFmt numFmtId="220" formatCode="\3\)\ #,###,###,##0;\3\)\ \-###,###,##0"/>
    <numFmt numFmtId="221" formatCode="##,###,###,##0;&quot;-&quot;#,###,###,##0"/>
    <numFmt numFmtId="222" formatCode="##0.0;&quot;-&quot;#0.0"/>
    <numFmt numFmtId="223" formatCode="#0.0;&quot;-&quot;0.0"/>
    <numFmt numFmtId="224" formatCode="#,##0.0;[Red]\-#,##0.0"/>
    <numFmt numFmtId="225" formatCode="0.0_ ;[Red]\-0.0\ "/>
    <numFmt numFmtId="226" formatCode="#,##0.00_ "/>
    <numFmt numFmtId="227" formatCode="\2\)\4\)\ #,###,###,##0.0;\2\)\4\)\ \-###,###,##0.0"/>
    <numFmt numFmtId="228" formatCode="&quot;1)&quot;#,##0"/>
    <numFmt numFmtId="229" formatCode="&quot;注)&quot;\ \ #,##0"/>
    <numFmt numFmtId="230" formatCode="#,##0_);[Red]\(#,##0\)"/>
    <numFmt numFmtId="231" formatCode="#,##0.0_ ;[Red]\-#,##0.0\ "/>
    <numFmt numFmtId="232" formatCode="#,##0.0000000000000_ ;[Red]\-#,##0.0000000000000\ "/>
    <numFmt numFmtId="233" formatCode="0.000;&quot;△ &quot;0.000"/>
    <numFmt numFmtId="234" formatCode="0_);[Red]\(0\)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10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36"/>
      <name val="ＭＳ 明朝"/>
      <family val="1"/>
    </font>
    <font>
      <sz val="20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distributed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183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distributed"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shrinkToFit="1"/>
    </xf>
    <xf numFmtId="183" fontId="5" fillId="0" borderId="21" xfId="0" applyNumberFormat="1" applyFont="1" applyBorder="1" applyAlignment="1">
      <alignment/>
    </xf>
    <xf numFmtId="188" fontId="5" fillId="0" borderId="21" xfId="0" applyNumberFormat="1" applyFont="1" applyBorder="1" applyAlignment="1">
      <alignment/>
    </xf>
    <xf numFmtId="183" fontId="5" fillId="0" borderId="22" xfId="0" applyNumberFormat="1" applyFont="1" applyBorder="1" applyAlignment="1">
      <alignment/>
    </xf>
    <xf numFmtId="188" fontId="5" fillId="0" borderId="22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183" fontId="5" fillId="0" borderId="20" xfId="0" applyNumberFormat="1" applyFont="1" applyBorder="1" applyAlignment="1">
      <alignment/>
    </xf>
    <xf numFmtId="188" fontId="5" fillId="0" borderId="20" xfId="0" applyNumberFormat="1" applyFont="1" applyBorder="1" applyAlignment="1">
      <alignment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83" fontId="5" fillId="0" borderId="0" xfId="0" applyNumberFormat="1" applyFont="1" applyBorder="1" applyAlignment="1">
      <alignment shrinkToFit="1"/>
    </xf>
    <xf numFmtId="188" fontId="5" fillId="0" borderId="0" xfId="0" applyNumberFormat="1" applyFont="1" applyBorder="1" applyAlignment="1">
      <alignment shrinkToFit="1"/>
    </xf>
    <xf numFmtId="183" fontId="5" fillId="0" borderId="19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/>
    </xf>
    <xf numFmtId="188" fontId="5" fillId="0" borderId="21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88" fontId="5" fillId="0" borderId="20" xfId="0" applyNumberFormat="1" applyFont="1" applyFill="1" applyBorder="1" applyAlignment="1">
      <alignment/>
    </xf>
    <xf numFmtId="183" fontId="5" fillId="0" borderId="20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/>
    </xf>
    <xf numFmtId="183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83" fontId="5" fillId="0" borderId="15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22" xfId="0" applyFont="1" applyBorder="1" applyAlignment="1">
      <alignment horizontal="distributed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shrinkToFit="1"/>
    </xf>
    <xf numFmtId="0" fontId="5" fillId="0" borderId="20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183" fontId="5" fillId="0" borderId="21" xfId="0" applyNumberFormat="1" applyFont="1" applyBorder="1" applyAlignment="1">
      <alignment shrinkToFit="1"/>
    </xf>
    <xf numFmtId="188" fontId="5" fillId="0" borderId="21" xfId="0" applyNumberFormat="1" applyFont="1" applyBorder="1" applyAlignment="1">
      <alignment shrinkToFit="1"/>
    </xf>
    <xf numFmtId="183" fontId="5" fillId="0" borderId="22" xfId="0" applyNumberFormat="1" applyFont="1" applyBorder="1" applyAlignment="1">
      <alignment shrinkToFit="1"/>
    </xf>
    <xf numFmtId="188" fontId="5" fillId="0" borderId="22" xfId="0" applyNumberFormat="1" applyFont="1" applyBorder="1" applyAlignment="1">
      <alignment shrinkToFit="1"/>
    </xf>
    <xf numFmtId="183" fontId="5" fillId="0" borderId="10" xfId="0" applyNumberFormat="1" applyFont="1" applyBorder="1" applyAlignment="1">
      <alignment shrinkToFit="1"/>
    </xf>
    <xf numFmtId="188" fontId="5" fillId="0" borderId="10" xfId="0" applyNumberFormat="1" applyFont="1" applyBorder="1" applyAlignment="1">
      <alignment shrinkToFit="1"/>
    </xf>
    <xf numFmtId="183" fontId="5" fillId="0" borderId="20" xfId="0" applyNumberFormat="1" applyFont="1" applyBorder="1" applyAlignment="1">
      <alignment shrinkToFit="1"/>
    </xf>
    <xf numFmtId="188" fontId="5" fillId="0" borderId="20" xfId="0" applyNumberFormat="1" applyFont="1" applyBorder="1" applyAlignment="1">
      <alignment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188" fontId="5" fillId="0" borderId="0" xfId="0" applyNumberFormat="1" applyFont="1" applyAlignment="1">
      <alignment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0" xfId="0" applyFont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48"/>
  <sheetViews>
    <sheetView tabSelected="1" view="pageBreakPreview" zoomScale="75" zoomScaleSheetLayoutView="75" zoomScalePageLayoutView="0" workbookViewId="0" topLeftCell="C1">
      <selection activeCell="I1" sqref="I1"/>
    </sheetView>
  </sheetViews>
  <sheetFormatPr defaultColWidth="9" defaultRowHeight="15"/>
  <cols>
    <col min="1" max="1" width="3.5" style="1" hidden="1" customWidth="1"/>
    <col min="2" max="2" width="4.5" style="1" hidden="1" customWidth="1"/>
    <col min="3" max="3" width="9" style="1" customWidth="1"/>
    <col min="4" max="4" width="15.5" style="1" customWidth="1"/>
    <col min="5" max="5" width="13.59765625" style="43" customWidth="1"/>
    <col min="6" max="6" width="10.59765625" style="43" customWidth="1"/>
    <col min="7" max="7" width="13.59765625" style="43" customWidth="1"/>
    <col min="8" max="8" width="10.59765625" style="43" customWidth="1"/>
    <col min="9" max="9" width="11.59765625" style="43" customWidth="1"/>
    <col min="10" max="10" width="9" style="1" customWidth="1"/>
    <col min="11" max="11" width="15.5" style="1" customWidth="1"/>
    <col min="12" max="17" width="9.59765625" style="1" customWidth="1"/>
    <col min="18" max="18" width="9" style="1" customWidth="1"/>
    <col min="19" max="19" width="15.5" style="1" customWidth="1"/>
    <col min="20" max="25" width="10.09765625" style="1" customWidth="1"/>
    <col min="26" max="16384" width="9" style="1" customWidth="1"/>
  </cols>
  <sheetData>
    <row r="1" spans="3:4" ht="18.75">
      <c r="C1" s="71" t="s">
        <v>54</v>
      </c>
      <c r="D1" s="43"/>
    </row>
    <row r="2" spans="3:4" ht="12.75">
      <c r="C2" s="43"/>
      <c r="D2" s="43"/>
    </row>
    <row r="3" spans="3:5" ht="14.25">
      <c r="C3" s="43"/>
      <c r="D3" s="43"/>
      <c r="E3" s="72" t="s">
        <v>43</v>
      </c>
    </row>
    <row r="4" spans="3:9" ht="18.75">
      <c r="C4" s="43"/>
      <c r="D4" s="43"/>
      <c r="E4" s="54"/>
      <c r="I4" s="55" t="s">
        <v>45</v>
      </c>
    </row>
    <row r="5" spans="3:9" ht="15.75" customHeight="1">
      <c r="C5" s="5"/>
      <c r="D5" s="6"/>
      <c r="E5" s="100" t="s">
        <v>42</v>
      </c>
      <c r="F5" s="100"/>
      <c r="G5" s="100"/>
      <c r="H5" s="100"/>
      <c r="I5" s="100"/>
    </row>
    <row r="6" spans="3:9" ht="15.75" customHeight="1">
      <c r="C6" s="7"/>
      <c r="D6" s="8" t="s">
        <v>38</v>
      </c>
      <c r="E6" s="57" t="s">
        <v>69</v>
      </c>
      <c r="F6" s="58"/>
      <c r="G6" s="57" t="s">
        <v>74</v>
      </c>
      <c r="H6" s="58"/>
      <c r="I6" s="59" t="s">
        <v>72</v>
      </c>
    </row>
    <row r="7" spans="3:9" ht="15.75" customHeight="1">
      <c r="C7" s="9"/>
      <c r="D7" s="10"/>
      <c r="E7" s="56" t="s">
        <v>39</v>
      </c>
      <c r="F7" s="56" t="s">
        <v>40</v>
      </c>
      <c r="G7" s="56" t="s">
        <v>39</v>
      </c>
      <c r="H7" s="56" t="s">
        <v>40</v>
      </c>
      <c r="I7" s="60" t="s">
        <v>41</v>
      </c>
    </row>
    <row r="8" spans="1:9" ht="15.75" customHeight="1">
      <c r="A8" s="43">
        <v>1</v>
      </c>
      <c r="B8" s="43">
        <v>1</v>
      </c>
      <c r="C8" s="44" t="s">
        <v>1</v>
      </c>
      <c r="D8" s="44" t="s">
        <v>2</v>
      </c>
      <c r="E8" s="73">
        <v>193125</v>
      </c>
      <c r="F8" s="53">
        <f>E8/$E$35*100</f>
        <v>23.130681614027523</v>
      </c>
      <c r="G8" s="63">
        <v>189591</v>
      </c>
      <c r="H8" s="52">
        <f>G8/$G$35*100</f>
        <v>23.407047633627744</v>
      </c>
      <c r="I8" s="52">
        <f>(G8/E8-1)*100</f>
        <v>-1.8299029126213617</v>
      </c>
    </row>
    <row r="9" spans="1:9" ht="15.75" customHeight="1">
      <c r="A9" s="43">
        <v>4</v>
      </c>
      <c r="B9" s="43">
        <v>2</v>
      </c>
      <c r="C9" s="45"/>
      <c r="D9" s="45" t="s">
        <v>0</v>
      </c>
      <c r="E9" s="50">
        <v>49003</v>
      </c>
      <c r="F9" s="53">
        <f aca="true" t="shared" si="0" ref="F9:F34">E9/$E$35*100</f>
        <v>5.869114776089013</v>
      </c>
      <c r="G9" s="63">
        <v>46530</v>
      </c>
      <c r="H9" s="52">
        <f aca="true" t="shared" si="1" ref="H9:H34">G9/$G$35*100</f>
        <v>5.7446288399380725</v>
      </c>
      <c r="I9" s="52">
        <f aca="true" t="shared" si="2" ref="I9:I38">(G9/E9-1)*100</f>
        <v>-5.046629798175617</v>
      </c>
    </row>
    <row r="10" spans="1:9" ht="15.75" customHeight="1">
      <c r="A10" s="43">
        <v>4</v>
      </c>
      <c r="B10" s="43">
        <v>3</v>
      </c>
      <c r="C10" s="45"/>
      <c r="D10" s="45" t="s">
        <v>3</v>
      </c>
      <c r="E10" s="50">
        <v>32002</v>
      </c>
      <c r="F10" s="53">
        <f t="shared" si="0"/>
        <v>3.832896170936486</v>
      </c>
      <c r="G10" s="63">
        <v>31016</v>
      </c>
      <c r="H10" s="52">
        <f t="shared" si="1"/>
        <v>3.82925871694647</v>
      </c>
      <c r="I10" s="52">
        <f t="shared" si="2"/>
        <v>-3.0810574339103836</v>
      </c>
    </row>
    <row r="11" spans="1:9" ht="15.75" customHeight="1">
      <c r="A11" s="43">
        <v>2</v>
      </c>
      <c r="B11" s="43">
        <v>4</v>
      </c>
      <c r="C11" s="45"/>
      <c r="D11" s="45" t="s">
        <v>4</v>
      </c>
      <c r="E11" s="50">
        <v>35141</v>
      </c>
      <c r="F11" s="53">
        <f t="shared" si="0"/>
        <v>4.208855832225456</v>
      </c>
      <c r="G11" s="63">
        <v>33435</v>
      </c>
      <c r="H11" s="52">
        <f t="shared" si="1"/>
        <v>4.127910278601536</v>
      </c>
      <c r="I11" s="52">
        <f t="shared" si="2"/>
        <v>-4.85472809538715</v>
      </c>
    </row>
    <row r="12" spans="1:9" ht="15.75" customHeight="1">
      <c r="A12" s="43">
        <v>4</v>
      </c>
      <c r="B12" s="43">
        <v>5</v>
      </c>
      <c r="C12" s="45"/>
      <c r="D12" s="45" t="s">
        <v>5</v>
      </c>
      <c r="E12" s="50">
        <v>25419</v>
      </c>
      <c r="F12" s="53">
        <f t="shared" si="0"/>
        <v>3.044446839854838</v>
      </c>
      <c r="G12" s="63">
        <v>22512</v>
      </c>
      <c r="H12" s="52">
        <f t="shared" si="1"/>
        <v>2.7793484729139455</v>
      </c>
      <c r="I12" s="52">
        <f t="shared" si="2"/>
        <v>-11.436327156851178</v>
      </c>
    </row>
    <row r="13" spans="1:9" ht="15.75" customHeight="1">
      <c r="A13" s="43">
        <v>1</v>
      </c>
      <c r="B13" s="43">
        <v>6</v>
      </c>
      <c r="C13" s="45"/>
      <c r="D13" s="45" t="s">
        <v>6</v>
      </c>
      <c r="E13" s="50">
        <v>30680</v>
      </c>
      <c r="F13" s="53">
        <f t="shared" si="0"/>
        <v>3.6745595439138614</v>
      </c>
      <c r="G13" s="63">
        <v>29067</v>
      </c>
      <c r="H13" s="52">
        <f t="shared" si="1"/>
        <v>3.5886337092301726</v>
      </c>
      <c r="I13" s="52">
        <f t="shared" si="2"/>
        <v>-5.257496740547585</v>
      </c>
    </row>
    <row r="14" spans="1:9" ht="15.75" customHeight="1">
      <c r="A14" s="43">
        <v>1</v>
      </c>
      <c r="B14" s="43">
        <v>7</v>
      </c>
      <c r="C14" s="45"/>
      <c r="D14" s="45" t="s">
        <v>7</v>
      </c>
      <c r="E14" s="50">
        <v>70828</v>
      </c>
      <c r="F14" s="53">
        <f t="shared" si="0"/>
        <v>8.48310636819853</v>
      </c>
      <c r="G14" s="63">
        <v>69459</v>
      </c>
      <c r="H14" s="52">
        <f t="shared" si="1"/>
        <v>8.575460446878541</v>
      </c>
      <c r="I14" s="52">
        <f t="shared" si="2"/>
        <v>-1.9328514146947584</v>
      </c>
    </row>
    <row r="15" spans="1:9" ht="15.75" customHeight="1">
      <c r="A15" s="43">
        <v>1</v>
      </c>
      <c r="B15" s="43">
        <v>8</v>
      </c>
      <c r="C15" s="45"/>
      <c r="D15" s="45" t="s">
        <v>8</v>
      </c>
      <c r="E15" s="50">
        <v>45111</v>
      </c>
      <c r="F15" s="53">
        <f t="shared" si="0"/>
        <v>5.402967913477776</v>
      </c>
      <c r="G15" s="63">
        <v>44053</v>
      </c>
      <c r="H15" s="52">
        <f t="shared" si="1"/>
        <v>5.438816554605457</v>
      </c>
      <c r="I15" s="52">
        <f t="shared" si="2"/>
        <v>-2.3453259737093</v>
      </c>
    </row>
    <row r="16" spans="1:9" ht="15.75" customHeight="1">
      <c r="A16" s="43">
        <v>1</v>
      </c>
      <c r="B16" s="43">
        <v>9</v>
      </c>
      <c r="C16" s="45"/>
      <c r="D16" s="45" t="s">
        <v>9</v>
      </c>
      <c r="E16" s="50">
        <v>74386</v>
      </c>
      <c r="F16" s="53">
        <f t="shared" si="0"/>
        <v>8.909249877235217</v>
      </c>
      <c r="G16" s="63">
        <v>75313</v>
      </c>
      <c r="H16" s="52">
        <f t="shared" si="1"/>
        <v>9.298199695298862</v>
      </c>
      <c r="I16" s="52">
        <f t="shared" si="2"/>
        <v>1.2462022423574304</v>
      </c>
    </row>
    <row r="17" spans="1:9" ht="15.75" customHeight="1">
      <c r="A17" s="43">
        <v>2</v>
      </c>
      <c r="B17" s="43">
        <v>10</v>
      </c>
      <c r="C17" s="45"/>
      <c r="D17" s="45" t="s">
        <v>10</v>
      </c>
      <c r="E17" s="50">
        <v>69559</v>
      </c>
      <c r="F17" s="53">
        <f t="shared" si="0"/>
        <v>8.331117578719175</v>
      </c>
      <c r="G17" s="63">
        <v>66947</v>
      </c>
      <c r="H17" s="52">
        <f t="shared" si="1"/>
        <v>8.265327035188784</v>
      </c>
      <c r="I17" s="52">
        <f t="shared" si="2"/>
        <v>-3.755085610776465</v>
      </c>
    </row>
    <row r="18" spans="1:9" ht="15.75" customHeight="1">
      <c r="A18" s="43">
        <v>4</v>
      </c>
      <c r="B18" s="43">
        <v>11</v>
      </c>
      <c r="C18" s="45"/>
      <c r="D18" s="45" t="s">
        <v>11</v>
      </c>
      <c r="E18" s="50">
        <v>24805</v>
      </c>
      <c r="F18" s="53">
        <f t="shared" si="0"/>
        <v>2.9709077407686872</v>
      </c>
      <c r="G18" s="63">
        <v>22669</v>
      </c>
      <c r="H18" s="52">
        <f t="shared" si="1"/>
        <v>2.798731811144555</v>
      </c>
      <c r="I18" s="52">
        <f t="shared" si="2"/>
        <v>-8.611167103406569</v>
      </c>
    </row>
    <row r="19" spans="1:9" ht="15.75" customHeight="1">
      <c r="A19" s="43">
        <v>2</v>
      </c>
      <c r="B19" s="43">
        <v>12</v>
      </c>
      <c r="C19" s="45"/>
      <c r="D19" s="45" t="s">
        <v>12</v>
      </c>
      <c r="E19" s="50">
        <v>31671</v>
      </c>
      <c r="F19" s="53">
        <f t="shared" si="0"/>
        <v>3.7932521289209875</v>
      </c>
      <c r="G19" s="63">
        <v>29237</v>
      </c>
      <c r="H19" s="52">
        <f t="shared" si="1"/>
        <v>3.609622037250578</v>
      </c>
      <c r="I19" s="52">
        <f t="shared" si="2"/>
        <v>-7.685264121751755</v>
      </c>
    </row>
    <row r="20" spans="1:9" ht="15.75" customHeight="1">
      <c r="A20" s="43">
        <v>1</v>
      </c>
      <c r="B20" s="43">
        <v>13</v>
      </c>
      <c r="C20" s="46"/>
      <c r="D20" s="46" t="s">
        <v>13</v>
      </c>
      <c r="E20" s="50">
        <v>31124</v>
      </c>
      <c r="F20" s="53">
        <f t="shared" si="0"/>
        <v>3.7277376546536836</v>
      </c>
      <c r="G20" s="63">
        <v>31216</v>
      </c>
      <c r="H20" s="52">
        <f t="shared" si="1"/>
        <v>3.853950867558712</v>
      </c>
      <c r="I20" s="52">
        <f t="shared" si="2"/>
        <v>0.2955918262434132</v>
      </c>
    </row>
    <row r="21" spans="1:9" ht="15.75" customHeight="1">
      <c r="A21" s="43">
        <v>3</v>
      </c>
      <c r="B21" s="43">
        <v>14</v>
      </c>
      <c r="C21" s="47" t="s">
        <v>14</v>
      </c>
      <c r="D21" s="47" t="s">
        <v>15</v>
      </c>
      <c r="E21" s="50">
        <v>15673</v>
      </c>
      <c r="F21" s="53">
        <f t="shared" si="0"/>
        <v>1.8771633550117974</v>
      </c>
      <c r="G21" s="63">
        <v>14700</v>
      </c>
      <c r="H21" s="52">
        <f t="shared" si="1"/>
        <v>1.8148730699997777</v>
      </c>
      <c r="I21" s="52">
        <f t="shared" si="2"/>
        <v>-6.208128628852161</v>
      </c>
    </row>
    <row r="22" spans="1:9" ht="15.75" customHeight="1">
      <c r="A22" s="43">
        <v>3</v>
      </c>
      <c r="B22" s="43">
        <v>15</v>
      </c>
      <c r="C22" s="44" t="s">
        <v>16</v>
      </c>
      <c r="D22" s="45" t="s">
        <v>17</v>
      </c>
      <c r="E22" s="50">
        <v>1068</v>
      </c>
      <c r="F22" s="53">
        <f t="shared" si="0"/>
        <v>0.1279149150228163</v>
      </c>
      <c r="G22" s="63">
        <v>1098</v>
      </c>
      <c r="H22" s="52">
        <f t="shared" si="1"/>
        <v>0.1355599068612079</v>
      </c>
      <c r="I22" s="52">
        <f t="shared" si="2"/>
        <v>2.8089887640449396</v>
      </c>
    </row>
    <row r="23" spans="1:9" ht="15.75" customHeight="1">
      <c r="A23" s="43">
        <v>3</v>
      </c>
      <c r="B23" s="43">
        <v>16</v>
      </c>
      <c r="C23" s="45"/>
      <c r="D23" s="45" t="s">
        <v>18</v>
      </c>
      <c r="E23" s="50">
        <v>12669</v>
      </c>
      <c r="F23" s="53">
        <f t="shared" si="0"/>
        <v>1.5173727138802056</v>
      </c>
      <c r="G23" s="63">
        <v>10663</v>
      </c>
      <c r="H23" s="52">
        <f t="shared" si="1"/>
        <v>1.3164620098916755</v>
      </c>
      <c r="I23" s="52">
        <f t="shared" si="2"/>
        <v>-15.833925329544563</v>
      </c>
    </row>
    <row r="24" spans="1:9" ht="15.75" customHeight="1">
      <c r="A24" s="43">
        <v>3</v>
      </c>
      <c r="B24" s="43">
        <v>17</v>
      </c>
      <c r="C24" s="45"/>
      <c r="D24" s="45" t="s">
        <v>19</v>
      </c>
      <c r="E24" s="50">
        <v>8067</v>
      </c>
      <c r="F24" s="53">
        <f t="shared" si="0"/>
        <v>0.9661887822931264</v>
      </c>
      <c r="G24" s="63">
        <v>7156</v>
      </c>
      <c r="H24" s="52">
        <f t="shared" si="1"/>
        <v>0.8834851489060143</v>
      </c>
      <c r="I24" s="52">
        <f t="shared" si="2"/>
        <v>-11.292921780091735</v>
      </c>
    </row>
    <row r="25" spans="1:9" ht="15.75" customHeight="1">
      <c r="A25" s="43">
        <v>3</v>
      </c>
      <c r="B25" s="43">
        <v>18</v>
      </c>
      <c r="C25" s="45"/>
      <c r="D25" s="46" t="s">
        <v>66</v>
      </c>
      <c r="E25" s="50">
        <v>15294</v>
      </c>
      <c r="F25" s="53">
        <f t="shared" si="0"/>
        <v>1.8317703280514532</v>
      </c>
      <c r="G25" s="63">
        <v>14219</v>
      </c>
      <c r="H25" s="52">
        <f t="shared" si="1"/>
        <v>1.7554884477773363</v>
      </c>
      <c r="I25" s="52">
        <f t="shared" si="2"/>
        <v>-7.028900222309398</v>
      </c>
    </row>
    <row r="26" spans="1:9" ht="15.75" customHeight="1">
      <c r="A26" s="43">
        <v>1</v>
      </c>
      <c r="B26" s="43">
        <v>19</v>
      </c>
      <c r="C26" s="47" t="s">
        <v>20</v>
      </c>
      <c r="D26" s="47" t="s">
        <v>21</v>
      </c>
      <c r="E26" s="50">
        <v>19505</v>
      </c>
      <c r="F26" s="53">
        <f t="shared" si="0"/>
        <v>2.336123986441977</v>
      </c>
      <c r="G26" s="63">
        <v>20909</v>
      </c>
      <c r="H26" s="52">
        <f t="shared" si="1"/>
        <v>2.5814408857568267</v>
      </c>
      <c r="I26" s="52">
        <f t="shared" si="2"/>
        <v>7.19815431940527</v>
      </c>
    </row>
    <row r="27" spans="1:9" ht="15.75" customHeight="1">
      <c r="A27" s="43">
        <v>4</v>
      </c>
      <c r="B27" s="43">
        <v>20</v>
      </c>
      <c r="C27" s="44" t="s">
        <v>22</v>
      </c>
      <c r="D27" s="44" t="s">
        <v>23</v>
      </c>
      <c r="E27" s="50">
        <v>1743</v>
      </c>
      <c r="F27" s="53">
        <f t="shared" si="0"/>
        <v>0.2087600158097086</v>
      </c>
      <c r="G27" s="63">
        <v>1607</v>
      </c>
      <c r="H27" s="52">
        <f t="shared" si="1"/>
        <v>0.19840143016936346</v>
      </c>
      <c r="I27" s="52">
        <f t="shared" si="2"/>
        <v>-7.802639127940337</v>
      </c>
    </row>
    <row r="28" spans="1:9" ht="15.75" customHeight="1">
      <c r="A28" s="43">
        <v>4</v>
      </c>
      <c r="B28" s="43">
        <v>21</v>
      </c>
      <c r="C28" s="45"/>
      <c r="D28" s="45" t="s">
        <v>24</v>
      </c>
      <c r="E28" s="50">
        <v>4342</v>
      </c>
      <c r="F28" s="53">
        <f t="shared" si="0"/>
        <v>0.5200435964691651</v>
      </c>
      <c r="G28" s="63">
        <v>4041</v>
      </c>
      <c r="H28" s="52">
        <f t="shared" si="1"/>
        <v>0.4989049031203471</v>
      </c>
      <c r="I28" s="52">
        <f t="shared" si="2"/>
        <v>-6.932289267618607</v>
      </c>
    </row>
    <row r="29" spans="1:9" ht="15.75" customHeight="1">
      <c r="A29" s="43">
        <v>4</v>
      </c>
      <c r="B29" s="43">
        <v>22</v>
      </c>
      <c r="C29" s="45"/>
      <c r="D29" s="45" t="s">
        <v>25</v>
      </c>
      <c r="E29" s="50">
        <v>8968</v>
      </c>
      <c r="F29" s="53">
        <f t="shared" si="0"/>
        <v>1.074102020528667</v>
      </c>
      <c r="G29" s="63">
        <v>9237</v>
      </c>
      <c r="H29" s="52">
        <f t="shared" si="1"/>
        <v>1.140406976026391</v>
      </c>
      <c r="I29" s="52">
        <f t="shared" si="2"/>
        <v>2.9995539696699325</v>
      </c>
    </row>
    <row r="30" spans="1:9" ht="15.75" customHeight="1">
      <c r="A30" s="43">
        <v>4</v>
      </c>
      <c r="B30" s="43">
        <v>23</v>
      </c>
      <c r="C30" s="45"/>
      <c r="D30" s="45" t="s">
        <v>26</v>
      </c>
      <c r="E30" s="50">
        <v>5208</v>
      </c>
      <c r="F30" s="53">
        <f t="shared" si="0"/>
        <v>0.6237648665157558</v>
      </c>
      <c r="G30" s="63">
        <v>5179</v>
      </c>
      <c r="H30" s="52">
        <f t="shared" si="1"/>
        <v>0.6394032401040034</v>
      </c>
      <c r="I30" s="52">
        <f t="shared" si="2"/>
        <v>-0.5568356374808014</v>
      </c>
    </row>
    <row r="31" spans="1:9" ht="15.75" customHeight="1">
      <c r="A31" s="43">
        <v>4</v>
      </c>
      <c r="B31" s="43">
        <v>24</v>
      </c>
      <c r="C31" s="45"/>
      <c r="D31" s="45" t="s">
        <v>27</v>
      </c>
      <c r="E31" s="50">
        <v>2921</v>
      </c>
      <c r="F31" s="53">
        <f t="shared" si="0"/>
        <v>0.34984968799779625</v>
      </c>
      <c r="G31" s="63">
        <v>2824</v>
      </c>
      <c r="H31" s="52">
        <f t="shared" si="1"/>
        <v>0.3486531666448553</v>
      </c>
      <c r="I31" s="52">
        <f t="shared" si="2"/>
        <v>-3.3207805546045854</v>
      </c>
    </row>
    <row r="32" spans="1:9" ht="15.75" customHeight="1">
      <c r="A32" s="43">
        <v>4</v>
      </c>
      <c r="B32" s="43">
        <v>25</v>
      </c>
      <c r="C32" s="46"/>
      <c r="D32" s="46" t="s">
        <v>28</v>
      </c>
      <c r="E32" s="50">
        <v>25329</v>
      </c>
      <c r="F32" s="53">
        <f t="shared" si="0"/>
        <v>3.033667493083253</v>
      </c>
      <c r="G32" s="63">
        <v>26082</v>
      </c>
      <c r="H32" s="52">
        <f t="shared" si="1"/>
        <v>3.2201033613424626</v>
      </c>
      <c r="I32" s="52">
        <f t="shared" si="2"/>
        <v>2.9728769394764987</v>
      </c>
    </row>
    <row r="33" spans="1:9" ht="15.75" customHeight="1">
      <c r="A33" s="43">
        <v>4</v>
      </c>
      <c r="B33" s="43">
        <v>26</v>
      </c>
      <c r="C33" s="44" t="s">
        <v>29</v>
      </c>
      <c r="D33" s="44" t="s">
        <v>30</v>
      </c>
      <c r="E33" s="50">
        <v>726</v>
      </c>
      <c r="F33" s="53">
        <f t="shared" si="0"/>
        <v>0.08695339729079085</v>
      </c>
      <c r="G33" s="63">
        <v>684</v>
      </c>
      <c r="H33" s="52">
        <f t="shared" si="1"/>
        <v>0.08444715509386722</v>
      </c>
      <c r="I33" s="52">
        <f t="shared" si="2"/>
        <v>-5.785123966942152</v>
      </c>
    </row>
    <row r="34" spans="1:9" ht="15.75" customHeight="1">
      <c r="A34" s="43">
        <v>4</v>
      </c>
      <c r="B34" s="43">
        <v>27</v>
      </c>
      <c r="C34" s="46"/>
      <c r="D34" s="46" t="s">
        <v>31</v>
      </c>
      <c r="E34" s="63">
        <v>563</v>
      </c>
      <c r="F34" s="53">
        <f t="shared" si="0"/>
        <v>0.0674308025822524</v>
      </c>
      <c r="G34" s="63">
        <v>530</v>
      </c>
      <c r="H34" s="52">
        <f t="shared" si="1"/>
        <v>0.06543419912244096</v>
      </c>
      <c r="I34" s="52">
        <f t="shared" si="2"/>
        <v>-5.861456483126116</v>
      </c>
    </row>
    <row r="35" spans="3:9" ht="15.75" customHeight="1">
      <c r="C35" s="19"/>
      <c r="D35" s="2" t="s">
        <v>51</v>
      </c>
      <c r="E35" s="51">
        <f>SUM(E8:E34)</f>
        <v>834930</v>
      </c>
      <c r="F35" s="61">
        <f>SUM(F8:F34)</f>
        <v>99.99999999999996</v>
      </c>
      <c r="G35" s="62">
        <f>SUM(G8:G34)</f>
        <v>809974</v>
      </c>
      <c r="H35" s="53">
        <f>SUM(H8:H34)</f>
        <v>100.00000000000001</v>
      </c>
      <c r="I35" s="53">
        <f t="shared" si="2"/>
        <v>-2.98899308924101</v>
      </c>
    </row>
    <row r="36" spans="3:9" ht="15.75" customHeight="1">
      <c r="C36" s="3"/>
      <c r="D36" s="3"/>
      <c r="E36" s="64"/>
      <c r="F36" s="65"/>
      <c r="G36" s="64"/>
      <c r="H36" s="65"/>
      <c r="I36" s="66"/>
    </row>
    <row r="37" spans="3:9" ht="15.75" customHeight="1">
      <c r="C37" s="3"/>
      <c r="D37" s="4" t="s">
        <v>32</v>
      </c>
      <c r="E37" s="51">
        <f>SUM(E8:E20)</f>
        <v>712854</v>
      </c>
      <c r="F37" s="53">
        <f>E37/$E$35*100</f>
        <v>85.37889403902123</v>
      </c>
      <c r="G37" s="51">
        <f>SUM(G8:G20)</f>
        <v>691045</v>
      </c>
      <c r="H37" s="53">
        <f>G37/$G$35*100</f>
        <v>85.31693609918342</v>
      </c>
      <c r="I37" s="53">
        <f t="shared" si="2"/>
        <v>-3.059392245817516</v>
      </c>
    </row>
    <row r="38" spans="3:9" ht="15.75" customHeight="1">
      <c r="C38" s="3"/>
      <c r="D38" s="4" t="s">
        <v>33</v>
      </c>
      <c r="E38" s="51">
        <f>SUM(E21:E34)</f>
        <v>122076</v>
      </c>
      <c r="F38" s="53">
        <f>E38/$E$35*100</f>
        <v>14.621105960978763</v>
      </c>
      <c r="G38" s="51">
        <f>SUM(G21:G34)</f>
        <v>118929</v>
      </c>
      <c r="H38" s="53">
        <f>G38/$G$35*100</f>
        <v>14.68306390081657</v>
      </c>
      <c r="I38" s="53">
        <f t="shared" si="2"/>
        <v>-2.577902290376488</v>
      </c>
    </row>
    <row r="39" spans="3:4" ht="15.75" customHeight="1">
      <c r="C39" s="3"/>
      <c r="D39" s="3"/>
    </row>
    <row r="40" spans="3:9" ht="15.75" customHeight="1">
      <c r="C40" s="25"/>
      <c r="D40" s="6"/>
      <c r="E40" s="101" t="s">
        <v>42</v>
      </c>
      <c r="F40" s="102"/>
      <c r="G40" s="102"/>
      <c r="H40" s="102"/>
      <c r="I40" s="103"/>
    </row>
    <row r="41" spans="3:9" ht="15.75" customHeight="1">
      <c r="C41" s="25"/>
      <c r="D41" s="8" t="s">
        <v>44</v>
      </c>
      <c r="E41" s="67" t="str">
        <f>E6</f>
        <v>２７年度</v>
      </c>
      <c r="F41" s="68"/>
      <c r="G41" s="67" t="str">
        <f>G6</f>
        <v>２年度</v>
      </c>
      <c r="H41" s="69"/>
      <c r="I41" s="70" t="str">
        <f>I6</f>
        <v>対２７年度</v>
      </c>
    </row>
    <row r="42" spans="3:9" ht="15.75" customHeight="1">
      <c r="C42" s="25"/>
      <c r="D42" s="10"/>
      <c r="E42" s="56" t="s">
        <v>39</v>
      </c>
      <c r="F42" s="56" t="s">
        <v>40</v>
      </c>
      <c r="G42" s="56" t="s">
        <v>39</v>
      </c>
      <c r="H42" s="56" t="s">
        <v>40</v>
      </c>
      <c r="I42" s="60" t="s">
        <v>41</v>
      </c>
    </row>
    <row r="43" spans="1:9" ht="15.75" customHeight="1">
      <c r="A43" s="18">
        <v>1</v>
      </c>
      <c r="C43" s="25"/>
      <c r="D43" s="24" t="s">
        <v>34</v>
      </c>
      <c r="E43" s="51">
        <f>E8+E13+E14+E15+E16+E20+E26</f>
        <v>464759</v>
      </c>
      <c r="F43" s="53">
        <f>E43/$E$35*100</f>
        <v>55.664426957948564</v>
      </c>
      <c r="G43" s="51">
        <f>G8+G13+G14+G15+G16+G20+G26</f>
        <v>459608</v>
      </c>
      <c r="H43" s="53">
        <f>G43/$G$35*100</f>
        <v>56.743549792956316</v>
      </c>
      <c r="I43" s="53">
        <f>(G43/E43-1)*100</f>
        <v>-1.1083163532067175</v>
      </c>
    </row>
    <row r="44" spans="1:9" ht="15.75" customHeight="1">
      <c r="A44" s="18">
        <v>2</v>
      </c>
      <c r="C44" s="25"/>
      <c r="D44" s="24" t="s">
        <v>35</v>
      </c>
      <c r="E44" s="51">
        <f>E11+E17+E19</f>
        <v>136371</v>
      </c>
      <c r="F44" s="53">
        <f>E44/$E$35*100</f>
        <v>16.333225539865616</v>
      </c>
      <c r="G44" s="51">
        <f>G11+G17+G19</f>
        <v>129619</v>
      </c>
      <c r="H44" s="53">
        <f>G44/$G$35*100</f>
        <v>16.0028593510409</v>
      </c>
      <c r="I44" s="53">
        <f>(G44/E44-1)*100</f>
        <v>-4.951199301904364</v>
      </c>
    </row>
    <row r="45" spans="1:9" ht="15.75" customHeight="1">
      <c r="A45" s="18">
        <v>3</v>
      </c>
      <c r="C45" s="25"/>
      <c r="D45" s="24" t="s">
        <v>36</v>
      </c>
      <c r="E45" s="51">
        <f>E21+E22+E23+E24+E25</f>
        <v>52771</v>
      </c>
      <c r="F45" s="53">
        <f>E45/$E$35*100</f>
        <v>6.320410094259399</v>
      </c>
      <c r="G45" s="51">
        <f>G21+G22+G23+G24+G25</f>
        <v>47836</v>
      </c>
      <c r="H45" s="53">
        <f>G45/$G$35*100</f>
        <v>5.905868583436011</v>
      </c>
      <c r="I45" s="53">
        <f>(G45/E45-1)*100</f>
        <v>-9.351727274449983</v>
      </c>
    </row>
    <row r="46" spans="1:9" ht="15.75" customHeight="1">
      <c r="A46" s="18">
        <v>4</v>
      </c>
      <c r="C46" s="25"/>
      <c r="D46" s="24" t="s">
        <v>37</v>
      </c>
      <c r="E46" s="51">
        <f>E9+E10+E12+E18+E27+E28+E29+E30+E31+E32+E33+E34</f>
        <v>181029</v>
      </c>
      <c r="F46" s="53">
        <f>E46/$E$35*100</f>
        <v>21.681937407926412</v>
      </c>
      <c r="G46" s="51">
        <f>G9+G10+G12+G18+G27+G28+G29+G30+G31+G32+G33+G34</f>
        <v>172911</v>
      </c>
      <c r="H46" s="53">
        <f>G46/$G$35*100</f>
        <v>21.347722272566774</v>
      </c>
      <c r="I46" s="53">
        <f>(G46/E46-1)*100</f>
        <v>-4.484364383607042</v>
      </c>
    </row>
    <row r="47" spans="1:9" ht="15.75" customHeight="1">
      <c r="A47" s="19"/>
      <c r="C47" s="25"/>
      <c r="D47" s="2" t="s">
        <v>51</v>
      </c>
      <c r="E47" s="51">
        <f>SUM(E43:E46)</f>
        <v>834930</v>
      </c>
      <c r="F47" s="51">
        <f>SUM(F43:F46)</f>
        <v>100</v>
      </c>
      <c r="G47" s="51">
        <f>SUM(G43:G46)</f>
        <v>809974</v>
      </c>
      <c r="H47" s="51">
        <f>SUM(H43:H46)</f>
        <v>100</v>
      </c>
      <c r="I47" s="53">
        <f>(G47/E47-1)*100</f>
        <v>-2.98899308924101</v>
      </c>
    </row>
    <row r="48" spans="1:25" ht="15.75" customHeight="1">
      <c r="A48" s="19"/>
      <c r="C48" s="26"/>
      <c r="D48" s="19"/>
      <c r="E48" s="74"/>
      <c r="F48" s="75"/>
      <c r="G48" s="74"/>
      <c r="H48" s="75"/>
      <c r="I48" s="75"/>
      <c r="J48" s="26"/>
      <c r="K48" s="19"/>
      <c r="L48" s="48"/>
      <c r="M48" s="48"/>
      <c r="N48" s="48"/>
      <c r="O48" s="48"/>
      <c r="P48" s="48"/>
      <c r="Q48" s="48"/>
      <c r="R48" s="33"/>
      <c r="S48" s="32"/>
      <c r="T48" s="49"/>
      <c r="U48" s="49"/>
      <c r="V48" s="49"/>
      <c r="W48" s="49"/>
      <c r="X48" s="49"/>
      <c r="Y48" s="49"/>
    </row>
  </sheetData>
  <sheetProtection/>
  <mergeCells count="2">
    <mergeCell ref="E5:I5"/>
    <mergeCell ref="E40:I40"/>
  </mergeCells>
  <printOptions horizontalCentered="1"/>
  <pageMargins left="0.5905511811023623" right="0.5905511811023623" top="0.7874015748031497" bottom="0.7874015748031497" header="0.5118110236220472" footer="0.5118110236220472"/>
  <pageSetup firstPageNumber="26" useFirstPageNumber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8"/>
  <sheetViews>
    <sheetView view="pageBreakPreview" zoomScale="75" zoomScaleSheetLayoutView="75" zoomScalePageLayoutView="0" workbookViewId="0" topLeftCell="C1">
      <selection activeCell="C1" sqref="C1"/>
    </sheetView>
  </sheetViews>
  <sheetFormatPr defaultColWidth="9" defaultRowHeight="15"/>
  <cols>
    <col min="1" max="1" width="3.5" style="1" hidden="1" customWidth="1"/>
    <col min="2" max="2" width="4.5" style="1" hidden="1" customWidth="1"/>
    <col min="3" max="3" width="9" style="1" customWidth="1"/>
    <col min="4" max="4" width="15.5" style="1" customWidth="1"/>
    <col min="5" max="10" width="9.59765625" style="1" customWidth="1"/>
    <col min="11" max="11" width="9" style="1" customWidth="1"/>
    <col min="12" max="12" width="15.5" style="1" customWidth="1"/>
    <col min="13" max="18" width="10.09765625" style="1" customWidth="1"/>
    <col min="19" max="16384" width="9" style="1" customWidth="1"/>
  </cols>
  <sheetData>
    <row r="1" spans="3:11" ht="23.25">
      <c r="C1" s="76"/>
      <c r="K1" s="76"/>
    </row>
    <row r="3" spans="4:16" ht="14.25">
      <c r="D3" s="30" t="s">
        <v>46</v>
      </c>
      <c r="E3" s="30"/>
      <c r="G3" s="77"/>
      <c r="I3" s="77"/>
      <c r="L3" s="30" t="s">
        <v>52</v>
      </c>
      <c r="M3" s="30"/>
      <c r="P3" s="77"/>
    </row>
    <row r="4" spans="5:18" ht="18.75">
      <c r="E4" s="17"/>
      <c r="G4" s="17"/>
      <c r="I4" s="17"/>
      <c r="J4" s="20" t="s">
        <v>50</v>
      </c>
      <c r="M4" s="17"/>
      <c r="P4" s="17"/>
      <c r="R4" s="20" t="s">
        <v>53</v>
      </c>
    </row>
    <row r="5" spans="3:18" ht="15.75" customHeight="1">
      <c r="C5" s="5"/>
      <c r="D5" s="6"/>
      <c r="E5" s="104" t="s">
        <v>47</v>
      </c>
      <c r="F5" s="104"/>
      <c r="G5" s="104" t="s">
        <v>48</v>
      </c>
      <c r="H5" s="104"/>
      <c r="I5" s="104" t="s">
        <v>49</v>
      </c>
      <c r="J5" s="104"/>
      <c r="K5" s="78"/>
      <c r="L5" s="79"/>
      <c r="M5" s="105" t="s">
        <v>47</v>
      </c>
      <c r="N5" s="106"/>
      <c r="O5" s="107"/>
      <c r="P5" s="105" t="s">
        <v>48</v>
      </c>
      <c r="Q5" s="106"/>
      <c r="R5" s="107"/>
    </row>
    <row r="6" spans="3:18" ht="15.75" customHeight="1">
      <c r="C6" s="7"/>
      <c r="D6" s="8" t="s">
        <v>38</v>
      </c>
      <c r="E6" s="11" t="s">
        <v>75</v>
      </c>
      <c r="F6" s="11" t="s">
        <v>76</v>
      </c>
      <c r="G6" s="11" t="str">
        <f>$E6</f>
        <v>２７年度</v>
      </c>
      <c r="H6" s="11" t="str">
        <f>$F6</f>
        <v>２年度</v>
      </c>
      <c r="I6" s="11" t="str">
        <f>$E6</f>
        <v>２７年度</v>
      </c>
      <c r="J6" s="11" t="str">
        <f>$F6</f>
        <v>２年度</v>
      </c>
      <c r="K6" s="80"/>
      <c r="L6" s="81" t="s">
        <v>38</v>
      </c>
      <c r="M6" s="11" t="str">
        <f>$E6</f>
        <v>２７年度</v>
      </c>
      <c r="N6" s="11" t="str">
        <f>$F6</f>
        <v>２年度</v>
      </c>
      <c r="O6" s="82" t="s">
        <v>72</v>
      </c>
      <c r="P6" s="11" t="str">
        <f>$E6</f>
        <v>２７年度</v>
      </c>
      <c r="Q6" s="11" t="str">
        <f>$F6</f>
        <v>２年度</v>
      </c>
      <c r="R6" s="82" t="s">
        <v>72</v>
      </c>
    </row>
    <row r="7" spans="3:18" ht="15.75" customHeight="1">
      <c r="C7" s="9"/>
      <c r="D7" s="10"/>
      <c r="E7" s="11" t="s">
        <v>39</v>
      </c>
      <c r="F7" s="11" t="s">
        <v>39</v>
      </c>
      <c r="G7" s="11" t="s">
        <v>39</v>
      </c>
      <c r="H7" s="11" t="s">
        <v>39</v>
      </c>
      <c r="I7" s="11" t="s">
        <v>39</v>
      </c>
      <c r="J7" s="11" t="s">
        <v>39</v>
      </c>
      <c r="K7" s="83"/>
      <c r="L7" s="84"/>
      <c r="M7" s="31" t="s">
        <v>40</v>
      </c>
      <c r="N7" s="31" t="s">
        <v>40</v>
      </c>
      <c r="O7" s="85" t="s">
        <v>41</v>
      </c>
      <c r="P7" s="31" t="s">
        <v>40</v>
      </c>
      <c r="Q7" s="31" t="s">
        <v>40</v>
      </c>
      <c r="R7" s="85" t="s">
        <v>41</v>
      </c>
    </row>
    <row r="8" spans="1:18" ht="15.75" customHeight="1">
      <c r="A8" s="43">
        <v>1</v>
      </c>
      <c r="B8" s="43">
        <v>1</v>
      </c>
      <c r="C8" s="44" t="s">
        <v>1</v>
      </c>
      <c r="D8" s="44" t="s">
        <v>2</v>
      </c>
      <c r="E8" s="86">
        <v>94850</v>
      </c>
      <c r="F8" s="86">
        <v>97467</v>
      </c>
      <c r="G8" s="86">
        <v>114951</v>
      </c>
      <c r="H8" s="86">
        <v>116122</v>
      </c>
      <c r="I8" s="86">
        <v>-20101</v>
      </c>
      <c r="J8" s="86">
        <v>-18655</v>
      </c>
      <c r="K8" s="44" t="s">
        <v>1</v>
      </c>
      <c r="L8" s="44" t="s">
        <v>2</v>
      </c>
      <c r="M8" s="87">
        <f>E8/E$35*100</f>
        <v>21.520770890576465</v>
      </c>
      <c r="N8" s="87">
        <f>F8/F$35*100</f>
        <v>22.106774448164177</v>
      </c>
      <c r="O8" s="87">
        <f aca="true" t="shared" si="0" ref="O8:O35">(F8/E8-1)*SIGN(E8)*100</f>
        <v>2.759093305218774</v>
      </c>
      <c r="P8" s="87">
        <f>G8/G$35*100</f>
        <v>26.457022385277178</v>
      </c>
      <c r="Q8" s="87">
        <f>H8/H$35*100</f>
        <v>26.678889302436716</v>
      </c>
      <c r="R8" s="87">
        <f aca="true" t="shared" si="1" ref="R8:R35">(H8/G8-1)*SIGN(G8)*100</f>
        <v>1.0186949221842267</v>
      </c>
    </row>
    <row r="9" spans="1:18" ht="15.75" customHeight="1">
      <c r="A9" s="43">
        <v>4</v>
      </c>
      <c r="B9" s="43">
        <v>2</v>
      </c>
      <c r="C9" s="45"/>
      <c r="D9" s="45" t="s">
        <v>0</v>
      </c>
      <c r="E9" s="88">
        <v>26753</v>
      </c>
      <c r="F9" s="88">
        <v>25458</v>
      </c>
      <c r="G9" s="88">
        <v>25716</v>
      </c>
      <c r="H9" s="88">
        <v>24533</v>
      </c>
      <c r="I9" s="88">
        <v>1037</v>
      </c>
      <c r="J9" s="88">
        <v>925</v>
      </c>
      <c r="K9" s="45"/>
      <c r="L9" s="45" t="s">
        <v>0</v>
      </c>
      <c r="M9" s="89">
        <f aca="true" t="shared" si="2" ref="M9:N34">E9/E$35*100</f>
        <v>6.070059922357324</v>
      </c>
      <c r="N9" s="89">
        <f t="shared" si="2"/>
        <v>5.774203206227376</v>
      </c>
      <c r="O9" s="89">
        <f t="shared" si="0"/>
        <v>-4.840578626696068</v>
      </c>
      <c r="P9" s="89">
        <f aca="true" t="shared" si="3" ref="P9:Q34">G9/G$35*100</f>
        <v>5.918772239126132</v>
      </c>
      <c r="Q9" s="89">
        <f t="shared" si="3"/>
        <v>5.636427130575429</v>
      </c>
      <c r="R9" s="89">
        <f t="shared" si="1"/>
        <v>-4.600248872297408</v>
      </c>
    </row>
    <row r="10" spans="1:18" ht="15.75" customHeight="1">
      <c r="A10" s="43">
        <v>4</v>
      </c>
      <c r="B10" s="43">
        <v>3</v>
      </c>
      <c r="C10" s="45"/>
      <c r="D10" s="45" t="s">
        <v>3</v>
      </c>
      <c r="E10" s="88">
        <v>16498</v>
      </c>
      <c r="F10" s="88">
        <v>15996</v>
      </c>
      <c r="G10" s="88">
        <v>15350</v>
      </c>
      <c r="H10" s="88">
        <v>15069</v>
      </c>
      <c r="I10" s="88">
        <v>1148</v>
      </c>
      <c r="J10" s="88">
        <v>927</v>
      </c>
      <c r="K10" s="45"/>
      <c r="L10" s="45" t="s">
        <v>3</v>
      </c>
      <c r="M10" s="89">
        <f t="shared" si="2"/>
        <v>3.7432754681363263</v>
      </c>
      <c r="N10" s="89">
        <f t="shared" si="2"/>
        <v>3.6280993984921475</v>
      </c>
      <c r="O10" s="89">
        <f t="shared" si="0"/>
        <v>-3.042793065826166</v>
      </c>
      <c r="P10" s="89">
        <f t="shared" si="3"/>
        <v>3.5329426765665777</v>
      </c>
      <c r="Q10" s="89">
        <f t="shared" si="3"/>
        <v>3.4620845567456544</v>
      </c>
      <c r="R10" s="89">
        <f t="shared" si="1"/>
        <v>-1.8306188925081401</v>
      </c>
    </row>
    <row r="11" spans="1:18" ht="15.75" customHeight="1">
      <c r="A11" s="43">
        <v>2</v>
      </c>
      <c r="B11" s="43">
        <v>4</v>
      </c>
      <c r="C11" s="45"/>
      <c r="D11" s="45" t="s">
        <v>4</v>
      </c>
      <c r="E11" s="88">
        <v>19622</v>
      </c>
      <c r="F11" s="88">
        <v>18932</v>
      </c>
      <c r="G11" s="88">
        <v>16189</v>
      </c>
      <c r="H11" s="88">
        <v>16103</v>
      </c>
      <c r="I11" s="88">
        <v>3433</v>
      </c>
      <c r="J11" s="88">
        <v>2829</v>
      </c>
      <c r="K11" s="45"/>
      <c r="L11" s="45" t="s">
        <v>4</v>
      </c>
      <c r="M11" s="89">
        <f t="shared" si="2"/>
        <v>4.452088206799066</v>
      </c>
      <c r="N11" s="89">
        <f t="shared" si="2"/>
        <v>4.2940221187955325</v>
      </c>
      <c r="O11" s="89">
        <f t="shared" si="0"/>
        <v>-3.5164611150749203</v>
      </c>
      <c r="P11" s="89">
        <f t="shared" si="3"/>
        <v>3.7260461883346148</v>
      </c>
      <c r="Q11" s="89">
        <f t="shared" si="3"/>
        <v>3.699644808366532</v>
      </c>
      <c r="R11" s="89">
        <f t="shared" si="1"/>
        <v>-0.5312249058002316</v>
      </c>
    </row>
    <row r="12" spans="1:18" ht="15.75" customHeight="1">
      <c r="A12" s="43">
        <v>4</v>
      </c>
      <c r="B12" s="43">
        <v>5</v>
      </c>
      <c r="C12" s="45"/>
      <c r="D12" s="45" t="s">
        <v>5</v>
      </c>
      <c r="E12" s="88">
        <v>12415</v>
      </c>
      <c r="F12" s="88">
        <v>11180</v>
      </c>
      <c r="G12" s="88">
        <v>9899</v>
      </c>
      <c r="H12" s="88">
        <v>9309</v>
      </c>
      <c r="I12" s="88">
        <v>2516</v>
      </c>
      <c r="J12" s="88">
        <v>1871</v>
      </c>
      <c r="K12" s="45"/>
      <c r="L12" s="45" t="s">
        <v>5</v>
      </c>
      <c r="M12" s="89">
        <f t="shared" si="2"/>
        <v>2.816872647406503</v>
      </c>
      <c r="N12" s="89">
        <f t="shared" si="2"/>
        <v>2.535768396795587</v>
      </c>
      <c r="O12" s="89">
        <f t="shared" si="0"/>
        <v>-9.947643979057597</v>
      </c>
      <c r="P12" s="89">
        <f t="shared" si="3"/>
        <v>2.2783452479044013</v>
      </c>
      <c r="Q12" s="89">
        <f t="shared" si="3"/>
        <v>2.13873151096591</v>
      </c>
      <c r="R12" s="89">
        <f t="shared" si="1"/>
        <v>-5.9601979997979555</v>
      </c>
    </row>
    <row r="13" spans="1:18" ht="15.75" customHeight="1">
      <c r="A13" s="43">
        <v>1</v>
      </c>
      <c r="B13" s="43">
        <v>6</v>
      </c>
      <c r="C13" s="45"/>
      <c r="D13" s="45" t="s">
        <v>6</v>
      </c>
      <c r="E13" s="88">
        <v>16137</v>
      </c>
      <c r="F13" s="88">
        <v>16439</v>
      </c>
      <c r="G13" s="88">
        <v>18169</v>
      </c>
      <c r="H13" s="88">
        <v>19380</v>
      </c>
      <c r="I13" s="88">
        <v>-2032</v>
      </c>
      <c r="J13" s="88">
        <v>-2941</v>
      </c>
      <c r="K13" s="45"/>
      <c r="L13" s="45" t="s">
        <v>6</v>
      </c>
      <c r="M13" s="89">
        <f t="shared" si="2"/>
        <v>3.661367209923378</v>
      </c>
      <c r="N13" s="89">
        <f t="shared" si="2"/>
        <v>3.728577520118306</v>
      </c>
      <c r="O13" s="89">
        <f t="shared" si="0"/>
        <v>1.8714754911073994</v>
      </c>
      <c r="P13" s="89">
        <f t="shared" si="3"/>
        <v>4.1817612697419</v>
      </c>
      <c r="Q13" s="89">
        <f t="shared" si="3"/>
        <v>4.452531601946432</v>
      </c>
      <c r="R13" s="89">
        <f t="shared" si="1"/>
        <v>6.6651989652705135</v>
      </c>
    </row>
    <row r="14" spans="1:18" ht="15.75" customHeight="1">
      <c r="A14" s="43">
        <v>1</v>
      </c>
      <c r="B14" s="43">
        <v>7</v>
      </c>
      <c r="C14" s="45"/>
      <c r="D14" s="45" t="s">
        <v>7</v>
      </c>
      <c r="E14" s="88">
        <v>38887</v>
      </c>
      <c r="F14" s="88">
        <v>39564</v>
      </c>
      <c r="G14" s="88">
        <v>33006</v>
      </c>
      <c r="H14" s="88">
        <v>32718</v>
      </c>
      <c r="I14" s="88">
        <v>5881</v>
      </c>
      <c r="J14" s="88">
        <v>6846</v>
      </c>
      <c r="K14" s="45"/>
      <c r="L14" s="45" t="s">
        <v>7</v>
      </c>
      <c r="M14" s="89">
        <f t="shared" si="2"/>
        <v>8.823175726113305</v>
      </c>
      <c r="N14" s="89">
        <f t="shared" si="2"/>
        <v>8.97362619417</v>
      </c>
      <c r="O14" s="89">
        <f t="shared" si="0"/>
        <v>1.7409417028827034</v>
      </c>
      <c r="P14" s="89">
        <f t="shared" si="3"/>
        <v>7.596632311580226</v>
      </c>
      <c r="Q14" s="89">
        <f t="shared" si="3"/>
        <v>7.516920998580153</v>
      </c>
      <c r="R14" s="89">
        <f t="shared" si="1"/>
        <v>-0.8725686238865715</v>
      </c>
    </row>
    <row r="15" spans="1:18" ht="15.75" customHeight="1">
      <c r="A15" s="43">
        <v>1</v>
      </c>
      <c r="B15" s="43">
        <v>8</v>
      </c>
      <c r="C15" s="45"/>
      <c r="D15" s="45" t="s">
        <v>8</v>
      </c>
      <c r="E15" s="88">
        <v>24389</v>
      </c>
      <c r="F15" s="88">
        <v>23736</v>
      </c>
      <c r="G15" s="88">
        <v>25481</v>
      </c>
      <c r="H15" s="88">
        <v>25610</v>
      </c>
      <c r="I15" s="88">
        <v>-1092</v>
      </c>
      <c r="J15" s="88">
        <v>-1874</v>
      </c>
      <c r="K15" s="45"/>
      <c r="L15" s="45" t="s">
        <v>8</v>
      </c>
      <c r="M15" s="89">
        <f t="shared" si="2"/>
        <v>5.533685622037632</v>
      </c>
      <c r="N15" s="89">
        <f t="shared" si="2"/>
        <v>5.383631365504478</v>
      </c>
      <c r="O15" s="89">
        <f t="shared" si="0"/>
        <v>-2.6774365492640118</v>
      </c>
      <c r="P15" s="89">
        <f t="shared" si="3"/>
        <v>5.86468484310052</v>
      </c>
      <c r="Q15" s="89">
        <f t="shared" si="3"/>
        <v>5.88386658028112</v>
      </c>
      <c r="R15" s="89">
        <f t="shared" si="1"/>
        <v>0.5062595659510949</v>
      </c>
    </row>
    <row r="16" spans="1:18" ht="15.75" customHeight="1">
      <c r="A16" s="43">
        <v>1</v>
      </c>
      <c r="B16" s="43">
        <v>9</v>
      </c>
      <c r="C16" s="45"/>
      <c r="D16" s="45" t="s">
        <v>9</v>
      </c>
      <c r="E16" s="88">
        <v>39668</v>
      </c>
      <c r="F16" s="88">
        <v>40204</v>
      </c>
      <c r="G16" s="88">
        <v>24586</v>
      </c>
      <c r="H16" s="88">
        <v>24755</v>
      </c>
      <c r="I16" s="88">
        <v>15082</v>
      </c>
      <c r="J16" s="88">
        <v>15449</v>
      </c>
      <c r="K16" s="45"/>
      <c r="L16" s="45" t="s">
        <v>9</v>
      </c>
      <c r="M16" s="89">
        <f t="shared" si="2"/>
        <v>9.00037891077899</v>
      </c>
      <c r="N16" s="89">
        <f t="shared" si="2"/>
        <v>9.118786460176189</v>
      </c>
      <c r="O16" s="89">
        <f t="shared" si="0"/>
        <v>1.3512150852072136</v>
      </c>
      <c r="P16" s="89">
        <f t="shared" si="3"/>
        <v>5.658692419939146</v>
      </c>
      <c r="Q16" s="89">
        <f t="shared" si="3"/>
        <v>5.68743136254819</v>
      </c>
      <c r="R16" s="89">
        <f t="shared" si="1"/>
        <v>0.6873830635320877</v>
      </c>
    </row>
    <row r="17" spans="1:18" ht="15.75" customHeight="1">
      <c r="A17" s="43">
        <v>2</v>
      </c>
      <c r="B17" s="43">
        <v>10</v>
      </c>
      <c r="C17" s="45"/>
      <c r="D17" s="45" t="s">
        <v>10</v>
      </c>
      <c r="E17" s="88">
        <v>38492</v>
      </c>
      <c r="F17" s="88">
        <v>39155</v>
      </c>
      <c r="G17" s="88">
        <v>35660</v>
      </c>
      <c r="H17" s="88">
        <v>35374</v>
      </c>
      <c r="I17" s="88">
        <v>2832</v>
      </c>
      <c r="J17" s="88">
        <v>3781</v>
      </c>
      <c r="K17" s="45"/>
      <c r="L17" s="45" t="s">
        <v>10</v>
      </c>
      <c r="M17" s="89">
        <f t="shared" si="2"/>
        <v>8.733553116711326</v>
      </c>
      <c r="N17" s="89">
        <f t="shared" si="2"/>
        <v>8.880859711675422</v>
      </c>
      <c r="O17" s="89">
        <f t="shared" si="0"/>
        <v>1.722435830821989</v>
      </c>
      <c r="P17" s="89">
        <f t="shared" si="3"/>
        <v>8.207474647971608</v>
      </c>
      <c r="Q17" s="89">
        <f t="shared" si="3"/>
        <v>8.127133791911923</v>
      </c>
      <c r="R17" s="89">
        <f t="shared" si="1"/>
        <v>-0.8020190689848605</v>
      </c>
    </row>
    <row r="18" spans="1:18" ht="15.75" customHeight="1">
      <c r="A18" s="43">
        <v>4</v>
      </c>
      <c r="B18" s="43">
        <v>11</v>
      </c>
      <c r="C18" s="45"/>
      <c r="D18" s="45" t="s">
        <v>11</v>
      </c>
      <c r="E18" s="88">
        <v>12408</v>
      </c>
      <c r="F18" s="88">
        <v>12084</v>
      </c>
      <c r="G18" s="88">
        <v>10754</v>
      </c>
      <c r="H18" s="88">
        <v>10830</v>
      </c>
      <c r="I18" s="88">
        <v>1654</v>
      </c>
      <c r="J18" s="88">
        <v>1254</v>
      </c>
      <c r="K18" s="45"/>
      <c r="L18" s="45" t="s">
        <v>11</v>
      </c>
      <c r="M18" s="89">
        <f t="shared" si="2"/>
        <v>2.815284398632291</v>
      </c>
      <c r="N18" s="89">
        <f t="shared" si="2"/>
        <v>2.740807272529327</v>
      </c>
      <c r="O18" s="89">
        <f t="shared" si="0"/>
        <v>-2.6112185686653744</v>
      </c>
      <c r="P18" s="89">
        <f t="shared" si="3"/>
        <v>2.4751313057848194</v>
      </c>
      <c r="Q18" s="89">
        <f t="shared" si="3"/>
        <v>2.4881794246171234</v>
      </c>
      <c r="R18" s="89">
        <f t="shared" si="1"/>
        <v>0.7067137809187329</v>
      </c>
    </row>
    <row r="19" spans="1:18" ht="15.75" customHeight="1">
      <c r="A19" s="43">
        <v>2</v>
      </c>
      <c r="B19" s="43">
        <v>12</v>
      </c>
      <c r="C19" s="45"/>
      <c r="D19" s="45" t="s">
        <v>12</v>
      </c>
      <c r="E19" s="88">
        <v>18014</v>
      </c>
      <c r="F19" s="88">
        <v>17159</v>
      </c>
      <c r="G19" s="88">
        <v>16021</v>
      </c>
      <c r="H19" s="88">
        <v>15566</v>
      </c>
      <c r="I19" s="88">
        <v>1993</v>
      </c>
      <c r="J19" s="88">
        <v>1593</v>
      </c>
      <c r="K19" s="45"/>
      <c r="L19" s="45" t="s">
        <v>12</v>
      </c>
      <c r="M19" s="89">
        <f t="shared" si="2"/>
        <v>4.087244774094302</v>
      </c>
      <c r="N19" s="89">
        <f t="shared" si="2"/>
        <v>3.891882819375266</v>
      </c>
      <c r="O19" s="89">
        <f t="shared" si="0"/>
        <v>-4.746308426779167</v>
      </c>
      <c r="P19" s="89">
        <f t="shared" si="3"/>
        <v>3.6873794541546023</v>
      </c>
      <c r="Q19" s="89">
        <f t="shared" si="3"/>
        <v>3.5762697067026914</v>
      </c>
      <c r="R19" s="89">
        <f t="shared" si="1"/>
        <v>-2.840022470507464</v>
      </c>
    </row>
    <row r="20" spans="1:18" ht="15.75" customHeight="1">
      <c r="A20" s="43">
        <v>1</v>
      </c>
      <c r="B20" s="43">
        <v>13</v>
      </c>
      <c r="C20" s="46"/>
      <c r="D20" s="46" t="s">
        <v>13</v>
      </c>
      <c r="E20" s="88">
        <v>16862</v>
      </c>
      <c r="F20" s="88">
        <v>16519</v>
      </c>
      <c r="G20" s="88">
        <v>17992</v>
      </c>
      <c r="H20" s="88">
        <v>18527</v>
      </c>
      <c r="I20" s="88">
        <v>-1130</v>
      </c>
      <c r="J20" s="88">
        <v>-2008</v>
      </c>
      <c r="K20" s="46"/>
      <c r="L20" s="46" t="s">
        <v>13</v>
      </c>
      <c r="M20" s="89">
        <f t="shared" si="2"/>
        <v>3.825864404395365</v>
      </c>
      <c r="N20" s="89">
        <f t="shared" si="2"/>
        <v>3.746722553369079</v>
      </c>
      <c r="O20" s="89">
        <f t="shared" si="0"/>
        <v>-2.034159648914724</v>
      </c>
      <c r="P20" s="89">
        <f t="shared" si="3"/>
        <v>4.141023103373673</v>
      </c>
      <c r="Q20" s="89">
        <f t="shared" si="3"/>
        <v>4.256555881798841</v>
      </c>
      <c r="R20" s="89">
        <f t="shared" si="1"/>
        <v>2.9735437972432166</v>
      </c>
    </row>
    <row r="21" spans="1:18" ht="15.75" customHeight="1">
      <c r="A21" s="43">
        <v>3</v>
      </c>
      <c r="B21" s="43">
        <v>14</v>
      </c>
      <c r="C21" s="47" t="s">
        <v>14</v>
      </c>
      <c r="D21" s="47" t="s">
        <v>15</v>
      </c>
      <c r="E21" s="90">
        <v>7980</v>
      </c>
      <c r="F21" s="90">
        <v>7663</v>
      </c>
      <c r="G21" s="90">
        <v>6491</v>
      </c>
      <c r="H21" s="90">
        <v>6085</v>
      </c>
      <c r="I21" s="90">
        <v>1489</v>
      </c>
      <c r="J21" s="90">
        <v>1578</v>
      </c>
      <c r="K21" s="47" t="s">
        <v>14</v>
      </c>
      <c r="L21" s="47" t="s">
        <v>15</v>
      </c>
      <c r="M21" s="91">
        <f t="shared" si="2"/>
        <v>1.8106036026020054</v>
      </c>
      <c r="N21" s="91">
        <f t="shared" si="2"/>
        <v>1.7380673725084603</v>
      </c>
      <c r="O21" s="91">
        <f t="shared" si="0"/>
        <v>-3.9724310776942384</v>
      </c>
      <c r="P21" s="91">
        <f t="shared" si="3"/>
        <v>1.4939629259670135</v>
      </c>
      <c r="Q21" s="91">
        <f t="shared" si="3"/>
        <v>1.3980214033975251</v>
      </c>
      <c r="R21" s="91">
        <f t="shared" si="1"/>
        <v>-6.25481435834232</v>
      </c>
    </row>
    <row r="22" spans="1:18" ht="15.75" customHeight="1">
      <c r="A22" s="43">
        <v>3</v>
      </c>
      <c r="B22" s="43">
        <v>15</v>
      </c>
      <c r="C22" s="44" t="s">
        <v>16</v>
      </c>
      <c r="D22" s="44" t="s">
        <v>17</v>
      </c>
      <c r="E22" s="86">
        <v>521</v>
      </c>
      <c r="F22" s="86">
        <v>661</v>
      </c>
      <c r="G22" s="86">
        <v>725</v>
      </c>
      <c r="H22" s="86">
        <v>983</v>
      </c>
      <c r="I22" s="86">
        <v>-204</v>
      </c>
      <c r="J22" s="86">
        <v>-322</v>
      </c>
      <c r="K22" s="44" t="s">
        <v>16</v>
      </c>
      <c r="L22" s="44" t="s">
        <v>17</v>
      </c>
      <c r="M22" s="87">
        <f t="shared" si="2"/>
        <v>0.11821108733780009</v>
      </c>
      <c r="N22" s="87">
        <f t="shared" si="2"/>
        <v>0.14992333723451548</v>
      </c>
      <c r="O22" s="87">
        <f t="shared" si="0"/>
        <v>26.871401151631467</v>
      </c>
      <c r="P22" s="87">
        <f t="shared" si="3"/>
        <v>0.16686537071731394</v>
      </c>
      <c r="Q22" s="87">
        <f t="shared" si="3"/>
        <v>0.2258430631947029</v>
      </c>
      <c r="R22" s="87">
        <f t="shared" si="1"/>
        <v>35.58620689655172</v>
      </c>
    </row>
    <row r="23" spans="1:18" ht="15.75" customHeight="1">
      <c r="A23" s="43">
        <v>3</v>
      </c>
      <c r="B23" s="43">
        <v>16</v>
      </c>
      <c r="C23" s="45"/>
      <c r="D23" s="45" t="s">
        <v>18</v>
      </c>
      <c r="E23" s="88">
        <v>6289</v>
      </c>
      <c r="F23" s="88">
        <v>5463</v>
      </c>
      <c r="G23" s="88">
        <v>6616</v>
      </c>
      <c r="H23" s="88">
        <v>5712</v>
      </c>
      <c r="I23" s="88">
        <v>-327</v>
      </c>
      <c r="J23" s="88">
        <v>-249</v>
      </c>
      <c r="K23" s="45"/>
      <c r="L23" s="45" t="s">
        <v>18</v>
      </c>
      <c r="M23" s="89">
        <f t="shared" si="2"/>
        <v>1.4269280772887232</v>
      </c>
      <c r="N23" s="89">
        <f t="shared" si="2"/>
        <v>1.2390789581121906</v>
      </c>
      <c r="O23" s="89">
        <f t="shared" si="0"/>
        <v>-13.134043568134835</v>
      </c>
      <c r="P23" s="89">
        <f t="shared" si="3"/>
        <v>1.5227328174699988</v>
      </c>
      <c r="Q23" s="89">
        <f t="shared" si="3"/>
        <v>1.31232510373158</v>
      </c>
      <c r="R23" s="89">
        <f t="shared" si="1"/>
        <v>-13.663845223700122</v>
      </c>
    </row>
    <row r="24" spans="1:18" ht="15.75" customHeight="1">
      <c r="A24" s="43">
        <v>3</v>
      </c>
      <c r="B24" s="43">
        <v>17</v>
      </c>
      <c r="C24" s="45"/>
      <c r="D24" s="45" t="s">
        <v>19</v>
      </c>
      <c r="E24" s="88">
        <v>4069</v>
      </c>
      <c r="F24" s="88">
        <v>3845</v>
      </c>
      <c r="G24" s="88">
        <v>3338</v>
      </c>
      <c r="H24" s="88">
        <v>3127</v>
      </c>
      <c r="I24" s="88">
        <v>731</v>
      </c>
      <c r="J24" s="88">
        <v>718</v>
      </c>
      <c r="K24" s="45"/>
      <c r="L24" s="45" t="s">
        <v>19</v>
      </c>
      <c r="M24" s="89">
        <f t="shared" si="2"/>
        <v>0.9232263231813984</v>
      </c>
      <c r="N24" s="89">
        <f t="shared" si="2"/>
        <v>0.8720956606152981</v>
      </c>
      <c r="O24" s="89">
        <f t="shared" si="0"/>
        <v>-5.505038092897518</v>
      </c>
      <c r="P24" s="89">
        <f t="shared" si="3"/>
        <v>0.7682711826957158</v>
      </c>
      <c r="Q24" s="89">
        <f t="shared" si="3"/>
        <v>0.7184244746793855</v>
      </c>
      <c r="R24" s="89">
        <f t="shared" si="1"/>
        <v>-6.3211503894547665</v>
      </c>
    </row>
    <row r="25" spans="1:18" ht="15.75" customHeight="1">
      <c r="A25" s="43">
        <v>3</v>
      </c>
      <c r="B25" s="43">
        <v>18</v>
      </c>
      <c r="C25" s="46"/>
      <c r="D25" s="46" t="s">
        <v>66</v>
      </c>
      <c r="E25" s="92">
        <v>8219</v>
      </c>
      <c r="F25" s="92">
        <v>7769</v>
      </c>
      <c r="G25" s="92">
        <v>6799</v>
      </c>
      <c r="H25" s="92">
        <v>6449</v>
      </c>
      <c r="I25" s="92">
        <v>1420</v>
      </c>
      <c r="J25" s="92">
        <v>1320</v>
      </c>
      <c r="K25" s="46"/>
      <c r="L25" s="46" t="s">
        <v>66</v>
      </c>
      <c r="M25" s="93">
        <f t="shared" si="2"/>
        <v>1.8648309536072532</v>
      </c>
      <c r="N25" s="93">
        <f t="shared" si="2"/>
        <v>1.7621095415657348</v>
      </c>
      <c r="O25" s="93">
        <f t="shared" si="0"/>
        <v>-5.4751186275702635</v>
      </c>
      <c r="P25" s="93">
        <f t="shared" si="3"/>
        <v>1.564851938630369</v>
      </c>
      <c r="Q25" s="93">
        <f t="shared" si="3"/>
        <v>1.4816499639294396</v>
      </c>
      <c r="R25" s="93">
        <f t="shared" si="1"/>
        <v>-5.14781585527283</v>
      </c>
    </row>
    <row r="26" spans="1:18" ht="15.75" customHeight="1">
      <c r="A26" s="43">
        <v>1</v>
      </c>
      <c r="B26" s="43">
        <v>19</v>
      </c>
      <c r="C26" s="45" t="s">
        <v>20</v>
      </c>
      <c r="D26" s="45" t="s">
        <v>21</v>
      </c>
      <c r="E26" s="88">
        <v>10499</v>
      </c>
      <c r="F26" s="88">
        <v>11471</v>
      </c>
      <c r="G26" s="88">
        <v>17063</v>
      </c>
      <c r="H26" s="88">
        <v>17583</v>
      </c>
      <c r="I26" s="88">
        <v>-6564</v>
      </c>
      <c r="J26" s="88">
        <v>-6112</v>
      </c>
      <c r="K26" s="45" t="s">
        <v>20</v>
      </c>
      <c r="L26" s="45" t="s">
        <v>21</v>
      </c>
      <c r="M26" s="89">
        <f t="shared" si="2"/>
        <v>2.3821462686363977</v>
      </c>
      <c r="N26" s="89">
        <f t="shared" si="2"/>
        <v>2.6017709552452755</v>
      </c>
      <c r="O26" s="89">
        <f t="shared" si="0"/>
        <v>9.25802457376892</v>
      </c>
      <c r="P26" s="89">
        <f t="shared" si="3"/>
        <v>3.927205269723487</v>
      </c>
      <c r="Q26" s="89">
        <f t="shared" si="3"/>
        <v>4.039673021518272</v>
      </c>
      <c r="R26" s="89">
        <f t="shared" si="1"/>
        <v>3.047529742718158</v>
      </c>
    </row>
    <row r="27" spans="1:18" ht="15.75" customHeight="1">
      <c r="A27" s="43">
        <v>4</v>
      </c>
      <c r="B27" s="43">
        <v>20</v>
      </c>
      <c r="C27" s="44" t="s">
        <v>22</v>
      </c>
      <c r="D27" s="44" t="s">
        <v>23</v>
      </c>
      <c r="E27" s="86">
        <v>1017</v>
      </c>
      <c r="F27" s="86">
        <v>980</v>
      </c>
      <c r="G27" s="86">
        <v>767</v>
      </c>
      <c r="H27" s="86">
        <v>759</v>
      </c>
      <c r="I27" s="86">
        <v>250</v>
      </c>
      <c r="J27" s="86">
        <v>221</v>
      </c>
      <c r="K27" s="44" t="s">
        <v>22</v>
      </c>
      <c r="L27" s="44" t="s">
        <v>23</v>
      </c>
      <c r="M27" s="87">
        <f t="shared" si="2"/>
        <v>0.23074985762484204</v>
      </c>
      <c r="N27" s="87">
        <f t="shared" si="2"/>
        <v>0.22227665732197452</v>
      </c>
      <c r="O27" s="87">
        <f t="shared" si="0"/>
        <v>-3.6381514257620484</v>
      </c>
      <c r="P27" s="87">
        <f t="shared" si="3"/>
        <v>0.17653205426231697</v>
      </c>
      <c r="Q27" s="87">
        <f t="shared" si="3"/>
        <v>0.17437933363660174</v>
      </c>
      <c r="R27" s="87">
        <f t="shared" si="1"/>
        <v>-1.04302477183833</v>
      </c>
    </row>
    <row r="28" spans="1:18" ht="15.75" customHeight="1">
      <c r="A28" s="43">
        <v>4</v>
      </c>
      <c r="B28" s="43">
        <v>21</v>
      </c>
      <c r="C28" s="45"/>
      <c r="D28" s="45" t="s">
        <v>24</v>
      </c>
      <c r="E28" s="88">
        <v>2439</v>
      </c>
      <c r="F28" s="88">
        <v>2285</v>
      </c>
      <c r="G28" s="88">
        <v>1316</v>
      </c>
      <c r="H28" s="88">
        <v>1333</v>
      </c>
      <c r="I28" s="88">
        <v>1123</v>
      </c>
      <c r="J28" s="88">
        <v>952</v>
      </c>
      <c r="K28" s="45"/>
      <c r="L28" s="45" t="s">
        <v>24</v>
      </c>
      <c r="M28" s="89">
        <f t="shared" si="2"/>
        <v>0.5533912514719663</v>
      </c>
      <c r="N28" s="89">
        <f t="shared" si="2"/>
        <v>0.5182675122252162</v>
      </c>
      <c r="O28" s="89">
        <f t="shared" si="0"/>
        <v>-6.31406314063141</v>
      </c>
      <c r="P28" s="89">
        <f t="shared" si="3"/>
        <v>0.3028894177434278</v>
      </c>
      <c r="Q28" s="89">
        <f t="shared" si="3"/>
        <v>0.306255140629236</v>
      </c>
      <c r="R28" s="89">
        <f t="shared" si="1"/>
        <v>1.2917933130699</v>
      </c>
    </row>
    <row r="29" spans="1:18" ht="15.75" customHeight="1">
      <c r="A29" s="43">
        <v>4</v>
      </c>
      <c r="B29" s="43">
        <v>22</v>
      </c>
      <c r="C29" s="45"/>
      <c r="D29" s="45" t="s">
        <v>25</v>
      </c>
      <c r="E29" s="88">
        <v>5403</v>
      </c>
      <c r="F29" s="88">
        <v>5967</v>
      </c>
      <c r="G29" s="88">
        <v>7349</v>
      </c>
      <c r="H29" s="88">
        <v>7876</v>
      </c>
      <c r="I29" s="88">
        <v>-1946</v>
      </c>
      <c r="J29" s="88">
        <v>-1909</v>
      </c>
      <c r="K29" s="45"/>
      <c r="L29" s="45" t="s">
        <v>25</v>
      </c>
      <c r="M29" s="89">
        <f t="shared" si="2"/>
        <v>1.225901161009854</v>
      </c>
      <c r="N29" s="89">
        <f t="shared" si="2"/>
        <v>1.3533926675920633</v>
      </c>
      <c r="O29" s="89">
        <f t="shared" si="0"/>
        <v>10.438645197112706</v>
      </c>
      <c r="P29" s="89">
        <f t="shared" si="3"/>
        <v>1.6914394612435035</v>
      </c>
      <c r="Q29" s="89">
        <f t="shared" si="3"/>
        <v>1.8095014910696643</v>
      </c>
      <c r="R29" s="89">
        <f t="shared" si="1"/>
        <v>7.17104367941217</v>
      </c>
    </row>
    <row r="30" spans="1:18" ht="15.75" customHeight="1">
      <c r="A30" s="43">
        <v>4</v>
      </c>
      <c r="B30" s="43">
        <v>23</v>
      </c>
      <c r="C30" s="45"/>
      <c r="D30" s="45" t="s">
        <v>26</v>
      </c>
      <c r="E30" s="88">
        <v>3108</v>
      </c>
      <c r="F30" s="88">
        <v>3060</v>
      </c>
      <c r="G30" s="88">
        <v>3719</v>
      </c>
      <c r="H30" s="88">
        <v>3640</v>
      </c>
      <c r="I30" s="88">
        <v>-611</v>
      </c>
      <c r="J30" s="88">
        <v>-580</v>
      </c>
      <c r="K30" s="45"/>
      <c r="L30" s="45" t="s">
        <v>26</v>
      </c>
      <c r="M30" s="89">
        <f t="shared" si="2"/>
        <v>0.7051824557502546</v>
      </c>
      <c r="N30" s="89">
        <f t="shared" si="2"/>
        <v>0.6940475218420837</v>
      </c>
      <c r="O30" s="89">
        <f t="shared" si="0"/>
        <v>-1.5444015444015413</v>
      </c>
      <c r="P30" s="89">
        <f t="shared" si="3"/>
        <v>0.8559618119968146</v>
      </c>
      <c r="Q30" s="89">
        <f t="shared" si="3"/>
        <v>0.8362856053191441</v>
      </c>
      <c r="R30" s="89">
        <f t="shared" si="1"/>
        <v>-2.124226942726537</v>
      </c>
    </row>
    <row r="31" spans="1:18" ht="15.75" customHeight="1">
      <c r="A31" s="43">
        <v>4</v>
      </c>
      <c r="B31" s="43">
        <v>24</v>
      </c>
      <c r="C31" s="45"/>
      <c r="D31" s="45" t="s">
        <v>27</v>
      </c>
      <c r="E31" s="88">
        <v>1687</v>
      </c>
      <c r="F31" s="88">
        <v>1681</v>
      </c>
      <c r="G31" s="88">
        <v>1826</v>
      </c>
      <c r="H31" s="88">
        <v>1876</v>
      </c>
      <c r="I31" s="88">
        <v>-139</v>
      </c>
      <c r="J31" s="88">
        <v>-195</v>
      </c>
      <c r="K31" s="45"/>
      <c r="L31" s="45" t="s">
        <v>27</v>
      </c>
      <c r="M31" s="89">
        <f t="shared" si="2"/>
        <v>0.3827679545851608</v>
      </c>
      <c r="N31" s="89">
        <f t="shared" si="2"/>
        <v>0.3812725111818767</v>
      </c>
      <c r="O31" s="89">
        <f t="shared" si="0"/>
        <v>-0.3556609365737984</v>
      </c>
      <c r="P31" s="89">
        <f t="shared" si="3"/>
        <v>0.4202705750756073</v>
      </c>
      <c r="Q31" s="89">
        <f t="shared" si="3"/>
        <v>0.43100873504909726</v>
      </c>
      <c r="R31" s="89">
        <f t="shared" si="1"/>
        <v>2.7382256297918905</v>
      </c>
    </row>
    <row r="32" spans="1:18" ht="15.75" customHeight="1">
      <c r="A32" s="43">
        <v>4</v>
      </c>
      <c r="B32" s="43">
        <v>25</v>
      </c>
      <c r="C32" s="46"/>
      <c r="D32" s="46" t="s">
        <v>28</v>
      </c>
      <c r="E32" s="92">
        <v>13861</v>
      </c>
      <c r="F32" s="92">
        <v>15492</v>
      </c>
      <c r="G32" s="92">
        <v>14027</v>
      </c>
      <c r="H32" s="92">
        <v>15278</v>
      </c>
      <c r="I32" s="92">
        <v>-166</v>
      </c>
      <c r="J32" s="92">
        <v>214</v>
      </c>
      <c r="K32" s="46"/>
      <c r="L32" s="46" t="s">
        <v>28</v>
      </c>
      <c r="M32" s="93">
        <f t="shared" si="2"/>
        <v>3.1449594656223554</v>
      </c>
      <c r="N32" s="93">
        <f t="shared" si="2"/>
        <v>3.5137856890122747</v>
      </c>
      <c r="O32" s="93">
        <f t="shared" si="0"/>
        <v>11.766827790202727</v>
      </c>
      <c r="P32" s="93">
        <f t="shared" si="3"/>
        <v>3.2284421448989833</v>
      </c>
      <c r="Q32" s="93">
        <f t="shared" si="3"/>
        <v>3.5101020544137036</v>
      </c>
      <c r="R32" s="93">
        <f t="shared" si="1"/>
        <v>8.918514293861834</v>
      </c>
    </row>
    <row r="33" spans="1:18" ht="15.75" customHeight="1">
      <c r="A33" s="43">
        <v>4</v>
      </c>
      <c r="B33" s="43">
        <v>26</v>
      </c>
      <c r="C33" s="45" t="s">
        <v>29</v>
      </c>
      <c r="D33" s="45" t="s">
        <v>30</v>
      </c>
      <c r="E33" s="88">
        <v>376</v>
      </c>
      <c r="F33" s="88">
        <v>374</v>
      </c>
      <c r="G33" s="88">
        <v>404</v>
      </c>
      <c r="H33" s="88">
        <v>392</v>
      </c>
      <c r="I33" s="88">
        <v>-28</v>
      </c>
      <c r="J33" s="88">
        <v>-18</v>
      </c>
      <c r="K33" s="45" t="s">
        <v>29</v>
      </c>
      <c r="L33" s="45" t="s">
        <v>30</v>
      </c>
      <c r="M33" s="89">
        <f t="shared" si="2"/>
        <v>0.08531164844340275</v>
      </c>
      <c r="N33" s="89">
        <f t="shared" si="2"/>
        <v>0.0848280304473658</v>
      </c>
      <c r="O33" s="89">
        <f t="shared" si="0"/>
        <v>-0.5319148936170248</v>
      </c>
      <c r="P33" s="89">
        <f t="shared" si="3"/>
        <v>0.09298428933764805</v>
      </c>
      <c r="Q33" s="89">
        <f t="shared" si="3"/>
        <v>0.09006152672667704</v>
      </c>
      <c r="R33" s="89">
        <f t="shared" si="1"/>
        <v>-2.970297029702973</v>
      </c>
    </row>
    <row r="34" spans="1:18" ht="15.75" customHeight="1">
      <c r="A34" s="43">
        <v>4</v>
      </c>
      <c r="B34" s="43">
        <v>27</v>
      </c>
      <c r="C34" s="46"/>
      <c r="D34" s="46" t="s">
        <v>31</v>
      </c>
      <c r="E34" s="92">
        <v>274</v>
      </c>
      <c r="F34" s="92">
        <v>288</v>
      </c>
      <c r="G34" s="92">
        <v>268</v>
      </c>
      <c r="H34" s="92">
        <v>269</v>
      </c>
      <c r="I34" s="92">
        <v>6</v>
      </c>
      <c r="J34" s="92">
        <v>19</v>
      </c>
      <c r="K34" s="46"/>
      <c r="L34" s="46" t="s">
        <v>31</v>
      </c>
      <c r="M34" s="93">
        <f t="shared" si="2"/>
        <v>0.062168594876309456</v>
      </c>
      <c r="N34" s="93">
        <f t="shared" si="2"/>
        <v>0.06532211970278436</v>
      </c>
      <c r="O34" s="93">
        <f t="shared" si="0"/>
        <v>5.109489051094895</v>
      </c>
      <c r="P34" s="93">
        <f t="shared" si="3"/>
        <v>0.061682647382400195</v>
      </c>
      <c r="Q34" s="93">
        <f t="shared" si="3"/>
        <v>0.06180242522825542</v>
      </c>
      <c r="R34" s="93">
        <f t="shared" si="1"/>
        <v>0.3731343283582156</v>
      </c>
    </row>
    <row r="35" spans="3:18" ht="15.75" customHeight="1">
      <c r="C35" s="19"/>
      <c r="D35" s="2" t="s">
        <v>51</v>
      </c>
      <c r="E35" s="90">
        <f aca="true" t="shared" si="4" ref="E35:J35">SUM(E8:E34)</f>
        <v>440737</v>
      </c>
      <c r="F35" s="90">
        <f t="shared" si="4"/>
        <v>440892</v>
      </c>
      <c r="G35" s="90">
        <f t="shared" si="4"/>
        <v>434482</v>
      </c>
      <c r="H35" s="90">
        <f t="shared" si="4"/>
        <v>435258</v>
      </c>
      <c r="I35" s="90">
        <f t="shared" si="4"/>
        <v>6255</v>
      </c>
      <c r="J35" s="90">
        <f t="shared" si="4"/>
        <v>5634</v>
      </c>
      <c r="K35" s="32"/>
      <c r="L35" s="94" t="s">
        <v>51</v>
      </c>
      <c r="M35" s="91">
        <f>SUM(M8:M34)</f>
        <v>99.99999999999999</v>
      </c>
      <c r="N35" s="91">
        <f>SUM(N8:N34)</f>
        <v>100</v>
      </c>
      <c r="O35" s="91">
        <f t="shared" si="0"/>
        <v>0.0351683657147106</v>
      </c>
      <c r="P35" s="91">
        <f>SUM(P8:P34)</f>
        <v>99.99999999999999</v>
      </c>
      <c r="Q35" s="91">
        <f>SUM(Q8:Q34)</f>
        <v>100</v>
      </c>
      <c r="R35" s="91">
        <f t="shared" si="1"/>
        <v>0.1786034864505348</v>
      </c>
    </row>
    <row r="36" spans="3:18" ht="15.75" customHeight="1">
      <c r="C36" s="3"/>
      <c r="D36" s="3"/>
      <c r="E36" s="21"/>
      <c r="F36" s="21"/>
      <c r="G36" s="21"/>
      <c r="H36" s="21"/>
      <c r="I36" s="21"/>
      <c r="J36" s="21"/>
      <c r="K36" s="95"/>
      <c r="L36" s="95"/>
      <c r="M36" s="96"/>
      <c r="N36" s="96"/>
      <c r="O36" s="96"/>
      <c r="P36" s="96"/>
      <c r="Q36" s="96"/>
      <c r="R36" s="96"/>
    </row>
    <row r="37" spans="3:18" ht="15.75" customHeight="1">
      <c r="C37" s="3"/>
      <c r="D37" s="4" t="s">
        <v>32</v>
      </c>
      <c r="E37" s="90">
        <f aca="true" t="shared" si="5" ref="E37:J37">SUM(E8:E20)</f>
        <v>374995</v>
      </c>
      <c r="F37" s="90">
        <f t="shared" si="5"/>
        <v>373893</v>
      </c>
      <c r="G37" s="90">
        <f t="shared" si="5"/>
        <v>363774</v>
      </c>
      <c r="H37" s="90">
        <f t="shared" si="5"/>
        <v>363896</v>
      </c>
      <c r="I37" s="90">
        <f t="shared" si="5"/>
        <v>11221</v>
      </c>
      <c r="J37" s="90">
        <f t="shared" si="5"/>
        <v>9997</v>
      </c>
      <c r="K37" s="95"/>
      <c r="L37" s="97" t="s">
        <v>32</v>
      </c>
      <c r="M37" s="91">
        <f>SUM(M8:M20)</f>
        <v>85.08362129796225</v>
      </c>
      <c r="N37" s="91">
        <f>SUM(N8:N20)</f>
        <v>84.8037614653929</v>
      </c>
      <c r="O37" s="91">
        <f>(F37/E37-1)*SIGN(E37)*100</f>
        <v>-0.29387058494113605</v>
      </c>
      <c r="P37" s="91">
        <f>SUM(P8:P20)</f>
        <v>83.72590809285539</v>
      </c>
      <c r="Q37" s="91">
        <f>SUM(Q8:Q20)</f>
        <v>83.60466665747673</v>
      </c>
      <c r="R37" s="91">
        <f>(H37/G37-1)*SIGN(G37)*100</f>
        <v>0.03353730612962735</v>
      </c>
    </row>
    <row r="38" spans="3:18" ht="15.75" customHeight="1">
      <c r="C38" s="3"/>
      <c r="D38" s="4" t="s">
        <v>33</v>
      </c>
      <c r="E38" s="90">
        <f aca="true" t="shared" si="6" ref="E38:J38">SUM(E21:E34)</f>
        <v>65742</v>
      </c>
      <c r="F38" s="90">
        <f t="shared" si="6"/>
        <v>66999</v>
      </c>
      <c r="G38" s="90">
        <f t="shared" si="6"/>
        <v>70708</v>
      </c>
      <c r="H38" s="90">
        <f t="shared" si="6"/>
        <v>71362</v>
      </c>
      <c r="I38" s="90">
        <f t="shared" si="6"/>
        <v>-4966</v>
      </c>
      <c r="J38" s="90">
        <f t="shared" si="6"/>
        <v>-4363</v>
      </c>
      <c r="K38" s="95"/>
      <c r="L38" s="97" t="s">
        <v>33</v>
      </c>
      <c r="M38" s="91">
        <f>SUM(M21:M34)</f>
        <v>14.916378702037724</v>
      </c>
      <c r="N38" s="91">
        <f>SUM(N21:N34)</f>
        <v>15.196238534607113</v>
      </c>
      <c r="O38" s="91">
        <f>(F38/E38-1)*SIGN(E38)*100</f>
        <v>1.912019713425206</v>
      </c>
      <c r="P38" s="91">
        <f>SUM(P21:P34)</f>
        <v>16.2740919071446</v>
      </c>
      <c r="Q38" s="91">
        <f>SUM(Q21:Q34)</f>
        <v>16.395333342523283</v>
      </c>
      <c r="R38" s="91">
        <f>(H38/G38-1)*SIGN(G38)*100</f>
        <v>0.9249307009107977</v>
      </c>
    </row>
    <row r="39" spans="3:18" ht="15.75" customHeight="1">
      <c r="C39" s="3"/>
      <c r="D39" s="3"/>
      <c r="K39" s="95"/>
      <c r="L39" s="95"/>
      <c r="M39" s="98"/>
      <c r="N39" s="98"/>
      <c r="O39" s="98"/>
      <c r="P39" s="98"/>
      <c r="Q39" s="98"/>
      <c r="R39" s="98"/>
    </row>
    <row r="40" spans="3:18" ht="15.75" customHeight="1">
      <c r="C40" s="26"/>
      <c r="D40" s="27"/>
      <c r="E40" s="104" t="s">
        <v>47</v>
      </c>
      <c r="F40" s="104"/>
      <c r="G40" s="104" t="s">
        <v>48</v>
      </c>
      <c r="H40" s="104"/>
      <c r="I40" s="104" t="s">
        <v>49</v>
      </c>
      <c r="J40" s="104"/>
      <c r="K40" s="33"/>
      <c r="L40" s="79"/>
      <c r="M40" s="105" t="s">
        <v>47</v>
      </c>
      <c r="N40" s="106"/>
      <c r="O40" s="107"/>
      <c r="P40" s="105" t="s">
        <v>48</v>
      </c>
      <c r="Q40" s="106"/>
      <c r="R40" s="107"/>
    </row>
    <row r="41" spans="3:18" ht="15.75" customHeight="1">
      <c r="C41" s="26"/>
      <c r="D41" s="28" t="s">
        <v>44</v>
      </c>
      <c r="E41" s="11" t="str">
        <f>$E6</f>
        <v>２７年度</v>
      </c>
      <c r="F41" s="11" t="str">
        <f>$F6</f>
        <v>２年度</v>
      </c>
      <c r="G41" s="11" t="str">
        <f>$E6</f>
        <v>２７年度</v>
      </c>
      <c r="H41" s="11" t="str">
        <f>$F6</f>
        <v>２年度</v>
      </c>
      <c r="I41" s="11" t="str">
        <f>$E6</f>
        <v>２７年度</v>
      </c>
      <c r="J41" s="11" t="str">
        <f>$F6</f>
        <v>２年度</v>
      </c>
      <c r="K41" s="33"/>
      <c r="L41" s="81" t="s">
        <v>44</v>
      </c>
      <c r="M41" s="11" t="str">
        <f>$E6</f>
        <v>２７年度</v>
      </c>
      <c r="N41" s="11" t="str">
        <f>$F6</f>
        <v>２年度</v>
      </c>
      <c r="O41" s="82" t="s">
        <v>72</v>
      </c>
      <c r="P41" s="11" t="str">
        <f>$E6</f>
        <v>２７年度</v>
      </c>
      <c r="Q41" s="11" t="str">
        <f>$F6</f>
        <v>２年度</v>
      </c>
      <c r="R41" s="82" t="s">
        <v>72</v>
      </c>
    </row>
    <row r="42" spans="3:18" ht="15.75" customHeight="1">
      <c r="C42" s="26"/>
      <c r="D42" s="29"/>
      <c r="E42" s="11" t="s">
        <v>39</v>
      </c>
      <c r="F42" s="11" t="s">
        <v>39</v>
      </c>
      <c r="G42" s="11" t="s">
        <v>39</v>
      </c>
      <c r="H42" s="11" t="s">
        <v>39</v>
      </c>
      <c r="I42" s="11" t="s">
        <v>39</v>
      </c>
      <c r="J42" s="11" t="s">
        <v>39</v>
      </c>
      <c r="K42" s="33"/>
      <c r="L42" s="84"/>
      <c r="M42" s="31" t="s">
        <v>40</v>
      </c>
      <c r="N42" s="31" t="s">
        <v>40</v>
      </c>
      <c r="O42" s="85" t="s">
        <v>41</v>
      </c>
      <c r="P42" s="31" t="s">
        <v>40</v>
      </c>
      <c r="Q42" s="31" t="s">
        <v>40</v>
      </c>
      <c r="R42" s="85" t="s">
        <v>41</v>
      </c>
    </row>
    <row r="43" spans="1:18" ht="15.75" customHeight="1">
      <c r="A43" s="18">
        <v>1</v>
      </c>
      <c r="C43" s="25"/>
      <c r="D43" s="2" t="s">
        <v>34</v>
      </c>
      <c r="E43" s="90">
        <f aca="true" t="shared" si="7" ref="E43:J43">E8+E13+E14+E15+E16+E20+E26</f>
        <v>241292</v>
      </c>
      <c r="F43" s="90">
        <f t="shared" si="7"/>
        <v>245400</v>
      </c>
      <c r="G43" s="90">
        <f t="shared" si="7"/>
        <v>251248</v>
      </c>
      <c r="H43" s="90">
        <f t="shared" si="7"/>
        <v>254695</v>
      </c>
      <c r="I43" s="90">
        <f t="shared" si="7"/>
        <v>-9956</v>
      </c>
      <c r="J43" s="90">
        <f t="shared" si="7"/>
        <v>-9295</v>
      </c>
      <c r="K43" s="99"/>
      <c r="L43" s="94" t="s">
        <v>34</v>
      </c>
      <c r="M43" s="91">
        <f aca="true" t="shared" si="8" ref="M43:N46">SUMIF($A$8:$A$34,$A43,M$8:M$34)</f>
        <v>54.747389032461534</v>
      </c>
      <c r="N43" s="91">
        <f t="shared" si="8"/>
        <v>55.65988949674751</v>
      </c>
      <c r="O43" s="91">
        <f>(F43/E43-1)*SIGN(E43)*100</f>
        <v>1.7025015334118043</v>
      </c>
      <c r="P43" s="91">
        <f aca="true" t="shared" si="9" ref="P43:Q46">SUMIF($A$8:$A$34,$A43,P$8:P$34)</f>
        <v>57.827021602736124</v>
      </c>
      <c r="Q43" s="91">
        <f t="shared" si="9"/>
        <v>58.51586874910973</v>
      </c>
      <c r="R43" s="91">
        <f>(H43/G43-1)*SIGN(G43)*100</f>
        <v>1.3719512195121908</v>
      </c>
    </row>
    <row r="44" spans="1:18" ht="15.75" customHeight="1">
      <c r="A44" s="18">
        <v>2</v>
      </c>
      <c r="C44" s="25"/>
      <c r="D44" s="2" t="s">
        <v>35</v>
      </c>
      <c r="E44" s="90">
        <f aca="true" t="shared" si="10" ref="E44:J44">E11+E17+E19</f>
        <v>76128</v>
      </c>
      <c r="F44" s="90">
        <f t="shared" si="10"/>
        <v>75246</v>
      </c>
      <c r="G44" s="90">
        <f t="shared" si="10"/>
        <v>67870</v>
      </c>
      <c r="H44" s="90">
        <f t="shared" si="10"/>
        <v>67043</v>
      </c>
      <c r="I44" s="90">
        <f t="shared" si="10"/>
        <v>8258</v>
      </c>
      <c r="J44" s="90">
        <f t="shared" si="10"/>
        <v>8203</v>
      </c>
      <c r="K44" s="99"/>
      <c r="L44" s="94" t="s">
        <v>35</v>
      </c>
      <c r="M44" s="91">
        <f t="shared" si="8"/>
        <v>17.272886097604694</v>
      </c>
      <c r="N44" s="91">
        <f t="shared" si="8"/>
        <v>17.06676464984622</v>
      </c>
      <c r="O44" s="91">
        <f>(F44/E44-1)*SIGN(E44)*100</f>
        <v>-1.1585750315258547</v>
      </c>
      <c r="P44" s="91">
        <f t="shared" si="9"/>
        <v>15.620900290460824</v>
      </c>
      <c r="Q44" s="91">
        <f t="shared" si="9"/>
        <v>15.403048306981146</v>
      </c>
      <c r="R44" s="91">
        <f>(H44/G44-1)*SIGN(G44)*100</f>
        <v>-1.2185059672904064</v>
      </c>
    </row>
    <row r="45" spans="1:18" ht="15.75" customHeight="1">
      <c r="A45" s="18">
        <v>3</v>
      </c>
      <c r="C45" s="25"/>
      <c r="D45" s="2" t="s">
        <v>36</v>
      </c>
      <c r="E45" s="90">
        <f aca="true" t="shared" si="11" ref="E45:J45">E21+E22+E23+E24+E25</f>
        <v>27078</v>
      </c>
      <c r="F45" s="90">
        <f t="shared" si="11"/>
        <v>25401</v>
      </c>
      <c r="G45" s="90">
        <f t="shared" si="11"/>
        <v>23969</v>
      </c>
      <c r="H45" s="90">
        <f t="shared" si="11"/>
        <v>22356</v>
      </c>
      <c r="I45" s="90">
        <f t="shared" si="11"/>
        <v>3109</v>
      </c>
      <c r="J45" s="90">
        <f t="shared" si="11"/>
        <v>3045</v>
      </c>
      <c r="K45" s="99"/>
      <c r="L45" s="94" t="s">
        <v>36</v>
      </c>
      <c r="M45" s="91">
        <f t="shared" si="8"/>
        <v>6.143800044017181</v>
      </c>
      <c r="N45" s="91">
        <f t="shared" si="8"/>
        <v>5.7612748700362</v>
      </c>
      <c r="O45" s="91">
        <f>(F45/E45-1)*SIGN(E45)*100</f>
        <v>-6.1932195878573015</v>
      </c>
      <c r="P45" s="91">
        <f t="shared" si="9"/>
        <v>5.516684235480411</v>
      </c>
      <c r="Q45" s="91">
        <f t="shared" si="9"/>
        <v>5.136264008932633</v>
      </c>
      <c r="R45" s="91">
        <f>(H45/G45-1)*SIGN(G45)*100</f>
        <v>-6.729525637281486</v>
      </c>
    </row>
    <row r="46" spans="1:18" ht="15.75" customHeight="1">
      <c r="A46" s="18">
        <v>4</v>
      </c>
      <c r="C46" s="25"/>
      <c r="D46" s="2" t="s">
        <v>37</v>
      </c>
      <c r="E46" s="90">
        <f aca="true" t="shared" si="12" ref="E46:J46">E9+E10+E12+E18+E27+E28+E29+E30+E31+E32+E33+E34</f>
        <v>96239</v>
      </c>
      <c r="F46" s="90">
        <f t="shared" si="12"/>
        <v>94845</v>
      </c>
      <c r="G46" s="90">
        <f t="shared" si="12"/>
        <v>91395</v>
      </c>
      <c r="H46" s="90">
        <f t="shared" si="12"/>
        <v>91164</v>
      </c>
      <c r="I46" s="90">
        <f t="shared" si="12"/>
        <v>4844</v>
      </c>
      <c r="J46" s="90">
        <f t="shared" si="12"/>
        <v>3681</v>
      </c>
      <c r="K46" s="99"/>
      <c r="L46" s="94" t="s">
        <v>37</v>
      </c>
      <c r="M46" s="91">
        <f t="shared" si="8"/>
        <v>21.83592482591659</v>
      </c>
      <c r="N46" s="91">
        <f t="shared" si="8"/>
        <v>21.512070983370077</v>
      </c>
      <c r="O46" s="91">
        <f>(F46/E46-1)*SIGN(E46)*100</f>
        <v>-1.4484772285663805</v>
      </c>
      <c r="P46" s="91">
        <f t="shared" si="9"/>
        <v>21.035393871322633</v>
      </c>
      <c r="Q46" s="91">
        <f t="shared" si="9"/>
        <v>20.944818934976496</v>
      </c>
      <c r="R46" s="91">
        <f>(H46/G46-1)*SIGN(G46)*100</f>
        <v>-0.2527490562941104</v>
      </c>
    </row>
    <row r="47" spans="1:18" ht="15.75" customHeight="1">
      <c r="A47" s="19"/>
      <c r="C47" s="25"/>
      <c r="D47" s="2" t="s">
        <v>51</v>
      </c>
      <c r="E47" s="90">
        <f aca="true" t="shared" si="13" ref="E47:J47">SUM(E43:E46)</f>
        <v>440737</v>
      </c>
      <c r="F47" s="90">
        <f t="shared" si="13"/>
        <v>440892</v>
      </c>
      <c r="G47" s="90">
        <f t="shared" si="13"/>
        <v>434482</v>
      </c>
      <c r="H47" s="90">
        <f t="shared" si="13"/>
        <v>435258</v>
      </c>
      <c r="I47" s="90">
        <f t="shared" si="13"/>
        <v>6255</v>
      </c>
      <c r="J47" s="90">
        <f t="shared" si="13"/>
        <v>5634</v>
      </c>
      <c r="K47" s="99"/>
      <c r="L47" s="94" t="s">
        <v>51</v>
      </c>
      <c r="M47" s="91">
        <f>SUM(M43:M46)</f>
        <v>100</v>
      </c>
      <c r="N47" s="91">
        <f>SUM(N43:N46)</f>
        <v>100.00000000000001</v>
      </c>
      <c r="O47" s="91">
        <f>(F47/E47-1)*SIGN(E47)*100</f>
        <v>0.0351683657147106</v>
      </c>
      <c r="P47" s="91">
        <f>SUM(P43:P46)</f>
        <v>100</v>
      </c>
      <c r="Q47" s="91">
        <f>SUM(Q43:Q46)</f>
        <v>100</v>
      </c>
      <c r="R47" s="91">
        <f>(H47/G47-1)*SIGN(G47)*100</f>
        <v>0.1786034864505348</v>
      </c>
    </row>
    <row r="48" spans="1:18" ht="15.75" customHeight="1">
      <c r="A48" s="19"/>
      <c r="C48" s="26"/>
      <c r="D48" s="19"/>
      <c r="E48" s="48"/>
      <c r="F48" s="48"/>
      <c r="G48" s="48"/>
      <c r="H48" s="48"/>
      <c r="I48" s="48"/>
      <c r="J48" s="48"/>
      <c r="K48" s="33"/>
      <c r="L48" s="32"/>
      <c r="M48" s="49"/>
      <c r="N48" s="49"/>
      <c r="O48" s="49"/>
      <c r="P48" s="49"/>
      <c r="Q48" s="49"/>
      <c r="R48" s="49"/>
    </row>
  </sheetData>
  <sheetProtection/>
  <mergeCells count="10">
    <mergeCell ref="E40:F40"/>
    <mergeCell ref="G40:H40"/>
    <mergeCell ref="I40:J40"/>
    <mergeCell ref="M40:O40"/>
    <mergeCell ref="P40:R40"/>
    <mergeCell ref="E5:F5"/>
    <mergeCell ref="G5:H5"/>
    <mergeCell ref="I5:J5"/>
    <mergeCell ref="M5:O5"/>
    <mergeCell ref="P5:R5"/>
  </mergeCells>
  <printOptions horizontalCentered="1"/>
  <pageMargins left="0.5905511811023623" right="0.5905511811023623" top="0.7874015748031497" bottom="0.7874015748031497" header="0.5118110236220472" footer="0.5118110236220472"/>
  <pageSetup firstPageNumber="26" useFirstPageNumber="1" horizontalDpi="600" verticalDpi="600" orientation="portrait" paperSize="9" scale="92" r:id="rId1"/>
  <colBreaks count="2" manualBreakCount="2">
    <brk id="2" max="48" man="1"/>
    <brk id="10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view="pageBreakPreview" zoomScale="70" zoomScaleSheetLayoutView="70" zoomScalePageLayoutView="0" workbookViewId="0" topLeftCell="C1">
      <selection activeCell="C1" sqref="C1"/>
    </sheetView>
  </sheetViews>
  <sheetFormatPr defaultColWidth="9" defaultRowHeight="15"/>
  <cols>
    <col min="1" max="1" width="3.5" style="1" hidden="1" customWidth="1"/>
    <col min="2" max="2" width="4.5" style="1" hidden="1" customWidth="1"/>
    <col min="3" max="3" width="9" style="1" customWidth="1"/>
    <col min="4" max="4" width="15.5" style="1" customWidth="1"/>
    <col min="5" max="5" width="14.59765625" style="1" customWidth="1"/>
    <col min="6" max="6" width="9.8984375" style="1" customWidth="1"/>
    <col min="7" max="7" width="14.59765625" style="1" customWidth="1"/>
    <col min="8" max="8" width="10" style="1" customWidth="1"/>
    <col min="9" max="9" width="10.59765625" style="1" customWidth="1"/>
    <col min="10" max="16384" width="9" style="1" customWidth="1"/>
  </cols>
  <sheetData>
    <row r="1" ht="18.75">
      <c r="C1" s="23"/>
    </row>
    <row r="3" ht="14.25">
      <c r="E3" s="30" t="s">
        <v>55</v>
      </c>
    </row>
    <row r="4" spans="5:9" ht="18.75">
      <c r="E4" s="17"/>
      <c r="I4" s="20" t="s">
        <v>56</v>
      </c>
    </row>
    <row r="5" spans="3:9" ht="15.75" customHeight="1">
      <c r="C5" s="5"/>
      <c r="D5" s="6"/>
      <c r="E5" s="104" t="s">
        <v>57</v>
      </c>
      <c r="F5" s="104"/>
      <c r="G5" s="104"/>
      <c r="H5" s="104"/>
      <c r="I5" s="104"/>
    </row>
    <row r="6" spans="3:9" ht="15.75" customHeight="1">
      <c r="C6" s="7"/>
      <c r="D6" s="8" t="s">
        <v>38</v>
      </c>
      <c r="E6" s="12" t="s">
        <v>69</v>
      </c>
      <c r="F6" s="14"/>
      <c r="G6" s="12" t="s">
        <v>74</v>
      </c>
      <c r="H6" s="13"/>
      <c r="I6" s="15" t="s">
        <v>72</v>
      </c>
    </row>
    <row r="7" spans="3:9" ht="15.75" customHeight="1">
      <c r="C7" s="9"/>
      <c r="D7" s="10"/>
      <c r="E7" s="11" t="s">
        <v>39</v>
      </c>
      <c r="F7" s="11" t="s">
        <v>40</v>
      </c>
      <c r="G7" s="11" t="s">
        <v>39</v>
      </c>
      <c r="H7" s="11" t="s">
        <v>40</v>
      </c>
      <c r="I7" s="16" t="s">
        <v>41</v>
      </c>
    </row>
    <row r="8" spans="1:9" ht="15.75" customHeight="1">
      <c r="A8" s="43">
        <v>1</v>
      </c>
      <c r="B8" s="43">
        <v>1</v>
      </c>
      <c r="C8" s="44" t="s">
        <v>1</v>
      </c>
      <c r="D8" s="44" t="s">
        <v>2</v>
      </c>
      <c r="E8" s="34">
        <v>833305895.5260439</v>
      </c>
      <c r="F8" s="35">
        <f>E8/E$35*100</f>
        <v>24.761660541699282</v>
      </c>
      <c r="G8" s="34">
        <v>837273499.7846701</v>
      </c>
      <c r="H8" s="35">
        <f aca="true" t="shared" si="0" ref="H8:H35">G8/G$35*100</f>
        <v>23.56734412943085</v>
      </c>
      <c r="I8" s="35">
        <f aca="true" t="shared" si="1" ref="I8:I35">(G8/E8-1)*SIGN(E8)*100</f>
        <v>0.47612818773130616</v>
      </c>
    </row>
    <row r="9" spans="1:9" ht="15.75" customHeight="1">
      <c r="A9" s="43">
        <v>4</v>
      </c>
      <c r="B9" s="43">
        <v>2</v>
      </c>
      <c r="C9" s="45"/>
      <c r="D9" s="45" t="s">
        <v>0</v>
      </c>
      <c r="E9" s="36">
        <v>199686848.51168764</v>
      </c>
      <c r="F9" s="37">
        <f aca="true" t="shared" si="2" ref="F9:F35">E9/E$35*100</f>
        <v>5.933688917881419</v>
      </c>
      <c r="G9" s="36">
        <v>192975573.98552212</v>
      </c>
      <c r="H9" s="37">
        <f t="shared" si="0"/>
        <v>5.431823366989255</v>
      </c>
      <c r="I9" s="37">
        <f t="shared" si="1"/>
        <v>-3.3608996166679006</v>
      </c>
    </row>
    <row r="10" spans="1:9" ht="15.75" customHeight="1">
      <c r="A10" s="43">
        <v>4</v>
      </c>
      <c r="B10" s="43">
        <v>3</v>
      </c>
      <c r="C10" s="45"/>
      <c r="D10" s="45" t="s">
        <v>3</v>
      </c>
      <c r="E10" s="36">
        <v>101019252.97821105</v>
      </c>
      <c r="F10" s="37">
        <f t="shared" si="2"/>
        <v>3.001784175357881</v>
      </c>
      <c r="G10" s="36">
        <v>98659291.87957905</v>
      </c>
      <c r="H10" s="37">
        <f t="shared" si="0"/>
        <v>2.7770346056455635</v>
      </c>
      <c r="I10" s="37">
        <f t="shared" si="1"/>
        <v>-2.3361498219958254</v>
      </c>
    </row>
    <row r="11" spans="1:9" ht="15.75" customHeight="1">
      <c r="A11" s="43">
        <v>2</v>
      </c>
      <c r="B11" s="43">
        <v>4</v>
      </c>
      <c r="C11" s="45"/>
      <c r="D11" s="45" t="s">
        <v>4</v>
      </c>
      <c r="E11" s="36">
        <v>92383547.38490097</v>
      </c>
      <c r="F11" s="37">
        <f t="shared" si="2"/>
        <v>2.7451744338600004</v>
      </c>
      <c r="G11" s="36">
        <v>98444668.39940019</v>
      </c>
      <c r="H11" s="37">
        <f t="shared" si="0"/>
        <v>2.770993442970605</v>
      </c>
      <c r="I11" s="37">
        <f t="shared" si="1"/>
        <v>6.560822988585335</v>
      </c>
    </row>
    <row r="12" spans="1:9" ht="15.75" customHeight="1">
      <c r="A12" s="43">
        <v>4</v>
      </c>
      <c r="B12" s="43">
        <v>5</v>
      </c>
      <c r="C12" s="45"/>
      <c r="D12" s="45" t="s">
        <v>5</v>
      </c>
      <c r="E12" s="36">
        <v>75111192.46925583</v>
      </c>
      <c r="F12" s="37">
        <f t="shared" si="2"/>
        <v>2.2319269079836053</v>
      </c>
      <c r="G12" s="36">
        <v>73626978.8157761</v>
      </c>
      <c r="H12" s="37">
        <f t="shared" si="0"/>
        <v>2.0724319441711305</v>
      </c>
      <c r="I12" s="37">
        <f t="shared" si="1"/>
        <v>-1.9760219545006619</v>
      </c>
    </row>
    <row r="13" spans="1:9" ht="15.75" customHeight="1">
      <c r="A13" s="43">
        <v>1</v>
      </c>
      <c r="B13" s="43">
        <v>6</v>
      </c>
      <c r="C13" s="45"/>
      <c r="D13" s="45" t="s">
        <v>6</v>
      </c>
      <c r="E13" s="36">
        <v>208961212.3022545</v>
      </c>
      <c r="F13" s="37">
        <f t="shared" si="2"/>
        <v>6.2092763692065684</v>
      </c>
      <c r="G13" s="36">
        <v>187529898.04183382</v>
      </c>
      <c r="H13" s="37">
        <f t="shared" si="0"/>
        <v>5.278539978687497</v>
      </c>
      <c r="I13" s="37">
        <f t="shared" si="1"/>
        <v>-10.256120752889341</v>
      </c>
    </row>
    <row r="14" spans="1:9" ht="15.75" customHeight="1">
      <c r="A14" s="43">
        <v>1</v>
      </c>
      <c r="B14" s="43">
        <v>7</v>
      </c>
      <c r="C14" s="45"/>
      <c r="D14" s="45" t="s">
        <v>7</v>
      </c>
      <c r="E14" s="36">
        <v>233378247.9339335</v>
      </c>
      <c r="F14" s="37">
        <f t="shared" si="2"/>
        <v>6.934827875552914</v>
      </c>
      <c r="G14" s="36">
        <v>262206707.52212268</v>
      </c>
      <c r="H14" s="37">
        <f t="shared" si="0"/>
        <v>7.3805222675841735</v>
      </c>
      <c r="I14" s="37">
        <f t="shared" si="1"/>
        <v>12.352676328408375</v>
      </c>
    </row>
    <row r="15" spans="1:9" ht="15.75" customHeight="1">
      <c r="A15" s="43">
        <v>1</v>
      </c>
      <c r="B15" s="43">
        <v>8</v>
      </c>
      <c r="C15" s="45"/>
      <c r="D15" s="45" t="s">
        <v>8</v>
      </c>
      <c r="E15" s="36">
        <v>217206439.25256822</v>
      </c>
      <c r="F15" s="37">
        <f t="shared" si="2"/>
        <v>6.454283049141378</v>
      </c>
      <c r="G15" s="36">
        <v>239597233.92413437</v>
      </c>
      <c r="H15" s="37">
        <f t="shared" si="0"/>
        <v>6.7441170248455595</v>
      </c>
      <c r="I15" s="37">
        <f t="shared" si="1"/>
        <v>10.308531712326484</v>
      </c>
    </row>
    <row r="16" spans="1:9" ht="15.75" customHeight="1">
      <c r="A16" s="43">
        <v>1</v>
      </c>
      <c r="B16" s="43">
        <v>9</v>
      </c>
      <c r="C16" s="45"/>
      <c r="D16" s="45" t="s">
        <v>9</v>
      </c>
      <c r="E16" s="36">
        <v>164037400.66801623</v>
      </c>
      <c r="F16" s="37">
        <f t="shared" si="2"/>
        <v>4.874366608098941</v>
      </c>
      <c r="G16" s="36">
        <v>176307855.92588967</v>
      </c>
      <c r="H16" s="37">
        <f t="shared" si="0"/>
        <v>4.962665024506528</v>
      </c>
      <c r="I16" s="37">
        <f t="shared" si="1"/>
        <v>7.480279014361346</v>
      </c>
    </row>
    <row r="17" spans="1:9" ht="15.75" customHeight="1">
      <c r="A17" s="43">
        <v>2</v>
      </c>
      <c r="B17" s="43">
        <v>10</v>
      </c>
      <c r="C17" s="45"/>
      <c r="D17" s="45" t="s">
        <v>10</v>
      </c>
      <c r="E17" s="36">
        <v>232374211.72949463</v>
      </c>
      <c r="F17" s="37">
        <f t="shared" si="2"/>
        <v>6.904992968828538</v>
      </c>
      <c r="G17" s="36">
        <v>231426089.71051303</v>
      </c>
      <c r="H17" s="37">
        <f t="shared" si="0"/>
        <v>6.514117905485939</v>
      </c>
      <c r="I17" s="37">
        <f t="shared" si="1"/>
        <v>-0.4080151630961981</v>
      </c>
    </row>
    <row r="18" spans="1:9" ht="15.75" customHeight="1">
      <c r="A18" s="43">
        <v>4</v>
      </c>
      <c r="B18" s="43">
        <v>11</v>
      </c>
      <c r="C18" s="45"/>
      <c r="D18" s="45" t="s">
        <v>11</v>
      </c>
      <c r="E18" s="36">
        <v>91807024.57292415</v>
      </c>
      <c r="F18" s="37">
        <f t="shared" si="2"/>
        <v>2.728043075206041</v>
      </c>
      <c r="G18" s="36">
        <v>95329460.04711552</v>
      </c>
      <c r="H18" s="37">
        <f t="shared" si="0"/>
        <v>2.683307415296193</v>
      </c>
      <c r="I18" s="37">
        <f t="shared" si="1"/>
        <v>3.8367820878384196</v>
      </c>
    </row>
    <row r="19" spans="1:9" ht="15.75" customHeight="1">
      <c r="A19" s="43">
        <v>2</v>
      </c>
      <c r="B19" s="43">
        <v>12</v>
      </c>
      <c r="C19" s="45"/>
      <c r="D19" s="45" t="s">
        <v>12</v>
      </c>
      <c r="E19" s="36">
        <v>88116153.53304829</v>
      </c>
      <c r="F19" s="37">
        <f t="shared" si="2"/>
        <v>2.618368949193886</v>
      </c>
      <c r="G19" s="36">
        <v>85102583.2517606</v>
      </c>
      <c r="H19" s="37">
        <f t="shared" si="0"/>
        <v>2.3954441007790064</v>
      </c>
      <c r="I19" s="37">
        <f t="shared" si="1"/>
        <v>-3.419997537860564</v>
      </c>
    </row>
    <row r="20" spans="1:9" ht="15.75" customHeight="1">
      <c r="A20" s="43">
        <v>1</v>
      </c>
      <c r="B20" s="43">
        <v>13</v>
      </c>
      <c r="C20" s="46"/>
      <c r="D20" s="46" t="s">
        <v>13</v>
      </c>
      <c r="E20" s="36">
        <v>143908600.33633032</v>
      </c>
      <c r="F20" s="37">
        <f t="shared" si="2"/>
        <v>4.276239889446352</v>
      </c>
      <c r="G20" s="36">
        <v>175124102.12802505</v>
      </c>
      <c r="H20" s="37">
        <f t="shared" si="0"/>
        <v>4.9293450482670185</v>
      </c>
      <c r="I20" s="37">
        <f t="shared" si="1"/>
        <v>21.69119963556081</v>
      </c>
    </row>
    <row r="21" spans="1:9" ht="15.75" customHeight="1">
      <c r="A21" s="43">
        <v>3</v>
      </c>
      <c r="B21" s="43">
        <v>14</v>
      </c>
      <c r="C21" s="47" t="s">
        <v>14</v>
      </c>
      <c r="D21" s="47" t="s">
        <v>15</v>
      </c>
      <c r="E21" s="34">
        <v>35407943.87789847</v>
      </c>
      <c r="F21" s="35">
        <f t="shared" si="2"/>
        <v>1.05214602643677</v>
      </c>
      <c r="G21" s="34">
        <v>36474567.31688724</v>
      </c>
      <c r="H21" s="35">
        <f t="shared" si="0"/>
        <v>1.0266760863090099</v>
      </c>
      <c r="I21" s="35">
        <f t="shared" si="1"/>
        <v>3.012384572984339</v>
      </c>
    </row>
    <row r="22" spans="1:9" ht="15.75" customHeight="1">
      <c r="A22" s="43">
        <v>3</v>
      </c>
      <c r="B22" s="43">
        <v>15</v>
      </c>
      <c r="C22" s="44" t="s">
        <v>16</v>
      </c>
      <c r="D22" s="45" t="s">
        <v>17</v>
      </c>
      <c r="E22" s="34">
        <v>8152374.869759362</v>
      </c>
      <c r="F22" s="35">
        <f t="shared" si="2"/>
        <v>0.24224758305139357</v>
      </c>
      <c r="G22" s="34">
        <v>7126232.805780163</v>
      </c>
      <c r="H22" s="35">
        <f t="shared" si="0"/>
        <v>0.20058724051752874</v>
      </c>
      <c r="I22" s="35">
        <f t="shared" si="1"/>
        <v>-12.587032372439078</v>
      </c>
    </row>
    <row r="23" spans="1:9" ht="15.75" customHeight="1">
      <c r="A23" s="43">
        <v>3</v>
      </c>
      <c r="B23" s="43">
        <v>16</v>
      </c>
      <c r="C23" s="45"/>
      <c r="D23" s="45" t="s">
        <v>18</v>
      </c>
      <c r="E23" s="36">
        <v>33928200.90785302</v>
      </c>
      <c r="F23" s="37">
        <f t="shared" si="2"/>
        <v>1.0081755069553244</v>
      </c>
      <c r="G23" s="36">
        <v>41832757.917773865</v>
      </c>
      <c r="H23" s="37">
        <f t="shared" si="0"/>
        <v>1.1774969612496995</v>
      </c>
      <c r="I23" s="37">
        <f t="shared" si="1"/>
        <v>23.297896140703568</v>
      </c>
    </row>
    <row r="24" spans="1:9" ht="15.75" customHeight="1">
      <c r="A24" s="43">
        <v>3</v>
      </c>
      <c r="B24" s="43">
        <v>17</v>
      </c>
      <c r="C24" s="45"/>
      <c r="D24" s="45" t="s">
        <v>19</v>
      </c>
      <c r="E24" s="36">
        <v>25505633.573401604</v>
      </c>
      <c r="F24" s="37">
        <f t="shared" si="2"/>
        <v>0.7578991626440501</v>
      </c>
      <c r="G24" s="36">
        <v>28222911.52383038</v>
      </c>
      <c r="H24" s="37">
        <f t="shared" si="0"/>
        <v>0.7944107491609977</v>
      </c>
      <c r="I24" s="37">
        <f t="shared" si="1"/>
        <v>10.653638313311586</v>
      </c>
    </row>
    <row r="25" spans="1:9" ht="15.75" customHeight="1">
      <c r="A25" s="43">
        <v>3</v>
      </c>
      <c r="B25" s="43">
        <v>18</v>
      </c>
      <c r="C25" s="45"/>
      <c r="D25" s="46" t="s">
        <v>66</v>
      </c>
      <c r="E25" s="40">
        <v>43287017.423323005</v>
      </c>
      <c r="F25" s="41">
        <f t="shared" si="2"/>
        <v>1.2862724685540725</v>
      </c>
      <c r="G25" s="40">
        <v>54544380.46350292</v>
      </c>
      <c r="H25" s="41">
        <f t="shared" si="0"/>
        <v>1.535300215569434</v>
      </c>
      <c r="I25" s="41">
        <f t="shared" si="1"/>
        <v>26.006326400567524</v>
      </c>
    </row>
    <row r="26" spans="1:9" ht="15.75" customHeight="1">
      <c r="A26" s="43">
        <v>1</v>
      </c>
      <c r="B26" s="43">
        <v>19</v>
      </c>
      <c r="C26" s="47" t="s">
        <v>20</v>
      </c>
      <c r="D26" s="47" t="s">
        <v>21</v>
      </c>
      <c r="E26" s="36">
        <v>177285439.20842135</v>
      </c>
      <c r="F26" s="37">
        <f t="shared" si="2"/>
        <v>5.268031689483942</v>
      </c>
      <c r="G26" s="36">
        <v>232524813.3659736</v>
      </c>
      <c r="H26" s="37">
        <f t="shared" si="0"/>
        <v>6.545044476669721</v>
      </c>
      <c r="I26" s="37">
        <f t="shared" si="1"/>
        <v>31.158438281336466</v>
      </c>
    </row>
    <row r="27" spans="1:9" ht="15.75" customHeight="1">
      <c r="A27" s="43">
        <v>4</v>
      </c>
      <c r="B27" s="43">
        <v>20</v>
      </c>
      <c r="C27" s="44" t="s">
        <v>22</v>
      </c>
      <c r="D27" s="44" t="s">
        <v>23</v>
      </c>
      <c r="E27" s="34">
        <v>4821303.860647743</v>
      </c>
      <c r="F27" s="35">
        <f t="shared" si="2"/>
        <v>0.1432649045287025</v>
      </c>
      <c r="G27" s="34">
        <v>3188868.501057214</v>
      </c>
      <c r="H27" s="35">
        <f t="shared" si="0"/>
        <v>0.08975939327740048</v>
      </c>
      <c r="I27" s="35">
        <f t="shared" si="1"/>
        <v>-33.85879435881917</v>
      </c>
    </row>
    <row r="28" spans="1:9" ht="15.75" customHeight="1">
      <c r="A28" s="43">
        <v>4</v>
      </c>
      <c r="B28" s="43">
        <v>21</v>
      </c>
      <c r="C28" s="45"/>
      <c r="D28" s="45" t="s">
        <v>24</v>
      </c>
      <c r="E28" s="36">
        <v>10004510.363535618</v>
      </c>
      <c r="F28" s="37">
        <f t="shared" si="2"/>
        <v>0.2972837355859545</v>
      </c>
      <c r="G28" s="36">
        <v>8526781.583300235</v>
      </c>
      <c r="H28" s="37">
        <f t="shared" si="0"/>
        <v>0.24000950220186248</v>
      </c>
      <c r="I28" s="37">
        <f t="shared" si="1"/>
        <v>-14.77062571319233</v>
      </c>
    </row>
    <row r="29" spans="1:9" ht="15.75" customHeight="1">
      <c r="A29" s="43">
        <v>4</v>
      </c>
      <c r="B29" s="43">
        <v>22</v>
      </c>
      <c r="C29" s="45"/>
      <c r="D29" s="45" t="s">
        <v>25</v>
      </c>
      <c r="E29" s="36">
        <v>198265278.5941495</v>
      </c>
      <c r="F29" s="37">
        <f t="shared" si="2"/>
        <v>5.891447008969746</v>
      </c>
      <c r="G29" s="36">
        <v>235826234.62052885</v>
      </c>
      <c r="H29" s="37">
        <f t="shared" si="0"/>
        <v>6.637971973888171</v>
      </c>
      <c r="I29" s="37">
        <f t="shared" si="1"/>
        <v>18.944797744070407</v>
      </c>
    </row>
    <row r="30" spans="1:9" ht="15.75" customHeight="1">
      <c r="A30" s="43">
        <v>4</v>
      </c>
      <c r="B30" s="43">
        <v>23</v>
      </c>
      <c r="C30" s="45"/>
      <c r="D30" s="45" t="s">
        <v>26</v>
      </c>
      <c r="E30" s="36">
        <v>22404218.135185435</v>
      </c>
      <c r="F30" s="37">
        <f t="shared" si="2"/>
        <v>0.6657406927565728</v>
      </c>
      <c r="G30" s="36">
        <v>23757431.13850984</v>
      </c>
      <c r="H30" s="37">
        <f t="shared" si="0"/>
        <v>0.6687176357743467</v>
      </c>
      <c r="I30" s="37">
        <f t="shared" si="1"/>
        <v>6.039992090593005</v>
      </c>
    </row>
    <row r="31" spans="1:9" ht="15.75" customHeight="1">
      <c r="A31" s="43">
        <v>4</v>
      </c>
      <c r="B31" s="43">
        <v>24</v>
      </c>
      <c r="C31" s="45"/>
      <c r="D31" s="45" t="s">
        <v>27</v>
      </c>
      <c r="E31" s="36">
        <v>18628032.754658274</v>
      </c>
      <c r="F31" s="37">
        <f t="shared" si="2"/>
        <v>0.5535314535838268</v>
      </c>
      <c r="G31" s="36">
        <v>18320712.745928932</v>
      </c>
      <c r="H31" s="37">
        <f t="shared" si="0"/>
        <v>0.5156863821568458</v>
      </c>
      <c r="I31" s="37">
        <f t="shared" si="1"/>
        <v>-1.6497716789363626</v>
      </c>
    </row>
    <row r="32" spans="1:9" ht="15.75" customHeight="1">
      <c r="A32" s="43">
        <v>4</v>
      </c>
      <c r="B32" s="43">
        <v>25</v>
      </c>
      <c r="C32" s="46"/>
      <c r="D32" s="46" t="s">
        <v>28</v>
      </c>
      <c r="E32" s="40">
        <v>102433201.05761358</v>
      </c>
      <c r="F32" s="41">
        <f t="shared" si="2"/>
        <v>3.043799601570186</v>
      </c>
      <c r="G32" s="40">
        <v>104964479.8623531</v>
      </c>
      <c r="H32" s="41">
        <f t="shared" si="0"/>
        <v>2.954511302362949</v>
      </c>
      <c r="I32" s="41">
        <f t="shared" si="1"/>
        <v>2.4711507388271547</v>
      </c>
    </row>
    <row r="33" spans="1:9" ht="15.75" customHeight="1">
      <c r="A33" s="43">
        <v>4</v>
      </c>
      <c r="B33" s="43">
        <v>26</v>
      </c>
      <c r="C33" s="44" t="s">
        <v>29</v>
      </c>
      <c r="D33" s="44" t="s">
        <v>30</v>
      </c>
      <c r="E33" s="36">
        <v>2137201.624649539</v>
      </c>
      <c r="F33" s="37">
        <f t="shared" si="2"/>
        <v>0.06350688435407346</v>
      </c>
      <c r="G33" s="36">
        <v>2353063.8674275163</v>
      </c>
      <c r="H33" s="37">
        <f t="shared" si="0"/>
        <v>0.06623339438839967</v>
      </c>
      <c r="I33" s="37">
        <f t="shared" si="1"/>
        <v>10.100228274595956</v>
      </c>
    </row>
    <row r="34" spans="1:9" ht="15.75" customHeight="1">
      <c r="A34" s="43">
        <v>4</v>
      </c>
      <c r="B34" s="43">
        <v>27</v>
      </c>
      <c r="C34" s="46"/>
      <c r="D34" s="46" t="s">
        <v>31</v>
      </c>
      <c r="E34" s="40">
        <v>1750616.5502344307</v>
      </c>
      <c r="F34" s="41">
        <f t="shared" si="2"/>
        <v>0.05201952006858307</v>
      </c>
      <c r="G34" s="40">
        <v>1417820.8708039073</v>
      </c>
      <c r="H34" s="41">
        <f t="shared" si="0"/>
        <v>0.03990843181435753</v>
      </c>
      <c r="I34" s="41">
        <f t="shared" si="1"/>
        <v>-19.010198400441126</v>
      </c>
    </row>
    <row r="35" spans="3:9" ht="15.75" customHeight="1">
      <c r="C35" s="42"/>
      <c r="D35" s="2" t="s">
        <v>51</v>
      </c>
      <c r="E35" s="38">
        <f>SUM(E8:E34)</f>
        <v>3365307000</v>
      </c>
      <c r="F35" s="39">
        <f t="shared" si="2"/>
        <v>100</v>
      </c>
      <c r="G35" s="38">
        <f>SUM(G8:G34)</f>
        <v>3552684999.9999986</v>
      </c>
      <c r="H35" s="39">
        <f t="shared" si="0"/>
        <v>100</v>
      </c>
      <c r="I35" s="39">
        <f t="shared" si="1"/>
        <v>5.567931840988005</v>
      </c>
    </row>
    <row r="36" spans="3:9" ht="15.75" customHeight="1">
      <c r="C36" s="3"/>
      <c r="D36" s="3"/>
      <c r="E36" s="21"/>
      <c r="F36" s="22"/>
      <c r="G36" s="21"/>
      <c r="H36" s="22"/>
      <c r="I36" s="22"/>
    </row>
    <row r="37" spans="3:9" ht="15.75" customHeight="1">
      <c r="C37" s="3"/>
      <c r="D37" s="4" t="s">
        <v>32</v>
      </c>
      <c r="E37" s="38">
        <f>SUM(E8:E20)</f>
        <v>2681296027.1986694</v>
      </c>
      <c r="F37" s="39">
        <f>E37/E$35*100</f>
        <v>79.67463376145682</v>
      </c>
      <c r="G37" s="38">
        <f>SUM(G8:G20)</f>
        <v>2753603943.416342</v>
      </c>
      <c r="H37" s="39">
        <f>G37/G$35*100</f>
        <v>77.5076862546593</v>
      </c>
      <c r="I37" s="39">
        <f>(G37/E37-1)*SIGN(E37)*100</f>
        <v>2.696752446734396</v>
      </c>
    </row>
    <row r="38" spans="3:9" ht="15.75" customHeight="1">
      <c r="C38" s="3"/>
      <c r="D38" s="4" t="s">
        <v>33</v>
      </c>
      <c r="E38" s="38">
        <f>SUM(E21:E34)</f>
        <v>684010972.8013309</v>
      </c>
      <c r="F38" s="39">
        <f>E38/E$35*100</f>
        <v>20.325366238543197</v>
      </c>
      <c r="G38" s="38">
        <f>SUM(G21:G34)</f>
        <v>799081056.5836577</v>
      </c>
      <c r="H38" s="39">
        <f>G38/G$35*100</f>
        <v>22.492313745340724</v>
      </c>
      <c r="I38" s="39">
        <f>(G38/E38-1)*SIGN(E38)*100</f>
        <v>16.82284179025131</v>
      </c>
    </row>
    <row r="39" spans="3:4" ht="15.75" customHeight="1">
      <c r="C39" s="3"/>
      <c r="D39" s="3"/>
    </row>
    <row r="40" spans="3:9" ht="15.75" customHeight="1">
      <c r="C40" s="25"/>
      <c r="D40" s="6"/>
      <c r="E40" s="104" t="s">
        <v>57</v>
      </c>
      <c r="F40" s="104"/>
      <c r="G40" s="104"/>
      <c r="H40" s="104"/>
      <c r="I40" s="104"/>
    </row>
    <row r="41" spans="3:9" ht="15.75" customHeight="1">
      <c r="C41" s="25"/>
      <c r="D41" s="8" t="s">
        <v>44</v>
      </c>
      <c r="E41" s="12" t="s">
        <v>69</v>
      </c>
      <c r="F41" s="14"/>
      <c r="G41" s="12" t="s">
        <v>74</v>
      </c>
      <c r="H41" s="13"/>
      <c r="I41" s="15" t="s">
        <v>72</v>
      </c>
    </row>
    <row r="42" spans="3:9" ht="15.75" customHeight="1">
      <c r="C42" s="25"/>
      <c r="D42" s="10"/>
      <c r="E42" s="11" t="s">
        <v>39</v>
      </c>
      <c r="F42" s="11" t="s">
        <v>40</v>
      </c>
      <c r="G42" s="11" t="s">
        <v>39</v>
      </c>
      <c r="H42" s="11" t="s">
        <v>40</v>
      </c>
      <c r="I42" s="16" t="s">
        <v>41</v>
      </c>
    </row>
    <row r="43" spans="1:9" ht="15.75" customHeight="1">
      <c r="A43" s="18">
        <v>1</v>
      </c>
      <c r="C43" s="25"/>
      <c r="D43" s="24" t="s">
        <v>34</v>
      </c>
      <c r="E43" s="38">
        <f>SUMIF($A$8:$A$34,$A43,E$8:E$34)</f>
        <v>1978083235.2275681</v>
      </c>
      <c r="F43" s="39">
        <f aca="true" t="shared" si="3" ref="F43:H47">E43/E$35*100</f>
        <v>58.77868602262938</v>
      </c>
      <c r="G43" s="38">
        <f>SUMIF($A$8:$A$34,$A43,G$8:G$34)</f>
        <v>2110564110.6926494</v>
      </c>
      <c r="H43" s="39">
        <f t="shared" si="3"/>
        <v>59.40757794999135</v>
      </c>
      <c r="I43" s="39">
        <f>(G43/E43-1)*SIGN(E43)*100</f>
        <v>6.697436847233584</v>
      </c>
    </row>
    <row r="44" spans="1:9" ht="15.75" customHeight="1">
      <c r="A44" s="18">
        <v>2</v>
      </c>
      <c r="C44" s="25"/>
      <c r="D44" s="24" t="s">
        <v>35</v>
      </c>
      <c r="E44" s="38">
        <f>SUMIF($A$8:$A$34,$A44,E$8:E$34)</f>
        <v>412873912.6474439</v>
      </c>
      <c r="F44" s="39">
        <f t="shared" si="3"/>
        <v>12.268536351882425</v>
      </c>
      <c r="G44" s="38">
        <f>SUMIF($A$8:$A$34,$A44,G$8:G$34)</f>
        <v>414973341.36167383</v>
      </c>
      <c r="H44" s="39">
        <f t="shared" si="3"/>
        <v>11.68055544923555</v>
      </c>
      <c r="I44" s="39">
        <f>(G44/E44-1)*SIGN(E44)*100</f>
        <v>0.5084914909658345</v>
      </c>
    </row>
    <row r="45" spans="1:9" ht="15.75" customHeight="1">
      <c r="A45" s="18">
        <v>3</v>
      </c>
      <c r="C45" s="25"/>
      <c r="D45" s="24" t="s">
        <v>36</v>
      </c>
      <c r="E45" s="38">
        <f>SUMIF($A$8:$A$34,$A45,E$8:E$34)</f>
        <v>146281170.65223545</v>
      </c>
      <c r="F45" s="39">
        <f t="shared" si="3"/>
        <v>4.3467407476416104</v>
      </c>
      <c r="G45" s="38">
        <f>SUMIF($A$8:$A$34,$A45,G$8:G$34)</f>
        <v>168200850.02777457</v>
      </c>
      <c r="H45" s="39">
        <f t="shared" si="3"/>
        <v>4.73447125280667</v>
      </c>
      <c r="I45" s="39">
        <f>(G45/E45-1)*SIGN(E45)*100</f>
        <v>14.984621245375674</v>
      </c>
    </row>
    <row r="46" spans="1:9" ht="15.75" customHeight="1">
      <c r="A46" s="18">
        <v>4</v>
      </c>
      <c r="C46" s="25"/>
      <c r="D46" s="24" t="s">
        <v>37</v>
      </c>
      <c r="E46" s="38">
        <f>SUMIF($A$8:$A$34,$A46,E$8:E$34)</f>
        <v>828068681.4727528</v>
      </c>
      <c r="F46" s="39">
        <f t="shared" si="3"/>
        <v>24.60603687784659</v>
      </c>
      <c r="G46" s="38">
        <f>SUMIF($A$8:$A$34,$A46,G$8:G$34)</f>
        <v>858946697.9179024</v>
      </c>
      <c r="H46" s="39">
        <f t="shared" si="3"/>
        <v>24.177395347966474</v>
      </c>
      <c r="I46" s="39">
        <f>(G46/E46-1)*SIGN(E46)*100</f>
        <v>3.7289197304542165</v>
      </c>
    </row>
    <row r="47" spans="1:9" ht="15.75" customHeight="1">
      <c r="A47" s="19"/>
      <c r="C47" s="25"/>
      <c r="D47" s="24" t="s">
        <v>51</v>
      </c>
      <c r="E47" s="38">
        <f>SUM(E43:E46)</f>
        <v>3365307000</v>
      </c>
      <c r="F47" s="39">
        <f t="shared" si="3"/>
        <v>100</v>
      </c>
      <c r="G47" s="38">
        <f>SUM(G43:G46)</f>
        <v>3552685000.0000005</v>
      </c>
      <c r="H47" s="39">
        <f t="shared" si="3"/>
        <v>100.00000000000004</v>
      </c>
      <c r="I47" s="39">
        <f>(G47/E47-1)*SIGN(E47)*100</f>
        <v>5.567931840988072</v>
      </c>
    </row>
    <row r="49" ht="18.75">
      <c r="C49" s="23"/>
    </row>
  </sheetData>
  <sheetProtection/>
  <mergeCells count="2">
    <mergeCell ref="E5:I5"/>
    <mergeCell ref="E40:I40"/>
  </mergeCells>
  <printOptions horizontalCentered="1"/>
  <pageMargins left="0.5905511811023623" right="0.5905511811023623" top="0.7874015748031497" bottom="0.7874015748031497" header="0.5118110236220472" footer="0.5118110236220472"/>
  <pageSetup firstPageNumber="29" useFirstPageNumber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view="pageBreakPreview" zoomScale="75" zoomScaleNormal="70" zoomScaleSheetLayoutView="75" zoomScalePageLayoutView="0" workbookViewId="0" topLeftCell="C1">
      <selection activeCell="C1" sqref="C1"/>
    </sheetView>
  </sheetViews>
  <sheetFormatPr defaultColWidth="9" defaultRowHeight="15"/>
  <cols>
    <col min="1" max="1" width="3.5" style="1" hidden="1" customWidth="1"/>
    <col min="2" max="2" width="4.5" style="1" hidden="1" customWidth="1"/>
    <col min="3" max="3" width="9" style="1" customWidth="1"/>
    <col min="4" max="4" width="15.5" style="1" customWidth="1"/>
    <col min="5" max="5" width="13.59765625" style="1" customWidth="1"/>
    <col min="6" max="6" width="10.59765625" style="1" customWidth="1"/>
    <col min="7" max="7" width="13.59765625" style="1" customWidth="1"/>
    <col min="8" max="9" width="10.59765625" style="1" customWidth="1"/>
    <col min="10" max="16384" width="9" style="1" customWidth="1"/>
  </cols>
  <sheetData>
    <row r="1" ht="18.75">
      <c r="C1" s="23"/>
    </row>
    <row r="3" ht="14.25">
      <c r="E3" s="30" t="s">
        <v>58</v>
      </c>
    </row>
    <row r="4" spans="5:9" ht="18.75">
      <c r="E4" s="17"/>
      <c r="I4" s="20" t="s">
        <v>56</v>
      </c>
    </row>
    <row r="5" spans="3:9" ht="15.75" customHeight="1">
      <c r="C5" s="5"/>
      <c r="D5" s="6"/>
      <c r="E5" s="104" t="s">
        <v>60</v>
      </c>
      <c r="F5" s="104"/>
      <c r="G5" s="104"/>
      <c r="H5" s="104"/>
      <c r="I5" s="104"/>
    </row>
    <row r="6" spans="3:9" ht="15.75" customHeight="1">
      <c r="C6" s="7"/>
      <c r="D6" s="8" t="s">
        <v>38</v>
      </c>
      <c r="E6" s="12" t="s">
        <v>69</v>
      </c>
      <c r="F6" s="14"/>
      <c r="G6" s="12" t="s">
        <v>74</v>
      </c>
      <c r="H6" s="13"/>
      <c r="I6" s="15" t="s">
        <v>72</v>
      </c>
    </row>
    <row r="7" spans="3:9" ht="15.75" customHeight="1">
      <c r="C7" s="9"/>
      <c r="D7" s="10"/>
      <c r="E7" s="11" t="s">
        <v>39</v>
      </c>
      <c r="F7" s="31" t="s">
        <v>68</v>
      </c>
      <c r="G7" s="11" t="s">
        <v>39</v>
      </c>
      <c r="H7" s="31" t="s">
        <v>68</v>
      </c>
      <c r="I7" s="16" t="s">
        <v>41</v>
      </c>
    </row>
    <row r="8" spans="1:9" ht="15.75" customHeight="1">
      <c r="A8" s="43">
        <v>1</v>
      </c>
      <c r="B8" s="43">
        <v>1</v>
      </c>
      <c r="C8" s="44" t="s">
        <v>1</v>
      </c>
      <c r="D8" s="44" t="s">
        <v>2</v>
      </c>
      <c r="E8" s="34">
        <v>7249.227023044983</v>
      </c>
      <c r="F8" s="35">
        <f>E8/E$35*100</f>
        <v>93.59201568910743</v>
      </c>
      <c r="G8" s="34">
        <v>7210.291760257919</v>
      </c>
      <c r="H8" s="35">
        <f aca="true" t="shared" si="0" ref="F8:H38">G8/G$35*100</f>
        <v>88.33705130025157</v>
      </c>
      <c r="I8" s="35">
        <f aca="true" t="shared" si="1" ref="I8:I35">(G8/E8-1)*SIGN(E8)*100</f>
        <v>-0.5370953711794413</v>
      </c>
    </row>
    <row r="9" spans="1:9" ht="15.75" customHeight="1">
      <c r="A9" s="43">
        <v>4</v>
      </c>
      <c r="B9" s="43">
        <v>2</v>
      </c>
      <c r="C9" s="45"/>
      <c r="D9" s="45" t="s">
        <v>0</v>
      </c>
      <c r="E9" s="36">
        <v>7765.081992210594</v>
      </c>
      <c r="F9" s="37">
        <f t="shared" si="0"/>
        <v>100.25202319252429</v>
      </c>
      <c r="G9" s="36">
        <v>7865.959074940779</v>
      </c>
      <c r="H9" s="37">
        <f t="shared" si="0"/>
        <v>96.36997411930905</v>
      </c>
      <c r="I9" s="37">
        <f t="shared" si="1"/>
        <v>1.299111623436544</v>
      </c>
    </row>
    <row r="10" spans="1:9" ht="15.75" customHeight="1">
      <c r="A10" s="43">
        <v>4</v>
      </c>
      <c r="B10" s="43">
        <v>3</v>
      </c>
      <c r="C10" s="45"/>
      <c r="D10" s="45" t="s">
        <v>3</v>
      </c>
      <c r="E10" s="36">
        <v>6581.058825942087</v>
      </c>
      <c r="F10" s="37">
        <f t="shared" si="0"/>
        <v>84.9655499724979</v>
      </c>
      <c r="G10" s="36">
        <v>6547.169147228021</v>
      </c>
      <c r="H10" s="37">
        <f t="shared" si="0"/>
        <v>80.21278972619793</v>
      </c>
      <c r="I10" s="37">
        <f t="shared" si="1"/>
        <v>-0.5149578450883263</v>
      </c>
    </row>
    <row r="11" spans="1:9" ht="15.75" customHeight="1">
      <c r="A11" s="43">
        <v>2</v>
      </c>
      <c r="B11" s="43">
        <v>4</v>
      </c>
      <c r="C11" s="45"/>
      <c r="D11" s="45" t="s">
        <v>4</v>
      </c>
      <c r="E11" s="36">
        <v>5706.562936864598</v>
      </c>
      <c r="F11" s="37">
        <f t="shared" si="0"/>
        <v>73.67526582076476</v>
      </c>
      <c r="G11" s="36">
        <v>6113.436527317903</v>
      </c>
      <c r="H11" s="37">
        <f t="shared" si="0"/>
        <v>74.89890480037879</v>
      </c>
      <c r="I11" s="37">
        <f t="shared" si="1"/>
        <v>7.129923825511275</v>
      </c>
    </row>
    <row r="12" spans="1:9" ht="15.75" customHeight="1">
      <c r="A12" s="43">
        <v>4</v>
      </c>
      <c r="B12" s="43">
        <v>5</v>
      </c>
      <c r="C12" s="45"/>
      <c r="D12" s="45" t="s">
        <v>5</v>
      </c>
      <c r="E12" s="36">
        <v>7587.755578266071</v>
      </c>
      <c r="F12" s="37">
        <f t="shared" si="0"/>
        <v>97.96262923876482</v>
      </c>
      <c r="G12" s="36">
        <v>7909.22535350479</v>
      </c>
      <c r="H12" s="37">
        <f t="shared" si="0"/>
        <v>96.90005190203436</v>
      </c>
      <c r="I12" s="37">
        <f t="shared" si="1"/>
        <v>4.236691231324308</v>
      </c>
    </row>
    <row r="13" spans="1:9" ht="15.75" customHeight="1">
      <c r="A13" s="43">
        <v>1</v>
      </c>
      <c r="B13" s="43">
        <v>6</v>
      </c>
      <c r="C13" s="45"/>
      <c r="D13" s="45" t="s">
        <v>6</v>
      </c>
      <c r="E13" s="36">
        <v>11500.97486390305</v>
      </c>
      <c r="F13" s="37">
        <f t="shared" si="0"/>
        <v>148.4847165746936</v>
      </c>
      <c r="G13" s="36">
        <v>9676.465327236006</v>
      </c>
      <c r="H13" s="37">
        <f t="shared" si="0"/>
        <v>118.55143209719104</v>
      </c>
      <c r="I13" s="37">
        <f t="shared" si="1"/>
        <v>-15.863955519052976</v>
      </c>
    </row>
    <row r="14" spans="1:9" ht="15.75" customHeight="1">
      <c r="A14" s="43">
        <v>1</v>
      </c>
      <c r="B14" s="43">
        <v>7</v>
      </c>
      <c r="C14" s="45"/>
      <c r="D14" s="45" t="s">
        <v>7</v>
      </c>
      <c r="E14" s="36">
        <v>7070.7825223878535</v>
      </c>
      <c r="F14" s="37">
        <f t="shared" si="0"/>
        <v>91.28818654262804</v>
      </c>
      <c r="G14" s="36">
        <v>8014.142292381034</v>
      </c>
      <c r="H14" s="37">
        <f t="shared" si="0"/>
        <v>98.18544413302011</v>
      </c>
      <c r="I14" s="37">
        <f t="shared" si="1"/>
        <v>13.341660092164753</v>
      </c>
    </row>
    <row r="15" spans="1:9" ht="15.75" customHeight="1">
      <c r="A15" s="43">
        <v>1</v>
      </c>
      <c r="B15" s="43">
        <v>8</v>
      </c>
      <c r="C15" s="45"/>
      <c r="D15" s="45" t="s">
        <v>8</v>
      </c>
      <c r="E15" s="36">
        <v>8524.250981223979</v>
      </c>
      <c r="F15" s="37">
        <f t="shared" si="0"/>
        <v>110.05336555696572</v>
      </c>
      <c r="G15" s="36">
        <v>9355.612414062256</v>
      </c>
      <c r="H15" s="37">
        <f t="shared" si="0"/>
        <v>114.620495431481</v>
      </c>
      <c r="I15" s="37">
        <f t="shared" si="1"/>
        <v>9.752897171487373</v>
      </c>
    </row>
    <row r="16" spans="1:9" ht="15.75" customHeight="1">
      <c r="A16" s="43">
        <v>1</v>
      </c>
      <c r="B16" s="43">
        <v>9</v>
      </c>
      <c r="C16" s="45"/>
      <c r="D16" s="45" t="s">
        <v>9</v>
      </c>
      <c r="E16" s="36">
        <v>6671.984083137404</v>
      </c>
      <c r="F16" s="37">
        <f t="shared" si="0"/>
        <v>86.1394514203223</v>
      </c>
      <c r="G16" s="36">
        <v>7122.110924091686</v>
      </c>
      <c r="H16" s="37">
        <f t="shared" si="0"/>
        <v>87.25670180717682</v>
      </c>
      <c r="I16" s="37">
        <f t="shared" si="1"/>
        <v>6.746521504628888</v>
      </c>
    </row>
    <row r="17" spans="1:9" ht="15.75" customHeight="1">
      <c r="A17" s="43">
        <v>2</v>
      </c>
      <c r="B17" s="43">
        <v>10</v>
      </c>
      <c r="C17" s="45"/>
      <c r="D17" s="45" t="s">
        <v>10</v>
      </c>
      <c r="E17" s="36">
        <v>6516.382830327948</v>
      </c>
      <c r="F17" s="37">
        <f t="shared" si="0"/>
        <v>84.13054276731803</v>
      </c>
      <c r="G17" s="36">
        <v>6542.265214861566</v>
      </c>
      <c r="H17" s="37">
        <f t="shared" si="0"/>
        <v>80.15270908876573</v>
      </c>
      <c r="I17" s="37">
        <f t="shared" si="1"/>
        <v>0.39718944094504494</v>
      </c>
    </row>
    <row r="18" spans="1:9" ht="15.75" customHeight="1">
      <c r="A18" s="43">
        <v>4</v>
      </c>
      <c r="B18" s="43">
        <v>11</v>
      </c>
      <c r="C18" s="45"/>
      <c r="D18" s="45" t="s">
        <v>11</v>
      </c>
      <c r="E18" s="36">
        <v>8537.011769846025</v>
      </c>
      <c r="F18" s="37">
        <f t="shared" si="0"/>
        <v>110.21811525029489</v>
      </c>
      <c r="G18" s="36">
        <v>8802.350881543445</v>
      </c>
      <c r="H18" s="37">
        <f t="shared" si="0"/>
        <v>107.84219935059929</v>
      </c>
      <c r="I18" s="37">
        <f t="shared" si="1"/>
        <v>3.108102915292177</v>
      </c>
    </row>
    <row r="19" spans="1:9" ht="15.75" customHeight="1">
      <c r="A19" s="43">
        <v>2</v>
      </c>
      <c r="B19" s="43">
        <v>12</v>
      </c>
      <c r="C19" s="45"/>
      <c r="D19" s="45" t="s">
        <v>12</v>
      </c>
      <c r="E19" s="36">
        <v>5500.040792275656</v>
      </c>
      <c r="F19" s="37">
        <f t="shared" si="0"/>
        <v>71.00893688182123</v>
      </c>
      <c r="G19" s="36">
        <v>5467.209511227072</v>
      </c>
      <c r="H19" s="37">
        <f t="shared" si="0"/>
        <v>66.9816400113625</v>
      </c>
      <c r="I19" s="37">
        <f t="shared" si="1"/>
        <v>-0.5969279554197682</v>
      </c>
    </row>
    <row r="20" spans="1:9" ht="15.75" customHeight="1">
      <c r="A20" s="43">
        <v>1</v>
      </c>
      <c r="B20" s="43">
        <v>13</v>
      </c>
      <c r="C20" s="46"/>
      <c r="D20" s="46" t="s">
        <v>13</v>
      </c>
      <c r="E20" s="36">
        <v>7998.477119627075</v>
      </c>
      <c r="F20" s="37">
        <f t="shared" si="0"/>
        <v>103.26529900213595</v>
      </c>
      <c r="G20" s="36">
        <v>9452.372328386951</v>
      </c>
      <c r="H20" s="37">
        <f t="shared" si="0"/>
        <v>115.80595169312926</v>
      </c>
      <c r="I20" s="37">
        <f t="shared" si="1"/>
        <v>18.177150312679323</v>
      </c>
    </row>
    <row r="21" spans="1:9" ht="15.75" customHeight="1">
      <c r="A21" s="43">
        <v>3</v>
      </c>
      <c r="B21" s="43">
        <v>14</v>
      </c>
      <c r="C21" s="47" t="s">
        <v>14</v>
      </c>
      <c r="D21" s="47" t="s">
        <v>15</v>
      </c>
      <c r="E21" s="34">
        <v>5454.9289597748375</v>
      </c>
      <c r="F21" s="35">
        <f t="shared" si="0"/>
        <v>70.42651515302738</v>
      </c>
      <c r="G21" s="34">
        <v>5994.177044681551</v>
      </c>
      <c r="H21" s="35">
        <f t="shared" si="0"/>
        <v>73.43779457266838</v>
      </c>
      <c r="I21" s="35">
        <f t="shared" si="1"/>
        <v>9.885519846054457</v>
      </c>
    </row>
    <row r="22" spans="1:9" ht="15.75" customHeight="1">
      <c r="A22" s="43">
        <v>3</v>
      </c>
      <c r="B22" s="43">
        <v>15</v>
      </c>
      <c r="C22" s="44" t="s">
        <v>16</v>
      </c>
      <c r="D22" s="45" t="s">
        <v>17</v>
      </c>
      <c r="E22" s="34">
        <v>11244.654992771533</v>
      </c>
      <c r="F22" s="35">
        <f t="shared" si="0"/>
        <v>145.17546810942838</v>
      </c>
      <c r="G22" s="34">
        <v>7249.473861424378</v>
      </c>
      <c r="H22" s="35">
        <f t="shared" si="0"/>
        <v>88.81709169194154</v>
      </c>
      <c r="I22" s="35">
        <f t="shared" si="1"/>
        <v>-35.52960169889962</v>
      </c>
    </row>
    <row r="23" spans="1:9" ht="15.75" customHeight="1">
      <c r="A23" s="43">
        <v>3</v>
      </c>
      <c r="B23" s="43">
        <v>16</v>
      </c>
      <c r="C23" s="45"/>
      <c r="D23" s="45" t="s">
        <v>18</v>
      </c>
      <c r="E23" s="36">
        <v>5128.204490304266</v>
      </c>
      <c r="F23" s="37">
        <f t="shared" si="0"/>
        <v>66.20829966943218</v>
      </c>
      <c r="G23" s="36">
        <v>7323.662100450607</v>
      </c>
      <c r="H23" s="37">
        <f t="shared" si="0"/>
        <v>89.72601056716066</v>
      </c>
      <c r="I23" s="37">
        <f t="shared" si="1"/>
        <v>42.811428723195874</v>
      </c>
    </row>
    <row r="24" spans="1:9" ht="15.75" customHeight="1">
      <c r="A24" s="43">
        <v>3</v>
      </c>
      <c r="B24" s="43">
        <v>17</v>
      </c>
      <c r="C24" s="45"/>
      <c r="D24" s="45" t="s">
        <v>19</v>
      </c>
      <c r="E24" s="36">
        <v>7640.99268226531</v>
      </c>
      <c r="F24" s="37">
        <f t="shared" si="0"/>
        <v>98.6499532606088</v>
      </c>
      <c r="G24" s="36">
        <v>9025.555332213105</v>
      </c>
      <c r="H24" s="37">
        <f t="shared" si="0"/>
        <v>110.57679368670212</v>
      </c>
      <c r="I24" s="37">
        <f t="shared" si="1"/>
        <v>18.120193376985625</v>
      </c>
    </row>
    <row r="25" spans="1:9" ht="15.75" customHeight="1">
      <c r="A25" s="43">
        <v>3</v>
      </c>
      <c r="B25" s="43">
        <v>18</v>
      </c>
      <c r="C25" s="45"/>
      <c r="D25" s="46" t="s">
        <v>66</v>
      </c>
      <c r="E25" s="40">
        <v>6366.674131978674</v>
      </c>
      <c r="F25" s="41">
        <f t="shared" si="0"/>
        <v>82.19771064602304</v>
      </c>
      <c r="G25" s="40">
        <v>8457.804382617913</v>
      </c>
      <c r="H25" s="41">
        <f t="shared" si="0"/>
        <v>103.62098018736559</v>
      </c>
      <c r="I25" s="41">
        <f t="shared" si="1"/>
        <v>32.84493924600071</v>
      </c>
    </row>
    <row r="26" spans="1:9" ht="15.75" customHeight="1">
      <c r="A26" s="43">
        <v>1</v>
      </c>
      <c r="B26" s="43">
        <v>19</v>
      </c>
      <c r="C26" s="47" t="s">
        <v>20</v>
      </c>
      <c r="D26" s="47" t="s">
        <v>21</v>
      </c>
      <c r="E26" s="36">
        <v>10390.05094112532</v>
      </c>
      <c r="F26" s="37">
        <f t="shared" si="0"/>
        <v>134.14199991269774</v>
      </c>
      <c r="G26" s="36">
        <v>13224.410701585259</v>
      </c>
      <c r="H26" s="37">
        <f t="shared" si="0"/>
        <v>162.0191644671734</v>
      </c>
      <c r="I26" s="37">
        <f t="shared" si="1"/>
        <v>27.279555957142932</v>
      </c>
    </row>
    <row r="27" spans="1:9" ht="15.75" customHeight="1">
      <c r="A27" s="43">
        <v>4</v>
      </c>
      <c r="B27" s="43">
        <v>20</v>
      </c>
      <c r="C27" s="44" t="s">
        <v>22</v>
      </c>
      <c r="D27" s="44" t="s">
        <v>23</v>
      </c>
      <c r="E27" s="34">
        <v>6285.924199019221</v>
      </c>
      <c r="F27" s="35">
        <f t="shared" si="0"/>
        <v>81.15517894320693</v>
      </c>
      <c r="G27" s="34">
        <v>4201.407774778938</v>
      </c>
      <c r="H27" s="35">
        <f t="shared" si="0"/>
        <v>51.47364163258864</v>
      </c>
      <c r="I27" s="35">
        <f t="shared" si="1"/>
        <v>-33.16165385140225</v>
      </c>
    </row>
    <row r="28" spans="1:9" ht="15.75" customHeight="1">
      <c r="A28" s="43">
        <v>4</v>
      </c>
      <c r="B28" s="43">
        <v>21</v>
      </c>
      <c r="C28" s="45"/>
      <c r="D28" s="45" t="s">
        <v>24</v>
      </c>
      <c r="E28" s="36">
        <v>7602.211522443479</v>
      </c>
      <c r="F28" s="37">
        <f t="shared" si="0"/>
        <v>98.14926444138047</v>
      </c>
      <c r="G28" s="36">
        <v>6396.68535881488</v>
      </c>
      <c r="H28" s="37">
        <f t="shared" si="0"/>
        <v>78.3691342155876</v>
      </c>
      <c r="I28" s="37">
        <f t="shared" si="1"/>
        <v>-15.857571971913808</v>
      </c>
    </row>
    <row r="29" spans="1:9" ht="15.75" customHeight="1">
      <c r="A29" s="43">
        <v>4</v>
      </c>
      <c r="B29" s="43">
        <v>22</v>
      </c>
      <c r="C29" s="45"/>
      <c r="D29" s="45" t="s">
        <v>25</v>
      </c>
      <c r="E29" s="36">
        <v>26978.538385378895</v>
      </c>
      <c r="F29" s="37">
        <f t="shared" si="0"/>
        <v>348.3096583686479</v>
      </c>
      <c r="G29" s="36">
        <v>29942.386315455667</v>
      </c>
      <c r="H29" s="37">
        <f t="shared" si="0"/>
        <v>366.8398178530494</v>
      </c>
      <c r="I29" s="37">
        <f t="shared" si="1"/>
        <v>10.985947006243446</v>
      </c>
    </row>
    <row r="30" spans="1:9" ht="15.75" customHeight="1">
      <c r="A30" s="43">
        <v>4</v>
      </c>
      <c r="B30" s="43">
        <v>23</v>
      </c>
      <c r="C30" s="45"/>
      <c r="D30" s="45" t="s">
        <v>26</v>
      </c>
      <c r="E30" s="36">
        <v>6024.258708035879</v>
      </c>
      <c r="F30" s="37">
        <f t="shared" si="0"/>
        <v>77.77691521114849</v>
      </c>
      <c r="G30" s="36">
        <v>6526.766796293912</v>
      </c>
      <c r="H30" s="37">
        <f t="shared" si="0"/>
        <v>79.96282986589853</v>
      </c>
      <c r="I30" s="37">
        <f t="shared" si="1"/>
        <v>8.341409501350384</v>
      </c>
    </row>
    <row r="31" spans="1:9" ht="15.75" customHeight="1">
      <c r="A31" s="43">
        <v>4</v>
      </c>
      <c r="B31" s="43">
        <v>24</v>
      </c>
      <c r="C31" s="45"/>
      <c r="D31" s="45" t="s">
        <v>27</v>
      </c>
      <c r="E31" s="36">
        <v>10201.55134428164</v>
      </c>
      <c r="F31" s="37">
        <f t="shared" si="0"/>
        <v>131.70835323987308</v>
      </c>
      <c r="G31" s="36">
        <v>9765.838350708385</v>
      </c>
      <c r="H31" s="37">
        <f t="shared" si="0"/>
        <v>119.64638769979979</v>
      </c>
      <c r="I31" s="37">
        <f t="shared" si="1"/>
        <v>-4.2710464209689825</v>
      </c>
    </row>
    <row r="32" spans="1:9" ht="15.75" customHeight="1">
      <c r="A32" s="43">
        <v>4</v>
      </c>
      <c r="B32" s="43">
        <v>25</v>
      </c>
      <c r="C32" s="46"/>
      <c r="D32" s="46" t="s">
        <v>28</v>
      </c>
      <c r="E32" s="40">
        <v>7302.57368344005</v>
      </c>
      <c r="F32" s="41">
        <f t="shared" si="0"/>
        <v>94.28075415195107</v>
      </c>
      <c r="G32" s="40">
        <v>6870.302386592034</v>
      </c>
      <c r="H32" s="41">
        <f t="shared" si="0"/>
        <v>84.17166385939865</v>
      </c>
      <c r="I32" s="41">
        <f t="shared" si="1"/>
        <v>-5.91943766111217</v>
      </c>
    </row>
    <row r="33" spans="1:9" ht="15.75" customHeight="1">
      <c r="A33" s="43">
        <v>4</v>
      </c>
      <c r="B33" s="43">
        <v>26</v>
      </c>
      <c r="C33" s="44" t="s">
        <v>29</v>
      </c>
      <c r="D33" s="44" t="s">
        <v>30</v>
      </c>
      <c r="E33" s="36">
        <v>5290.10303131074</v>
      </c>
      <c r="F33" s="37">
        <f t="shared" si="0"/>
        <v>68.29851021763997</v>
      </c>
      <c r="G33" s="36">
        <v>6002.713947519174</v>
      </c>
      <c r="H33" s="37">
        <f t="shared" si="0"/>
        <v>73.54238462935221</v>
      </c>
      <c r="I33" s="37">
        <f t="shared" si="1"/>
        <v>13.470643425859109</v>
      </c>
    </row>
    <row r="34" spans="1:9" ht="15.75" customHeight="1">
      <c r="A34" s="43">
        <v>4</v>
      </c>
      <c r="B34" s="43">
        <v>27</v>
      </c>
      <c r="C34" s="46"/>
      <c r="D34" s="46" t="s">
        <v>31</v>
      </c>
      <c r="E34" s="40">
        <v>6532.15130684489</v>
      </c>
      <c r="F34" s="41">
        <f t="shared" si="0"/>
        <v>84.33412357626159</v>
      </c>
      <c r="G34" s="40">
        <v>5270.7095568918485</v>
      </c>
      <c r="H34" s="41">
        <f t="shared" si="0"/>
        <v>64.57421641135178</v>
      </c>
      <c r="I34" s="41">
        <f t="shared" si="1"/>
        <v>-19.31127572980752</v>
      </c>
    </row>
    <row r="35" spans="3:9" ht="15.75" customHeight="1">
      <c r="C35" s="19"/>
      <c r="D35" s="2" t="s">
        <v>51</v>
      </c>
      <c r="E35" s="38">
        <v>7745.561381138919</v>
      </c>
      <c r="F35" s="39">
        <f t="shared" si="0"/>
        <v>100</v>
      </c>
      <c r="G35" s="38">
        <v>8162.250894871544</v>
      </c>
      <c r="H35" s="39">
        <f t="shared" si="0"/>
        <v>100</v>
      </c>
      <c r="I35" s="39">
        <f t="shared" si="1"/>
        <v>5.37971998707929</v>
      </c>
    </row>
    <row r="36" spans="3:9" ht="15.75" customHeight="1">
      <c r="C36" s="3"/>
      <c r="D36" s="3"/>
      <c r="E36" s="21"/>
      <c r="F36" s="22"/>
      <c r="G36" s="21"/>
      <c r="H36" s="22"/>
      <c r="I36" s="22"/>
    </row>
    <row r="37" spans="3:9" ht="15.75" customHeight="1">
      <c r="C37" s="3"/>
      <c r="D37" s="4" t="s">
        <v>32</v>
      </c>
      <c r="E37" s="38">
        <v>7370.774236747732</v>
      </c>
      <c r="F37" s="39">
        <f t="shared" si="0"/>
        <v>95.16126558232662</v>
      </c>
      <c r="G37" s="38">
        <v>7567.008000682453</v>
      </c>
      <c r="H37" s="39">
        <f>G37/G$35*100</f>
        <v>92.70736832455015</v>
      </c>
      <c r="I37" s="39">
        <f>(G37/E37-1)*SIGN(E37)*100</f>
        <v>2.6623222694351023</v>
      </c>
    </row>
    <row r="38" spans="3:9" ht="15.75" customHeight="1">
      <c r="C38" s="3"/>
      <c r="D38" s="4" t="s">
        <v>33</v>
      </c>
      <c r="E38" s="38">
        <v>9673.74233186246</v>
      </c>
      <c r="F38" s="39">
        <f t="shared" si="0"/>
        <v>124.89401162604975</v>
      </c>
      <c r="G38" s="38">
        <v>11197.570928276362</v>
      </c>
      <c r="H38" s="39">
        <f>G38/G$35*100</f>
        <v>137.18729150205309</v>
      </c>
      <c r="I38" s="39">
        <f>(G38/E38-1)*SIGN(E38)*100</f>
        <v>15.75221402574325</v>
      </c>
    </row>
    <row r="39" spans="3:4" ht="15.75" customHeight="1">
      <c r="C39" s="3"/>
      <c r="D39" s="3"/>
    </row>
    <row r="40" spans="3:9" ht="15.75" customHeight="1">
      <c r="C40" s="25"/>
      <c r="D40" s="6"/>
      <c r="E40" s="104" t="s">
        <v>60</v>
      </c>
      <c r="F40" s="104"/>
      <c r="G40" s="104"/>
      <c r="H40" s="104"/>
      <c r="I40" s="104"/>
    </row>
    <row r="41" spans="3:9" ht="15.75" customHeight="1">
      <c r="C41" s="25"/>
      <c r="D41" s="8" t="s">
        <v>44</v>
      </c>
      <c r="E41" s="12" t="s">
        <v>69</v>
      </c>
      <c r="F41" s="14"/>
      <c r="G41" s="12" t="s">
        <v>74</v>
      </c>
      <c r="H41" s="13"/>
      <c r="I41" s="15" t="s">
        <v>72</v>
      </c>
    </row>
    <row r="42" spans="3:9" ht="15.75" customHeight="1">
      <c r="C42" s="25"/>
      <c r="D42" s="10"/>
      <c r="E42" s="11" t="s">
        <v>39</v>
      </c>
      <c r="F42" s="31" t="s">
        <v>68</v>
      </c>
      <c r="G42" s="11" t="s">
        <v>39</v>
      </c>
      <c r="H42" s="31" t="s">
        <v>68</v>
      </c>
      <c r="I42" s="16" t="s">
        <v>41</v>
      </c>
    </row>
    <row r="43" spans="1:9" ht="15.75" customHeight="1">
      <c r="A43" s="18">
        <v>1</v>
      </c>
      <c r="C43" s="25"/>
      <c r="D43" s="24" t="s">
        <v>34</v>
      </c>
      <c r="E43" s="38">
        <v>7873.030771299943</v>
      </c>
      <c r="F43" s="39">
        <f>E43/E$35*100</f>
        <v>101.64570886329068</v>
      </c>
      <c r="G43" s="38">
        <v>8286.633466273972</v>
      </c>
      <c r="H43" s="39">
        <f>G43/G$35*100</f>
        <v>101.52387586469045</v>
      </c>
      <c r="I43" s="39">
        <f>(G43/E43-1)*SIGN(E43)*100</f>
        <v>5.253411386143192</v>
      </c>
    </row>
    <row r="44" spans="1:9" ht="15.75" customHeight="1">
      <c r="A44" s="18">
        <v>2</v>
      </c>
      <c r="C44" s="25"/>
      <c r="D44" s="24" t="s">
        <v>35</v>
      </c>
      <c r="E44" s="38">
        <v>6083.305033850654</v>
      </c>
      <c r="F44" s="39">
        <f>E44/E$35*100</f>
        <v>78.53923988858965</v>
      </c>
      <c r="G44" s="38">
        <v>6189.65949258944</v>
      </c>
      <c r="H44" s="39">
        <f>G44/G$35*100</f>
        <v>75.83275216985169</v>
      </c>
      <c r="I44" s="39">
        <f>(G44/E44-1)*SIGN(E44)*100</f>
        <v>1.7483006054599404</v>
      </c>
    </row>
    <row r="45" spans="1:9" ht="15.75" customHeight="1">
      <c r="A45" s="18">
        <v>3</v>
      </c>
      <c r="C45" s="25"/>
      <c r="D45" s="24" t="s">
        <v>36</v>
      </c>
      <c r="E45" s="38">
        <v>6102.931730661915</v>
      </c>
      <c r="F45" s="39">
        <f>E45/E$35*100</f>
        <v>78.79263271378957</v>
      </c>
      <c r="G45" s="38">
        <v>7523.745304516666</v>
      </c>
      <c r="H45" s="39">
        <f>G45/G$35*100</f>
        <v>92.17733443165707</v>
      </c>
      <c r="I45" s="39">
        <f>(G45/E45-1)*SIGN(E45)*100</f>
        <v>23.280836761066826</v>
      </c>
    </row>
    <row r="46" spans="1:9" ht="15.75" customHeight="1">
      <c r="A46" s="18">
        <v>4</v>
      </c>
      <c r="C46" s="25"/>
      <c r="D46" s="24" t="s">
        <v>37</v>
      </c>
      <c r="E46" s="38">
        <v>9060.328042811454</v>
      </c>
      <c r="F46" s="39">
        <f>E46/E$35*100</f>
        <v>116.97445281208539</v>
      </c>
      <c r="G46" s="38">
        <v>9421.994404785906</v>
      </c>
      <c r="H46" s="39">
        <f>G46/G$35*100</f>
        <v>115.43377588044832</v>
      </c>
      <c r="I46" s="39">
        <f>(G46/E46-1)*SIGN(E46)*100</f>
        <v>3.991757917213623</v>
      </c>
    </row>
    <row r="47" spans="1:9" ht="15.75" customHeight="1">
      <c r="A47" s="19"/>
      <c r="C47" s="25"/>
      <c r="D47" s="2" t="s">
        <v>51</v>
      </c>
      <c r="E47" s="38">
        <v>7745.561381138919</v>
      </c>
      <c r="F47" s="39">
        <f>E47/E$35*100</f>
        <v>100</v>
      </c>
      <c r="G47" s="38">
        <v>8162.250894871549</v>
      </c>
      <c r="H47" s="39">
        <f>G47/G$35*100</f>
        <v>100.00000000000007</v>
      </c>
      <c r="I47" s="39">
        <f>(G47/E47-1)*SIGN(E47)*100</f>
        <v>5.379719987079334</v>
      </c>
    </row>
    <row r="48" ht="15" customHeight="1"/>
    <row r="49" ht="18.75">
      <c r="C49" s="23"/>
    </row>
  </sheetData>
  <sheetProtection/>
  <mergeCells count="2">
    <mergeCell ref="E5:I5"/>
    <mergeCell ref="E40:I40"/>
  </mergeCells>
  <printOptions horizontalCentered="1"/>
  <pageMargins left="0.3937007874015748" right="0.3937007874015748" top="0.7874015748031497" bottom="0.7874015748031497" header="0.5118110236220472" footer="0.5118110236220472"/>
  <pageSetup firstPageNumber="30" useFirstPageNumber="1" horizontalDpi="600" verticalDpi="600" orientation="portrait" paperSize="9" scale="92" r:id="rId1"/>
  <colBreaks count="1" manualBreakCount="1">
    <brk id="10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view="pageBreakPreview" zoomScale="75" zoomScaleNormal="70" zoomScaleSheetLayoutView="75" zoomScalePageLayoutView="0" workbookViewId="0" topLeftCell="C1">
      <selection activeCell="J1" sqref="J1"/>
    </sheetView>
  </sheetViews>
  <sheetFormatPr defaultColWidth="9" defaultRowHeight="15"/>
  <cols>
    <col min="1" max="1" width="3.5" style="1" hidden="1" customWidth="1"/>
    <col min="2" max="2" width="4.5" style="1" hidden="1" customWidth="1"/>
    <col min="3" max="3" width="9" style="1" customWidth="1"/>
    <col min="4" max="4" width="15.5" style="1" customWidth="1"/>
    <col min="5" max="5" width="13.59765625" style="1" customWidth="1"/>
    <col min="6" max="6" width="10.59765625" style="1" customWidth="1"/>
    <col min="7" max="7" width="13.59765625" style="1" customWidth="1"/>
    <col min="8" max="9" width="10.59765625" style="1" customWidth="1"/>
    <col min="10" max="10" width="9" style="1" customWidth="1"/>
    <col min="11" max="11" width="15.5" style="1" customWidth="1"/>
    <col min="12" max="14" width="17" style="1" customWidth="1"/>
    <col min="15" max="15" width="15.5" style="1" customWidth="1"/>
    <col min="16" max="16" width="18" style="1" customWidth="1"/>
    <col min="17" max="17" width="17" style="1" customWidth="1"/>
    <col min="18" max="16384" width="9" style="1" customWidth="1"/>
  </cols>
  <sheetData>
    <row r="1" ht="18.75">
      <c r="C1" s="23"/>
    </row>
    <row r="3" ht="14.25">
      <c r="E3" s="30" t="s">
        <v>59</v>
      </c>
    </row>
    <row r="4" spans="5:9" ht="18.75">
      <c r="E4" s="17"/>
      <c r="I4" s="20" t="s">
        <v>56</v>
      </c>
    </row>
    <row r="5" spans="3:9" ht="15.75" customHeight="1">
      <c r="C5" s="5"/>
      <c r="D5" s="6"/>
      <c r="E5" s="104" t="s">
        <v>61</v>
      </c>
      <c r="F5" s="104"/>
      <c r="G5" s="104"/>
      <c r="H5" s="104"/>
      <c r="I5" s="104"/>
    </row>
    <row r="6" spans="3:9" ht="15.75" customHeight="1">
      <c r="C6" s="7"/>
      <c r="D6" s="8" t="s">
        <v>38</v>
      </c>
      <c r="E6" s="12" t="s">
        <v>69</v>
      </c>
      <c r="F6" s="14"/>
      <c r="G6" s="12" t="s">
        <v>74</v>
      </c>
      <c r="H6" s="13"/>
      <c r="I6" s="15" t="s">
        <v>72</v>
      </c>
    </row>
    <row r="7" spans="3:9" ht="15.75" customHeight="1">
      <c r="C7" s="9"/>
      <c r="D7" s="10"/>
      <c r="E7" s="11" t="s">
        <v>39</v>
      </c>
      <c r="F7" s="31" t="s">
        <v>68</v>
      </c>
      <c r="G7" s="11" t="s">
        <v>39</v>
      </c>
      <c r="H7" s="31" t="s">
        <v>68</v>
      </c>
      <c r="I7" s="16" t="s">
        <v>41</v>
      </c>
    </row>
    <row r="8" spans="1:9" ht="15.75" customHeight="1">
      <c r="A8" s="43">
        <v>1</v>
      </c>
      <c r="B8" s="43">
        <v>1</v>
      </c>
      <c r="C8" s="44" t="s">
        <v>1</v>
      </c>
      <c r="D8" s="44" t="s">
        <v>2</v>
      </c>
      <c r="E8" s="34">
        <v>3921993.2015157146</v>
      </c>
      <c r="F8" s="35">
        <f>E8/E$35*100</f>
        <v>520.3911138844711</v>
      </c>
      <c r="G8" s="34">
        <v>3940666.9166690363</v>
      </c>
      <c r="H8" s="35">
        <f aca="true" t="shared" si="0" ref="H8:H35">G8/G$35*100</f>
        <v>495.2913574661068</v>
      </c>
      <c r="I8" s="35">
        <f>(G8/E8-1)*SIGN(E8)*100</f>
        <v>0.47612818773130616</v>
      </c>
    </row>
    <row r="9" spans="1:9" ht="15.75" customHeight="1">
      <c r="A9" s="43">
        <v>4</v>
      </c>
      <c r="B9" s="43">
        <v>2</v>
      </c>
      <c r="C9" s="45"/>
      <c r="D9" s="45" t="s">
        <v>0</v>
      </c>
      <c r="E9" s="36">
        <v>1640273.1108237854</v>
      </c>
      <c r="F9" s="37">
        <f aca="true" t="shared" si="1" ref="F9:F35">E9/E$35*100</f>
        <v>217.64024243755844</v>
      </c>
      <c r="G9" s="36">
        <v>1585145.1781298022</v>
      </c>
      <c r="H9" s="37">
        <f t="shared" si="0"/>
        <v>199.232445588271</v>
      </c>
      <c r="I9" s="37">
        <f aca="true" t="shared" si="2" ref="I9:I35">(G9/E9-1)*SIGN(E9)*100</f>
        <v>-3.3608996166679006</v>
      </c>
    </row>
    <row r="10" spans="1:9" ht="15.75" customHeight="1">
      <c r="A10" s="43">
        <v>4</v>
      </c>
      <c r="B10" s="43">
        <v>3</v>
      </c>
      <c r="C10" s="45"/>
      <c r="D10" s="45" t="s">
        <v>3</v>
      </c>
      <c r="E10" s="36">
        <v>625003.1119112235</v>
      </c>
      <c r="F10" s="37">
        <f t="shared" si="1"/>
        <v>82.92876832704502</v>
      </c>
      <c r="G10" s="36">
        <v>610402.102824841</v>
      </c>
      <c r="H10" s="37">
        <f t="shared" si="0"/>
        <v>76.71972600105778</v>
      </c>
      <c r="I10" s="37">
        <f t="shared" si="2"/>
        <v>-2.3361498219958365</v>
      </c>
    </row>
    <row r="11" spans="1:9" ht="15.75" customHeight="1">
      <c r="A11" s="43">
        <v>2</v>
      </c>
      <c r="B11" s="43">
        <v>4</v>
      </c>
      <c r="C11" s="45"/>
      <c r="D11" s="45" t="s">
        <v>4</v>
      </c>
      <c r="E11" s="36">
        <v>318783.8074013146</v>
      </c>
      <c r="F11" s="37">
        <f t="shared" si="1"/>
        <v>42.29794701270547</v>
      </c>
      <c r="G11" s="36">
        <v>339698.64872118767</v>
      </c>
      <c r="H11" s="37">
        <f t="shared" si="0"/>
        <v>42.69576912040495</v>
      </c>
      <c r="I11" s="37">
        <f t="shared" si="2"/>
        <v>6.560822988585335</v>
      </c>
    </row>
    <row r="12" spans="1:9" ht="15.75" customHeight="1">
      <c r="A12" s="43">
        <v>4</v>
      </c>
      <c r="B12" s="43">
        <v>5</v>
      </c>
      <c r="C12" s="45"/>
      <c r="D12" s="45" t="s">
        <v>5</v>
      </c>
      <c r="E12" s="36">
        <v>268014.95974756766</v>
      </c>
      <c r="F12" s="37">
        <f t="shared" si="1"/>
        <v>35.56166374455648</v>
      </c>
      <c r="G12" s="36">
        <v>262718.9253016096</v>
      </c>
      <c r="H12" s="37">
        <f t="shared" si="0"/>
        <v>33.020403879925155</v>
      </c>
      <c r="I12" s="37">
        <f t="shared" si="2"/>
        <v>-1.9760219545006619</v>
      </c>
    </row>
    <row r="13" spans="1:9" ht="15.75" customHeight="1">
      <c r="A13" s="43">
        <v>1</v>
      </c>
      <c r="B13" s="43">
        <v>6</v>
      </c>
      <c r="C13" s="45"/>
      <c r="D13" s="45" t="s">
        <v>6</v>
      </c>
      <c r="E13" s="36">
        <v>1454250.207406601</v>
      </c>
      <c r="F13" s="37">
        <f t="shared" si="1"/>
        <v>192.95772491563096</v>
      </c>
      <c r="G13" s="36">
        <v>1305100.5500858363</v>
      </c>
      <c r="H13" s="37">
        <f t="shared" si="0"/>
        <v>164.03442278957422</v>
      </c>
      <c r="I13" s="37">
        <f t="shared" si="2"/>
        <v>-10.256120752889341</v>
      </c>
    </row>
    <row r="14" spans="1:9" ht="15.75" customHeight="1">
      <c r="A14" s="43">
        <v>1</v>
      </c>
      <c r="B14" s="43">
        <v>7</v>
      </c>
      <c r="C14" s="45"/>
      <c r="D14" s="45" t="s">
        <v>7</v>
      </c>
      <c r="E14" s="36">
        <v>883539.9709772601</v>
      </c>
      <c r="F14" s="37">
        <f t="shared" si="1"/>
        <v>117.23282678833256</v>
      </c>
      <c r="G14" s="36">
        <v>992680.8038241944</v>
      </c>
      <c r="H14" s="37">
        <f t="shared" si="0"/>
        <v>124.76726230701745</v>
      </c>
      <c r="I14" s="37">
        <f t="shared" si="2"/>
        <v>12.352676328408375</v>
      </c>
    </row>
    <row r="15" spans="1:9" ht="15.75" customHeight="1">
      <c r="A15" s="43">
        <v>1</v>
      </c>
      <c r="B15" s="43">
        <v>8</v>
      </c>
      <c r="C15" s="45"/>
      <c r="D15" s="45" t="s">
        <v>8</v>
      </c>
      <c r="E15" s="36">
        <v>360520.5803554777</v>
      </c>
      <c r="F15" s="37">
        <f t="shared" si="1"/>
        <v>47.83580611943885</v>
      </c>
      <c r="G15" s="36">
        <v>397684.9587108856</v>
      </c>
      <c r="H15" s="37">
        <f t="shared" si="0"/>
        <v>49.98390556953282</v>
      </c>
      <c r="I15" s="37">
        <f t="shared" si="2"/>
        <v>10.308531712326484</v>
      </c>
    </row>
    <row r="16" spans="1:9" ht="15.75" customHeight="1">
      <c r="A16" s="43">
        <v>1</v>
      </c>
      <c r="B16" s="43">
        <v>9</v>
      </c>
      <c r="C16" s="45"/>
      <c r="D16" s="45" t="s">
        <v>9</v>
      </c>
      <c r="E16" s="36">
        <v>2279880.4818348326</v>
      </c>
      <c r="F16" s="37">
        <f t="shared" si="1"/>
        <v>302.5067822674907</v>
      </c>
      <c r="G16" s="36">
        <v>2450421.903070044</v>
      </c>
      <c r="H16" s="37">
        <f t="shared" si="0"/>
        <v>307.9866470323595</v>
      </c>
      <c r="I16" s="37">
        <f t="shared" si="2"/>
        <v>7.480279014361346</v>
      </c>
    </row>
    <row r="17" spans="1:9" ht="15.75" customHeight="1">
      <c r="A17" s="43">
        <v>2</v>
      </c>
      <c r="B17" s="43">
        <v>10</v>
      </c>
      <c r="C17" s="45"/>
      <c r="D17" s="45" t="s">
        <v>10</v>
      </c>
      <c r="E17" s="36">
        <v>1150823.1563465465</v>
      </c>
      <c r="F17" s="37">
        <f t="shared" si="1"/>
        <v>152.6973947797198</v>
      </c>
      <c r="G17" s="36">
        <v>1146127.6233682302</v>
      </c>
      <c r="H17" s="37">
        <f t="shared" si="0"/>
        <v>144.0535621029576</v>
      </c>
      <c r="I17" s="37">
        <f t="shared" si="2"/>
        <v>-0.4080151630962092</v>
      </c>
    </row>
    <row r="18" spans="1:9" ht="15.75" customHeight="1">
      <c r="A18" s="43">
        <v>4</v>
      </c>
      <c r="B18" s="43">
        <v>11</v>
      </c>
      <c r="C18" s="45"/>
      <c r="D18" s="45" t="s">
        <v>11</v>
      </c>
      <c r="E18" s="36">
        <v>538236.6452068016</v>
      </c>
      <c r="F18" s="37">
        <f t="shared" si="1"/>
        <v>71.4161277037303</v>
      </c>
      <c r="G18" s="36">
        <v>558887.6124002786</v>
      </c>
      <c r="H18" s="37">
        <f t="shared" si="0"/>
        <v>70.24501437708643</v>
      </c>
      <c r="I18" s="37">
        <f t="shared" si="2"/>
        <v>3.8367820878384196</v>
      </c>
    </row>
    <row r="19" spans="1:9" ht="15.75" customHeight="1">
      <c r="A19" s="43">
        <v>2</v>
      </c>
      <c r="B19" s="43">
        <v>12</v>
      </c>
      <c r="C19" s="45"/>
      <c r="D19" s="45" t="s">
        <v>12</v>
      </c>
      <c r="E19" s="36">
        <v>333634.2945479091</v>
      </c>
      <c r="F19" s="37">
        <f t="shared" si="1"/>
        <v>44.26838937475666</v>
      </c>
      <c r="G19" s="36">
        <v>322224.0098889122</v>
      </c>
      <c r="H19" s="37">
        <f t="shared" si="0"/>
        <v>40.49943084277564</v>
      </c>
      <c r="I19" s="37">
        <f t="shared" si="2"/>
        <v>-3.419997537860553</v>
      </c>
    </row>
    <row r="20" spans="1:9" ht="15.75" customHeight="1">
      <c r="A20" s="43">
        <v>1</v>
      </c>
      <c r="B20" s="43">
        <v>13</v>
      </c>
      <c r="C20" s="46"/>
      <c r="D20" s="46" t="s">
        <v>13</v>
      </c>
      <c r="E20" s="36">
        <v>4541136.015662049</v>
      </c>
      <c r="F20" s="37">
        <f t="shared" si="1"/>
        <v>602.5423064420357</v>
      </c>
      <c r="G20" s="36">
        <v>5526162.894541655</v>
      </c>
      <c r="H20" s="37">
        <f t="shared" si="0"/>
        <v>694.5678940888378</v>
      </c>
      <c r="I20" s="37">
        <f t="shared" si="2"/>
        <v>21.691199635560785</v>
      </c>
    </row>
    <row r="21" spans="1:9" ht="15.75" customHeight="1">
      <c r="A21" s="43">
        <v>3</v>
      </c>
      <c r="B21" s="43">
        <v>14</v>
      </c>
      <c r="C21" s="44" t="s">
        <v>14</v>
      </c>
      <c r="D21" s="44" t="s">
        <v>15</v>
      </c>
      <c r="E21" s="34">
        <v>470975.57698721025</v>
      </c>
      <c r="F21" s="35">
        <f t="shared" si="1"/>
        <v>62.491568069530665</v>
      </c>
      <c r="G21" s="34">
        <v>485163.172610897</v>
      </c>
      <c r="H21" s="35">
        <f t="shared" si="0"/>
        <v>60.97879659368227</v>
      </c>
      <c r="I21" s="35">
        <f t="shared" si="2"/>
        <v>3.012384572984339</v>
      </c>
    </row>
    <row r="22" spans="1:9" ht="15.75" customHeight="1">
      <c r="A22" s="43">
        <v>3</v>
      </c>
      <c r="B22" s="43">
        <v>15</v>
      </c>
      <c r="C22" s="44" t="s">
        <v>16</v>
      </c>
      <c r="D22" s="44" t="s">
        <v>17</v>
      </c>
      <c r="E22" s="34">
        <v>22035.827845603206</v>
      </c>
      <c r="F22" s="35">
        <f t="shared" si="1"/>
        <v>2.9238319417555854</v>
      </c>
      <c r="G22" s="34">
        <v>19262.171061142188</v>
      </c>
      <c r="H22" s="35">
        <f t="shared" si="0"/>
        <v>2.421008183224418</v>
      </c>
      <c r="I22" s="35">
        <f t="shared" si="2"/>
        <v>-12.587032372439067</v>
      </c>
    </row>
    <row r="23" spans="1:9" ht="15.75" customHeight="1">
      <c r="A23" s="43">
        <v>3</v>
      </c>
      <c r="B23" s="43">
        <v>16</v>
      </c>
      <c r="C23" s="45"/>
      <c r="D23" s="45" t="s">
        <v>18</v>
      </c>
      <c r="E23" s="36">
        <v>112352.47668008815</v>
      </c>
      <c r="F23" s="37">
        <f t="shared" si="1"/>
        <v>14.907529789861584</v>
      </c>
      <c r="G23" s="36">
        <v>138528.24000852328</v>
      </c>
      <c r="H23" s="37">
        <f t="shared" si="0"/>
        <v>17.411225432675824</v>
      </c>
      <c r="I23" s="37">
        <f t="shared" si="2"/>
        <v>23.297896140703568</v>
      </c>
    </row>
    <row r="24" spans="1:9" ht="15.75" customHeight="1">
      <c r="A24" s="43">
        <v>3</v>
      </c>
      <c r="B24" s="43">
        <v>17</v>
      </c>
      <c r="C24" s="45"/>
      <c r="D24" s="45" t="s">
        <v>19</v>
      </c>
      <c r="E24" s="36">
        <v>126975.82303679794</v>
      </c>
      <c r="F24" s="37">
        <f t="shared" si="1"/>
        <v>16.847833892465765</v>
      </c>
      <c r="G24" s="36">
        <v>140503.36796848898</v>
      </c>
      <c r="H24" s="37">
        <f t="shared" si="0"/>
        <v>17.65947371885363</v>
      </c>
      <c r="I24" s="37">
        <f t="shared" si="2"/>
        <v>10.653638313311586</v>
      </c>
    </row>
    <row r="25" spans="1:9" ht="15.75" customHeight="1">
      <c r="A25" s="43">
        <v>3</v>
      </c>
      <c r="B25" s="43">
        <v>18</v>
      </c>
      <c r="C25" s="46"/>
      <c r="D25" s="46" t="s">
        <v>66</v>
      </c>
      <c r="E25" s="40">
        <v>386491.2269939554</v>
      </c>
      <c r="F25" s="41">
        <f t="shared" si="1"/>
        <v>51.281730943396816</v>
      </c>
      <c r="G25" s="40">
        <v>487003.3969955618</v>
      </c>
      <c r="H25" s="41">
        <f t="shared" si="0"/>
        <v>61.210089228354704</v>
      </c>
      <c r="I25" s="41">
        <f t="shared" si="2"/>
        <v>26.006326400567524</v>
      </c>
    </row>
    <row r="26" spans="1:9" ht="15.75" customHeight="1">
      <c r="A26" s="43">
        <v>1</v>
      </c>
      <c r="B26" s="43">
        <v>19</v>
      </c>
      <c r="C26" s="45" t="s">
        <v>20</v>
      </c>
      <c r="D26" s="45" t="s">
        <v>21</v>
      </c>
      <c r="E26" s="36">
        <v>19524828.106654335</v>
      </c>
      <c r="F26" s="37">
        <f t="shared" si="1"/>
        <v>2590.659015649996</v>
      </c>
      <c r="G26" s="36">
        <v>25608459.621803258</v>
      </c>
      <c r="H26" s="37">
        <f t="shared" si="0"/>
        <v>3218.6553689800667</v>
      </c>
      <c r="I26" s="37">
        <f t="shared" si="2"/>
        <v>31.158438281336444</v>
      </c>
    </row>
    <row r="27" spans="1:9" ht="15.75" customHeight="1">
      <c r="A27" s="43">
        <v>4</v>
      </c>
      <c r="B27" s="43">
        <v>20</v>
      </c>
      <c r="C27" s="44" t="s">
        <v>22</v>
      </c>
      <c r="D27" s="44" t="s">
        <v>23</v>
      </c>
      <c r="E27" s="34">
        <v>60508.33158443451</v>
      </c>
      <c r="F27" s="35">
        <f t="shared" si="1"/>
        <v>8.028570284197784</v>
      </c>
      <c r="G27" s="34">
        <v>40020.94002330841</v>
      </c>
      <c r="H27" s="35">
        <f t="shared" si="0"/>
        <v>5.03011955346107</v>
      </c>
      <c r="I27" s="35">
        <f t="shared" si="2"/>
        <v>-33.858794358819154</v>
      </c>
    </row>
    <row r="28" spans="1:9" ht="15.75" customHeight="1">
      <c r="A28" s="43">
        <v>4</v>
      </c>
      <c r="B28" s="43">
        <v>21</v>
      </c>
      <c r="C28" s="45"/>
      <c r="D28" s="45" t="s">
        <v>24</v>
      </c>
      <c r="E28" s="36">
        <v>657326.5679064138</v>
      </c>
      <c r="F28" s="37">
        <f t="shared" si="1"/>
        <v>87.21761800262124</v>
      </c>
      <c r="G28" s="36">
        <v>560235.3208475844</v>
      </c>
      <c r="H28" s="37">
        <f t="shared" si="0"/>
        <v>70.4144040668141</v>
      </c>
      <c r="I28" s="37">
        <f t="shared" si="2"/>
        <v>-14.77062571319233</v>
      </c>
    </row>
    <row r="29" spans="1:9" ht="15.75" customHeight="1">
      <c r="A29" s="43">
        <v>4</v>
      </c>
      <c r="B29" s="43">
        <v>22</v>
      </c>
      <c r="C29" s="45"/>
      <c r="D29" s="45" t="s">
        <v>25</v>
      </c>
      <c r="E29" s="36">
        <v>7914781.58060477</v>
      </c>
      <c r="F29" s="37">
        <f t="shared" si="1"/>
        <v>1050.1757120056823</v>
      </c>
      <c r="G29" s="36">
        <v>9414220.942935282</v>
      </c>
      <c r="H29" s="37">
        <f t="shared" si="0"/>
        <v>1183.2469906524404</v>
      </c>
      <c r="I29" s="37">
        <f t="shared" si="2"/>
        <v>18.944797744070407</v>
      </c>
    </row>
    <row r="30" spans="1:9" ht="15.75" customHeight="1">
      <c r="A30" s="43">
        <v>4</v>
      </c>
      <c r="B30" s="43">
        <v>23</v>
      </c>
      <c r="C30" s="45"/>
      <c r="D30" s="45" t="s">
        <v>26</v>
      </c>
      <c r="E30" s="36">
        <v>422322.67926834</v>
      </c>
      <c r="F30" s="37">
        <f t="shared" si="1"/>
        <v>56.036040398588916</v>
      </c>
      <c r="G30" s="36">
        <v>447830.9356929282</v>
      </c>
      <c r="H30" s="37">
        <f t="shared" si="0"/>
        <v>56.28661258235849</v>
      </c>
      <c r="I30" s="37">
        <f t="shared" si="2"/>
        <v>6.039992090593005</v>
      </c>
    </row>
    <row r="31" spans="1:9" ht="15.75" customHeight="1">
      <c r="A31" s="43">
        <v>4</v>
      </c>
      <c r="B31" s="43">
        <v>24</v>
      </c>
      <c r="C31" s="45"/>
      <c r="D31" s="45" t="s">
        <v>27</v>
      </c>
      <c r="E31" s="36">
        <v>207948.56837082244</v>
      </c>
      <c r="F31" s="37">
        <f t="shared" si="1"/>
        <v>27.591732459748318</v>
      </c>
      <c r="G31" s="36">
        <v>204517.891783087</v>
      </c>
      <c r="H31" s="37">
        <f t="shared" si="0"/>
        <v>25.705279433506355</v>
      </c>
      <c r="I31" s="37">
        <f t="shared" si="2"/>
        <v>-1.6497716789363626</v>
      </c>
    </row>
    <row r="32" spans="1:9" ht="15.75" customHeight="1">
      <c r="A32" s="43">
        <v>4</v>
      </c>
      <c r="B32" s="43">
        <v>25</v>
      </c>
      <c r="C32" s="46"/>
      <c r="D32" s="46" t="s">
        <v>28</v>
      </c>
      <c r="E32" s="40">
        <v>646674.2491010958</v>
      </c>
      <c r="F32" s="41">
        <f t="shared" si="1"/>
        <v>85.80421115469258</v>
      </c>
      <c r="G32" s="40">
        <v>662654.5445855624</v>
      </c>
      <c r="H32" s="41">
        <f t="shared" si="0"/>
        <v>83.28718865594827</v>
      </c>
      <c r="I32" s="41">
        <f t="shared" si="2"/>
        <v>2.4711507388271325</v>
      </c>
    </row>
    <row r="33" spans="1:9" ht="15.75" customHeight="1">
      <c r="A33" s="43">
        <v>4</v>
      </c>
      <c r="B33" s="43">
        <v>26</v>
      </c>
      <c r="C33" s="45" t="s">
        <v>29</v>
      </c>
      <c r="D33" s="45" t="s">
        <v>30</v>
      </c>
      <c r="E33" s="36">
        <v>40492.64161897573</v>
      </c>
      <c r="F33" s="37">
        <f t="shared" si="1"/>
        <v>5.37278108184376</v>
      </c>
      <c r="G33" s="36">
        <v>44582.490856906334</v>
      </c>
      <c r="H33" s="37">
        <f t="shared" si="0"/>
        <v>5.603448066704992</v>
      </c>
      <c r="I33" s="37">
        <f t="shared" si="2"/>
        <v>10.10022827459598</v>
      </c>
    </row>
    <row r="34" spans="1:9" ht="15.75" customHeight="1">
      <c r="A34" s="43">
        <v>4</v>
      </c>
      <c r="B34" s="43">
        <v>27</v>
      </c>
      <c r="C34" s="46"/>
      <c r="D34" s="46" t="s">
        <v>31</v>
      </c>
      <c r="E34" s="40">
        <v>17281.50592531521</v>
      </c>
      <c r="F34" s="41">
        <f t="shared" si="1"/>
        <v>2.2930029849619142</v>
      </c>
      <c r="G34" s="40">
        <v>13996.257362328799</v>
      </c>
      <c r="H34" s="41">
        <f t="shared" si="0"/>
        <v>1.7591502796416216</v>
      </c>
      <c r="I34" s="41">
        <f t="shared" si="2"/>
        <v>-19.010198400441137</v>
      </c>
    </row>
    <row r="35" spans="3:9" ht="15.75" customHeight="1">
      <c r="C35" s="19"/>
      <c r="D35" s="2" t="s">
        <v>51</v>
      </c>
      <c r="E35" s="38">
        <v>753662.6004698484</v>
      </c>
      <c r="F35" s="39">
        <f t="shared" si="1"/>
        <v>100</v>
      </c>
      <c r="G35" s="38">
        <v>795626.0203750273</v>
      </c>
      <c r="H35" s="39">
        <f t="shared" si="0"/>
        <v>100</v>
      </c>
      <c r="I35" s="39">
        <f t="shared" si="2"/>
        <v>5.567931840988005</v>
      </c>
    </row>
    <row r="36" spans="3:9" ht="15.75" customHeight="1">
      <c r="C36" s="3"/>
      <c r="D36" s="3"/>
      <c r="E36" s="21"/>
      <c r="F36" s="22"/>
      <c r="G36" s="21"/>
      <c r="H36" s="22"/>
      <c r="I36" s="22"/>
    </row>
    <row r="37" spans="3:9" ht="15.75" customHeight="1">
      <c r="C37" s="3"/>
      <c r="D37" s="4" t="s">
        <v>32</v>
      </c>
      <c r="E37" s="38">
        <v>952016.0298812222</v>
      </c>
      <c r="F37" s="39">
        <f>E37/E$35*100</f>
        <v>126.31859790942477</v>
      </c>
      <c r="G37" s="38">
        <v>977689.5454603477</v>
      </c>
      <c r="H37" s="39">
        <f>G37/G$35*100</f>
        <v>122.8830531459369</v>
      </c>
      <c r="I37" s="39">
        <f>(G37/E37-1)*SIGN(E37)*100</f>
        <v>2.696752446734396</v>
      </c>
    </row>
    <row r="38" spans="3:9" ht="15.75" customHeight="1">
      <c r="C38" s="3"/>
      <c r="D38" s="4" t="s">
        <v>33</v>
      </c>
      <c r="E38" s="38">
        <v>414846.2684457045</v>
      </c>
      <c r="F38" s="39">
        <f>E38/E$35*100</f>
        <v>55.044030072220785</v>
      </c>
      <c r="G38" s="38">
        <v>484635.1998590866</v>
      </c>
      <c r="H38" s="39">
        <f>G38/G$35*100</f>
        <v>60.91243718130892</v>
      </c>
      <c r="I38" s="39">
        <f>(G38/E38-1)*SIGN(E38)*100</f>
        <v>16.82284179025131</v>
      </c>
    </row>
    <row r="39" spans="3:4" ht="15.75" customHeight="1">
      <c r="C39" s="3"/>
      <c r="D39" s="3"/>
    </row>
    <row r="40" spans="3:9" ht="15.75" customHeight="1">
      <c r="C40" s="26"/>
      <c r="D40" s="27"/>
      <c r="E40" s="104" t="s">
        <v>61</v>
      </c>
      <c r="F40" s="104"/>
      <c r="G40" s="104"/>
      <c r="H40" s="104"/>
      <c r="I40" s="104"/>
    </row>
    <row r="41" spans="3:9" ht="15.75" customHeight="1">
      <c r="C41" s="26"/>
      <c r="D41" s="28" t="s">
        <v>44</v>
      </c>
      <c r="E41" s="12" t="s">
        <v>69</v>
      </c>
      <c r="F41" s="14"/>
      <c r="G41" s="12" t="s">
        <v>74</v>
      </c>
      <c r="H41" s="13"/>
      <c r="I41" s="15" t="s">
        <v>72</v>
      </c>
    </row>
    <row r="42" spans="3:9" ht="15.75" customHeight="1">
      <c r="C42" s="26"/>
      <c r="D42" s="29"/>
      <c r="E42" s="11" t="s">
        <v>39</v>
      </c>
      <c r="F42" s="31" t="s">
        <v>68</v>
      </c>
      <c r="G42" s="11" t="s">
        <v>39</v>
      </c>
      <c r="H42" s="31" t="s">
        <v>68</v>
      </c>
      <c r="I42" s="16" t="s">
        <v>41</v>
      </c>
    </row>
    <row r="43" spans="1:9" ht="15.75" customHeight="1">
      <c r="A43" s="18">
        <v>1</v>
      </c>
      <c r="C43" s="25"/>
      <c r="D43" s="2" t="s">
        <v>34</v>
      </c>
      <c r="E43" s="38">
        <v>1481155.5486541132</v>
      </c>
      <c r="F43" s="39">
        <f>E43/E$35*100</f>
        <v>196.52767003838736</v>
      </c>
      <c r="G43" s="38">
        <v>1580355.0061345184</v>
      </c>
      <c r="H43" s="39">
        <f>G43/G$35*100</f>
        <v>198.63038232329308</v>
      </c>
      <c r="I43" s="39">
        <f>(G43/E43-1)*SIGN(E43)*100</f>
        <v>6.697436847233584</v>
      </c>
    </row>
    <row r="44" spans="1:9" ht="15.75" customHeight="1">
      <c r="A44" s="18">
        <v>2</v>
      </c>
      <c r="C44" s="25"/>
      <c r="D44" s="2" t="s">
        <v>35</v>
      </c>
      <c r="E44" s="38">
        <v>546252.3486067553</v>
      </c>
      <c r="F44" s="39">
        <f>E44/E$35*100</f>
        <v>72.47969426454365</v>
      </c>
      <c r="G44" s="38">
        <v>549029.9953186216</v>
      </c>
      <c r="H44" s="39">
        <f>G44/G$35*100</f>
        <v>69.00603817102791</v>
      </c>
      <c r="I44" s="39">
        <f>(G44/E44-1)*SIGN(E44)*100</f>
        <v>0.5084914909658345</v>
      </c>
    </row>
    <row r="45" spans="1:9" ht="15.75" customHeight="1">
      <c r="A45" s="18">
        <v>3</v>
      </c>
      <c r="C45" s="25"/>
      <c r="D45" s="2" t="s">
        <v>36</v>
      </c>
      <c r="E45" s="38">
        <v>138002.40629839475</v>
      </c>
      <c r="F45" s="39">
        <f>E45/E$35*100</f>
        <v>18.310900157757768</v>
      </c>
      <c r="G45" s="38">
        <v>158681.54419171368</v>
      </c>
      <c r="H45" s="39">
        <f>G45/G$35*100</f>
        <v>19.94423763527962</v>
      </c>
      <c r="I45" s="39">
        <f>(G45/E45-1)*SIGN(E45)*100</f>
        <v>14.984621245375674</v>
      </c>
    </row>
    <row r="46" spans="1:9" ht="15.75" customHeight="1">
      <c r="A46" s="18">
        <v>4</v>
      </c>
      <c r="C46" s="25"/>
      <c r="D46" s="2" t="s">
        <v>37</v>
      </c>
      <c r="E46" s="38">
        <v>632475.6016595401</v>
      </c>
      <c r="F46" s="39">
        <f>E46/E$35*100</f>
        <v>83.92025838422154</v>
      </c>
      <c r="G46" s="38">
        <v>656060.1091601317</v>
      </c>
      <c r="H46" s="39">
        <f>G46/G$35*100</f>
        <v>82.45835258767559</v>
      </c>
      <c r="I46" s="39">
        <f>(G46/E46-1)*SIGN(E46)*100</f>
        <v>3.7289197304542165</v>
      </c>
    </row>
    <row r="47" spans="1:9" ht="15.75" customHeight="1">
      <c r="A47" s="19"/>
      <c r="C47" s="25"/>
      <c r="D47" s="2" t="s">
        <v>51</v>
      </c>
      <c r="E47" s="38">
        <v>753662.6004698485</v>
      </c>
      <c r="F47" s="39">
        <f>E47/E$35*100</f>
        <v>100.00000000000003</v>
      </c>
      <c r="G47" s="38">
        <v>795626.0203750279</v>
      </c>
      <c r="H47" s="39">
        <f>G47/G$35*100</f>
        <v>100.00000000000007</v>
      </c>
      <c r="I47" s="39">
        <f>(G47/E47-1)*SIGN(E47)*100</f>
        <v>5.567931840988072</v>
      </c>
    </row>
    <row r="48" ht="15" customHeight="1"/>
    <row r="49" ht="18.75">
      <c r="C49" s="23"/>
    </row>
  </sheetData>
  <sheetProtection/>
  <mergeCells count="2">
    <mergeCell ref="E5:I5"/>
    <mergeCell ref="E40:I40"/>
  </mergeCells>
  <printOptions horizontalCentered="1"/>
  <pageMargins left="0.3937007874015748" right="0.3937007874015748" top="0.7874015748031497" bottom="0.7874015748031497" header="0.5118110236220472" footer="0.5118110236220472"/>
  <pageSetup firstPageNumber="30" useFirstPageNumber="1" horizontalDpi="600" verticalDpi="600" orientation="portrait" paperSize="9" scale="92" r:id="rId1"/>
  <colBreaks count="2" manualBreakCount="2">
    <brk id="2" max="46" man="1"/>
    <brk id="18" max="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74"/>
  <sheetViews>
    <sheetView view="pageBreakPreview" zoomScale="85" zoomScaleNormal="85" zoomScaleSheetLayoutView="85" zoomScalePageLayoutView="0" workbookViewId="0" topLeftCell="C1">
      <selection activeCell="P1" sqref="P1"/>
    </sheetView>
  </sheetViews>
  <sheetFormatPr defaultColWidth="9" defaultRowHeight="15"/>
  <cols>
    <col min="1" max="1" width="3.5" style="1" hidden="1" customWidth="1"/>
    <col min="2" max="2" width="4.5" style="1" hidden="1" customWidth="1"/>
    <col min="3" max="3" width="9" style="1" customWidth="1"/>
    <col min="4" max="4" width="15.5" style="1" customWidth="1"/>
    <col min="5" max="5" width="14.59765625" style="1" customWidth="1"/>
    <col min="6" max="6" width="9.59765625" style="1" customWidth="1"/>
    <col min="7" max="7" width="14.59765625" style="1" customWidth="1"/>
    <col min="8" max="8" width="9.59765625" style="1" customWidth="1"/>
    <col min="9" max="9" width="10.09765625" style="1" customWidth="1"/>
    <col min="10" max="10" width="9" style="1" customWidth="1"/>
    <col min="11" max="11" width="15.5" style="1" customWidth="1"/>
    <col min="12" max="12" width="14.59765625" style="1" customWidth="1"/>
    <col min="13" max="13" width="13.59765625" style="1" customWidth="1"/>
    <col min="14" max="14" width="14.59765625" style="1" customWidth="1"/>
    <col min="15" max="15" width="13.59765625" style="1" customWidth="1"/>
    <col min="16" max="16384" width="9" style="1" customWidth="1"/>
  </cols>
  <sheetData>
    <row r="1" spans="3:10" ht="18.75">
      <c r="C1" s="23"/>
      <c r="J1" s="23"/>
    </row>
    <row r="3" spans="5:12" ht="14.25">
      <c r="E3" s="30" t="s">
        <v>62</v>
      </c>
      <c r="L3" s="30" t="s">
        <v>63</v>
      </c>
    </row>
    <row r="4" spans="5:15" ht="18.75">
      <c r="E4" s="17"/>
      <c r="I4" s="20" t="s">
        <v>56</v>
      </c>
      <c r="L4" s="17"/>
      <c r="O4" s="20" t="s">
        <v>56</v>
      </c>
    </row>
    <row r="5" spans="3:15" ht="15.75" customHeight="1">
      <c r="C5" s="5"/>
      <c r="D5" s="6"/>
      <c r="E5" s="104" t="s">
        <v>64</v>
      </c>
      <c r="F5" s="104"/>
      <c r="G5" s="104"/>
      <c r="H5" s="104"/>
      <c r="I5" s="104"/>
      <c r="J5" s="5"/>
      <c r="K5" s="6"/>
      <c r="L5" s="104" t="s">
        <v>65</v>
      </c>
      <c r="M5" s="104"/>
      <c r="N5" s="104"/>
      <c r="O5" s="104"/>
    </row>
    <row r="6" spans="3:15" ht="15.75" customHeight="1">
      <c r="C6" s="7"/>
      <c r="D6" s="8" t="s">
        <v>38</v>
      </c>
      <c r="E6" s="12" t="s">
        <v>70</v>
      </c>
      <c r="F6" s="14"/>
      <c r="G6" s="12" t="s">
        <v>71</v>
      </c>
      <c r="H6" s="13"/>
      <c r="I6" s="15" t="s">
        <v>72</v>
      </c>
      <c r="J6" s="7"/>
      <c r="K6" s="8" t="s">
        <v>38</v>
      </c>
      <c r="L6" s="12" t="s">
        <v>70</v>
      </c>
      <c r="M6" s="14"/>
      <c r="N6" s="12" t="s">
        <v>71</v>
      </c>
      <c r="O6" s="14"/>
    </row>
    <row r="7" spans="3:15" ht="15.75" customHeight="1">
      <c r="C7" s="9"/>
      <c r="D7" s="10"/>
      <c r="E7" s="11" t="s">
        <v>39</v>
      </c>
      <c r="F7" s="11" t="s">
        <v>40</v>
      </c>
      <c r="G7" s="11" t="s">
        <v>39</v>
      </c>
      <c r="H7" s="11" t="s">
        <v>40</v>
      </c>
      <c r="I7" s="16" t="s">
        <v>41</v>
      </c>
      <c r="J7" s="9"/>
      <c r="K7" s="10"/>
      <c r="L7" s="11" t="s">
        <v>39</v>
      </c>
      <c r="M7" s="11" t="s">
        <v>67</v>
      </c>
      <c r="N7" s="11" t="s">
        <v>39</v>
      </c>
      <c r="O7" s="11" t="s">
        <v>67</v>
      </c>
    </row>
    <row r="8" spans="1:15" ht="15.75" customHeight="1">
      <c r="A8" s="43">
        <v>1</v>
      </c>
      <c r="B8" s="43">
        <v>1</v>
      </c>
      <c r="C8" s="44" t="s">
        <v>1</v>
      </c>
      <c r="D8" s="44" t="s">
        <v>2</v>
      </c>
      <c r="E8" s="34">
        <v>553269598.4302237</v>
      </c>
      <c r="F8" s="35">
        <v>23.461581126498658</v>
      </c>
      <c r="G8" s="34">
        <v>598600902.698457</v>
      </c>
      <c r="H8" s="35">
        <v>24.7828462347377</v>
      </c>
      <c r="I8" s="35">
        <v>8.193348124829303</v>
      </c>
      <c r="J8" s="44" t="s">
        <v>1</v>
      </c>
      <c r="K8" s="44" t="s">
        <v>2</v>
      </c>
      <c r="L8" s="34">
        <v>2864.8263996386986</v>
      </c>
      <c r="M8" s="35">
        <v>101.43056533306161</v>
      </c>
      <c r="N8" s="34">
        <v>3157.3276299953955</v>
      </c>
      <c r="O8" s="35">
        <v>105.87771094690906</v>
      </c>
    </row>
    <row r="9" spans="1:15" ht="15.75" customHeight="1">
      <c r="A9" s="43">
        <v>4</v>
      </c>
      <c r="B9" s="43">
        <v>2</v>
      </c>
      <c r="C9" s="45"/>
      <c r="D9" s="45" t="s">
        <v>0</v>
      </c>
      <c r="E9" s="36">
        <v>134923276.64974788</v>
      </c>
      <c r="F9" s="37">
        <v>5.721466370016541</v>
      </c>
      <c r="G9" s="36">
        <v>140559559.94810736</v>
      </c>
      <c r="H9" s="37">
        <v>5.819346321251914</v>
      </c>
      <c r="I9" s="37">
        <v>4.177398769369423</v>
      </c>
      <c r="J9" s="45"/>
      <c r="K9" s="45" t="s">
        <v>0</v>
      </c>
      <c r="L9" s="36">
        <v>2753.367684626408</v>
      </c>
      <c r="M9" s="37">
        <v>97.48431557900355</v>
      </c>
      <c r="N9" s="36">
        <v>3020.83730814759</v>
      </c>
      <c r="O9" s="37">
        <v>101.30064941349018</v>
      </c>
    </row>
    <row r="10" spans="1:15" ht="15.75" customHeight="1">
      <c r="A10" s="43">
        <v>4</v>
      </c>
      <c r="B10" s="43">
        <v>3</v>
      </c>
      <c r="C10" s="45"/>
      <c r="D10" s="45" t="s">
        <v>3</v>
      </c>
      <c r="E10" s="36">
        <v>85441987.74750409</v>
      </c>
      <c r="F10" s="37">
        <v>3.623195875636359</v>
      </c>
      <c r="G10" s="36">
        <v>90684116.28761877</v>
      </c>
      <c r="H10" s="37">
        <v>3.754438892019602</v>
      </c>
      <c r="I10" s="37">
        <v>6.1353073334460495</v>
      </c>
      <c r="J10" s="45"/>
      <c r="K10" s="45" t="s">
        <v>3</v>
      </c>
      <c r="L10" s="36">
        <v>2669.8952486564617</v>
      </c>
      <c r="M10" s="37">
        <v>94.5289335805595</v>
      </c>
      <c r="N10" s="36">
        <v>2923.7850234594653</v>
      </c>
      <c r="O10" s="37">
        <v>98.04610159674635</v>
      </c>
    </row>
    <row r="11" spans="1:15" ht="15.75" customHeight="1">
      <c r="A11" s="43">
        <v>2</v>
      </c>
      <c r="B11" s="43">
        <v>4</v>
      </c>
      <c r="C11" s="45"/>
      <c r="D11" s="45" t="s">
        <v>4</v>
      </c>
      <c r="E11" s="36">
        <v>82744233.05283567</v>
      </c>
      <c r="F11" s="37">
        <v>3.5087966915714177</v>
      </c>
      <c r="G11" s="36">
        <v>85865417.74863103</v>
      </c>
      <c r="H11" s="37">
        <v>3.55493858320793</v>
      </c>
      <c r="I11" s="37">
        <v>3.7720872871011446</v>
      </c>
      <c r="J11" s="45"/>
      <c r="K11" s="45" t="s">
        <v>4</v>
      </c>
      <c r="L11" s="36">
        <v>2354.6351285630935</v>
      </c>
      <c r="M11" s="37">
        <v>83.36699643418581</v>
      </c>
      <c r="N11" s="36">
        <v>2568.129736761807</v>
      </c>
      <c r="O11" s="37">
        <v>86.11957003126243</v>
      </c>
    </row>
    <row r="12" spans="1:15" ht="15.75" customHeight="1">
      <c r="A12" s="43">
        <v>4</v>
      </c>
      <c r="B12" s="43">
        <v>5</v>
      </c>
      <c r="C12" s="45"/>
      <c r="D12" s="45" t="s">
        <v>5</v>
      </c>
      <c r="E12" s="36">
        <v>64876073.10948031</v>
      </c>
      <c r="F12" s="37">
        <v>2.7510914330831264</v>
      </c>
      <c r="G12" s="36">
        <v>60216787.9936508</v>
      </c>
      <c r="H12" s="37">
        <v>2.4930523673937888</v>
      </c>
      <c r="I12" s="37">
        <v>-7.181823579190471</v>
      </c>
      <c r="J12" s="45"/>
      <c r="K12" s="45" t="s">
        <v>5</v>
      </c>
      <c r="L12" s="36">
        <v>2552.2669306219877</v>
      </c>
      <c r="M12" s="37">
        <v>90.36424604524548</v>
      </c>
      <c r="N12" s="36">
        <v>2674.8750885594704</v>
      </c>
      <c r="O12" s="37">
        <v>89.69916481109703</v>
      </c>
    </row>
    <row r="13" spans="1:15" ht="15.75" customHeight="1">
      <c r="A13" s="43">
        <v>1</v>
      </c>
      <c r="B13" s="43">
        <v>6</v>
      </c>
      <c r="C13" s="45"/>
      <c r="D13" s="45" t="s">
        <v>6</v>
      </c>
      <c r="E13" s="36">
        <v>78203257.0263864</v>
      </c>
      <c r="F13" s="37">
        <v>3.3162350945845165</v>
      </c>
      <c r="G13" s="36">
        <v>118823620.92498538</v>
      </c>
      <c r="H13" s="37">
        <v>4.9194505273275535</v>
      </c>
      <c r="I13" s="37">
        <v>51.94203597542408</v>
      </c>
      <c r="J13" s="45"/>
      <c r="K13" s="45" t="s">
        <v>6</v>
      </c>
      <c r="L13" s="36">
        <v>2548.9979474050324</v>
      </c>
      <c r="M13" s="37">
        <v>90.24850611217244</v>
      </c>
      <c r="N13" s="36">
        <v>4087.92172996819</v>
      </c>
      <c r="O13" s="37">
        <v>137.08421995464298</v>
      </c>
    </row>
    <row r="14" spans="1:15" ht="15.75" customHeight="1">
      <c r="A14" s="43">
        <v>1</v>
      </c>
      <c r="B14" s="43">
        <v>7</v>
      </c>
      <c r="C14" s="45"/>
      <c r="D14" s="45" t="s">
        <v>7</v>
      </c>
      <c r="E14" s="36">
        <v>179496076.94700593</v>
      </c>
      <c r="F14" s="37">
        <v>7.611590774423391</v>
      </c>
      <c r="G14" s="36">
        <v>197470001.0871793</v>
      </c>
      <c r="H14" s="37">
        <v>8.175511682083647</v>
      </c>
      <c r="I14" s="37">
        <v>10.013547062357219</v>
      </c>
      <c r="J14" s="45"/>
      <c r="K14" s="45" t="s">
        <v>7</v>
      </c>
      <c r="L14" s="36">
        <v>2534.253077130597</v>
      </c>
      <c r="M14" s="37">
        <v>89.72645684318802</v>
      </c>
      <c r="N14" s="36">
        <v>2842.972128697207</v>
      </c>
      <c r="O14" s="37">
        <v>95.33612489647157</v>
      </c>
    </row>
    <row r="15" spans="1:15" ht="15.75" customHeight="1">
      <c r="A15" s="43">
        <v>1</v>
      </c>
      <c r="B15" s="43">
        <v>8</v>
      </c>
      <c r="C15" s="45"/>
      <c r="D15" s="45" t="s">
        <v>8</v>
      </c>
      <c r="E15" s="36">
        <v>115612933.20114991</v>
      </c>
      <c r="F15" s="37">
        <v>4.9026048408718665</v>
      </c>
      <c r="G15" s="36">
        <v>116436411.85542819</v>
      </c>
      <c r="H15" s="37">
        <v>4.820617005636709</v>
      </c>
      <c r="I15" s="37">
        <v>0.7122720888376177</v>
      </c>
      <c r="J15" s="45"/>
      <c r="K15" s="45" t="s">
        <v>8</v>
      </c>
      <c r="L15" s="36">
        <v>2562.854585381612</v>
      </c>
      <c r="M15" s="37">
        <v>90.7391070867227</v>
      </c>
      <c r="N15" s="36">
        <v>2643.098355513318</v>
      </c>
      <c r="O15" s="37">
        <v>88.63356499043397</v>
      </c>
    </row>
    <row r="16" spans="1:15" ht="15.75" customHeight="1">
      <c r="A16" s="43">
        <v>1</v>
      </c>
      <c r="B16" s="43">
        <v>9</v>
      </c>
      <c r="C16" s="45"/>
      <c r="D16" s="45" t="s">
        <v>9</v>
      </c>
      <c r="E16" s="36">
        <v>194569505.50111222</v>
      </c>
      <c r="F16" s="37">
        <v>8.250784519895827</v>
      </c>
      <c r="G16" s="36">
        <v>209054211.29729247</v>
      </c>
      <c r="H16" s="37">
        <v>8.655112863929396</v>
      </c>
      <c r="I16" s="37">
        <v>7.44448918594669</v>
      </c>
      <c r="J16" s="45"/>
      <c r="K16" s="45" t="s">
        <v>9</v>
      </c>
      <c r="L16" s="36">
        <v>2615.6737222207435</v>
      </c>
      <c r="M16" s="37">
        <v>92.60919419241017</v>
      </c>
      <c r="N16" s="36">
        <v>2775.8051239134343</v>
      </c>
      <c r="O16" s="37">
        <v>93.08374897890602</v>
      </c>
    </row>
    <row r="17" spans="1:15" ht="15.75" customHeight="1">
      <c r="A17" s="43">
        <v>2</v>
      </c>
      <c r="B17" s="43">
        <v>10</v>
      </c>
      <c r="C17" s="45"/>
      <c r="D17" s="45" t="s">
        <v>10</v>
      </c>
      <c r="E17" s="36">
        <v>162357461.3796123</v>
      </c>
      <c r="F17" s="37">
        <v>6.88482208756414</v>
      </c>
      <c r="G17" s="36">
        <v>175840774.63147414</v>
      </c>
      <c r="H17" s="37">
        <v>7.280033925515533</v>
      </c>
      <c r="I17" s="37">
        <v>8.304708103519886</v>
      </c>
      <c r="J17" s="45"/>
      <c r="K17" s="45" t="s">
        <v>10</v>
      </c>
      <c r="L17" s="36">
        <v>2334.097117261782</v>
      </c>
      <c r="M17" s="37">
        <v>82.6398382031071</v>
      </c>
      <c r="N17" s="36">
        <v>2626.5669056339216</v>
      </c>
      <c r="O17" s="37">
        <v>88.07919994600981</v>
      </c>
    </row>
    <row r="18" spans="1:15" ht="15.75" customHeight="1">
      <c r="A18" s="43">
        <v>4</v>
      </c>
      <c r="B18" s="43">
        <v>11</v>
      </c>
      <c r="C18" s="45"/>
      <c r="D18" s="45" t="s">
        <v>11</v>
      </c>
      <c r="E18" s="36">
        <v>67626531.32035293</v>
      </c>
      <c r="F18" s="37">
        <v>2.867725527261664</v>
      </c>
      <c r="G18" s="36">
        <v>70388725.51542157</v>
      </c>
      <c r="H18" s="37">
        <v>2.9141836459718853</v>
      </c>
      <c r="I18" s="37">
        <v>4.084483029277197</v>
      </c>
      <c r="J18" s="45"/>
      <c r="K18" s="45" t="s">
        <v>11</v>
      </c>
      <c r="L18" s="36">
        <v>2726.326600296429</v>
      </c>
      <c r="M18" s="37">
        <v>96.52691289968075</v>
      </c>
      <c r="N18" s="36">
        <v>3105.065310133732</v>
      </c>
      <c r="O18" s="37">
        <v>104.12514819632237</v>
      </c>
    </row>
    <row r="19" spans="1:15" ht="15.75" customHeight="1">
      <c r="A19" s="43">
        <v>2</v>
      </c>
      <c r="B19" s="43">
        <v>12</v>
      </c>
      <c r="C19" s="45"/>
      <c r="D19" s="45" t="s">
        <v>12</v>
      </c>
      <c r="E19" s="36">
        <v>71629535.29932858</v>
      </c>
      <c r="F19" s="37">
        <v>3.0374742408524735</v>
      </c>
      <c r="G19" s="36">
        <v>72110343.38056925</v>
      </c>
      <c r="H19" s="37">
        <v>2.98546083689257</v>
      </c>
      <c r="I19" s="37">
        <v>0.6712427760859452</v>
      </c>
      <c r="J19" s="45"/>
      <c r="K19" s="45" t="s">
        <v>12</v>
      </c>
      <c r="L19" s="36">
        <v>2261.6758327595776</v>
      </c>
      <c r="M19" s="37">
        <v>80.07572757143619</v>
      </c>
      <c r="N19" s="36">
        <v>2466.407065723886</v>
      </c>
      <c r="O19" s="37">
        <v>82.70840564699601</v>
      </c>
    </row>
    <row r="20" spans="1:15" ht="15.75" customHeight="1">
      <c r="A20" s="43">
        <v>1</v>
      </c>
      <c r="B20" s="43">
        <v>13</v>
      </c>
      <c r="C20" s="46"/>
      <c r="D20" s="46" t="s">
        <v>13</v>
      </c>
      <c r="E20" s="36">
        <v>86960298.94867174</v>
      </c>
      <c r="F20" s="37">
        <v>3.687580366529291</v>
      </c>
      <c r="G20" s="36">
        <v>94185187.80918777</v>
      </c>
      <c r="H20" s="37">
        <v>3.899387749905926</v>
      </c>
      <c r="I20" s="37">
        <v>8.308261296089281</v>
      </c>
      <c r="J20" s="46"/>
      <c r="K20" s="46" t="s">
        <v>13</v>
      </c>
      <c r="L20" s="36">
        <v>2793.9949540120724</v>
      </c>
      <c r="M20" s="37">
        <v>98.92274371630576</v>
      </c>
      <c r="N20" s="36">
        <v>3017.208732995508</v>
      </c>
      <c r="O20" s="37">
        <v>101.17896890512245</v>
      </c>
    </row>
    <row r="21" spans="1:15" ht="15.75" customHeight="1">
      <c r="A21" s="43">
        <v>3</v>
      </c>
      <c r="B21" s="43">
        <v>14</v>
      </c>
      <c r="C21" s="47" t="s">
        <v>14</v>
      </c>
      <c r="D21" s="47" t="s">
        <v>15</v>
      </c>
      <c r="E21" s="34">
        <v>39406161.643113405</v>
      </c>
      <c r="F21" s="35">
        <v>1.6710313758373316</v>
      </c>
      <c r="G21" s="34">
        <v>39179309.1101925</v>
      </c>
      <c r="H21" s="35">
        <v>1.62207372037707</v>
      </c>
      <c r="I21" s="35">
        <v>-0.575677821594045</v>
      </c>
      <c r="J21" s="44" t="s">
        <v>14</v>
      </c>
      <c r="K21" s="44" t="s">
        <v>15</v>
      </c>
      <c r="L21" s="34">
        <v>2514.270506164321</v>
      </c>
      <c r="M21" s="35">
        <v>89.01896424601948</v>
      </c>
      <c r="N21" s="34">
        <v>2665.259123142347</v>
      </c>
      <c r="O21" s="35">
        <v>89.37670337338075</v>
      </c>
    </row>
    <row r="22" spans="1:15" ht="15.75" customHeight="1">
      <c r="A22" s="43">
        <v>3</v>
      </c>
      <c r="B22" s="43">
        <v>15</v>
      </c>
      <c r="C22" s="44" t="s">
        <v>16</v>
      </c>
      <c r="D22" s="45" t="s">
        <v>17</v>
      </c>
      <c r="E22" s="34">
        <v>2729202.98769703</v>
      </c>
      <c r="F22" s="35">
        <v>0.11573275937844935</v>
      </c>
      <c r="G22" s="34">
        <v>4557059.655547086</v>
      </c>
      <c r="H22" s="35">
        <v>0.18866812297949664</v>
      </c>
      <c r="I22" s="35">
        <v>66.97400948518116</v>
      </c>
      <c r="J22" s="44" t="s">
        <v>16</v>
      </c>
      <c r="K22" s="44" t="s">
        <v>17</v>
      </c>
      <c r="L22" s="34">
        <v>2555.433509079616</v>
      </c>
      <c r="M22" s="35">
        <v>90.47636028824788</v>
      </c>
      <c r="N22" s="34">
        <v>4150.327555143066</v>
      </c>
      <c r="O22" s="35">
        <v>139.17693464680767</v>
      </c>
    </row>
    <row r="23" spans="1:15" ht="15.75" customHeight="1">
      <c r="A23" s="43">
        <v>3</v>
      </c>
      <c r="B23" s="43">
        <v>16</v>
      </c>
      <c r="C23" s="45"/>
      <c r="D23" s="45" t="s">
        <v>18</v>
      </c>
      <c r="E23" s="36">
        <v>30623907.513338253</v>
      </c>
      <c r="F23" s="37">
        <v>1.2986169718580511</v>
      </c>
      <c r="G23" s="36">
        <v>27734854.225820906</v>
      </c>
      <c r="H23" s="37">
        <v>1.1482585885234355</v>
      </c>
      <c r="I23" s="37">
        <v>-9.433979926497027</v>
      </c>
      <c r="J23" s="45"/>
      <c r="K23" s="45" t="s">
        <v>18</v>
      </c>
      <c r="L23" s="36">
        <v>2417.231629437071</v>
      </c>
      <c r="M23" s="37">
        <v>85.58325584603699</v>
      </c>
      <c r="N23" s="36">
        <v>2601.0366900329086</v>
      </c>
      <c r="O23" s="37">
        <v>87.22307061621318</v>
      </c>
    </row>
    <row r="24" spans="1:15" ht="15.75" customHeight="1">
      <c r="A24" s="43">
        <v>3</v>
      </c>
      <c r="B24" s="43">
        <v>17</v>
      </c>
      <c r="C24" s="45"/>
      <c r="D24" s="45" t="s">
        <v>19</v>
      </c>
      <c r="E24" s="36">
        <v>19617028.133306943</v>
      </c>
      <c r="F24" s="37">
        <v>0.8318665950853468</v>
      </c>
      <c r="G24" s="36">
        <v>20327148.855070468</v>
      </c>
      <c r="H24" s="37">
        <v>0.8415700714698144</v>
      </c>
      <c r="I24" s="37">
        <v>3.6199199845048824</v>
      </c>
      <c r="J24" s="45"/>
      <c r="K24" s="45" t="s">
        <v>19</v>
      </c>
      <c r="L24" s="36">
        <v>2431.762505678312</v>
      </c>
      <c r="M24" s="37">
        <v>86.09772855269723</v>
      </c>
      <c r="N24" s="36">
        <v>2840.574183212754</v>
      </c>
      <c r="O24" s="37">
        <v>95.25571227902341</v>
      </c>
    </row>
    <row r="25" spans="1:15" ht="15.75" customHeight="1">
      <c r="A25" s="43">
        <v>3</v>
      </c>
      <c r="B25" s="43">
        <v>18</v>
      </c>
      <c r="C25" s="45"/>
      <c r="D25" s="46" t="s">
        <v>66</v>
      </c>
      <c r="E25" s="40">
        <v>38502443.4429231</v>
      </c>
      <c r="F25" s="41">
        <v>1.6327089053285309</v>
      </c>
      <c r="G25" s="40">
        <v>39477733.24198453</v>
      </c>
      <c r="H25" s="41">
        <v>1.634428862739197</v>
      </c>
      <c r="I25" s="41">
        <v>2.5330594940220497</v>
      </c>
      <c r="J25" s="46"/>
      <c r="K25" s="46" t="s">
        <v>66</v>
      </c>
      <c r="L25" s="40">
        <v>2517.486821166673</v>
      </c>
      <c r="M25" s="41">
        <v>89.13283943546163</v>
      </c>
      <c r="N25" s="40">
        <v>2776.407148321579</v>
      </c>
      <c r="O25" s="41">
        <v>93.10393724371039</v>
      </c>
    </row>
    <row r="26" spans="1:15" ht="15.75" customHeight="1">
      <c r="A26" s="43">
        <v>1</v>
      </c>
      <c r="B26" s="43">
        <v>19</v>
      </c>
      <c r="C26" s="47" t="s">
        <v>20</v>
      </c>
      <c r="D26" s="47" t="s">
        <v>21</v>
      </c>
      <c r="E26" s="36">
        <v>73713648.83852358</v>
      </c>
      <c r="F26" s="37">
        <v>3.1258517678580975</v>
      </c>
      <c r="G26" s="36">
        <v>80722091.89229885</v>
      </c>
      <c r="H26" s="37">
        <v>3.341998286496012</v>
      </c>
      <c r="I26" s="37">
        <v>9.50765993029037</v>
      </c>
      <c r="J26" s="45" t="s">
        <v>20</v>
      </c>
      <c r="K26" s="45" t="s">
        <v>21</v>
      </c>
      <c r="L26" s="36">
        <v>3779.21808964489</v>
      </c>
      <c r="M26" s="37">
        <v>133.80504570816512</v>
      </c>
      <c r="N26" s="36">
        <v>3860.6385715385168</v>
      </c>
      <c r="O26" s="37">
        <v>129.4625147116706</v>
      </c>
    </row>
    <row r="27" spans="1:15" ht="15.75" customHeight="1">
      <c r="A27" s="43">
        <v>4</v>
      </c>
      <c r="B27" s="43">
        <v>20</v>
      </c>
      <c r="C27" s="44" t="s">
        <v>22</v>
      </c>
      <c r="D27" s="44" t="s">
        <v>23</v>
      </c>
      <c r="E27" s="34">
        <v>4334484.807311607</v>
      </c>
      <c r="F27" s="35">
        <v>0.18380526823966165</v>
      </c>
      <c r="G27" s="34">
        <v>4382186.357315803</v>
      </c>
      <c r="H27" s="35">
        <v>0.18142814381960806</v>
      </c>
      <c r="I27" s="35">
        <v>1.1005125666545545</v>
      </c>
      <c r="J27" s="44" t="s">
        <v>22</v>
      </c>
      <c r="K27" s="44" t="s">
        <v>23</v>
      </c>
      <c r="L27" s="34">
        <v>2486.795643896504</v>
      </c>
      <c r="M27" s="35">
        <v>88.04620344884721</v>
      </c>
      <c r="N27" s="34">
        <v>2726.936127763412</v>
      </c>
      <c r="O27" s="35">
        <v>91.44497782336231</v>
      </c>
    </row>
    <row r="28" spans="1:15" ht="15.75" customHeight="1">
      <c r="A28" s="43">
        <v>4</v>
      </c>
      <c r="B28" s="43">
        <v>21</v>
      </c>
      <c r="C28" s="45"/>
      <c r="D28" s="45" t="s">
        <v>24</v>
      </c>
      <c r="E28" s="36">
        <v>11633206.298902055</v>
      </c>
      <c r="F28" s="37">
        <v>0.49330997784330105</v>
      </c>
      <c r="G28" s="36">
        <v>11822245.512248129</v>
      </c>
      <c r="H28" s="37">
        <v>0.4894561490946419</v>
      </c>
      <c r="I28" s="37">
        <v>1.6249966560286655</v>
      </c>
      <c r="J28" s="45"/>
      <c r="K28" s="45" t="s">
        <v>24</v>
      </c>
      <c r="L28" s="36">
        <v>2679.2276137498975</v>
      </c>
      <c r="M28" s="37">
        <v>94.859350483811</v>
      </c>
      <c r="N28" s="36">
        <v>2925.574242080705</v>
      </c>
      <c r="O28" s="37">
        <v>98.10610118950346</v>
      </c>
    </row>
    <row r="29" spans="1:15" ht="15.75" customHeight="1">
      <c r="A29" s="43">
        <v>4</v>
      </c>
      <c r="B29" s="43">
        <v>22</v>
      </c>
      <c r="C29" s="45"/>
      <c r="D29" s="45" t="s">
        <v>25</v>
      </c>
      <c r="E29" s="36">
        <v>97985825.33328064</v>
      </c>
      <c r="F29" s="37">
        <v>4.1551214757259425</v>
      </c>
      <c r="G29" s="36">
        <v>40844922.082130276</v>
      </c>
      <c r="H29" s="37">
        <v>1.6910322367843071</v>
      </c>
      <c r="I29" s="37">
        <v>-58.31547885298324</v>
      </c>
      <c r="J29" s="45"/>
      <c r="K29" s="45" t="s">
        <v>25</v>
      </c>
      <c r="L29" s="36">
        <v>10926.162503711044</v>
      </c>
      <c r="M29" s="37">
        <v>386.84607200355276</v>
      </c>
      <c r="N29" s="36">
        <v>4421.881788690081</v>
      </c>
      <c r="O29" s="37">
        <v>148.2832245271335</v>
      </c>
    </row>
    <row r="30" spans="1:15" ht="15.75" customHeight="1">
      <c r="A30" s="43">
        <v>4</v>
      </c>
      <c r="B30" s="43">
        <v>23</v>
      </c>
      <c r="C30" s="45"/>
      <c r="D30" s="45" t="s">
        <v>26</v>
      </c>
      <c r="E30" s="36">
        <v>84685221.1023233</v>
      </c>
      <c r="F30" s="37">
        <v>3.591104934637409</v>
      </c>
      <c r="G30" s="36">
        <v>26863589.995842412</v>
      </c>
      <c r="H30" s="37">
        <v>1.1121871303214066</v>
      </c>
      <c r="I30" s="37">
        <v>-68.27830210966358</v>
      </c>
      <c r="J30" s="45"/>
      <c r="K30" s="45" t="s">
        <v>26</v>
      </c>
      <c r="L30" s="36">
        <v>16260.603130246409</v>
      </c>
      <c r="M30" s="37">
        <v>575.7145244003094</v>
      </c>
      <c r="N30" s="36">
        <v>5187.022590431051</v>
      </c>
      <c r="O30" s="37">
        <v>173.94142859527923</v>
      </c>
    </row>
    <row r="31" spans="1:15" ht="15.75" customHeight="1">
      <c r="A31" s="43">
        <v>4</v>
      </c>
      <c r="B31" s="43">
        <v>24</v>
      </c>
      <c r="C31" s="45"/>
      <c r="D31" s="45" t="s">
        <v>27</v>
      </c>
      <c r="E31" s="36">
        <v>8072765.511488408</v>
      </c>
      <c r="F31" s="37">
        <v>0.3423283034172934</v>
      </c>
      <c r="G31" s="36">
        <v>9280179.24140765</v>
      </c>
      <c r="H31" s="37">
        <v>0.3842113403669002</v>
      </c>
      <c r="I31" s="37">
        <v>14.956630763038547</v>
      </c>
      <c r="J31" s="45"/>
      <c r="K31" s="45" t="s">
        <v>27</v>
      </c>
      <c r="L31" s="36">
        <v>2763.699250766316</v>
      </c>
      <c r="M31" s="37">
        <v>97.85010967894584</v>
      </c>
      <c r="N31" s="36">
        <v>3286.182450923389</v>
      </c>
      <c r="O31" s="37">
        <v>110.198723867684</v>
      </c>
    </row>
    <row r="32" spans="1:15" ht="15.75" customHeight="1">
      <c r="A32" s="43">
        <v>4</v>
      </c>
      <c r="B32" s="43">
        <v>25</v>
      </c>
      <c r="C32" s="46"/>
      <c r="D32" s="46" t="s">
        <v>28</v>
      </c>
      <c r="E32" s="40">
        <v>66119657.333331555</v>
      </c>
      <c r="F32" s="41">
        <v>2.8038260352342324</v>
      </c>
      <c r="G32" s="40">
        <v>76616914.82912312</v>
      </c>
      <c r="H32" s="41">
        <v>3.172038683253806</v>
      </c>
      <c r="I32" s="41">
        <v>15.876152295937263</v>
      </c>
      <c r="J32" s="46"/>
      <c r="K32" s="46" t="s">
        <v>28</v>
      </c>
      <c r="L32" s="40">
        <v>2610.4329951175155</v>
      </c>
      <c r="M32" s="41">
        <v>92.423643712666</v>
      </c>
      <c r="N32" s="40">
        <v>2937.5398676912478</v>
      </c>
      <c r="O32" s="41">
        <v>98.5073560474587</v>
      </c>
    </row>
    <row r="33" spans="1:15" ht="15.75" customHeight="1">
      <c r="A33" s="43">
        <v>4</v>
      </c>
      <c r="B33" s="43">
        <v>26</v>
      </c>
      <c r="C33" s="44" t="s">
        <v>29</v>
      </c>
      <c r="D33" s="44" t="s">
        <v>30</v>
      </c>
      <c r="E33" s="36">
        <v>1727860.3064555444</v>
      </c>
      <c r="F33" s="37">
        <v>0.07327049031824966</v>
      </c>
      <c r="G33" s="36">
        <v>1869219.8124946482</v>
      </c>
      <c r="H33" s="37">
        <v>0.07738810112572775</v>
      </c>
      <c r="I33" s="37">
        <v>8.181188346706247</v>
      </c>
      <c r="J33" s="45" t="s">
        <v>29</v>
      </c>
      <c r="K33" s="45" t="s">
        <v>30</v>
      </c>
      <c r="L33" s="36">
        <v>2379.9728739057086</v>
      </c>
      <c r="M33" s="37">
        <v>84.26409157219861</v>
      </c>
      <c r="N33" s="36">
        <v>2732.777503647146</v>
      </c>
      <c r="O33" s="37">
        <v>91.6408623117108</v>
      </c>
    </row>
    <row r="34" spans="1:15" ht="15.75" customHeight="1">
      <c r="A34" s="43">
        <v>4</v>
      </c>
      <c r="B34" s="43">
        <v>27</v>
      </c>
      <c r="C34" s="46"/>
      <c r="D34" s="46" t="s">
        <v>31</v>
      </c>
      <c r="E34" s="40">
        <v>1331818.1345930477</v>
      </c>
      <c r="F34" s="41">
        <v>0.05647619044883702</v>
      </c>
      <c r="G34" s="40">
        <v>1470484.0105206543</v>
      </c>
      <c r="H34" s="41">
        <v>0.06087992677440333</v>
      </c>
      <c r="I34" s="41">
        <v>10.411772623142546</v>
      </c>
      <c r="J34" s="46"/>
      <c r="K34" s="46" t="s">
        <v>31</v>
      </c>
      <c r="L34" s="40">
        <v>2365.5739513198005</v>
      </c>
      <c r="M34" s="41">
        <v>83.75429074857459</v>
      </c>
      <c r="N34" s="40">
        <v>2774.4981330578385</v>
      </c>
      <c r="O34" s="41">
        <v>93.03992039466144</v>
      </c>
    </row>
    <row r="35" spans="3:15" ht="15.75" customHeight="1">
      <c r="C35" s="19"/>
      <c r="D35" s="2" t="s">
        <v>51</v>
      </c>
      <c r="E35" s="38">
        <v>2358194000</v>
      </c>
      <c r="F35" s="39">
        <v>100</v>
      </c>
      <c r="G35" s="38">
        <v>2415384000.0000005</v>
      </c>
      <c r="H35" s="39">
        <v>100</v>
      </c>
      <c r="I35" s="39">
        <v>2.425160949438454</v>
      </c>
      <c r="J35" s="19"/>
      <c r="K35" s="2" t="s">
        <v>51</v>
      </c>
      <c r="L35" s="38">
        <v>2824.4212089636258</v>
      </c>
      <c r="M35" s="39">
        <v>100</v>
      </c>
      <c r="N35" s="38">
        <v>2982.051275719962</v>
      </c>
      <c r="O35" s="39">
        <v>100.00000000000001</v>
      </c>
    </row>
    <row r="36" spans="3:15" ht="15.75" customHeight="1">
      <c r="C36" s="3"/>
      <c r="D36" s="3"/>
      <c r="E36" s="21"/>
      <c r="F36" s="22"/>
      <c r="G36" s="21"/>
      <c r="H36" s="22"/>
      <c r="I36" s="22"/>
      <c r="J36" s="3"/>
      <c r="K36" s="3"/>
      <c r="L36" s="21"/>
      <c r="M36" s="22"/>
      <c r="N36" s="21"/>
      <c r="O36" s="22"/>
    </row>
    <row r="37" spans="3:15" ht="15.75" customHeight="1">
      <c r="C37" s="3"/>
      <c r="D37" s="4" t="s">
        <v>32</v>
      </c>
      <c r="E37" s="38">
        <v>1877710768.6134117</v>
      </c>
      <c r="F37" s="39">
        <v>79.62494894878928</v>
      </c>
      <c r="G37" s="38">
        <v>2030236061.1780033</v>
      </c>
      <c r="H37" s="39">
        <v>84.05438063587417</v>
      </c>
      <c r="I37" s="39">
        <v>8.122938586394923</v>
      </c>
      <c r="J37" s="3"/>
      <c r="K37" s="4" t="s">
        <v>32</v>
      </c>
      <c r="L37" s="38">
        <v>2634.0748156192035</v>
      </c>
      <c r="M37" s="39">
        <v>93.26069381081207</v>
      </c>
      <c r="N37" s="38">
        <v>2937.921642118825</v>
      </c>
      <c r="O37" s="39">
        <v>98.52015845735306</v>
      </c>
    </row>
    <row r="38" spans="3:15" ht="15.75" customHeight="1">
      <c r="C38" s="3"/>
      <c r="D38" s="4" t="s">
        <v>33</v>
      </c>
      <c r="E38" s="38">
        <v>480483231.3865886</v>
      </c>
      <c r="F38" s="39">
        <v>20.37505105121074</v>
      </c>
      <c r="G38" s="38">
        <v>385147938.821997</v>
      </c>
      <c r="H38" s="39">
        <v>15.945619364125823</v>
      </c>
      <c r="I38" s="39">
        <v>-19.84154416574976</v>
      </c>
      <c r="J38" s="3"/>
      <c r="K38" s="4" t="s">
        <v>33</v>
      </c>
      <c r="L38" s="38">
        <v>3935.935248423839</v>
      </c>
      <c r="M38" s="39">
        <v>139.3536925700988</v>
      </c>
      <c r="N38" s="38">
        <v>3238.469497111697</v>
      </c>
      <c r="O38" s="39">
        <v>108.59871939424741</v>
      </c>
    </row>
    <row r="39" spans="3:11" ht="15.75" customHeight="1">
      <c r="C39" s="3"/>
      <c r="D39" s="3"/>
      <c r="J39" s="3"/>
      <c r="K39" s="3"/>
    </row>
    <row r="40" spans="3:15" ht="15.75" customHeight="1">
      <c r="C40" s="25"/>
      <c r="D40" s="6"/>
      <c r="E40" s="104" t="s">
        <v>64</v>
      </c>
      <c r="F40" s="104"/>
      <c r="G40" s="104"/>
      <c r="H40" s="104"/>
      <c r="I40" s="104"/>
      <c r="J40" s="26"/>
      <c r="K40" s="27"/>
      <c r="L40" s="104" t="s">
        <v>65</v>
      </c>
      <c r="M40" s="104"/>
      <c r="N40" s="104"/>
      <c r="O40" s="104"/>
    </row>
    <row r="41" spans="3:15" ht="15.75" customHeight="1">
      <c r="C41" s="25"/>
      <c r="D41" s="8" t="s">
        <v>44</v>
      </c>
      <c r="E41" s="12" t="s">
        <v>70</v>
      </c>
      <c r="F41" s="14"/>
      <c r="G41" s="12" t="s">
        <v>71</v>
      </c>
      <c r="H41" s="13"/>
      <c r="I41" s="15" t="s">
        <v>73</v>
      </c>
      <c r="J41" s="26"/>
      <c r="K41" s="28" t="s">
        <v>44</v>
      </c>
      <c r="L41" s="12" t="s">
        <v>70</v>
      </c>
      <c r="M41" s="14"/>
      <c r="N41" s="12" t="s">
        <v>71</v>
      </c>
      <c r="O41" s="14"/>
    </row>
    <row r="42" spans="3:15" ht="15.75" customHeight="1">
      <c r="C42" s="25"/>
      <c r="D42" s="10"/>
      <c r="E42" s="11" t="s">
        <v>39</v>
      </c>
      <c r="F42" s="11" t="s">
        <v>40</v>
      </c>
      <c r="G42" s="11" t="s">
        <v>39</v>
      </c>
      <c r="H42" s="11" t="s">
        <v>40</v>
      </c>
      <c r="I42" s="16" t="s">
        <v>41</v>
      </c>
      <c r="J42" s="26"/>
      <c r="K42" s="29"/>
      <c r="L42" s="11" t="s">
        <v>39</v>
      </c>
      <c r="M42" s="11" t="s">
        <v>67</v>
      </c>
      <c r="N42" s="11" t="s">
        <v>39</v>
      </c>
      <c r="O42" s="11" t="s">
        <v>67</v>
      </c>
    </row>
    <row r="43" spans="1:15" ht="15.75" customHeight="1">
      <c r="A43" s="18">
        <v>1</v>
      </c>
      <c r="C43" s="25"/>
      <c r="D43" s="24" t="s">
        <v>34</v>
      </c>
      <c r="E43" s="38">
        <v>1281825318.8930736</v>
      </c>
      <c r="F43" s="39">
        <v>54.35622849066165</v>
      </c>
      <c r="G43" s="38">
        <v>1415292427.564829</v>
      </c>
      <c r="H43" s="39">
        <v>58.59492435011695</v>
      </c>
      <c r="I43" s="39">
        <v>10.412269652077999</v>
      </c>
      <c r="J43" s="25"/>
      <c r="K43" s="2" t="s">
        <v>34</v>
      </c>
      <c r="L43" s="38">
        <v>2758.043026370815</v>
      </c>
      <c r="M43" s="39">
        <v>97.64984831645675</v>
      </c>
      <c r="N43" s="38">
        <v>3079.3468076378763</v>
      </c>
      <c r="O43" s="39">
        <v>103.26270486058037</v>
      </c>
    </row>
    <row r="44" spans="1:15" ht="15.75" customHeight="1">
      <c r="A44" s="18">
        <v>2</v>
      </c>
      <c r="C44" s="25"/>
      <c r="D44" s="24" t="s">
        <v>35</v>
      </c>
      <c r="E44" s="38">
        <v>316731229.73177654</v>
      </c>
      <c r="F44" s="39">
        <v>13.43109301998803</v>
      </c>
      <c r="G44" s="38">
        <v>333816535.7606744</v>
      </c>
      <c r="H44" s="39">
        <v>13.820433345616031</v>
      </c>
      <c r="I44" s="39">
        <v>5.39425999872718</v>
      </c>
      <c r="J44" s="25"/>
      <c r="K44" s="2" t="s">
        <v>35</v>
      </c>
      <c r="L44" s="38">
        <v>2322.570265905336</v>
      </c>
      <c r="M44" s="39">
        <v>82.23172445152274</v>
      </c>
      <c r="N44" s="38">
        <v>2575.3673131305936</v>
      </c>
      <c r="O44" s="39">
        <v>86.36227465635439</v>
      </c>
    </row>
    <row r="45" spans="1:15" ht="15.75" customHeight="1">
      <c r="A45" s="18">
        <v>3</v>
      </c>
      <c r="C45" s="25"/>
      <c r="D45" s="24" t="s">
        <v>36</v>
      </c>
      <c r="E45" s="38">
        <v>130878743.72037873</v>
      </c>
      <c r="F45" s="39">
        <v>5.54995660748771</v>
      </c>
      <c r="G45" s="38">
        <v>131276105.08861549</v>
      </c>
      <c r="H45" s="39">
        <v>5.434999366089014</v>
      </c>
      <c r="I45" s="39">
        <v>0.3036103166498272</v>
      </c>
      <c r="J45" s="25"/>
      <c r="K45" s="2" t="s">
        <v>36</v>
      </c>
      <c r="L45" s="38">
        <v>2480.1262761815906</v>
      </c>
      <c r="M45" s="39">
        <v>87.81007125674543</v>
      </c>
      <c r="N45" s="38">
        <v>2744.2951979391146</v>
      </c>
      <c r="O45" s="39">
        <v>92.02709625697346</v>
      </c>
    </row>
    <row r="46" spans="1:15" ht="15.75" customHeight="1">
      <c r="A46" s="18">
        <v>4</v>
      </c>
      <c r="C46" s="25"/>
      <c r="D46" s="24" t="s">
        <v>37</v>
      </c>
      <c r="E46" s="38">
        <v>628758707.6547712</v>
      </c>
      <c r="F46" s="39">
        <v>26.662721881862613</v>
      </c>
      <c r="G46" s="38">
        <v>534998931.58588105</v>
      </c>
      <c r="H46" s="39">
        <v>22.149642938177987</v>
      </c>
      <c r="I46" s="39">
        <v>-14.911885104320543</v>
      </c>
      <c r="J46" s="25"/>
      <c r="K46" s="2" t="s">
        <v>37</v>
      </c>
      <c r="L46" s="38">
        <v>3473.2485273341354</v>
      </c>
      <c r="M46" s="39">
        <v>122.97204525696738</v>
      </c>
      <c r="N46" s="38">
        <v>3094.0711208996595</v>
      </c>
      <c r="O46" s="39">
        <v>103.75646945080287</v>
      </c>
    </row>
    <row r="47" spans="1:15" ht="15.75" customHeight="1">
      <c r="A47" s="19"/>
      <c r="C47" s="25"/>
      <c r="D47" s="2" t="s">
        <v>51</v>
      </c>
      <c r="E47" s="38">
        <v>2358194000</v>
      </c>
      <c r="F47" s="39">
        <v>100</v>
      </c>
      <c r="G47" s="38">
        <v>2415384000</v>
      </c>
      <c r="H47" s="39">
        <v>99.99999999999997</v>
      </c>
      <c r="I47" s="39">
        <v>2.425160949438432</v>
      </c>
      <c r="J47" s="25"/>
      <c r="K47" s="2" t="s">
        <v>51</v>
      </c>
      <c r="L47" s="38">
        <v>2824.4212089636258</v>
      </c>
      <c r="M47" s="39">
        <v>100</v>
      </c>
      <c r="N47" s="38">
        <v>2982.0512757199613</v>
      </c>
      <c r="O47" s="39">
        <v>99.99999999999997</v>
      </c>
    </row>
    <row r="48" ht="15" customHeight="1"/>
    <row r="74" spans="3:10" ht="18.75">
      <c r="C74" s="23"/>
      <c r="J74" s="23"/>
    </row>
  </sheetData>
  <sheetProtection/>
  <mergeCells count="4">
    <mergeCell ref="E5:I5"/>
    <mergeCell ref="L5:O5"/>
    <mergeCell ref="E40:I40"/>
    <mergeCell ref="L40:O40"/>
  </mergeCells>
  <printOptions horizontalCentered="1"/>
  <pageMargins left="0.5905511811023623" right="0.5905511811023623" top="0.7874015748031497" bottom="0.7874015748031497" header="0.5118110236220472" footer="0.5118110236220472"/>
  <pageSetup firstPageNumber="32" useFirstPageNumber="1" horizontalDpi="600" verticalDpi="600" orientation="portrait" paperSize="9" scale="92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u11526n130159</dc:creator>
  <cp:keywords/>
  <dc:description/>
  <cp:lastModifiedBy>山梨県</cp:lastModifiedBy>
  <cp:lastPrinted>2018-03-04T07:21:49Z</cp:lastPrinted>
  <dcterms:created xsi:type="dcterms:W3CDTF">1998-02-06T00:29:59Z</dcterms:created>
  <dcterms:modified xsi:type="dcterms:W3CDTF">2023-05-24T04:37:35Z</dcterms:modified>
  <cp:category/>
  <cp:version/>
  <cp:contentType/>
  <cp:contentStatus/>
</cp:coreProperties>
</file>