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880" windowHeight="5835" activeTab="0"/>
  </bookViews>
  <sheets>
    <sheet name="1" sheetId="1" r:id="rId1"/>
    <sheet name="2" sheetId="2" r:id="rId2"/>
    <sheet name="3" sheetId="3" r:id="rId3"/>
  </sheets>
  <definedNames>
    <definedName name="_xlnm.Print_Titles" localSheetId="0">'1'!$A:$E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<sst xmlns="http://schemas.openxmlformats.org/spreadsheetml/2006/main" count="160" uniqueCount="72">
  <si>
    <t>区分</t>
  </si>
  <si>
    <t>従業者４人以上の</t>
  </si>
  <si>
    <t>事業所数</t>
  </si>
  <si>
    <t>従業者数</t>
  </si>
  <si>
    <t>対前年比</t>
  </si>
  <si>
    <t>所</t>
  </si>
  <si>
    <t>％</t>
  </si>
  <si>
    <t>人</t>
  </si>
  <si>
    <t>総数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</si>
  <si>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</si>
  <si>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</si>
  <si>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</si>
  <si>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</si>
  <si>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</si>
  <si>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</si>
  <si>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</si>
  <si>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</si>
  <si>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</si>
  <si>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</si>
  <si>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</si>
  <si>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</si>
  <si>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</si>
  <si>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</si>
  <si>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</si>
  <si>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</si>
  <si>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金属製品</t>
  </si>
  <si>
    <t>機械</t>
  </si>
  <si>
    <t>電機</t>
  </si>
  <si>
    <t>輸送機</t>
  </si>
  <si>
    <t>精機</t>
  </si>
  <si>
    <t>その他</t>
  </si>
  <si>
    <t>（再掲）</t>
  </si>
  <si>
    <t>軽工業</t>
  </si>
  <si>
    <t>重化学工業</t>
  </si>
  <si>
    <t>　（注）　※は内国消費税を除いて算出。</t>
  </si>
  <si>
    <t>事業所</t>
  </si>
  <si>
    <t>従業者30人以上の事業所</t>
  </si>
  <si>
    <t>製造品出荷額等</t>
  </si>
  <si>
    <t>在庫額（年末）</t>
  </si>
  <si>
    <t>付加　　　　価値額</t>
  </si>
  <si>
    <t>従業者１人当たり出荷額　※</t>
  </si>
  <si>
    <t>製造品</t>
  </si>
  <si>
    <t>半製品　　仕掛品</t>
  </si>
  <si>
    <t>千万円</t>
  </si>
  <si>
    <t>万円</t>
  </si>
  <si>
    <t>　資料 ： 県統計調査課「工業統計調査結果報告」</t>
  </si>
  <si>
    <t>年次</t>
  </si>
  <si>
    <t>製造品　　　　出荷額等</t>
  </si>
  <si>
    <t>百万円</t>
  </si>
  <si>
    <t>資料 ： 県統計調査課「工業統計調査結果報告」</t>
  </si>
  <si>
    <t>規模別</t>
  </si>
  <si>
    <t>事業　　　所数</t>
  </si>
  <si>
    <t>対　　　　前年比</t>
  </si>
  <si>
    <t>従業　　者数</t>
  </si>
  <si>
    <t>製造品　　出荷額等</t>
  </si>
  <si>
    <t>投資　　　総額</t>
  </si>
  <si>
    <t>～</t>
  </si>
  <si>
    <t>300人以上</t>
  </si>
  <si>
    <t>30人以上</t>
  </si>
  <si>
    <t>１　製造業の主要指標</t>
  </si>
  <si>
    <r>
      <t>２　事業所・従業者・製造品出荷額等の推移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（従業者４人以上の事業所）</t>
    </r>
  </si>
  <si>
    <t>１事業所当たり人数</t>
  </si>
  <si>
    <t>投資     総額</t>
  </si>
  <si>
    <t>平成12年</t>
  </si>
  <si>
    <t>平成13年</t>
  </si>
  <si>
    <t>x</t>
  </si>
  <si>
    <t>-</t>
  </si>
  <si>
    <t>平成　8年</t>
  </si>
  <si>
    <r>
      <t>３　規模別事業所数・従業者数・製造品出荷額等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</si>
  <si>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…</t>
  </si>
  <si>
    <t>…</t>
  </si>
  <si>
    <t>平成１４年度　県勢ダイジェスト&lt;&lt;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</si>
</sst>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2" fillId="0" borderId="0" xfId="17" applyFont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38" fontId="4" fillId="0" borderId="1" xfId="17" applyFont="1" applyBorder="1" applyAlignment="1">
      <alignment horizontal="center" vertical="center" wrapText="1"/>
    </xf>
    <xf numFmtId="38" fontId="6" fillId="0" borderId="1" xfId="17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8" fontId="4" fillId="0" borderId="5" xfId="17" applyFont="1" applyBorder="1" applyAlignment="1">
      <alignment horizontal="right"/>
    </xf>
    <xf numFmtId="38" fontId="4" fillId="0" borderId="3" xfId="17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38" fontId="4" fillId="0" borderId="0" xfId="17" applyFont="1" applyAlignment="1">
      <alignment/>
    </xf>
    <xf numFmtId="38" fontId="6" fillId="0" borderId="0" xfId="17" applyFont="1" applyAlignment="1">
      <alignment/>
    </xf>
    <xf numFmtId="179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38" fontId="4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8" fontId="4" fillId="0" borderId="7" xfId="17" applyFont="1" applyBorder="1" applyAlignment="1">
      <alignment/>
    </xf>
    <xf numFmtId="38" fontId="7" fillId="0" borderId="7" xfId="17" applyFont="1" applyBorder="1" applyAlignment="1">
      <alignment/>
    </xf>
    <xf numFmtId="38" fontId="4" fillId="0" borderId="1" xfId="17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187" fontId="4" fillId="0" borderId="0" xfId="0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0" xfId="17" applyFont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9" xfId="0" applyFont="1" applyBorder="1" applyAlignment="1">
      <alignment horizontal="distributed" vertical="center" wrapText="1"/>
    </xf>
    <xf numFmtId="38" fontId="4" fillId="0" borderId="10" xfId="17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38" fontId="4" fillId="0" borderId="12" xfId="17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9" fontId="4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right"/>
    </xf>
    <xf numFmtId="0" fontId="9" fillId="0" borderId="0" xfId="0" applyFont="1" applyAlignment="1">
      <alignment/>
    </xf>
    <xf numFmtId="38" fontId="6" fillId="0" borderId="0" xfId="17" applyFont="1" applyAlignment="1">
      <alignment horizontal="right"/>
    </xf>
    <xf numFmtId="0" fontId="10" fillId="0" borderId="0" xfId="0" applyFont="1" applyAlignment="1">
      <alignment/>
    </xf>
    <xf numFmtId="0" fontId="11" fillId="0" borderId="0" xfId="16" applyAlignment="1">
      <alignment/>
    </xf>
    <xf numFmtId="38" fontId="4" fillId="0" borderId="0" xfId="17" applyFont="1" applyAlignment="1">
      <alignment shrinkToFit="1"/>
    </xf>
    <xf numFmtId="38" fontId="6" fillId="0" borderId="0" xfId="17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38" fontId="4" fillId="0" borderId="0" xfId="17" applyFont="1" applyAlignment="1">
      <alignment vertical="center" shrinkToFit="1"/>
    </xf>
    <xf numFmtId="38" fontId="6" fillId="0" borderId="0" xfId="17" applyFont="1" applyAlignment="1">
      <alignment vertical="center" shrinkToFit="1"/>
    </xf>
    <xf numFmtId="38" fontId="6" fillId="0" borderId="0" xfId="17" applyFont="1" applyAlignment="1">
      <alignment horizontal="right" shrinkToFit="1"/>
    </xf>
    <xf numFmtId="38" fontId="4" fillId="0" borderId="13" xfId="17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38" fontId="4" fillId="0" borderId="11" xfId="17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38" fontId="4" fillId="0" borderId="2" xfId="17" applyFont="1" applyBorder="1" applyAlignment="1">
      <alignment horizontal="distributed" vertical="center" wrapText="1"/>
    </xf>
    <xf numFmtId="38" fontId="4" fillId="0" borderId="16" xfId="17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38" fontId="4" fillId="0" borderId="5" xfId="17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054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054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.37890625" style="3" customWidth="1"/>
    <col min="3" max="3" width="4.625" style="3" customWidth="1"/>
    <col min="4" max="4" width="12.50390625" style="3" customWidth="1"/>
    <col min="5" max="5" width="1.37890625" style="3" customWidth="1"/>
    <col min="6" max="11" width="11.00390625" style="3" customWidth="1"/>
    <col min="12" max="12" width="8.875" style="3" customWidth="1"/>
    <col min="13" max="13" width="9.625" style="3" customWidth="1"/>
    <col min="14" max="19" width="8.875" style="3" customWidth="1"/>
    <col min="20" max="16384" width="9.00390625" style="3" customWidth="1"/>
  </cols>
  <sheetData>
    <row r="1" ht="13.5">
      <c r="A1" s="71" t="s">
        <v>71</v>
      </c>
    </row>
    <row r="2" s="1" customFormat="1" ht="13.5">
      <c r="B2" s="8" t="s">
        <v>59</v>
      </c>
    </row>
    <row r="3" spans="4:8" s="1" customFormat="1" ht="14.25" thickBot="1">
      <c r="D3" s="2"/>
      <c r="G3" s="2"/>
      <c r="H3" s="2"/>
    </row>
    <row r="4" spans="2:19" s="1" customFormat="1" ht="14.25" customHeight="1" thickTop="1">
      <c r="B4" s="96" t="s">
        <v>0</v>
      </c>
      <c r="C4" s="97"/>
      <c r="D4" s="97"/>
      <c r="E4" s="98"/>
      <c r="F4" s="103" t="s">
        <v>1</v>
      </c>
      <c r="G4" s="104"/>
      <c r="H4" s="104"/>
      <c r="I4" s="104"/>
      <c r="J4" s="104"/>
      <c r="K4" s="104"/>
      <c r="L4" s="79" t="s">
        <v>35</v>
      </c>
      <c r="M4" s="80"/>
      <c r="N4" s="80"/>
      <c r="O4" s="81"/>
      <c r="P4" s="82" t="s">
        <v>36</v>
      </c>
      <c r="Q4" s="79"/>
      <c r="R4" s="79"/>
      <c r="S4" s="79"/>
    </row>
    <row r="5" spans="2:19" s="1" customFormat="1" ht="17.25" customHeight="1">
      <c r="B5" s="99"/>
      <c r="C5" s="99"/>
      <c r="D5" s="99"/>
      <c r="E5" s="100"/>
      <c r="F5" s="105" t="s">
        <v>2</v>
      </c>
      <c r="G5" s="106"/>
      <c r="H5" s="107"/>
      <c r="I5" s="105" t="s">
        <v>3</v>
      </c>
      <c r="J5" s="106"/>
      <c r="K5" s="106"/>
      <c r="L5" s="83" t="s">
        <v>37</v>
      </c>
      <c r="M5" s="84"/>
      <c r="N5" s="84"/>
      <c r="O5" s="85"/>
      <c r="P5" s="86" t="s">
        <v>38</v>
      </c>
      <c r="Q5" s="85"/>
      <c r="R5" s="87" t="s">
        <v>39</v>
      </c>
      <c r="S5" s="89" t="s">
        <v>62</v>
      </c>
    </row>
    <row r="6" spans="1:19" ht="86.25">
      <c r="A6" s="1"/>
      <c r="B6" s="101"/>
      <c r="C6" s="101"/>
      <c r="D6" s="101"/>
      <c r="E6" s="102"/>
      <c r="F6" s="16" t="s">
        <v>63</v>
      </c>
      <c r="G6" s="17" t="s">
        <v>64</v>
      </c>
      <c r="H6" s="18" t="s">
        <v>4</v>
      </c>
      <c r="I6" s="16" t="s">
        <v>63</v>
      </c>
      <c r="J6" s="17" t="s">
        <v>64</v>
      </c>
      <c r="K6" s="19" t="s">
        <v>61</v>
      </c>
      <c r="L6" s="16" t="s">
        <v>63</v>
      </c>
      <c r="M6" s="17" t="s">
        <v>64</v>
      </c>
      <c r="N6" s="43" t="s">
        <v>4</v>
      </c>
      <c r="O6" s="42" t="s">
        <v>40</v>
      </c>
      <c r="P6" s="42" t="s">
        <v>41</v>
      </c>
      <c r="Q6" s="42" t="s">
        <v>42</v>
      </c>
      <c r="R6" s="88"/>
      <c r="S6" s="90"/>
    </row>
    <row r="7" spans="2:19" ht="17.25">
      <c r="B7" s="20"/>
      <c r="C7" s="20"/>
      <c r="D7" s="21"/>
      <c r="E7" s="22"/>
      <c r="F7" s="23" t="s">
        <v>5</v>
      </c>
      <c r="G7" s="24" t="s">
        <v>5</v>
      </c>
      <c r="H7" s="21" t="s">
        <v>6</v>
      </c>
      <c r="I7" s="24" t="s">
        <v>7</v>
      </c>
      <c r="J7" s="24" t="s">
        <v>7</v>
      </c>
      <c r="K7" s="21" t="s">
        <v>7</v>
      </c>
      <c r="L7" s="24" t="s">
        <v>43</v>
      </c>
      <c r="M7" s="24" t="s">
        <v>43</v>
      </c>
      <c r="N7" s="21" t="s">
        <v>6</v>
      </c>
      <c r="O7" s="24" t="s">
        <v>44</v>
      </c>
      <c r="P7" s="24" t="s">
        <v>43</v>
      </c>
      <c r="Q7" s="24" t="s">
        <v>43</v>
      </c>
      <c r="R7" s="24" t="s">
        <v>43</v>
      </c>
      <c r="S7" s="24" t="s">
        <v>43</v>
      </c>
    </row>
    <row r="8" spans="2:19" ht="17.25">
      <c r="B8" s="25"/>
      <c r="C8" s="91" t="s">
        <v>8</v>
      </c>
      <c r="D8" s="92"/>
      <c r="E8" s="26"/>
      <c r="F8" s="27">
        <v>3082</v>
      </c>
      <c r="G8" s="28">
        <v>2849</v>
      </c>
      <c r="H8" s="29">
        <v>92.4</v>
      </c>
      <c r="I8" s="27">
        <v>83204</v>
      </c>
      <c r="J8" s="28">
        <v>79282</v>
      </c>
      <c r="K8" s="29">
        <v>27.8</v>
      </c>
      <c r="L8" s="72">
        <v>263007.7</v>
      </c>
      <c r="M8" s="73">
        <v>230126</v>
      </c>
      <c r="N8" s="44">
        <v>87.5</v>
      </c>
      <c r="O8" s="45">
        <v>2713</v>
      </c>
      <c r="P8" s="46">
        <v>10439</v>
      </c>
      <c r="Q8" s="46">
        <v>13354</v>
      </c>
      <c r="R8" s="46">
        <v>61934</v>
      </c>
      <c r="S8" s="46">
        <v>11148</v>
      </c>
    </row>
    <row r="9" spans="2:19" ht="17.25">
      <c r="B9" s="25"/>
      <c r="C9" s="25"/>
      <c r="D9" s="25"/>
      <c r="E9" s="30"/>
      <c r="F9" s="31"/>
      <c r="G9" s="68"/>
      <c r="H9" s="31"/>
      <c r="I9" s="31"/>
      <c r="J9" s="68"/>
      <c r="K9" s="29"/>
      <c r="L9" s="74"/>
      <c r="M9" s="75"/>
      <c r="N9" s="47"/>
      <c r="O9" s="47"/>
      <c r="P9" s="47"/>
      <c r="Q9" s="47"/>
      <c r="R9" s="47"/>
      <c r="S9" s="47"/>
    </row>
    <row r="10" spans="2:19" ht="17.25">
      <c r="B10" s="25"/>
      <c r="C10" s="93" t="s">
        <v>9</v>
      </c>
      <c r="D10" s="92"/>
      <c r="E10" s="30"/>
      <c r="F10" s="27">
        <v>263</v>
      </c>
      <c r="G10" s="28">
        <v>242</v>
      </c>
      <c r="H10" s="29">
        <v>92</v>
      </c>
      <c r="I10" s="27">
        <v>8374</v>
      </c>
      <c r="J10" s="28">
        <v>8239</v>
      </c>
      <c r="K10" s="29">
        <v>34</v>
      </c>
      <c r="L10" s="72">
        <v>16879.2</v>
      </c>
      <c r="M10" s="73">
        <v>15991</v>
      </c>
      <c r="N10" s="44">
        <v>94.7</v>
      </c>
      <c r="O10" s="46">
        <v>1887</v>
      </c>
      <c r="P10" s="46">
        <v>232</v>
      </c>
      <c r="Q10" s="46">
        <v>80</v>
      </c>
      <c r="R10" s="46">
        <v>4919</v>
      </c>
      <c r="S10" s="46">
        <v>244</v>
      </c>
    </row>
    <row r="11" spans="2:19" ht="17.25">
      <c r="B11" s="25"/>
      <c r="C11" s="93" t="s">
        <v>10</v>
      </c>
      <c r="D11" s="92"/>
      <c r="E11" s="30"/>
      <c r="F11" s="27">
        <v>79</v>
      </c>
      <c r="G11" s="28">
        <v>79</v>
      </c>
      <c r="H11" s="29">
        <v>100</v>
      </c>
      <c r="I11" s="27">
        <v>1777</v>
      </c>
      <c r="J11" s="28">
        <v>1818</v>
      </c>
      <c r="K11" s="29">
        <v>23</v>
      </c>
      <c r="L11" s="72">
        <v>9904.7</v>
      </c>
      <c r="M11" s="73">
        <v>9844</v>
      </c>
      <c r="N11" s="44">
        <v>99.4</v>
      </c>
      <c r="O11" s="45">
        <v>4973</v>
      </c>
      <c r="P11" s="46">
        <v>4942</v>
      </c>
      <c r="Q11" s="48">
        <v>344</v>
      </c>
      <c r="R11" s="46">
        <v>2512</v>
      </c>
      <c r="S11" s="46">
        <v>285</v>
      </c>
    </row>
    <row r="12" spans="2:19" ht="17.25">
      <c r="B12" s="25"/>
      <c r="C12" s="25"/>
      <c r="D12" s="25"/>
      <c r="E12" s="30"/>
      <c r="F12" s="31"/>
      <c r="G12" s="68"/>
      <c r="H12" s="31"/>
      <c r="I12" s="31"/>
      <c r="J12" s="68"/>
      <c r="K12" s="29"/>
      <c r="L12" s="74"/>
      <c r="M12" s="75"/>
      <c r="N12" s="47"/>
      <c r="O12" s="47"/>
      <c r="P12" s="47"/>
      <c r="Q12" s="47"/>
      <c r="R12" s="47"/>
      <c r="S12" s="47"/>
    </row>
    <row r="13" spans="2:19" ht="17.25">
      <c r="B13" s="25"/>
      <c r="C13" s="93" t="s">
        <v>11</v>
      </c>
      <c r="D13" s="92"/>
      <c r="E13" s="30"/>
      <c r="F13" s="27">
        <v>124</v>
      </c>
      <c r="G13" s="28">
        <v>120</v>
      </c>
      <c r="H13" s="29">
        <v>96.8</v>
      </c>
      <c r="I13" s="27">
        <v>1307</v>
      </c>
      <c r="J13" s="28">
        <v>1281</v>
      </c>
      <c r="K13" s="29">
        <v>10.7</v>
      </c>
      <c r="L13" s="72">
        <v>2227.5</v>
      </c>
      <c r="M13" s="73">
        <v>2591</v>
      </c>
      <c r="N13" s="44">
        <v>116.3</v>
      </c>
      <c r="O13" s="45">
        <v>1637</v>
      </c>
      <c r="P13" s="46">
        <v>167</v>
      </c>
      <c r="Q13" s="46">
        <v>14</v>
      </c>
      <c r="R13" s="46">
        <v>507</v>
      </c>
      <c r="S13" s="46">
        <v>77</v>
      </c>
    </row>
    <row r="14" spans="2:19" ht="17.25">
      <c r="B14" s="25"/>
      <c r="C14" s="93" t="s">
        <v>12</v>
      </c>
      <c r="D14" s="92"/>
      <c r="E14" s="30"/>
      <c r="F14" s="27">
        <v>182</v>
      </c>
      <c r="G14" s="28">
        <v>167</v>
      </c>
      <c r="H14" s="29">
        <v>91.8</v>
      </c>
      <c r="I14" s="27">
        <v>2345</v>
      </c>
      <c r="J14" s="28">
        <v>2078</v>
      </c>
      <c r="K14" s="29">
        <v>12.4</v>
      </c>
      <c r="L14" s="72">
        <v>2391.5</v>
      </c>
      <c r="M14" s="73">
        <v>2098</v>
      </c>
      <c r="N14" s="44">
        <v>87.7</v>
      </c>
      <c r="O14" s="46">
        <v>835</v>
      </c>
      <c r="P14" s="46">
        <v>24</v>
      </c>
      <c r="Q14" s="46">
        <v>18</v>
      </c>
      <c r="R14" s="46">
        <v>167</v>
      </c>
      <c r="S14" s="46">
        <v>8</v>
      </c>
    </row>
    <row r="15" spans="2:19" ht="17.25">
      <c r="B15" s="25"/>
      <c r="C15" s="25"/>
      <c r="D15" s="25"/>
      <c r="E15" s="30"/>
      <c r="F15" s="31"/>
      <c r="G15" s="68"/>
      <c r="H15" s="31"/>
      <c r="I15" s="31"/>
      <c r="J15" s="68"/>
      <c r="K15" s="29"/>
      <c r="L15" s="74"/>
      <c r="M15" s="75"/>
      <c r="N15" s="47"/>
      <c r="O15" s="47"/>
      <c r="P15" s="47"/>
      <c r="Q15" s="47"/>
      <c r="R15" s="47"/>
      <c r="S15" s="47"/>
    </row>
    <row r="16" spans="2:19" ht="17.25">
      <c r="B16" s="25"/>
      <c r="C16" s="93" t="s">
        <v>13</v>
      </c>
      <c r="D16" s="92"/>
      <c r="E16" s="30"/>
      <c r="F16" s="27">
        <v>70</v>
      </c>
      <c r="G16" s="28">
        <v>60</v>
      </c>
      <c r="H16" s="29">
        <v>85.7</v>
      </c>
      <c r="I16" s="27">
        <v>670</v>
      </c>
      <c r="J16" s="28">
        <v>599</v>
      </c>
      <c r="K16" s="29">
        <v>10</v>
      </c>
      <c r="L16" s="72">
        <v>1052.1</v>
      </c>
      <c r="M16" s="73">
        <v>915</v>
      </c>
      <c r="N16" s="44">
        <v>87</v>
      </c>
      <c r="O16" s="45">
        <v>1448</v>
      </c>
      <c r="P16" s="48" t="s">
        <v>65</v>
      </c>
      <c r="Q16" s="48" t="s">
        <v>65</v>
      </c>
      <c r="R16" s="48" t="s">
        <v>65</v>
      </c>
      <c r="S16" s="48" t="s">
        <v>65</v>
      </c>
    </row>
    <row r="17" spans="2:19" ht="17.25">
      <c r="B17" s="25"/>
      <c r="C17" s="93" t="s">
        <v>14</v>
      </c>
      <c r="D17" s="92"/>
      <c r="E17" s="30"/>
      <c r="F17" s="27">
        <v>79</v>
      </c>
      <c r="G17" s="28">
        <v>76</v>
      </c>
      <c r="H17" s="29">
        <v>96.2</v>
      </c>
      <c r="I17" s="27">
        <v>931</v>
      </c>
      <c r="J17" s="28">
        <v>894</v>
      </c>
      <c r="K17" s="29">
        <f>ROUND(I17/F17,1)</f>
        <v>11.8</v>
      </c>
      <c r="L17" s="72">
        <v>1406.7</v>
      </c>
      <c r="M17" s="73">
        <v>1318</v>
      </c>
      <c r="N17" s="44">
        <v>93.7</v>
      </c>
      <c r="O17" s="45">
        <v>1371</v>
      </c>
      <c r="P17" s="46">
        <v>12</v>
      </c>
      <c r="Q17" s="46">
        <v>8</v>
      </c>
      <c r="R17" s="46">
        <v>155</v>
      </c>
      <c r="S17" s="46">
        <v>6</v>
      </c>
    </row>
    <row r="18" spans="2:19" ht="17.25">
      <c r="B18" s="25"/>
      <c r="C18" s="25"/>
      <c r="D18" s="25"/>
      <c r="E18" s="30"/>
      <c r="F18" s="31"/>
      <c r="G18" s="68"/>
      <c r="H18" s="31"/>
      <c r="I18" s="31"/>
      <c r="J18" s="68"/>
      <c r="K18" s="29"/>
      <c r="L18" s="74"/>
      <c r="M18" s="75"/>
      <c r="N18" s="47"/>
      <c r="O18" s="47"/>
      <c r="P18" s="47"/>
      <c r="Q18" s="47"/>
      <c r="R18" s="47"/>
      <c r="S18" s="47"/>
    </row>
    <row r="19" spans="2:19" ht="13.5" customHeight="1">
      <c r="B19" s="25"/>
      <c r="C19" s="93" t="s">
        <v>15</v>
      </c>
      <c r="D19" s="92"/>
      <c r="E19" s="30"/>
      <c r="F19" s="27">
        <v>81</v>
      </c>
      <c r="G19" s="28">
        <v>74</v>
      </c>
      <c r="H19" s="29">
        <v>91.4</v>
      </c>
      <c r="I19" s="27">
        <v>1645</v>
      </c>
      <c r="J19" s="28">
        <v>1614</v>
      </c>
      <c r="K19" s="29">
        <v>21.8</v>
      </c>
      <c r="L19" s="72">
        <v>2717.6</v>
      </c>
      <c r="M19" s="73">
        <v>2527</v>
      </c>
      <c r="N19" s="44">
        <v>93</v>
      </c>
      <c r="O19" s="46">
        <v>1463</v>
      </c>
      <c r="P19" s="46">
        <v>66</v>
      </c>
      <c r="Q19" s="46">
        <v>15</v>
      </c>
      <c r="R19" s="46">
        <v>578</v>
      </c>
      <c r="S19" s="46">
        <v>78</v>
      </c>
    </row>
    <row r="20" spans="2:19" ht="17.25">
      <c r="B20" s="25"/>
      <c r="C20" s="93" t="s">
        <v>16</v>
      </c>
      <c r="D20" s="92"/>
      <c r="E20" s="30"/>
      <c r="F20" s="27">
        <v>119</v>
      </c>
      <c r="G20" s="28">
        <v>114</v>
      </c>
      <c r="H20" s="29">
        <v>95.8</v>
      </c>
      <c r="I20" s="27">
        <v>1904</v>
      </c>
      <c r="J20" s="28">
        <v>1729</v>
      </c>
      <c r="K20" s="29">
        <v>15.2</v>
      </c>
      <c r="L20" s="72">
        <v>4342.8</v>
      </c>
      <c r="M20" s="73">
        <v>4350</v>
      </c>
      <c r="N20" s="44">
        <v>100.2</v>
      </c>
      <c r="O20" s="45">
        <v>2045</v>
      </c>
      <c r="P20" s="46">
        <v>23</v>
      </c>
      <c r="Q20" s="46">
        <v>13</v>
      </c>
      <c r="R20" s="46">
        <v>1301</v>
      </c>
      <c r="S20" s="46">
        <v>42</v>
      </c>
    </row>
    <row r="21" spans="2:19" ht="17.25">
      <c r="B21" s="25"/>
      <c r="C21" s="25"/>
      <c r="D21" s="25"/>
      <c r="E21" s="30"/>
      <c r="F21" s="31"/>
      <c r="G21" s="68"/>
      <c r="H21" s="31"/>
      <c r="I21" s="31"/>
      <c r="J21" s="68"/>
      <c r="K21" s="29"/>
      <c r="L21" s="74"/>
      <c r="M21" s="75"/>
      <c r="N21" s="47"/>
      <c r="O21" s="47"/>
      <c r="P21" s="47"/>
      <c r="Q21" s="47"/>
      <c r="R21" s="47"/>
      <c r="S21" s="47"/>
    </row>
    <row r="22" spans="2:19" ht="17.25">
      <c r="B22" s="25"/>
      <c r="C22" s="93" t="s">
        <v>17</v>
      </c>
      <c r="D22" s="92"/>
      <c r="E22" s="30"/>
      <c r="F22" s="27">
        <v>23</v>
      </c>
      <c r="G22" s="28">
        <v>24</v>
      </c>
      <c r="H22" s="29">
        <v>104.3</v>
      </c>
      <c r="I22" s="27">
        <v>872</v>
      </c>
      <c r="J22" s="28">
        <v>896</v>
      </c>
      <c r="K22" s="29">
        <v>37.3</v>
      </c>
      <c r="L22" s="72">
        <v>2736.9</v>
      </c>
      <c r="M22" s="73">
        <v>2276</v>
      </c>
      <c r="N22" s="44">
        <v>83.1</v>
      </c>
      <c r="O22" s="45">
        <v>2335</v>
      </c>
      <c r="P22" s="46">
        <v>40</v>
      </c>
      <c r="Q22" s="46">
        <v>62</v>
      </c>
      <c r="R22" s="46">
        <v>825</v>
      </c>
      <c r="S22" s="46">
        <v>305</v>
      </c>
    </row>
    <row r="23" spans="2:19" ht="17.25">
      <c r="B23" s="25"/>
      <c r="C23" s="93" t="s">
        <v>18</v>
      </c>
      <c r="D23" s="92"/>
      <c r="E23" s="30"/>
      <c r="F23" s="27">
        <v>6</v>
      </c>
      <c r="G23" s="28">
        <v>6</v>
      </c>
      <c r="H23" s="29">
        <v>100</v>
      </c>
      <c r="I23" s="27">
        <v>36</v>
      </c>
      <c r="J23" s="28">
        <v>43</v>
      </c>
      <c r="K23" s="29">
        <v>7.2</v>
      </c>
      <c r="L23" s="72">
        <v>315.6</v>
      </c>
      <c r="M23" s="73">
        <v>339</v>
      </c>
      <c r="N23" s="44">
        <v>107.5</v>
      </c>
      <c r="O23" s="46">
        <v>7717</v>
      </c>
      <c r="P23" s="48" t="s">
        <v>66</v>
      </c>
      <c r="Q23" s="48" t="s">
        <v>66</v>
      </c>
      <c r="R23" s="48" t="s">
        <v>66</v>
      </c>
      <c r="S23" s="48" t="s">
        <v>66</v>
      </c>
    </row>
    <row r="24" spans="2:19" ht="17.25">
      <c r="B24" s="25"/>
      <c r="C24" s="93" t="s">
        <v>19</v>
      </c>
      <c r="D24" s="92"/>
      <c r="E24" s="30"/>
      <c r="F24" s="27">
        <v>255</v>
      </c>
      <c r="G24" s="28">
        <v>233</v>
      </c>
      <c r="H24" s="29">
        <v>91.4</v>
      </c>
      <c r="I24" s="27">
        <v>5048</v>
      </c>
      <c r="J24" s="28">
        <v>4790</v>
      </c>
      <c r="K24" s="29">
        <v>20.6</v>
      </c>
      <c r="L24" s="72">
        <v>10923</v>
      </c>
      <c r="M24" s="73">
        <v>10250</v>
      </c>
      <c r="N24" s="44">
        <v>93.8</v>
      </c>
      <c r="O24" s="45">
        <v>1942</v>
      </c>
      <c r="P24" s="46">
        <v>272</v>
      </c>
      <c r="Q24" s="46">
        <v>155</v>
      </c>
      <c r="R24" s="46">
        <v>2647</v>
      </c>
      <c r="S24" s="46">
        <v>267</v>
      </c>
    </row>
    <row r="25" spans="2:19" ht="17.25">
      <c r="B25" s="25"/>
      <c r="C25" s="93" t="s">
        <v>20</v>
      </c>
      <c r="D25" s="92"/>
      <c r="E25" s="30"/>
      <c r="F25" s="27">
        <v>12</v>
      </c>
      <c r="G25" s="28">
        <v>11</v>
      </c>
      <c r="H25" s="29">
        <v>91.7</v>
      </c>
      <c r="I25" s="27">
        <v>252</v>
      </c>
      <c r="J25" s="28">
        <v>221</v>
      </c>
      <c r="K25" s="29">
        <v>20.1</v>
      </c>
      <c r="L25" s="72">
        <v>900.5</v>
      </c>
      <c r="M25" s="73">
        <v>1027</v>
      </c>
      <c r="N25" s="44">
        <v>114</v>
      </c>
      <c r="O25" s="45">
        <v>4551</v>
      </c>
      <c r="P25" s="48" t="s">
        <v>65</v>
      </c>
      <c r="Q25" s="48" t="s">
        <v>65</v>
      </c>
      <c r="R25" s="48" t="s">
        <v>65</v>
      </c>
      <c r="S25" s="48" t="s">
        <v>65</v>
      </c>
    </row>
    <row r="26" spans="2:19" ht="17.25">
      <c r="B26" s="25"/>
      <c r="C26" s="25"/>
      <c r="D26" s="25"/>
      <c r="E26" s="30"/>
      <c r="F26" s="31"/>
      <c r="G26" s="68"/>
      <c r="H26" s="31"/>
      <c r="I26" s="31"/>
      <c r="J26" s="68"/>
      <c r="K26" s="29"/>
      <c r="L26" s="74"/>
      <c r="M26" s="75"/>
      <c r="N26" s="47"/>
      <c r="O26" s="47"/>
      <c r="P26" s="47"/>
      <c r="Q26" s="47"/>
      <c r="R26" s="47"/>
      <c r="S26" s="47"/>
    </row>
    <row r="27" spans="2:19" ht="17.25">
      <c r="B27" s="25"/>
      <c r="C27" s="93" t="s">
        <v>21</v>
      </c>
      <c r="D27" s="92"/>
      <c r="E27" s="30"/>
      <c r="F27" s="27">
        <v>9</v>
      </c>
      <c r="G27" s="28">
        <v>9</v>
      </c>
      <c r="H27" s="29">
        <v>100</v>
      </c>
      <c r="I27" s="27">
        <v>128</v>
      </c>
      <c r="J27" s="28">
        <v>131</v>
      </c>
      <c r="K27" s="29">
        <v>14.6</v>
      </c>
      <c r="L27" s="72">
        <v>352.8</v>
      </c>
      <c r="M27" s="73">
        <v>345</v>
      </c>
      <c r="N27" s="44">
        <v>97.8</v>
      </c>
      <c r="O27" s="46">
        <v>2554</v>
      </c>
      <c r="P27" s="48" t="s">
        <v>65</v>
      </c>
      <c r="Q27" s="48" t="s">
        <v>65</v>
      </c>
      <c r="R27" s="48" t="s">
        <v>65</v>
      </c>
      <c r="S27" s="48" t="s">
        <v>65</v>
      </c>
    </row>
    <row r="28" spans="2:19" ht="17.25">
      <c r="B28" s="25"/>
      <c r="C28" s="93" t="s">
        <v>22</v>
      </c>
      <c r="D28" s="92"/>
      <c r="E28" s="30"/>
      <c r="F28" s="27">
        <v>136</v>
      </c>
      <c r="G28" s="28">
        <v>133</v>
      </c>
      <c r="H28" s="29">
        <v>97.8</v>
      </c>
      <c r="I28" s="27">
        <v>2367</v>
      </c>
      <c r="J28" s="28">
        <v>2192</v>
      </c>
      <c r="K28" s="29">
        <v>16.5</v>
      </c>
      <c r="L28" s="72">
        <v>5101.1</v>
      </c>
      <c r="M28" s="73">
        <v>4676</v>
      </c>
      <c r="N28" s="44">
        <v>91.7</v>
      </c>
      <c r="O28" s="45">
        <v>2041</v>
      </c>
      <c r="P28" s="46">
        <v>104</v>
      </c>
      <c r="Q28" s="46">
        <v>148</v>
      </c>
      <c r="R28" s="46">
        <v>814</v>
      </c>
      <c r="S28" s="46">
        <v>42</v>
      </c>
    </row>
    <row r="29" spans="2:19" ht="17.25">
      <c r="B29" s="25"/>
      <c r="C29" s="93" t="s">
        <v>23</v>
      </c>
      <c r="D29" s="92"/>
      <c r="E29" s="30"/>
      <c r="F29" s="27">
        <v>14</v>
      </c>
      <c r="G29" s="28">
        <v>14</v>
      </c>
      <c r="H29" s="29">
        <v>100</v>
      </c>
      <c r="I29" s="27">
        <v>283</v>
      </c>
      <c r="J29" s="28">
        <v>292</v>
      </c>
      <c r="K29" s="29">
        <v>20.9</v>
      </c>
      <c r="L29" s="72">
        <v>580.7</v>
      </c>
      <c r="M29" s="73">
        <v>625</v>
      </c>
      <c r="N29" s="44">
        <v>107.5</v>
      </c>
      <c r="O29" s="45">
        <v>1974</v>
      </c>
      <c r="P29" s="48" t="s">
        <v>65</v>
      </c>
      <c r="Q29" s="48" t="s">
        <v>65</v>
      </c>
      <c r="R29" s="48" t="s">
        <v>65</v>
      </c>
      <c r="S29" s="48" t="s">
        <v>65</v>
      </c>
    </row>
    <row r="30" spans="2:19" ht="17.25">
      <c r="B30" s="25"/>
      <c r="C30" s="93" t="s">
        <v>24</v>
      </c>
      <c r="D30" s="92"/>
      <c r="E30" s="30"/>
      <c r="F30" s="27">
        <v>45</v>
      </c>
      <c r="G30" s="28">
        <v>47</v>
      </c>
      <c r="H30" s="29">
        <v>104.4</v>
      </c>
      <c r="I30" s="27">
        <v>1670</v>
      </c>
      <c r="J30" s="28">
        <v>1566</v>
      </c>
      <c r="K30" s="29">
        <v>33.3</v>
      </c>
      <c r="L30" s="72">
        <v>4321.4</v>
      </c>
      <c r="M30" s="73">
        <v>3847</v>
      </c>
      <c r="N30" s="44">
        <v>89</v>
      </c>
      <c r="O30" s="45">
        <v>2254</v>
      </c>
      <c r="P30" s="46">
        <v>74</v>
      </c>
      <c r="Q30" s="46">
        <v>168</v>
      </c>
      <c r="R30" s="46">
        <v>1647</v>
      </c>
      <c r="S30" s="46">
        <v>150</v>
      </c>
    </row>
    <row r="31" spans="2:19" ht="17.25">
      <c r="B31" s="25"/>
      <c r="C31" s="25"/>
      <c r="D31" s="25"/>
      <c r="E31" s="30"/>
      <c r="F31" s="31"/>
      <c r="G31" s="68"/>
      <c r="H31" s="31"/>
      <c r="I31" s="31"/>
      <c r="J31" s="68"/>
      <c r="K31" s="29"/>
      <c r="L31" s="74"/>
      <c r="M31" s="75"/>
      <c r="N31" s="47"/>
      <c r="O31" s="47"/>
      <c r="P31" s="47"/>
      <c r="Q31" s="47"/>
      <c r="R31" s="47"/>
      <c r="S31" s="47"/>
    </row>
    <row r="32" spans="2:19" ht="17.25">
      <c r="B32" s="25"/>
      <c r="C32" s="93" t="s">
        <v>25</v>
      </c>
      <c r="D32" s="92"/>
      <c r="E32" s="30"/>
      <c r="F32" s="27">
        <v>242</v>
      </c>
      <c r="G32" s="28">
        <v>231</v>
      </c>
      <c r="H32" s="29">
        <v>95.5</v>
      </c>
      <c r="I32" s="27">
        <v>4168</v>
      </c>
      <c r="J32" s="28">
        <v>3994</v>
      </c>
      <c r="K32" s="29">
        <v>17.3</v>
      </c>
      <c r="L32" s="72">
        <v>7537.4</v>
      </c>
      <c r="M32" s="73">
        <v>7251</v>
      </c>
      <c r="N32" s="44">
        <v>96.2</v>
      </c>
      <c r="O32" s="45">
        <v>1432</v>
      </c>
      <c r="P32" s="48">
        <v>141</v>
      </c>
      <c r="Q32" s="48">
        <v>132</v>
      </c>
      <c r="R32" s="48">
        <v>1930</v>
      </c>
      <c r="S32" s="48">
        <v>246</v>
      </c>
    </row>
    <row r="33" spans="2:19" ht="17.25">
      <c r="B33" s="25"/>
      <c r="C33" s="25"/>
      <c r="D33" s="25"/>
      <c r="E33" s="30"/>
      <c r="F33" s="31"/>
      <c r="G33" s="68"/>
      <c r="H33" s="31"/>
      <c r="I33" s="31"/>
      <c r="J33" s="68"/>
      <c r="K33" s="29"/>
      <c r="L33" s="74"/>
      <c r="M33" s="75"/>
      <c r="N33" s="47"/>
      <c r="O33" s="47"/>
      <c r="P33" s="46"/>
      <c r="Q33" s="46"/>
      <c r="R33" s="46"/>
      <c r="S33" s="46"/>
    </row>
    <row r="34" spans="2:19" ht="17.25">
      <c r="B34" s="25"/>
      <c r="C34" s="93" t="s">
        <v>26</v>
      </c>
      <c r="D34" s="92"/>
      <c r="E34" s="30"/>
      <c r="F34" s="27">
        <v>348</v>
      </c>
      <c r="G34" s="28">
        <v>327</v>
      </c>
      <c r="H34" s="29">
        <v>94</v>
      </c>
      <c r="I34" s="27">
        <v>14111</v>
      </c>
      <c r="J34" s="28">
        <v>14197</v>
      </c>
      <c r="K34" s="29">
        <v>43.4</v>
      </c>
      <c r="L34" s="72">
        <v>65653.6</v>
      </c>
      <c r="M34" s="73">
        <v>47465</v>
      </c>
      <c r="N34" s="44">
        <v>72.3</v>
      </c>
      <c r="O34" s="46">
        <v>3165</v>
      </c>
      <c r="P34" s="48">
        <v>1554</v>
      </c>
      <c r="Q34" s="48">
        <v>6029</v>
      </c>
      <c r="R34" s="48">
        <v>11298</v>
      </c>
      <c r="S34" s="48">
        <v>1740</v>
      </c>
    </row>
    <row r="35" spans="2:19" ht="17.25">
      <c r="B35" s="25"/>
      <c r="C35" s="93" t="s">
        <v>27</v>
      </c>
      <c r="D35" s="92"/>
      <c r="E35" s="30"/>
      <c r="F35" s="27">
        <v>477</v>
      </c>
      <c r="G35" s="28">
        <v>415</v>
      </c>
      <c r="H35" s="29">
        <v>87</v>
      </c>
      <c r="I35" s="27">
        <v>23537</v>
      </c>
      <c r="J35" s="28">
        <v>21416</v>
      </c>
      <c r="K35" s="29">
        <v>51.6</v>
      </c>
      <c r="L35" s="72">
        <v>89227.3</v>
      </c>
      <c r="M35" s="73">
        <v>79432</v>
      </c>
      <c r="N35" s="44">
        <v>89</v>
      </c>
      <c r="O35" s="45">
        <v>3541</v>
      </c>
      <c r="P35" s="48">
        <v>1752</v>
      </c>
      <c r="Q35" s="48">
        <v>5366</v>
      </c>
      <c r="R35" s="48">
        <v>19593</v>
      </c>
      <c r="S35" s="48">
        <v>6819</v>
      </c>
    </row>
    <row r="36" spans="2:19" ht="13.5" customHeight="1">
      <c r="B36" s="25"/>
      <c r="C36" s="93" t="s">
        <v>28</v>
      </c>
      <c r="D36" s="92"/>
      <c r="E36" s="30"/>
      <c r="F36" s="27">
        <v>101</v>
      </c>
      <c r="G36" s="28">
        <v>94</v>
      </c>
      <c r="H36" s="29">
        <v>93.1</v>
      </c>
      <c r="I36" s="27">
        <v>3638</v>
      </c>
      <c r="J36" s="28">
        <v>3542</v>
      </c>
      <c r="K36" s="29">
        <v>37.7</v>
      </c>
      <c r="L36" s="72">
        <v>10681.9</v>
      </c>
      <c r="M36" s="73">
        <v>10284</v>
      </c>
      <c r="N36" s="44">
        <v>96.3</v>
      </c>
      <c r="O36" s="45">
        <v>2676</v>
      </c>
      <c r="P36" s="46">
        <v>114</v>
      </c>
      <c r="Q36" s="46">
        <v>308</v>
      </c>
      <c r="R36" s="48">
        <v>3291</v>
      </c>
      <c r="S36" s="46">
        <v>294</v>
      </c>
    </row>
    <row r="37" spans="2:19" ht="17.25">
      <c r="B37" s="25"/>
      <c r="C37" s="25"/>
      <c r="D37" s="25"/>
      <c r="E37" s="30"/>
      <c r="F37" s="27"/>
      <c r="G37" s="28"/>
      <c r="H37" s="29"/>
      <c r="I37" s="27"/>
      <c r="J37" s="28"/>
      <c r="K37" s="29"/>
      <c r="L37" s="72"/>
      <c r="M37" s="73"/>
      <c r="N37" s="29"/>
      <c r="O37" s="46"/>
      <c r="P37" s="46"/>
      <c r="Q37" s="46"/>
      <c r="R37" s="46"/>
      <c r="S37" s="46"/>
    </row>
    <row r="38" spans="2:19" ht="17.25">
      <c r="B38" s="25"/>
      <c r="C38" s="93" t="s">
        <v>29</v>
      </c>
      <c r="D38" s="92"/>
      <c r="E38" s="30"/>
      <c r="F38" s="27">
        <v>88</v>
      </c>
      <c r="G38" s="28">
        <v>70</v>
      </c>
      <c r="H38" s="29">
        <v>79.5</v>
      </c>
      <c r="I38" s="27">
        <v>3730</v>
      </c>
      <c r="J38" s="28">
        <v>3211</v>
      </c>
      <c r="K38" s="29">
        <v>45.9</v>
      </c>
      <c r="L38" s="72">
        <v>11392.8</v>
      </c>
      <c r="M38" s="73">
        <v>10847</v>
      </c>
      <c r="N38" s="44">
        <v>95.2</v>
      </c>
      <c r="O38" s="45">
        <v>3232</v>
      </c>
      <c r="P38" s="48">
        <v>281</v>
      </c>
      <c r="Q38" s="48">
        <v>252</v>
      </c>
      <c r="R38" s="48">
        <v>5579</v>
      </c>
      <c r="S38" s="48">
        <v>292</v>
      </c>
    </row>
    <row r="39" spans="2:19" ht="13.5" customHeight="1">
      <c r="B39" s="25"/>
      <c r="C39" s="93" t="s">
        <v>30</v>
      </c>
      <c r="D39" s="92"/>
      <c r="E39" s="30"/>
      <c r="F39" s="27">
        <v>329</v>
      </c>
      <c r="G39" s="28">
        <v>303</v>
      </c>
      <c r="H39" s="29">
        <v>92.1</v>
      </c>
      <c r="I39" s="27">
        <v>4411</v>
      </c>
      <c r="J39" s="28">
        <v>4539</v>
      </c>
      <c r="K39" s="29">
        <v>15</v>
      </c>
      <c r="L39" s="72">
        <v>12360.6</v>
      </c>
      <c r="M39" s="73">
        <v>11829</v>
      </c>
      <c r="N39" s="29">
        <v>95.7</v>
      </c>
      <c r="O39" s="46">
        <v>2365</v>
      </c>
      <c r="P39" s="46">
        <v>558</v>
      </c>
      <c r="Q39" s="46">
        <v>225</v>
      </c>
      <c r="R39" s="46">
        <v>3839</v>
      </c>
      <c r="S39" s="46">
        <v>223</v>
      </c>
    </row>
    <row r="40" spans="2:19" ht="17.25">
      <c r="B40" s="25"/>
      <c r="C40" s="25"/>
      <c r="D40" s="25"/>
      <c r="E40" s="30"/>
      <c r="F40" s="27"/>
      <c r="G40" s="28"/>
      <c r="H40" s="29"/>
      <c r="I40" s="27"/>
      <c r="J40" s="28"/>
      <c r="K40" s="29"/>
      <c r="L40" s="72"/>
      <c r="M40" s="73"/>
      <c r="N40" s="29"/>
      <c r="O40" s="46"/>
      <c r="P40" s="46"/>
      <c r="Q40" s="46"/>
      <c r="R40" s="46"/>
      <c r="S40" s="46"/>
    </row>
    <row r="41" spans="2:19" s="6" customFormat="1" ht="23.25" customHeight="1">
      <c r="B41" s="32"/>
      <c r="C41" s="94" t="s">
        <v>31</v>
      </c>
      <c r="D41" s="33" t="s">
        <v>32</v>
      </c>
      <c r="E41" s="34"/>
      <c r="F41" s="35">
        <v>1738</v>
      </c>
      <c r="G41" s="36">
        <v>1621</v>
      </c>
      <c r="H41" s="37">
        <v>93.3</v>
      </c>
      <c r="I41" s="35">
        <v>31159</v>
      </c>
      <c r="J41" s="36">
        <v>30125</v>
      </c>
      <c r="K41" s="37">
        <v>18.6</v>
      </c>
      <c r="L41" s="76">
        <v>70560.1</v>
      </c>
      <c r="M41" s="77">
        <v>67761</v>
      </c>
      <c r="N41" s="37">
        <v>96</v>
      </c>
      <c r="O41" s="49">
        <v>2067</v>
      </c>
      <c r="P41" s="48" t="s">
        <v>66</v>
      </c>
      <c r="Q41" s="48" t="s">
        <v>66</v>
      </c>
      <c r="R41" s="48" t="s">
        <v>66</v>
      </c>
      <c r="S41" s="48" t="s">
        <v>66</v>
      </c>
    </row>
    <row r="42" spans="2:19" s="6" customFormat="1" ht="38.25" customHeight="1">
      <c r="B42" s="32"/>
      <c r="C42" s="95"/>
      <c r="D42" s="33" t="s">
        <v>33</v>
      </c>
      <c r="E42" s="34"/>
      <c r="F42" s="35">
        <v>1344</v>
      </c>
      <c r="G42" s="36">
        <v>1228</v>
      </c>
      <c r="H42" s="37">
        <v>91.4</v>
      </c>
      <c r="I42" s="35">
        <v>52045</v>
      </c>
      <c r="J42" s="36">
        <v>49157</v>
      </c>
      <c r="K42" s="37">
        <v>40</v>
      </c>
      <c r="L42" s="76">
        <v>192447.6</v>
      </c>
      <c r="M42" s="77">
        <v>162365</v>
      </c>
      <c r="N42" s="37">
        <v>86.4</v>
      </c>
      <c r="O42" s="50">
        <v>3110</v>
      </c>
      <c r="P42" s="48" t="s">
        <v>66</v>
      </c>
      <c r="Q42" s="48" t="s">
        <v>66</v>
      </c>
      <c r="R42" s="48" t="s">
        <v>66</v>
      </c>
      <c r="S42" s="48" t="s">
        <v>66</v>
      </c>
    </row>
    <row r="43" spans="2:19" ht="17.25">
      <c r="B43" s="38"/>
      <c r="C43" s="38"/>
      <c r="D43" s="38"/>
      <c r="E43" s="39"/>
      <c r="F43" s="40"/>
      <c r="G43" s="41"/>
      <c r="H43" s="38"/>
      <c r="I43" s="40"/>
      <c r="J43" s="41"/>
      <c r="K43" s="38"/>
      <c r="L43" s="40"/>
      <c r="M43" s="41"/>
      <c r="N43" s="38"/>
      <c r="O43" s="40"/>
      <c r="P43" s="40"/>
      <c r="Q43" s="40"/>
      <c r="R43" s="40"/>
      <c r="S43" s="40"/>
    </row>
    <row r="44" spans="5:12" ht="13.5">
      <c r="E44" s="7"/>
      <c r="H44" s="7"/>
      <c r="I44" s="5"/>
      <c r="L44" s="3" t="s">
        <v>34</v>
      </c>
    </row>
    <row r="45" ht="13.5">
      <c r="O45" s="3" t="s">
        <v>45</v>
      </c>
    </row>
  </sheetData>
  <mergeCells count="34">
    <mergeCell ref="B4:E6"/>
    <mergeCell ref="F4:K4"/>
    <mergeCell ref="F5:H5"/>
    <mergeCell ref="I5:K5"/>
    <mergeCell ref="C36:D36"/>
    <mergeCell ref="C38:D38"/>
    <mergeCell ref="C39:D39"/>
    <mergeCell ref="C41:C42"/>
    <mergeCell ref="C30:D30"/>
    <mergeCell ref="C32:D32"/>
    <mergeCell ref="C34:D34"/>
    <mergeCell ref="C35:D35"/>
    <mergeCell ref="C25:D25"/>
    <mergeCell ref="C27:D27"/>
    <mergeCell ref="C28:D28"/>
    <mergeCell ref="C29:D29"/>
    <mergeCell ref="C20:D20"/>
    <mergeCell ref="C22:D22"/>
    <mergeCell ref="C23:D23"/>
    <mergeCell ref="C24:D24"/>
    <mergeCell ref="C14:D14"/>
    <mergeCell ref="C16:D16"/>
    <mergeCell ref="C17:D17"/>
    <mergeCell ref="C19:D19"/>
    <mergeCell ref="C8:D8"/>
    <mergeCell ref="C10:D10"/>
    <mergeCell ref="C11:D11"/>
    <mergeCell ref="C13:D13"/>
    <mergeCell ref="L4:O4"/>
    <mergeCell ref="P4:S4"/>
    <mergeCell ref="L5:O5"/>
    <mergeCell ref="P5:Q5"/>
    <mergeCell ref="R5:R6"/>
    <mergeCell ref="S5:S6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1.875" style="3" customWidth="1"/>
    <col min="3" max="8" width="13.125" style="3" customWidth="1"/>
    <col min="9" max="9" width="3.125" style="3" customWidth="1"/>
    <col min="10" max="12" width="10.00390625" style="3" customWidth="1"/>
    <col min="13" max="13" width="10.00390625" style="4" customWidth="1"/>
    <col min="14" max="14" width="3.125" style="3" customWidth="1"/>
    <col min="15" max="15" width="8.25390625" style="3" customWidth="1"/>
    <col min="16" max="16" width="3.125" style="3" customWidth="1"/>
    <col min="17" max="17" width="6.25390625" style="3" customWidth="1"/>
    <col min="18" max="18" width="9.50390625" style="3" customWidth="1"/>
    <col min="19" max="20" width="9.00390625" style="3" customWidth="1"/>
    <col min="21" max="21" width="10.875" style="3" customWidth="1"/>
    <col min="22" max="22" width="9.00390625" style="3" customWidth="1"/>
    <col min="23" max="23" width="12.75390625" style="3" customWidth="1"/>
    <col min="24" max="16384" width="9.00390625" style="3" customWidth="1"/>
  </cols>
  <sheetData>
    <row r="1" ht="13.5">
      <c r="A1" s="71" t="s">
        <v>71</v>
      </c>
    </row>
    <row r="2" ht="13.5">
      <c r="B2" s="15" t="s">
        <v>60</v>
      </c>
    </row>
    <row r="3" spans="3:6" ht="14.25" thickBot="1">
      <c r="C3" s="12"/>
      <c r="F3" s="12"/>
    </row>
    <row r="4" spans="2:13" s="11" customFormat="1" ht="35.25" thickTop="1">
      <c r="B4" s="51" t="s">
        <v>46</v>
      </c>
      <c r="C4" s="52" t="s">
        <v>2</v>
      </c>
      <c r="D4" s="53" t="s">
        <v>4</v>
      </c>
      <c r="E4" s="52" t="s">
        <v>3</v>
      </c>
      <c r="F4" s="53" t="s">
        <v>4</v>
      </c>
      <c r="G4" s="52" t="s">
        <v>47</v>
      </c>
      <c r="H4" s="54" t="s">
        <v>4</v>
      </c>
      <c r="M4" s="13"/>
    </row>
    <row r="5" spans="2:8" ht="17.25">
      <c r="B5" s="22"/>
      <c r="C5" s="55" t="s">
        <v>5</v>
      </c>
      <c r="D5" s="56" t="s">
        <v>6</v>
      </c>
      <c r="E5" s="55" t="s">
        <v>7</v>
      </c>
      <c r="F5" s="56" t="s">
        <v>6</v>
      </c>
      <c r="G5" s="55" t="s">
        <v>48</v>
      </c>
      <c r="H5" s="56" t="s">
        <v>6</v>
      </c>
    </row>
    <row r="6" spans="2:8" ht="17.25">
      <c r="B6" s="57" t="s">
        <v>67</v>
      </c>
      <c r="C6" s="27">
        <v>3258</v>
      </c>
      <c r="D6" s="59">
        <v>92.6</v>
      </c>
      <c r="E6" s="27">
        <v>87535</v>
      </c>
      <c r="F6" s="59">
        <v>99.4</v>
      </c>
      <c r="G6" s="27">
        <v>2524785</v>
      </c>
      <c r="H6" s="58">
        <v>104.4</v>
      </c>
    </row>
    <row r="7" spans="2:8" ht="17.25">
      <c r="B7" s="57">
        <v>9</v>
      </c>
      <c r="C7" s="27">
        <v>3168</v>
      </c>
      <c r="D7" s="59">
        <v>97.2</v>
      </c>
      <c r="E7" s="27">
        <v>86346</v>
      </c>
      <c r="F7" s="59">
        <v>98.6</v>
      </c>
      <c r="G7" s="27">
        <v>2625895</v>
      </c>
      <c r="H7" s="58">
        <v>104</v>
      </c>
    </row>
    <row r="8" spans="2:8" ht="17.25">
      <c r="B8" s="57">
        <v>10</v>
      </c>
      <c r="C8" s="27">
        <v>3351</v>
      </c>
      <c r="D8" s="59">
        <v>105.8</v>
      </c>
      <c r="E8" s="27">
        <v>86387</v>
      </c>
      <c r="F8" s="58">
        <v>100</v>
      </c>
      <c r="G8" s="27">
        <v>2462184</v>
      </c>
      <c r="H8" s="59">
        <v>93.8</v>
      </c>
    </row>
    <row r="9" spans="2:8" ht="17.25">
      <c r="B9" s="57">
        <v>11</v>
      </c>
      <c r="C9" s="27">
        <v>3081</v>
      </c>
      <c r="D9" s="59">
        <v>91.9</v>
      </c>
      <c r="E9" s="27">
        <v>82659</v>
      </c>
      <c r="F9" s="58">
        <v>95.7</v>
      </c>
      <c r="G9" s="27">
        <v>2371081</v>
      </c>
      <c r="H9" s="59">
        <v>96.3</v>
      </c>
    </row>
    <row r="10" spans="2:8" ht="17.25">
      <c r="B10" s="57">
        <v>12</v>
      </c>
      <c r="C10" s="27">
        <v>3082</v>
      </c>
      <c r="D10" s="58">
        <v>100</v>
      </c>
      <c r="E10" s="27">
        <v>83204</v>
      </c>
      <c r="F10" s="58">
        <v>100.65933534158408</v>
      </c>
      <c r="G10" s="27">
        <v>2630077</v>
      </c>
      <c r="H10" s="58">
        <v>110.92311903304864</v>
      </c>
    </row>
    <row r="11" spans="2:8" ht="17.25">
      <c r="B11" s="57"/>
      <c r="C11" s="27"/>
      <c r="D11" s="59"/>
      <c r="E11" s="27"/>
      <c r="F11" s="59"/>
      <c r="G11" s="27"/>
      <c r="H11" s="58"/>
    </row>
    <row r="12" spans="2:8" ht="17.25">
      <c r="B12" s="60">
        <v>13</v>
      </c>
      <c r="C12" s="28">
        <v>2849</v>
      </c>
      <c r="D12" s="61">
        <v>92.4</v>
      </c>
      <c r="E12" s="28">
        <v>79282</v>
      </c>
      <c r="F12" s="61">
        <v>95.3</v>
      </c>
      <c r="G12" s="28">
        <v>2301258</v>
      </c>
      <c r="H12" s="61">
        <v>87.5</v>
      </c>
    </row>
    <row r="13" spans="2:8" ht="17.25">
      <c r="B13" s="39"/>
      <c r="C13" s="62"/>
      <c r="D13" s="38"/>
      <c r="E13" s="40"/>
      <c r="F13" s="38"/>
      <c r="G13" s="40"/>
      <c r="H13" s="38"/>
    </row>
    <row r="14" ht="13.5">
      <c r="F14" s="3" t="s">
        <v>49</v>
      </c>
    </row>
  </sheetData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00390625" defaultRowHeight="13.5"/>
  <cols>
    <col min="1" max="1" width="5.375" style="3" customWidth="1"/>
    <col min="2" max="2" width="1.37890625" style="14" customWidth="1"/>
    <col min="3" max="3" width="4.375" style="3" customWidth="1"/>
    <col min="4" max="4" width="3.50390625" style="3" customWidth="1"/>
    <col min="5" max="5" width="4.375" style="10" customWidth="1"/>
    <col min="6" max="6" width="3.375" style="3" customWidth="1"/>
    <col min="7" max="7" width="1.37890625" style="3" customWidth="1"/>
    <col min="8" max="8" width="8.125" style="7" customWidth="1"/>
    <col min="9" max="9" width="8.375" style="3" customWidth="1"/>
    <col min="10" max="10" width="9.125" style="7" customWidth="1"/>
    <col min="11" max="11" width="8.375" style="3" customWidth="1"/>
    <col min="12" max="12" width="12.50390625" style="7" customWidth="1"/>
    <col min="13" max="13" width="8.375" style="3" customWidth="1"/>
    <col min="14" max="14" width="9.375" style="7" customWidth="1"/>
    <col min="15" max="15" width="8.375" style="3" customWidth="1"/>
    <col min="16" max="16384" width="9.00390625" style="3" customWidth="1"/>
  </cols>
  <sheetData>
    <row r="1" ht="13.5">
      <c r="A1" s="71" t="s">
        <v>71</v>
      </c>
    </row>
    <row r="2" spans="2:7" ht="13.5">
      <c r="B2" s="15" t="s">
        <v>68</v>
      </c>
      <c r="C2" s="8"/>
      <c r="D2" s="8"/>
      <c r="E2" s="9"/>
      <c r="F2" s="8"/>
      <c r="G2" s="8"/>
    </row>
    <row r="3" ht="14.25" thickBot="1"/>
    <row r="4" spans="2:15" s="11" customFormat="1" ht="35.25" thickTop="1">
      <c r="B4" s="108" t="s">
        <v>50</v>
      </c>
      <c r="C4" s="80"/>
      <c r="D4" s="80"/>
      <c r="E4" s="80"/>
      <c r="F4" s="80"/>
      <c r="G4" s="81"/>
      <c r="H4" s="52" t="s">
        <v>51</v>
      </c>
      <c r="I4" s="53" t="s">
        <v>52</v>
      </c>
      <c r="J4" s="52" t="s">
        <v>53</v>
      </c>
      <c r="K4" s="53" t="s">
        <v>52</v>
      </c>
      <c r="L4" s="52" t="s">
        <v>54</v>
      </c>
      <c r="M4" s="53" t="s">
        <v>52</v>
      </c>
      <c r="N4" s="52" t="s">
        <v>55</v>
      </c>
      <c r="O4" s="54" t="s">
        <v>52</v>
      </c>
    </row>
    <row r="5" spans="2:15" s="10" customFormat="1" ht="17.25">
      <c r="B5" s="21"/>
      <c r="C5" s="21"/>
      <c r="D5" s="21"/>
      <c r="E5" s="21"/>
      <c r="F5" s="21"/>
      <c r="G5" s="22"/>
      <c r="H5" s="55" t="s">
        <v>5</v>
      </c>
      <c r="I5" s="56" t="s">
        <v>6</v>
      </c>
      <c r="J5" s="55" t="s">
        <v>7</v>
      </c>
      <c r="K5" s="56" t="s">
        <v>6</v>
      </c>
      <c r="L5" s="55" t="s">
        <v>48</v>
      </c>
      <c r="M5" s="56" t="s">
        <v>6</v>
      </c>
      <c r="N5" s="55" t="s">
        <v>48</v>
      </c>
      <c r="O5" s="56" t="s">
        <v>6</v>
      </c>
    </row>
    <row r="6" spans="2:16" s="8" customFormat="1" ht="13.5" customHeight="1">
      <c r="B6" s="63"/>
      <c r="C6" s="91" t="s">
        <v>8</v>
      </c>
      <c r="D6" s="92"/>
      <c r="E6" s="92"/>
      <c r="F6" s="92"/>
      <c r="G6" s="60"/>
      <c r="H6" s="28">
        <v>2849</v>
      </c>
      <c r="I6" s="61">
        <f>H6/3082*100</f>
        <v>92.43997404282933</v>
      </c>
      <c r="J6" s="28">
        <v>79282</v>
      </c>
      <c r="K6" s="61">
        <f>J6/83204*100</f>
        <v>95.28628431325417</v>
      </c>
      <c r="L6" s="28">
        <v>2301258</v>
      </c>
      <c r="M6" s="61">
        <f>L6/2630077*100</f>
        <v>87.4977424615325</v>
      </c>
      <c r="N6" s="78">
        <v>111477</v>
      </c>
      <c r="O6" s="69" t="s">
        <v>69</v>
      </c>
      <c r="P6" s="70"/>
    </row>
    <row r="7" spans="2:16" ht="17.25">
      <c r="B7" s="25"/>
      <c r="C7" s="25"/>
      <c r="D7" s="25"/>
      <c r="E7" s="64"/>
      <c r="F7" s="25"/>
      <c r="G7" s="30"/>
      <c r="H7" s="27"/>
      <c r="I7" s="58"/>
      <c r="J7" s="27"/>
      <c r="K7" s="58"/>
      <c r="L7" s="27"/>
      <c r="M7" s="58"/>
      <c r="N7" s="27"/>
      <c r="O7" s="27"/>
      <c r="P7" s="31"/>
    </row>
    <row r="8" spans="2:16" ht="17.25">
      <c r="B8" s="25"/>
      <c r="C8" s="64">
        <v>4</v>
      </c>
      <c r="D8" s="65" t="s">
        <v>56</v>
      </c>
      <c r="E8" s="64">
        <v>9</v>
      </c>
      <c r="F8" s="64" t="s">
        <v>7</v>
      </c>
      <c r="G8" s="57"/>
      <c r="H8" s="27">
        <v>1437</v>
      </c>
      <c r="I8" s="58">
        <f>H8/1654*100</f>
        <v>86.88029020556228</v>
      </c>
      <c r="J8" s="27">
        <v>8436</v>
      </c>
      <c r="K8" s="58">
        <f>J8/9777*100</f>
        <v>86.28413623810985</v>
      </c>
      <c r="L8" s="27">
        <v>89813</v>
      </c>
      <c r="M8" s="58">
        <f>L8/84924*100</f>
        <v>105.75691206255004</v>
      </c>
      <c r="N8" s="55" t="s">
        <v>69</v>
      </c>
      <c r="O8" s="55" t="s">
        <v>69</v>
      </c>
      <c r="P8" s="31"/>
    </row>
    <row r="9" spans="2:16" ht="17.25">
      <c r="B9" s="25"/>
      <c r="C9" s="64">
        <v>10</v>
      </c>
      <c r="D9" s="65" t="s">
        <v>56</v>
      </c>
      <c r="E9" s="64">
        <v>19</v>
      </c>
      <c r="F9" s="64" t="s">
        <v>7</v>
      </c>
      <c r="G9" s="57"/>
      <c r="H9" s="27">
        <v>631</v>
      </c>
      <c r="I9" s="58">
        <f>H9/595*100</f>
        <v>106.05042016806723</v>
      </c>
      <c r="J9" s="27">
        <v>8425</v>
      </c>
      <c r="K9" s="58">
        <f>J9/8265*100</f>
        <v>101.93587416817907</v>
      </c>
      <c r="L9" s="27">
        <v>141395</v>
      </c>
      <c r="M9" s="58">
        <f>L9/132056*100</f>
        <v>107.07199975767855</v>
      </c>
      <c r="N9" s="55" t="s">
        <v>69</v>
      </c>
      <c r="O9" s="55" t="s">
        <v>69</v>
      </c>
      <c r="P9" s="31"/>
    </row>
    <row r="10" spans="2:16" ht="17.25">
      <c r="B10" s="25"/>
      <c r="C10" s="64">
        <v>20</v>
      </c>
      <c r="D10" s="65" t="s">
        <v>56</v>
      </c>
      <c r="E10" s="64">
        <v>29</v>
      </c>
      <c r="F10" s="64" t="s">
        <v>7</v>
      </c>
      <c r="G10" s="57"/>
      <c r="H10" s="27">
        <v>326</v>
      </c>
      <c r="I10" s="58">
        <f>H10/345*100</f>
        <v>94.4927536231884</v>
      </c>
      <c r="J10" s="27">
        <v>8037</v>
      </c>
      <c r="K10" s="58">
        <f>J10/8517*100</f>
        <v>94.36421275096865</v>
      </c>
      <c r="L10" s="27">
        <v>153976</v>
      </c>
      <c r="M10" s="58">
        <f>L10/161013*100</f>
        <v>95.62954544043028</v>
      </c>
      <c r="N10" s="55" t="s">
        <v>69</v>
      </c>
      <c r="O10" s="55" t="s">
        <v>69</v>
      </c>
      <c r="P10" s="31"/>
    </row>
    <row r="11" spans="2:16" ht="17.25">
      <c r="B11" s="25"/>
      <c r="C11" s="64">
        <v>30</v>
      </c>
      <c r="D11" s="65" t="s">
        <v>56</v>
      </c>
      <c r="E11" s="64">
        <v>49</v>
      </c>
      <c r="F11" s="64" t="s">
        <v>7</v>
      </c>
      <c r="G11" s="57"/>
      <c r="H11" s="27">
        <v>163</v>
      </c>
      <c r="I11" s="58">
        <f>H11/171*100</f>
        <v>95.32163742690058</v>
      </c>
      <c r="J11" s="27">
        <v>6344</v>
      </c>
      <c r="K11" s="58">
        <f>J11/6658*100</f>
        <v>95.28386902973865</v>
      </c>
      <c r="L11" s="27">
        <v>127507</v>
      </c>
      <c r="M11" s="58">
        <f>L11/131525*100</f>
        <v>96.94506747766584</v>
      </c>
      <c r="N11" s="55">
        <v>5216</v>
      </c>
      <c r="O11" s="58">
        <f>N11/3157*100</f>
        <v>165.2201457079506</v>
      </c>
      <c r="P11" s="31"/>
    </row>
    <row r="12" spans="2:16" ht="17.25">
      <c r="B12" s="25"/>
      <c r="C12" s="64">
        <v>50</v>
      </c>
      <c r="D12" s="65" t="s">
        <v>56</v>
      </c>
      <c r="E12" s="64">
        <v>99</v>
      </c>
      <c r="F12" s="64" t="s">
        <v>7</v>
      </c>
      <c r="G12" s="57"/>
      <c r="H12" s="27">
        <v>163</v>
      </c>
      <c r="I12" s="58">
        <f>H12/181*100</f>
        <v>90.05524861878453</v>
      </c>
      <c r="J12" s="27">
        <v>11137</v>
      </c>
      <c r="K12" s="58">
        <f>J12/12374*100</f>
        <v>90.00323258445127</v>
      </c>
      <c r="L12" s="27">
        <v>301403</v>
      </c>
      <c r="M12" s="58">
        <f>L12/337343*100</f>
        <v>89.3461551002985</v>
      </c>
      <c r="N12" s="55">
        <v>16223</v>
      </c>
      <c r="O12" s="58">
        <f>N12/15492*100</f>
        <v>104.718564420346</v>
      </c>
      <c r="P12" s="31"/>
    </row>
    <row r="13" spans="2:16" ht="17.25">
      <c r="B13" s="25"/>
      <c r="C13" s="64">
        <v>100</v>
      </c>
      <c r="D13" s="65" t="s">
        <v>56</v>
      </c>
      <c r="E13" s="64">
        <v>199</v>
      </c>
      <c r="F13" s="64" t="s">
        <v>7</v>
      </c>
      <c r="G13" s="57"/>
      <c r="H13" s="27">
        <v>77</v>
      </c>
      <c r="I13" s="58">
        <f>H13/82*100</f>
        <v>93.90243902439023</v>
      </c>
      <c r="J13" s="27">
        <v>10711</v>
      </c>
      <c r="K13" s="58">
        <f>J13/11452*100</f>
        <v>93.52951449528467</v>
      </c>
      <c r="L13" s="27">
        <v>282331</v>
      </c>
      <c r="M13" s="58">
        <f>L13/314765*100</f>
        <v>89.6958048067606</v>
      </c>
      <c r="N13" s="55">
        <v>8423</v>
      </c>
      <c r="O13" s="58">
        <f>N13/11162*100</f>
        <v>75.46138684823508</v>
      </c>
      <c r="P13" s="31"/>
    </row>
    <row r="14" spans="2:16" ht="17.25">
      <c r="B14" s="25"/>
      <c r="C14" s="64">
        <v>200</v>
      </c>
      <c r="D14" s="65" t="s">
        <v>56</v>
      </c>
      <c r="E14" s="64">
        <v>299</v>
      </c>
      <c r="F14" s="64" t="s">
        <v>7</v>
      </c>
      <c r="G14" s="57"/>
      <c r="H14" s="27">
        <v>19</v>
      </c>
      <c r="I14" s="58">
        <f>H14/25*100</f>
        <v>76</v>
      </c>
      <c r="J14" s="27">
        <v>4598</v>
      </c>
      <c r="K14" s="58">
        <f>J14/6054*100</f>
        <v>75.94978526593988</v>
      </c>
      <c r="L14" s="27">
        <v>133633</v>
      </c>
      <c r="M14" s="58">
        <f>L14/209396*100</f>
        <v>63.81831553611339</v>
      </c>
      <c r="N14" s="55">
        <v>11213</v>
      </c>
      <c r="O14" s="58">
        <f>N14/12316*100</f>
        <v>91.04417018512504</v>
      </c>
      <c r="P14" s="31"/>
    </row>
    <row r="15" spans="2:16" ht="13.5" customHeight="1">
      <c r="B15" s="25"/>
      <c r="C15" s="93" t="s">
        <v>57</v>
      </c>
      <c r="D15" s="92"/>
      <c r="E15" s="92"/>
      <c r="F15" s="92"/>
      <c r="G15" s="57"/>
      <c r="H15" s="27">
        <v>33</v>
      </c>
      <c r="I15" s="58">
        <f>H15/29*100</f>
        <v>113.79310344827587</v>
      </c>
      <c r="J15" s="27">
        <v>21594</v>
      </c>
      <c r="K15" s="58">
        <f>J15/20107*100</f>
        <v>107.39543442582185</v>
      </c>
      <c r="L15" s="27">
        <v>1071199</v>
      </c>
      <c r="M15" s="58">
        <f>L15/1236256*100</f>
        <v>86.64863911681722</v>
      </c>
      <c r="N15" s="55">
        <v>70403</v>
      </c>
      <c r="O15" s="58">
        <f>N15/66596*100</f>
        <v>105.71655955312632</v>
      </c>
      <c r="P15" s="31"/>
    </row>
    <row r="16" spans="2:16" ht="17.25">
      <c r="B16" s="25"/>
      <c r="C16" s="25"/>
      <c r="D16" s="25"/>
      <c r="E16" s="64"/>
      <c r="F16" s="25"/>
      <c r="G16" s="30"/>
      <c r="H16" s="27"/>
      <c r="I16" s="58"/>
      <c r="J16" s="27"/>
      <c r="K16" s="58"/>
      <c r="L16" s="27"/>
      <c r="M16" s="58"/>
      <c r="N16" s="55"/>
      <c r="O16" s="66"/>
      <c r="P16" s="31"/>
    </row>
    <row r="17" spans="2:16" ht="17.25">
      <c r="B17" s="25"/>
      <c r="C17" s="25" t="s">
        <v>31</v>
      </c>
      <c r="D17" s="25"/>
      <c r="E17" s="64"/>
      <c r="F17" s="25"/>
      <c r="G17" s="30"/>
      <c r="H17" s="27"/>
      <c r="I17" s="58"/>
      <c r="J17" s="27"/>
      <c r="K17" s="58"/>
      <c r="L17" s="27"/>
      <c r="M17" s="58"/>
      <c r="N17" s="55"/>
      <c r="O17" s="66"/>
      <c r="P17" s="31"/>
    </row>
    <row r="18" spans="2:16" ht="17.25">
      <c r="B18" s="25"/>
      <c r="C18" s="65">
        <v>4</v>
      </c>
      <c r="D18" s="65" t="s">
        <v>56</v>
      </c>
      <c r="E18" s="64">
        <v>29</v>
      </c>
      <c r="F18" s="64" t="s">
        <v>7</v>
      </c>
      <c r="G18" s="57"/>
      <c r="H18" s="27">
        <v>2394</v>
      </c>
      <c r="I18" s="58">
        <f>H18/2594*100</f>
        <v>92.289899768697</v>
      </c>
      <c r="J18" s="27">
        <v>24898</v>
      </c>
      <c r="K18" s="58">
        <f>J18/26559*100</f>
        <v>93.74599947287172</v>
      </c>
      <c r="L18" s="27">
        <v>385184</v>
      </c>
      <c r="M18" s="58">
        <f>L18/400792*100</f>
        <v>96.10571069282821</v>
      </c>
      <c r="N18" s="55" t="s">
        <v>70</v>
      </c>
      <c r="O18" s="55" t="s">
        <v>70</v>
      </c>
      <c r="P18" s="31"/>
    </row>
    <row r="19" spans="2:16" ht="13.5" customHeight="1">
      <c r="B19" s="25"/>
      <c r="C19" s="93" t="s">
        <v>58</v>
      </c>
      <c r="D19" s="92"/>
      <c r="E19" s="92"/>
      <c r="F19" s="92"/>
      <c r="G19" s="57"/>
      <c r="H19" s="27">
        <v>455</v>
      </c>
      <c r="I19" s="58">
        <f>H19/488*100</f>
        <v>93.23770491803278</v>
      </c>
      <c r="J19" s="27">
        <v>54384</v>
      </c>
      <c r="K19" s="58">
        <f>J19/56645*100</f>
        <v>96.00847382822843</v>
      </c>
      <c r="L19" s="27">
        <v>1916073</v>
      </c>
      <c r="M19" s="58">
        <f>L19/2229286*100</f>
        <v>85.95007549502397</v>
      </c>
      <c r="N19" s="27">
        <v>111477</v>
      </c>
      <c r="O19" s="58">
        <f>N19/108724*100</f>
        <v>102.53209962841692</v>
      </c>
      <c r="P19" s="31"/>
    </row>
    <row r="20" spans="2:15" ht="17.25">
      <c r="B20" s="38"/>
      <c r="C20" s="38"/>
      <c r="D20" s="38"/>
      <c r="E20" s="67"/>
      <c r="F20" s="38"/>
      <c r="G20" s="39"/>
      <c r="H20" s="40"/>
      <c r="I20" s="38"/>
      <c r="J20" s="40"/>
      <c r="K20" s="38"/>
      <c r="L20" s="40"/>
      <c r="M20" s="38"/>
      <c r="N20" s="40"/>
      <c r="O20" s="38"/>
    </row>
    <row r="21" spans="11:12" ht="13.5">
      <c r="K21" s="3" t="s">
        <v>49</v>
      </c>
      <c r="L21" s="3"/>
    </row>
  </sheetData>
  <mergeCells count="4">
    <mergeCell ref="B4:G4"/>
    <mergeCell ref="C6:F6"/>
    <mergeCell ref="C15:F15"/>
    <mergeCell ref="C19:F19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2000-03-08T00:44:34Z</cp:lastPrinted>
  <dcterms:created xsi:type="dcterms:W3CDTF">2000-03-08T00:34:20Z</dcterms:created>
  <dcterms:modified xsi:type="dcterms:W3CDTF">2009-02-05T00:04:01Z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