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drawings/drawing12.xml" ContentType="application/vnd.openxmlformats-officedocument.drawing+xml"/>
  <Override PartName="/xl/worksheets/sheet4.xml" ContentType="application/vnd.openxmlformats-officedocument.spreadsheetml.worksheet+xml"/>
  <Override PartName="/xl/drawings/drawing18.xml" ContentType="application/vnd.openxmlformats-officedocument.drawing+xml"/>
  <Override PartName="/xl/worksheets/sheet5.xml" ContentType="application/vnd.openxmlformats-officedocument.spreadsheetml.worksheet+xml"/>
  <Override PartName="/xl/drawings/drawing27.xml" ContentType="application/vnd.openxmlformats-officedocument.drawing+xml"/>
  <Override PartName="/xl/worksheets/sheet6.xml" ContentType="application/vnd.openxmlformats-officedocument.spreadsheetml.worksheet+xml"/>
  <Override PartName="/xl/drawings/drawing34.xml" ContentType="application/vnd.openxmlformats-officedocument.drawing+xml"/>
  <Override PartName="/xl/worksheets/sheet7.xml" ContentType="application/vnd.openxmlformats-officedocument.spreadsheetml.worksheet+xml"/>
  <Override PartName="/xl/drawings/drawing36.xml" ContentType="application/vnd.openxmlformats-officedocument.drawing+xml"/>
  <Override PartName="/xl/worksheets/sheet8.xml" ContentType="application/vnd.openxmlformats-officedocument.spreadsheetml.worksheet+xml"/>
  <Override PartName="/xl/drawings/drawing37.xml" ContentType="application/vnd.openxmlformats-officedocument.drawing+xml"/>
  <Override PartName="/xl/worksheets/sheet9.xml" ContentType="application/vnd.openxmlformats-officedocument.spreadsheetml.worksheet+xml"/>
  <Override PartName="/xl/drawings/drawing38.xml" ContentType="application/vnd.openxmlformats-officedocument.drawing+xml"/>
  <Override PartName="/xl/worksheets/sheet10.xml" ContentType="application/vnd.openxmlformats-officedocument.spreadsheetml.worksheet+xml"/>
  <Override PartName="/xl/drawings/drawing3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41.xml" ContentType="application/vnd.openxmlformats-officedocument.drawing+xml"/>
  <Override PartName="/xl/worksheets/sheet12.xml" ContentType="application/vnd.openxmlformats-officedocument.spreadsheetml.worksheet+xml"/>
  <Override PartName="/xl/drawings/drawing42.xml" ContentType="application/vnd.openxmlformats-officedocument.drawing+xml"/>
  <Override PartName="/xl/worksheets/sheet13.xml" ContentType="application/vnd.openxmlformats-officedocument.spreadsheetml.worksheet+xml"/>
  <Override PartName="/xl/drawings/drawing45.xml" ContentType="application/vnd.openxmlformats-officedocument.drawing+xml"/>
  <Override PartName="/xl/worksheets/sheet14.xml" ContentType="application/vnd.openxmlformats-officedocument.spreadsheetml.worksheet+xml"/>
  <Override PartName="/xl/drawings/drawing49.xml" ContentType="application/vnd.openxmlformats-officedocument.drawing+xml"/>
  <Override PartName="/xl/worksheets/sheet15.xml" ContentType="application/vnd.openxmlformats-officedocument.spreadsheetml.worksheet+xml"/>
  <Override PartName="/xl/drawings/drawing50.xml" ContentType="application/vnd.openxmlformats-officedocument.drawing+xml"/>
  <Override PartName="/xl/worksheets/sheet16.xml" ContentType="application/vnd.openxmlformats-officedocument.spreadsheetml.worksheet+xml"/>
  <Override PartName="/xl/drawings/drawing52.xml" ContentType="application/vnd.openxmlformats-officedocument.drawing+xml"/>
  <Override PartName="/xl/worksheets/sheet17.xml" ContentType="application/vnd.openxmlformats-officedocument.spreadsheetml.worksheet+xml"/>
  <Override PartName="/xl/drawings/drawing54.xml" ContentType="application/vnd.openxmlformats-officedocument.drawing+xml"/>
  <Override PartName="/xl/worksheets/sheet18.xml" ContentType="application/vnd.openxmlformats-officedocument.spreadsheetml.worksheet+xml"/>
  <Override PartName="/xl/drawings/drawing57.xml" ContentType="application/vnd.openxmlformats-officedocument.drawing+xml"/>
  <Override PartName="/xl/worksheets/sheet19.xml" ContentType="application/vnd.openxmlformats-officedocument.spreadsheetml.worksheet+xml"/>
  <Override PartName="/xl/drawings/drawing59.xml" ContentType="application/vnd.openxmlformats-officedocument.drawing+xml"/>
  <Override PartName="/xl/worksheets/sheet20.xml" ContentType="application/vnd.openxmlformats-officedocument.spreadsheetml.worksheet+xml"/>
  <Override PartName="/xl/drawings/drawing60.xml" ContentType="application/vnd.openxmlformats-officedocument.drawing+xml"/>
  <Override PartName="/xl/worksheets/sheet21.xml" ContentType="application/vnd.openxmlformats-officedocument.spreadsheetml.worksheet+xml"/>
  <Override PartName="/xl/drawings/drawing6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40.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1.xml" ContentType="application/vnd.openxmlformats-officedocument.drawingml.chartshapes+xml"/>
  <Override PartName="/xl/drawings/drawing53.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31" windowWidth="7080" windowHeight="8055" tabRatio="845" activeTab="0"/>
  </bookViews>
  <sheets>
    <sheet name="自然・気象" sheetId="1" r:id="rId1"/>
    <sheet name="人口" sheetId="2" r:id="rId2"/>
    <sheet name="経済" sheetId="3" r:id="rId3"/>
    <sheet name="事業所" sheetId="4" r:id="rId4"/>
    <sheet name="工業" sheetId="5" r:id="rId5"/>
    <sheet name="商業" sheetId="6" r:id="rId6"/>
    <sheet name="農業" sheetId="7" r:id="rId7"/>
    <sheet name="労働" sheetId="8" r:id="rId8"/>
    <sheet name="物価" sheetId="9" r:id="rId9"/>
    <sheet name="家計" sheetId="10" r:id="rId10"/>
    <sheet name="福祉" sheetId="11" r:id="rId11"/>
    <sheet name="医療" sheetId="12" r:id="rId12"/>
    <sheet name="社会生活" sheetId="13" r:id="rId13"/>
    <sheet name="教育" sheetId="14" r:id="rId14"/>
    <sheet name="交通・通信" sheetId="15" r:id="rId15"/>
    <sheet name="エネルギー" sheetId="16" r:id="rId16"/>
    <sheet name="国際交流" sheetId="17" r:id="rId17"/>
    <sheet name="観光" sheetId="18" r:id="rId18"/>
    <sheet name="居住環境" sheetId="19" r:id="rId19"/>
    <sheet name="災害" sheetId="20" r:id="rId20"/>
    <sheet name="事故" sheetId="21" r:id="rId21"/>
  </sheets>
  <definedNames>
    <definedName name="_xlnm.Print_Area" localSheetId="15">'エネルギー'!$A$2:$I$74</definedName>
    <definedName name="_xlnm.Print_Area" localSheetId="11">'医療'!$A$2:$I$73</definedName>
    <definedName name="_xlnm.Print_Area" localSheetId="9">'家計'!$A$2:$I$73</definedName>
    <definedName name="_xlnm.Print_Area" localSheetId="17">'観光'!$A$2:$I$73</definedName>
    <definedName name="_xlnm.Print_Area" localSheetId="18">'居住環境'!$A$3:$I$145</definedName>
    <definedName name="_xlnm.Print_Area" localSheetId="13">'教育'!$A$2:$I$74</definedName>
    <definedName name="_xlnm.Print_Area" localSheetId="2">'経済'!$A$2:$I$73</definedName>
    <definedName name="_xlnm.Print_Area" localSheetId="14">'交通・通信'!$A$2:$I$73</definedName>
    <definedName name="_xlnm.Print_Area" localSheetId="4">'工業'!$A$2:$I$146</definedName>
    <definedName name="_xlnm.Print_Area" localSheetId="16">'国際交流'!$A$2:$I$75</definedName>
    <definedName name="_xlnm.Print_Area" localSheetId="19">'災害'!$A$2:$I$73</definedName>
    <definedName name="_xlnm.Print_Area" localSheetId="3">'事業所'!$A$2:$I$72</definedName>
    <definedName name="_xlnm.Print_Area" localSheetId="20">'事故'!$A$2:$I$74</definedName>
    <definedName name="_xlnm.Print_Area" localSheetId="0">'自然・気象'!$A$2:$I$73</definedName>
    <definedName name="_xlnm.Print_Area" localSheetId="12">'社会生活'!$A$2:$I$74</definedName>
    <definedName name="_xlnm.Print_Area" localSheetId="5">'商業'!$A$2:$I$70</definedName>
    <definedName name="_xlnm.Print_Area" localSheetId="1">'人口'!$A$2:$I$148</definedName>
    <definedName name="_xlnm.Print_Area" localSheetId="6">'農業'!$A$2:$I$73</definedName>
    <definedName name="_xlnm.Print_Area" localSheetId="10">'福祉'!$A$2:$I$73</definedName>
    <definedName name="_xlnm.Print_Area" localSheetId="8">'物価'!$A$2:$I$74</definedName>
    <definedName name="_xlnm.Print_Area" localSheetId="7">'労働'!$A$2:$I$74</definedName>
    <definedName name="_xlnm.Print_Titles" localSheetId="18">'居住環境'!$2:$2</definedName>
    <definedName name="_xlnm.Print_Titles" localSheetId="4">'工業'!$2:$2</definedName>
  </definedNames>
  <calcPr fullCalcOnLoad="1"/>
</workbook>
</file>

<file path=xl/comments11.xml><?xml version="1.0" encoding="utf-8"?>
<comments xmlns="http://schemas.openxmlformats.org/spreadsheetml/2006/main">
  <authors>
    <author>山梨県</author>
  </authors>
  <commentList>
    <comment ref="N11" authorId="0">
      <text>
        <r>
          <rPr>
            <b/>
            <sz val="9"/>
            <rFont val="ＭＳ Ｐゴシック"/>
            <family val="3"/>
          </rPr>
          <t>B列－C列
＝未達成企業数。
棒グラフ凡例の関係上、”法定雇用すべき企業数”と表記。</t>
        </r>
      </text>
    </comment>
  </commentList>
</comments>
</file>

<file path=xl/sharedStrings.xml><?xml version="1.0" encoding="utf-8"?>
<sst xmlns="http://schemas.openxmlformats.org/spreadsheetml/2006/main" count="1066" uniqueCount="752">
  <si>
    <t>都道府県別</t>
  </si>
  <si>
    <t>近畿以西</t>
  </si>
  <si>
    <t>新潟・北陸</t>
  </si>
  <si>
    <t>東北以北</t>
  </si>
  <si>
    <t>外国</t>
  </si>
  <si>
    <t>東京</t>
  </si>
  <si>
    <t>神奈川</t>
  </si>
  <si>
    <t>埼玉</t>
  </si>
  <si>
    <t>千葉</t>
  </si>
  <si>
    <t>北関東</t>
  </si>
  <si>
    <t>長野</t>
  </si>
  <si>
    <t>静岡</t>
  </si>
  <si>
    <t>愛知・岐阜・三重</t>
  </si>
  <si>
    <t>大気汚染</t>
  </si>
  <si>
    <t>水質汚濁</t>
  </si>
  <si>
    <t>土壌汚染</t>
  </si>
  <si>
    <t>騒音</t>
  </si>
  <si>
    <t>単位：件</t>
  </si>
  <si>
    <t>飲食店等</t>
  </si>
  <si>
    <t>サービス業等</t>
  </si>
  <si>
    <t>家庭生活</t>
  </si>
  <si>
    <t>その他の事業所</t>
  </si>
  <si>
    <t>不明</t>
  </si>
  <si>
    <t>件数</t>
  </si>
  <si>
    <t>発生源</t>
  </si>
  <si>
    <t>着用</t>
  </si>
  <si>
    <t>非着用</t>
  </si>
  <si>
    <t>交通事故発生件数の推移</t>
  </si>
  <si>
    <t>火災発生状況の推移</t>
  </si>
  <si>
    <t>工場苦情件数の推移</t>
  </si>
  <si>
    <r>
      <t>公害苦情発生源別割合</t>
    </r>
    <r>
      <rPr>
        <sz val="10"/>
        <rFont val="ＭＳ ゴシック"/>
        <family val="3"/>
      </rPr>
      <t>（平成１４年度）</t>
    </r>
  </si>
  <si>
    <r>
      <t>出火原因別・出火件数上位１０位</t>
    </r>
    <r>
      <rPr>
        <sz val="10"/>
        <rFont val="ＭＳ ゴシック"/>
        <family val="3"/>
      </rPr>
      <t>（平成１４年）</t>
    </r>
  </si>
  <si>
    <r>
      <t>月別火災発生状況</t>
    </r>
    <r>
      <rPr>
        <sz val="10"/>
        <rFont val="ＭＳ ゴシック"/>
        <family val="3"/>
      </rPr>
      <t>（平成１４年）</t>
    </r>
  </si>
  <si>
    <r>
      <t>年齢別状態別死者数</t>
    </r>
    <r>
      <rPr>
        <sz val="9"/>
        <rFont val="ＭＳ ゴシック"/>
        <family val="3"/>
      </rPr>
      <t>（平成１５年）</t>
    </r>
  </si>
  <si>
    <t>１人１日当たりごみ排出量と年間排出量の推移</t>
  </si>
  <si>
    <t>居住等住宅・空き家住宅・総世帯数の推移</t>
  </si>
  <si>
    <r>
      <t>高齢者同居の割合</t>
    </r>
    <r>
      <rPr>
        <sz val="10"/>
        <rFont val="ＭＳ ゴシック"/>
        <family val="3"/>
      </rPr>
      <t>（平成１０年）</t>
    </r>
  </si>
  <si>
    <r>
      <t>１住宅当たり延べ面積比較（専用住宅）</t>
    </r>
    <r>
      <rPr>
        <sz val="10"/>
        <rFont val="ＭＳ ゴシック"/>
        <family val="3"/>
      </rPr>
      <t>（平成１０年）</t>
    </r>
  </si>
  <si>
    <t>たばこ</t>
  </si>
  <si>
    <t>こんろ</t>
  </si>
  <si>
    <t>一人一日当たり（ｇ）</t>
  </si>
  <si>
    <r>
      <t>山梨県土地利用状況</t>
    </r>
    <r>
      <rPr>
        <sz val="10"/>
        <rFont val="ＭＳ ゴシック"/>
        <family val="3"/>
      </rPr>
      <t>（平成１４年１０月１日）</t>
    </r>
  </si>
  <si>
    <r>
      <t>月別平均気温と降水量</t>
    </r>
    <r>
      <rPr>
        <sz val="10"/>
        <rFont val="ＭＳ ゴシック"/>
        <family val="3"/>
      </rPr>
      <t>（平成１５年）</t>
    </r>
  </si>
  <si>
    <t>－</t>
  </si>
  <si>
    <t>　</t>
  </si>
  <si>
    <r>
      <t>本県人口及び人口増加率の推移</t>
    </r>
    <r>
      <rPr>
        <sz val="10"/>
        <rFont val="ＭＳ ゴシック"/>
        <family val="3"/>
      </rPr>
      <t>（大正９年～平成１５年）</t>
    </r>
  </si>
  <si>
    <r>
      <t>年齢別人口の推移</t>
    </r>
    <r>
      <rPr>
        <sz val="10"/>
        <rFont val="ＭＳ ゴシック"/>
        <family val="3"/>
      </rPr>
      <t>（大正９年～平成１４年）</t>
    </r>
  </si>
  <si>
    <r>
      <t>本県と全国の老年人口割合の推移</t>
    </r>
    <r>
      <rPr>
        <sz val="10"/>
        <rFont val="ＭＳ ゴシック"/>
        <family val="3"/>
      </rPr>
      <t>（昭和３０年～平成１４年）</t>
    </r>
  </si>
  <si>
    <r>
      <t>人口動態の推移</t>
    </r>
    <r>
      <rPr>
        <sz val="10"/>
        <rFont val="ＭＳ ゴシック"/>
        <family val="3"/>
      </rPr>
      <t>（平成１４年１０月１日～１５年９月末）</t>
    </r>
  </si>
  <si>
    <r>
      <t>人口動態</t>
    </r>
    <r>
      <rPr>
        <sz val="10"/>
        <rFont val="ＭＳ ゴシック"/>
        <family val="3"/>
      </rPr>
      <t>（平成１４年１０月１日～１５年９月末）</t>
    </r>
  </si>
  <si>
    <t>％</t>
  </si>
  <si>
    <t>　</t>
  </si>
  <si>
    <t>１人当たりの県（国）民所得と国との格差の推移</t>
  </si>
  <si>
    <t>県内総生産の推移及び経済成長率の推移（名目）</t>
  </si>
  <si>
    <t>民営事業所数及び従業者数の推移</t>
  </si>
  <si>
    <t>産業別（３部門）就業者数（構成比）の推移</t>
  </si>
  <si>
    <r>
      <t>産業別従業者数構成比</t>
    </r>
    <r>
      <rPr>
        <sz val="10"/>
        <rFont val="ＭＳ ゴシック"/>
        <family val="3"/>
      </rPr>
      <t>（平成１３年）</t>
    </r>
  </si>
  <si>
    <t>-</t>
  </si>
  <si>
    <t>製造業における事業所数・従業者数・製造品出荷額等の推移</t>
  </si>
  <si>
    <t>産業別製造品出荷額等の構成の変化（従業者４人以上の事業所）</t>
  </si>
  <si>
    <r>
      <t>製造品出荷額全国１位の品目と推移（従業者４人以上の事業所）</t>
    </r>
    <r>
      <rPr>
        <sz val="10"/>
        <rFont val="ＭＳ ゴシック"/>
        <family val="3"/>
      </rPr>
      <t>（平成１３年）</t>
    </r>
  </si>
  <si>
    <t>鉱工業指数の推移（平成１２年＝１００，季節調整済み）</t>
  </si>
  <si>
    <t>電機</t>
  </si>
  <si>
    <t>機械</t>
  </si>
  <si>
    <t>機械</t>
  </si>
  <si>
    <t>精機</t>
  </si>
  <si>
    <t>電機</t>
  </si>
  <si>
    <t>商業における事業所数・従業者数・年間商品販売額の推移</t>
  </si>
  <si>
    <r>
      <t>業種別年間商品販売額比</t>
    </r>
    <r>
      <rPr>
        <sz val="10"/>
        <rFont val="ＭＳ ゴシック"/>
        <family val="3"/>
      </rPr>
      <t>（平成１４年）</t>
    </r>
  </si>
  <si>
    <r>
      <t>市郡別年間商品販売額比</t>
    </r>
    <r>
      <rPr>
        <sz val="10"/>
        <rFont val="ＭＳ ゴシック"/>
        <family val="3"/>
      </rPr>
      <t>（平成１４年）</t>
    </r>
  </si>
  <si>
    <t>○卸売業</t>
  </si>
  <si>
    <t>卸売業(%)</t>
  </si>
  <si>
    <t>小売業(%)</t>
  </si>
  <si>
    <t>データ</t>
  </si>
  <si>
    <t>家具・じゅう器・機械器具</t>
  </si>
  <si>
    <t>農家数及び経営耕地面積の推移</t>
  </si>
  <si>
    <t>農具王産出額の推移</t>
  </si>
  <si>
    <r>
      <t>ぶどう・もも・すももの収穫量</t>
    </r>
    <r>
      <rPr>
        <sz val="10"/>
        <rFont val="ＭＳ ゴシック"/>
        <family val="3"/>
      </rPr>
      <t>（平成１４年）</t>
    </r>
  </si>
  <si>
    <t>平成７年</t>
  </si>
  <si>
    <t>○ぶどう</t>
  </si>
  <si>
    <t>○もも</t>
  </si>
  <si>
    <t>○すもも</t>
  </si>
  <si>
    <t>山梨</t>
  </si>
  <si>
    <t>有効求人倍率・求職者数・求人数の推移</t>
  </si>
  <si>
    <t>労働者１人当たり平均月間労働時間と現金給与総額の推移（３０人以上の事業所）</t>
  </si>
  <si>
    <t>平成5</t>
  </si>
  <si>
    <t>年間排出量（千t）</t>
  </si>
  <si>
    <t>昭和33</t>
  </si>
  <si>
    <t>山梨県</t>
  </si>
  <si>
    <t>高齢者のいる世帯</t>
  </si>
  <si>
    <t>高齢者のいない世帯</t>
  </si>
  <si>
    <t>単位：㎡</t>
  </si>
  <si>
    <t>富山県</t>
  </si>
  <si>
    <t>福井県</t>
  </si>
  <si>
    <t>秋田県</t>
  </si>
  <si>
    <t>山形県</t>
  </si>
  <si>
    <t>新潟県</t>
  </si>
  <si>
    <t>沖縄県</t>
  </si>
  <si>
    <t>神奈川県</t>
  </si>
  <si>
    <t>大阪府</t>
  </si>
  <si>
    <t>東京都</t>
  </si>
  <si>
    <t>全国平均</t>
  </si>
  <si>
    <t>出火件数</t>
  </si>
  <si>
    <t>損害額（億円）</t>
  </si>
  <si>
    <t>出火原因</t>
  </si>
  <si>
    <t>順位</t>
  </si>
  <si>
    <t>1月</t>
  </si>
  <si>
    <t>2月</t>
  </si>
  <si>
    <t>3月</t>
  </si>
  <si>
    <t>4月</t>
  </si>
  <si>
    <t>5月</t>
  </si>
  <si>
    <t>6月</t>
  </si>
  <si>
    <t>7月</t>
  </si>
  <si>
    <t>8月</t>
  </si>
  <si>
    <t>9月</t>
  </si>
  <si>
    <t>10月</t>
  </si>
  <si>
    <t>11月</t>
  </si>
  <si>
    <t>12月</t>
  </si>
  <si>
    <t>月</t>
  </si>
  <si>
    <t>発生件数</t>
  </si>
  <si>
    <t>死者数(人)</t>
  </si>
  <si>
    <t>傷者数(人)</t>
  </si>
  <si>
    <t>シートベルト着用状況</t>
  </si>
  <si>
    <t>死者数</t>
  </si>
  <si>
    <t>歩行中</t>
  </si>
  <si>
    <t>自転車乗車</t>
  </si>
  <si>
    <t>二輪運転中</t>
  </si>
  <si>
    <t>原付運転中</t>
  </si>
  <si>
    <t>四輪運転中</t>
  </si>
  <si>
    <t>四輪同乗中</t>
  </si>
  <si>
    <t>15歳以下</t>
  </si>
  <si>
    <t>16～24歳</t>
  </si>
  <si>
    <t>25～29歳</t>
  </si>
  <si>
    <t>30～39歳</t>
  </si>
  <si>
    <t>40～49歳</t>
  </si>
  <si>
    <t>50～59歳</t>
  </si>
  <si>
    <t>60～64歳</t>
  </si>
  <si>
    <t>65歳以上</t>
  </si>
  <si>
    <t>八ヶ岳高原周辺</t>
  </si>
  <si>
    <t>※並べ替え－降順</t>
  </si>
  <si>
    <t>※並べ替え－昇順</t>
  </si>
  <si>
    <t>※並べ替え－降順－"外国"を一番下に</t>
  </si>
  <si>
    <t>※"地域"を複数行に</t>
  </si>
  <si>
    <t>観　光</t>
  </si>
  <si>
    <t>道路・空き地等</t>
  </si>
  <si>
    <t>エネルギー</t>
  </si>
  <si>
    <t>関東地方</t>
  </si>
  <si>
    <t>中部地方</t>
  </si>
  <si>
    <t>都道府県</t>
  </si>
  <si>
    <t>転入者１</t>
  </si>
  <si>
    <t>地方</t>
  </si>
  <si>
    <t>転入者２</t>
  </si>
  <si>
    <t>経済</t>
  </si>
  <si>
    <t>事業所</t>
  </si>
  <si>
    <t>山形</t>
  </si>
  <si>
    <t>岡山</t>
  </si>
  <si>
    <t>福岡</t>
  </si>
  <si>
    <t>福島</t>
  </si>
  <si>
    <t>和歌山</t>
  </si>
  <si>
    <t>林業・漁業</t>
  </si>
  <si>
    <t>項目</t>
  </si>
  <si>
    <t>平成１３年</t>
  </si>
  <si>
    <t>人</t>
  </si>
  <si>
    <t>放火・放火の疑い</t>
  </si>
  <si>
    <t>火あそび</t>
  </si>
  <si>
    <t>火入れ</t>
  </si>
  <si>
    <t>排気管</t>
  </si>
  <si>
    <t>ストーブ</t>
  </si>
  <si>
    <t>マッチ・ライター</t>
  </si>
  <si>
    <t>電灯電話等の配線</t>
  </si>
  <si>
    <t>昭和26</t>
  </si>
  <si>
    <t>電気・ガス等</t>
  </si>
  <si>
    <t>工業</t>
  </si>
  <si>
    <t>総　　　　数</t>
  </si>
  <si>
    <t>製造品出荷額等(億円)</t>
  </si>
  <si>
    <t>　本県の障害者雇用率は平成１５年６月１日現在１．４５％であり、法定雇用率の１．８％を０．３５ポイント下回っています。また、法定雇用を達成している企業は１５２社で、達成率は４７．４％となっています。
　平成１５年８月１日現在の老人関係施設の入所者数は６，２８０人で、毎年増加しており、平成８年と比べると２，０１９人（４７．４％）増加しています。また、施設数は９５施設で、平成８年と比べると２９施設（４４．０％）増加しています。</t>
  </si>
  <si>
    <t>　県内に住む１０歳以上の男女の生活行動時間をみると、男性は仕事に費やす時間が、女性は家事に費やす時間が多くなっていますが、前回調査時（平成８年）と比べると男性の仕事に費やす時間は１２分、女性の家事に費やす時間は１６分短くなっています。
　県内に住む１０歳以上のボランティア行動をした行動者率は３９．６％と全国２位となっており、特に自然や環境を守るための活動は全国トップとなっています。</t>
  </si>
  <si>
    <t>百人単位で四捨五入すると左記の数字
（グラフデータNo52参照）</t>
  </si>
  <si>
    <t>　平成１０年の居住等住宅数は２９万７千戸で、平成５年に比べると３万１千戸の増、空き住宅数をみると５万６千戸で、平成５年に比べると９千戸の増となっています。
  平成１０年の本県の高齢者同居の割合をみると３８．１％で全国に比べて6.6ポイント高くなっています。
　平成１０年の本県の１住宅当たり延べ面積は104.57㎡で、全国平均（89.59㎡）より14.98㎡多くなっており、全国順位第１９位となっています。</t>
  </si>
  <si>
    <t>　平成１４年に発生した火災は、６１２件で前年と比べると５件減少しています。損害額は、１２．３５億万円で前年より２．８７億円減少しています。
　また、平成１４年中の月別・出火原因別火災発生件数では、３月が最も多く、出火原因別件数では、たばこ、放火・放火の疑い、こんろの順になっています。</t>
  </si>
  <si>
    <t>Ⅲ</t>
  </si>
  <si>
    <t>Ⅳ</t>
  </si>
  <si>
    <t>Ⅰ</t>
  </si>
  <si>
    <t>Ⅱ</t>
  </si>
  <si>
    <t>生産</t>
  </si>
  <si>
    <t>出荷</t>
  </si>
  <si>
    <t>在庫</t>
  </si>
  <si>
    <t>期</t>
  </si>
  <si>
    <t>全国値</t>
  </si>
  <si>
    <t>神奈川県</t>
  </si>
  <si>
    <t>山梨県</t>
  </si>
  <si>
    <t>大阪府</t>
  </si>
  <si>
    <t>北海道</t>
  </si>
  <si>
    <t>東京都</t>
  </si>
  <si>
    <t>富山県</t>
  </si>
  <si>
    <t>埼玉県</t>
  </si>
  <si>
    <t>兵庫県</t>
  </si>
  <si>
    <t>愛知県</t>
  </si>
  <si>
    <t>長野県</t>
  </si>
  <si>
    <t>貴金属製品(山梨)</t>
  </si>
  <si>
    <t>貴金属製品(全国)</t>
  </si>
  <si>
    <t>果実酒(山梨)</t>
  </si>
  <si>
    <t>果実酒(全国)</t>
  </si>
  <si>
    <t>数値制御ロボット(山梨)</t>
  </si>
  <si>
    <t>数値制御ロボット(全国)</t>
  </si>
  <si>
    <t>商業</t>
  </si>
  <si>
    <t>農業</t>
  </si>
  <si>
    <t>労働</t>
  </si>
  <si>
    <t>現金給与総額(全国)</t>
  </si>
  <si>
    <t>現金給与総額(山梨)</t>
  </si>
  <si>
    <t>単位：時間,円</t>
  </si>
  <si>
    <t>　平成１４年度の有効求職者数は、約１７５．７百人で、前年に比べて約７．４百人（４．３％）増、有効求人数は、約１５４，８百人で、前年に比べて約１４．９百人（６．３％）増、有効求人倍率は、０．８８倍で前年に比べて０．０１ポイント増となりました。
　平成１４年の労働時間をみると、労働者一人当たりの平均月間総労働時間は１５５．５時間で、全国平均の１５３．１時間を上回っています。一方、月間現金給与総額は、３６２，１６７円と全国平均の３８７，６３８円を２５，４７１円下回っています。</t>
  </si>
  <si>
    <t>物価</t>
  </si>
  <si>
    <t>米(ブレンド米)(10kg)</t>
  </si>
  <si>
    <t>新聞(地方紙,朝刊)(1ヶ月)</t>
  </si>
  <si>
    <t>タクシー(初乗,中型)</t>
  </si>
  <si>
    <t>化粧石鹸(90～100g3個入り)</t>
  </si>
  <si>
    <t>（再掲）</t>
  </si>
  <si>
    <t>化粧石鹸（90～100g3個入り）</t>
  </si>
  <si>
    <t>理髪料（大人1回）</t>
  </si>
  <si>
    <t>タクシー（初乗,中型）</t>
  </si>
  <si>
    <t>新聞（地方紙,朝刊,1ヶ月）</t>
  </si>
  <si>
    <t>米（ブレンド米,10kg）</t>
  </si>
  <si>
    <t>その他の消費支出</t>
  </si>
  <si>
    <t>家計</t>
  </si>
  <si>
    <t>交通・通信</t>
  </si>
  <si>
    <t>単位：千加入</t>
  </si>
  <si>
    <t>県名</t>
  </si>
  <si>
    <t>宮崎県</t>
  </si>
  <si>
    <t>鹿児島県</t>
  </si>
  <si>
    <t>外国人登録者数</t>
  </si>
  <si>
    <t>　平成１５年３月３１日現在の本県の自動車保有台数は、７０８，１１１台で、前年に比べて７，２４４台増加しています。自動車新規登録台数は、２９，７１５台で前年に比べて４５台減少しています。
  平成１５年１２月末の携帯・自動車電話加入台数は、５０万４千件となっています。これは、平成８年３月末の１０万６千件に対し約４．８倍増加しました。</t>
  </si>
  <si>
    <t>単位：人/人口千人</t>
  </si>
  <si>
    <t>振動</t>
  </si>
  <si>
    <t>地盤沈下</t>
  </si>
  <si>
    <t>悪臭</t>
  </si>
  <si>
    <t>合計</t>
  </si>
  <si>
    <t>総世帯数（万世帯）</t>
  </si>
  <si>
    <t>居住等住宅（万戸）</t>
  </si>
  <si>
    <t>空き家住宅（万戸）</t>
  </si>
  <si>
    <t>災害</t>
  </si>
  <si>
    <t>事故</t>
  </si>
  <si>
    <t>単位：千円</t>
  </si>
  <si>
    <t>行動者率(山梨)</t>
  </si>
  <si>
    <t>行動者率(全国)</t>
  </si>
  <si>
    <t>　本県は、富士山をはじめ南アルプス・八ヶ岳・奥秩父などを擁する日本でも有数の山岳県ですが、これらの山々の中からハイキングの楽しめる身近な山から本格的な登山向きの山まで多種多様な山を選び「山梨百名山」として紹介しています。
　また、８月８日をやまなし「山の日」と定め、ふるさとの山や森を見つめ直し、その恩恵に感謝する日としています。</t>
  </si>
  <si>
    <t>　平成１４年の従業者４人以上の製造業の事業所数は、２，６４２事業所で前年に比べて２０７事業所の減、従業者数は、７６，５３４人で
２，７４８人の減となっています。製造品出荷額等は２兆１，１５５億円で、前年に比べて１，８５８億円の減となっています。
　産業分類別の製造品出荷額をみると、昭和４０年は繊維・衣服が４分の１弱を占めていました。昭和６０年には電機が出荷額の３分の１強を占め、平成１４年は、電機・電子・情報通信機械器具が３分の１を占めています。</t>
  </si>
  <si>
    <t>静岡県</t>
  </si>
  <si>
    <t>千葉県</t>
  </si>
  <si>
    <t>割合</t>
  </si>
  <si>
    <t>男</t>
  </si>
  <si>
    <t>女</t>
  </si>
  <si>
    <t>対前回調査増減時間（分）</t>
  </si>
  <si>
    <t>　平成１４年の卸・小売業数は１３，１４１事業所、従業者数は７５，４２０人、年間商品販売額は１兆９，２８２億円となっています。
　業種別年間商品販売額をみると、卸売業では食料・飲料、建築材料、農畜産物・水産物の順に、また、小売業では飲食料品、自動車・自転車の順となっています。
　市郡別の年間商品販売額をみると甲府市（４２．８％）、中巨摩郡（２３．７％）、富士吉田市（５．９％）の順になっています。</t>
  </si>
  <si>
    <t>10～14歳</t>
  </si>
  <si>
    <t>15～24歳</t>
  </si>
  <si>
    <t>25～34歳</t>
  </si>
  <si>
    <t>35～44歳</t>
  </si>
  <si>
    <t>45～54歳</t>
  </si>
  <si>
    <t>55～64歳</t>
  </si>
  <si>
    <t>65歳以上</t>
  </si>
  <si>
    <t>情報交換</t>
  </si>
  <si>
    <t>情報収集</t>
  </si>
  <si>
    <t>情報発信</t>
  </si>
  <si>
    <t>　平成１３年度の県内総生産は、名目で３兆５４７億円で、前年度に比べて６．４％（２，０８６億円）の減少となりました。
　１人当たりの県民所得は２６３．５万円で、前年度に比べ２２万７千円減少しました。また、１人当たり国民所得２９１万円を１００とした格差は９０．６となり、前年度に比べて４．９ポイント広がりました。</t>
  </si>
  <si>
    <t>平成9</t>
  </si>
  <si>
    <t>繊維・衣服</t>
  </si>
  <si>
    <t>食料・飲料</t>
  </si>
  <si>
    <t>　　　　</t>
  </si>
  <si>
    <t>商品・サービスの購入</t>
  </si>
  <si>
    <t>利用者総数</t>
  </si>
  <si>
    <t>事業所数</t>
  </si>
  <si>
    <t>製造品出荷額等</t>
  </si>
  <si>
    <t>機械</t>
  </si>
  <si>
    <t>精機</t>
  </si>
  <si>
    <t>繊維・衣服</t>
  </si>
  <si>
    <t>　平成１４年に本県を訪れた観光客数は、５，６０７万４千人で本県の自然をもとめて訪れる人が全体の約３割を占めています。
　本県で最も多く観光客が訪れるのは、季節では夏に、観光地では、富士山や富士五湖を中心とする富士北麓・東部圏域となっています。</t>
  </si>
  <si>
    <t>たき火</t>
  </si>
  <si>
    <t>○小売業</t>
  </si>
  <si>
    <t>京都府</t>
  </si>
  <si>
    <t>事業所数</t>
  </si>
  <si>
    <t>従業者数</t>
  </si>
  <si>
    <t>　平成１３年の品目別製造品出荷額をみると、本県は貴金属製品、果実酒、数値制御ロボット等の品目で日本一となっています。また、貴金属製品は全国の出荷額の約３割を、果実酒と数値制御ロボットは、全国の出荷額のそれぞれ４分の１を占めています。
　鉱工業指数から本県の景気動向を推測すると、平成１４年Ⅰ期頃から少しずつですが、回復の兆しが見うけられます。　</t>
  </si>
  <si>
    <t>　平成１５年１０月１日現在の推計人口は、８８７，５９５人となっています。
　平成１４年１０月１日現在の人口を推計人口調査結果で年齢別にみると、年少人口１３万４千人（１５．０％）、生産年齢人口５７万３千人（６４．５％）、老年人口１８万２千人（２０．５％）となっていて、平成７年以降老年人口が年少人口を上回り平成１４年では２割を越えています。</t>
  </si>
  <si>
    <t>単位：千kWh</t>
  </si>
  <si>
    <t>中国</t>
  </si>
  <si>
    <t>韓国・朝鮮</t>
  </si>
  <si>
    <t>愛知県</t>
  </si>
  <si>
    <t>全国平均</t>
  </si>
  <si>
    <t>昭和31</t>
  </si>
  <si>
    <t>平成1４年</t>
  </si>
  <si>
    <t>平成10</t>
  </si>
  <si>
    <t>静岡県</t>
  </si>
  <si>
    <t>昭和61</t>
  </si>
  <si>
    <t>単位：億kWh</t>
  </si>
  <si>
    <t>単位：万人</t>
  </si>
  <si>
    <t>昭和60</t>
  </si>
  <si>
    <t>老人保健施設数</t>
  </si>
  <si>
    <t>入所者数</t>
  </si>
  <si>
    <t>老人保健施設入所者数</t>
  </si>
  <si>
    <t>　平成１４年１２月末現在の県内の外国人登録者数は、１５，７２８人で、国別に見ると、ブラジルが最も多く３０．７％で、中国１９．５％、韓国・朝鮮１５．５％の順となっています。
  人口千人あたりの外国人登録者は１７．６９人と全国平均１４．５３人を上回り、全国第１２位となっています。
　平成１４年における旅券発行(者)数は２５,７４９人で，前年に比べ４,４６６人（１４.８％）減少しており，これはテロへの不安や新型肺炎（ＳＡＲＳ）が大きく影響したものと考えられます。</t>
  </si>
  <si>
    <t>年間商品販売額(千億円)</t>
  </si>
  <si>
    <t>農畜産物・水産物</t>
  </si>
  <si>
    <t>衣服・身の回り品</t>
  </si>
  <si>
    <t>織物・衣服・身の回り品</t>
  </si>
  <si>
    <t>※実際のグラフは、No16,No17は上下逆になります。</t>
  </si>
  <si>
    <t>他産業合計</t>
  </si>
  <si>
    <t>他産業合計</t>
  </si>
  <si>
    <t>昭和40年</t>
  </si>
  <si>
    <t>昭和60年</t>
  </si>
  <si>
    <t>電機・電子・情通</t>
  </si>
  <si>
    <t>　平成１３年の事業所数は、５０，６６２事業所で、昭和６１年までは増加してきましたが、その後減少しています。また、従業者構成をみると、卸売・小売業、飲食店が３０．４％、製造業２５．５％、サービス業２４．８％の順となっています。
  本県の産業別就業者数をみると、昭和２５年には、第１次産業が全体の５９．２％を占めていましたが、平成１２年には、第１次産業は８．８％にまで減少し、この間に第３次産業が２３．６％から５７．０％へと増加しています。</t>
  </si>
  <si>
    <t>従業者数</t>
  </si>
  <si>
    <t>販売農家</t>
  </si>
  <si>
    <t>対前年比（甲府市）</t>
  </si>
  <si>
    <t>対前年比（全国）</t>
  </si>
  <si>
    <t>京都市</t>
  </si>
  <si>
    <t>鳥取市</t>
  </si>
  <si>
    <t>　平成１４年の甲府市の物価全体の変動を示す総合指数は、耐久消費財や生鮮果物などの値下がりにより、９８．１（平成１２年＝１００）となりました。物価水準の地域間の格差を示す地域差指数は１０１．９（全国平均＝１００）となり、物価水準の最も高い東京都区部に比べ７．８ポイント低くなっています。
　平成１4年の小売価格を昭和４５年と比較すると、理髪料は７．３６倍、ラーメンは５．２８倍、タクシーは５．０８倍などとなっています。</t>
  </si>
  <si>
    <t>　平成１５年５月１日現在の児童・生徒数は、小学生５５，０３１人、中学生２７，８６４人、高校生３０，００２人となっており、児童・生徒数は年々減少しています。また、教員一人当たりの児童・生徒数は、小学校で１５．９人、中学校で１３．７人となっています。</t>
  </si>
  <si>
    <t>　平成１４年の甲府市における勤労者世帯１世帯当たり１カ月平均の実支出は４４９，７７２円で、所得税、住民税、年金掛金、健康保険料などの非消費支出が２１．９％（９８，５１６円）、消費支出は全体の７８．１％（３５１，２５６円）となっています。
　平成１１年における勤労者世帯１世帯当たりの貯蓄現在額は１，０７２万５千円、負債現在額は５１０万２千円となっています。</t>
  </si>
  <si>
    <t>　本県の死亡者を主要死因別にみると、悪性新生物、心疾患、脳血管疾患の順となっています。
　本県の人口１０万人あたりの医療従事者数は、看護師、保健師を除いていずれも全国平均を下回っていますが、年々着実に増加しています。特に、平成１４年における看護師数については昭和５９年と比べると３２９．５人（１３４．０％）増加しています。</t>
  </si>
  <si>
    <t>　平成１４年度の県内使用電力量は、６１億２，８百万ｋWｈで、前年に比べ、１億１，７百万ｋWｈ増加しています。このうち、３割が一般家庭用などの電灯に使用され、残りの７割が工場などの業務用の電力に使用されています。また、県内発電量は、２６億４，０９５万ｋWｈで、前年度に比べ４億１，９６０万ｋWｈ減少しています。</t>
  </si>
  <si>
    <t>　平成１４年度の公害苦情件数は、８８５件で、前年度に比べ１９５件減少しています。公害苦情件数を公害の種類別に見ると、主な７つの公害に関する苦情が全体の６９．５％を占めており、その中では、大気汚染、悪臭、水質汚濁の順になっています。</t>
  </si>
  <si>
    <t xml:space="preserve">　平成１４年１０月１日から平成１５年９月３０日までの人口の動きを見ると、出生７，８９６人、死亡７，８７３人で、自然増は、２３人となっています。また、転入者４２，４０３人、転出者４３，６６９人で、１，２６６人の社会減となっています。このうち、他都道府県及び国外からの転入転出者数をみると、転入者１９，９８０人、転出者２１，６４６人となっており、東京都、神奈川県との転入、転出が多くなっています。
</t>
  </si>
  <si>
    <t>※調査時点での市町村名で標記</t>
  </si>
  <si>
    <t>年度</t>
  </si>
  <si>
    <t>　平成１２年の本県の農家数・経営耕地面積は、それぞれ４２，７４１戸、２１，３２８万ｈａで、平成７年と比べ農家数で４，５１４戸、経営耕地面積で２，４９５万ｈａ減少しています。
　平成１４年の農業産出額の割合は、果実が全体の６０．０％を占め、次いで野菜の１３．２％、畜産１０．３％、米８．４％、花き３．７％の順となっています。また、果実のうち「ぶどう」「もも」「すもも」の生産量は、日本一となっています。</t>
  </si>
  <si>
    <t>二輪同乗中</t>
  </si>
  <si>
    <t>　平成１５年の交通事故発生件数は７，６９６件で、前年と比べると１６２件増、死者数は９０人で、前年と比べると１９人増加しました。死者数を年齢別に見ると６５歳以上の高齢者が犠牲となった事故が最も多く３３人で、次いで１６歳～２４歳までの若者で１４人となっています。
　発生状況別に見ると、最も多いのが四輪運転中で３０人、次いで歩行中の２８人の順となっています。</t>
  </si>
  <si>
    <t>法定雇用すべき企業数　</t>
  </si>
  <si>
    <t>食料・飲料</t>
  </si>
  <si>
    <t>健康・医療サービス関係</t>
  </si>
  <si>
    <t>高齢者</t>
  </si>
  <si>
    <t>障害者</t>
  </si>
  <si>
    <t>子供</t>
  </si>
  <si>
    <t>スポーツ・文化・芸術</t>
  </si>
  <si>
    <t>安全な生活</t>
  </si>
  <si>
    <t>自然・環境</t>
  </si>
  <si>
    <t>国際交流</t>
  </si>
  <si>
    <t>居住環境</t>
  </si>
  <si>
    <t>教育</t>
  </si>
  <si>
    <t>教員１人あたり児童数</t>
  </si>
  <si>
    <t>福祉</t>
  </si>
  <si>
    <t>養護老人ホーム入所者数</t>
  </si>
  <si>
    <t>特別養護老人ホーム入所者数</t>
  </si>
  <si>
    <t>軽費老人ホーム入所者数</t>
  </si>
  <si>
    <t>医療</t>
  </si>
  <si>
    <t>医師(全国)</t>
  </si>
  <si>
    <t>医師(山梨)</t>
  </si>
  <si>
    <t>歯科医師(全国)</t>
  </si>
  <si>
    <t>薬剤師(全国)</t>
  </si>
  <si>
    <t>看護師(全国)</t>
  </si>
  <si>
    <t>看護師(山梨)</t>
  </si>
  <si>
    <t>准看護師(全国)</t>
  </si>
  <si>
    <t>保健師(全国)</t>
  </si>
  <si>
    <t>単位：人／人口１０万人</t>
  </si>
  <si>
    <t>歯科医師(山梨)</t>
  </si>
  <si>
    <t>薬剤師(山梨)</t>
  </si>
  <si>
    <t>保健師(山梨)</t>
  </si>
  <si>
    <t>准看護師(山梨)</t>
  </si>
  <si>
    <t>社会生活</t>
  </si>
  <si>
    <t>卸売業</t>
  </si>
  <si>
    <t>小売業</t>
  </si>
  <si>
    <t>人口</t>
  </si>
  <si>
    <t>大正9</t>
  </si>
  <si>
    <t>昭和5</t>
  </si>
  <si>
    <t>←当該年度計</t>
  </si>
  <si>
    <t>←人</t>
  </si>
  <si>
    <t>自然・気象</t>
  </si>
  <si>
    <t>出典等</t>
  </si>
  <si>
    <t>調査周期</t>
  </si>
  <si>
    <t>地目等</t>
  </si>
  <si>
    <t>面積(K㎡）：少数点２桁</t>
  </si>
  <si>
    <t>森林原野</t>
  </si>
  <si>
    <t>農地</t>
  </si>
  <si>
    <t>宅地</t>
  </si>
  <si>
    <t>道路</t>
  </si>
  <si>
    <t>水面河川水路</t>
  </si>
  <si>
    <t>採草放牧地</t>
  </si>
  <si>
    <t>総面積</t>
  </si>
  <si>
    <t>山梨県土地利用状況</t>
  </si>
  <si>
    <t>公園名</t>
  </si>
  <si>
    <t>調査時点</t>
  </si>
  <si>
    <t>４月</t>
  </si>
  <si>
    <t>５月</t>
  </si>
  <si>
    <t>６月</t>
  </si>
  <si>
    <t>７月</t>
  </si>
  <si>
    <t>８月</t>
  </si>
  <si>
    <t>９月</t>
  </si>
  <si>
    <t>１０月</t>
  </si>
  <si>
    <t>１１月</t>
  </si>
  <si>
    <t>出典等</t>
  </si>
  <si>
    <t>調査周期</t>
  </si>
  <si>
    <t>調査時点</t>
  </si>
  <si>
    <t>観光課「山梨百名山」</t>
  </si>
  <si>
    <t>山系</t>
  </si>
  <si>
    <t>山の名前</t>
  </si>
  <si>
    <t>大菩薩・道志山系</t>
  </si>
  <si>
    <t>南アルプス山系</t>
  </si>
  <si>
    <t>冨士・御坂山系</t>
  </si>
  <si>
    <t>八ヶ岳・秩父山系</t>
  </si>
  <si>
    <t>大菩薩嶺</t>
  </si>
  <si>
    <t>小金沢山</t>
  </si>
  <si>
    <t>雁ガ腹摺山</t>
  </si>
  <si>
    <t>大蔵高丸</t>
  </si>
  <si>
    <t>御正体山</t>
  </si>
  <si>
    <t>北岳</t>
  </si>
  <si>
    <t>間ノ岳</t>
  </si>
  <si>
    <t>農鳥岳</t>
  </si>
  <si>
    <t>仙丈ヶ岳</t>
  </si>
  <si>
    <t>甲斐駒ヶ岳</t>
  </si>
  <si>
    <t>富士山</t>
  </si>
  <si>
    <t>毛無山</t>
  </si>
  <si>
    <t>三ツ峠山</t>
  </si>
  <si>
    <t>節刀ヶ岳</t>
  </si>
  <si>
    <t>赤岳</t>
  </si>
  <si>
    <t>権現岳</t>
  </si>
  <si>
    <t>金峰山</t>
  </si>
  <si>
    <t>国師ヶ岳</t>
  </si>
  <si>
    <t>編笠山</t>
  </si>
  <si>
    <t>標高(m)</t>
  </si>
  <si>
    <t>黒岳（御坂黒岳）</t>
  </si>
  <si>
    <t>自然公園面積割合</t>
  </si>
  <si>
    <t>富士箱根伊豆国立公園</t>
  </si>
  <si>
    <t>秩父多摩甲斐国立公園</t>
  </si>
  <si>
    <t>南アルプス国立公園</t>
  </si>
  <si>
    <t>八ヶ岳中信高原国定公園</t>
  </si>
  <si>
    <t>県立四尾連湖自然公園</t>
  </si>
  <si>
    <t>県立南アルプス巨摩自然公園</t>
  </si>
  <si>
    <t>　</t>
  </si>
  <si>
    <t>甲　府</t>
  </si>
  <si>
    <t>月別</t>
  </si>
  <si>
    <t>降水量（㎜）</t>
  </si>
  <si>
    <t>平均気温（℃）</t>
  </si>
  <si>
    <t>平年</t>
  </si>
  <si>
    <t>１月</t>
  </si>
  <si>
    <t>２月</t>
  </si>
  <si>
    <t>３月</t>
  </si>
  <si>
    <t>１２月</t>
  </si>
  <si>
    <t>河口湖</t>
  </si>
  <si>
    <t>人口増加率(%)</t>
  </si>
  <si>
    <t>人口（万人）</t>
  </si>
  <si>
    <t>年</t>
  </si>
  <si>
    <t>年少人口(0～14歳)</t>
  </si>
  <si>
    <t>生産年齢人口(15～64歳)</t>
  </si>
  <si>
    <t>老年人口(65歳以上)</t>
  </si>
  <si>
    <t>全国</t>
  </si>
  <si>
    <t>山梨県</t>
  </si>
  <si>
    <t>単位：万人</t>
  </si>
  <si>
    <t>単位：％</t>
  </si>
  <si>
    <t>昭和30</t>
  </si>
  <si>
    <t>平成2</t>
  </si>
  <si>
    <t>平成7</t>
  </si>
  <si>
    <t>担当課</t>
  </si>
  <si>
    <t>転入</t>
  </si>
  <si>
    <t>転出</t>
  </si>
  <si>
    <t>出生</t>
  </si>
  <si>
    <t>死亡</t>
  </si>
  <si>
    <t>単位：人</t>
  </si>
  <si>
    <t>その他</t>
  </si>
  <si>
    <t>都道府県名</t>
  </si>
  <si>
    <t>年度</t>
  </si>
  <si>
    <t>全国</t>
  </si>
  <si>
    <t>第三次産業</t>
  </si>
  <si>
    <t>第二次産業</t>
  </si>
  <si>
    <t>第一次産業</t>
  </si>
  <si>
    <t>帰属利子等</t>
  </si>
  <si>
    <t>単位：万円</t>
  </si>
  <si>
    <t>国内総生産経済成長率(%)</t>
  </si>
  <si>
    <t>県内総生産経済成長率(%)</t>
  </si>
  <si>
    <t>単位：億円</t>
  </si>
  <si>
    <t>第１次産業</t>
  </si>
  <si>
    <t>第２次産業</t>
  </si>
  <si>
    <t>第３次産業</t>
  </si>
  <si>
    <t>全国平成12</t>
  </si>
  <si>
    <t>従業者数</t>
  </si>
  <si>
    <t>卸売・小売業、飲食店</t>
  </si>
  <si>
    <t>製造業</t>
  </si>
  <si>
    <t>サービス業</t>
  </si>
  <si>
    <t>建設業</t>
  </si>
  <si>
    <t>運輸・通信業</t>
  </si>
  <si>
    <t>金融・保険業</t>
  </si>
  <si>
    <t>不動産業</t>
  </si>
  <si>
    <t>農業</t>
  </si>
  <si>
    <t>鉱業</t>
  </si>
  <si>
    <t>平成1</t>
  </si>
  <si>
    <t>区分</t>
  </si>
  <si>
    <t>山梨</t>
  </si>
  <si>
    <t>その他</t>
  </si>
  <si>
    <t>計</t>
  </si>
  <si>
    <t>平成5</t>
  </si>
  <si>
    <t>製造品出荷額</t>
  </si>
  <si>
    <t>○貴金属製品</t>
  </si>
  <si>
    <t>～製造品出荷額の推移（全国・山梨）</t>
  </si>
  <si>
    <t>○果実酒</t>
  </si>
  <si>
    <t>○数値制御ロボット</t>
  </si>
  <si>
    <t>従業者数</t>
  </si>
  <si>
    <t>昭和63</t>
  </si>
  <si>
    <t>平成3</t>
  </si>
  <si>
    <t>従業者数(人)</t>
  </si>
  <si>
    <t>販売額</t>
  </si>
  <si>
    <t>食料・飲料</t>
  </si>
  <si>
    <t>建築材料</t>
  </si>
  <si>
    <t>電気機械器具</t>
  </si>
  <si>
    <t>鉱物・金属材料</t>
  </si>
  <si>
    <t>医薬品・化粧品等</t>
  </si>
  <si>
    <t>一般機械器具</t>
  </si>
  <si>
    <t>自動車</t>
  </si>
  <si>
    <t>家具・建具・じゅう器等</t>
  </si>
  <si>
    <t>化学製品</t>
  </si>
  <si>
    <t>繊維品</t>
  </si>
  <si>
    <t>その他の機械器具</t>
  </si>
  <si>
    <t>再生資源</t>
  </si>
  <si>
    <t>各種商品</t>
  </si>
  <si>
    <t>他に分類されないもの</t>
  </si>
  <si>
    <t>飲食料品</t>
  </si>
  <si>
    <t>自動車・自転車</t>
  </si>
  <si>
    <t>販売額割合</t>
  </si>
  <si>
    <t>甲府市</t>
  </si>
  <si>
    <t>富士吉田市</t>
  </si>
  <si>
    <t>塩山市</t>
  </si>
  <si>
    <t>都留市</t>
  </si>
  <si>
    <t>山梨市</t>
  </si>
  <si>
    <t>大月市</t>
  </si>
  <si>
    <t>韮崎市</t>
  </si>
  <si>
    <t>東山梨郡</t>
  </si>
  <si>
    <t>東八代郡</t>
  </si>
  <si>
    <t>西八代郡</t>
  </si>
  <si>
    <t>南巨摩郡</t>
  </si>
  <si>
    <t>中巨摩郡</t>
  </si>
  <si>
    <t>北巨摩郡</t>
  </si>
  <si>
    <t>南都留郡</t>
  </si>
  <si>
    <t>北都留郡</t>
  </si>
  <si>
    <t>地域</t>
  </si>
  <si>
    <t>自給的農家</t>
  </si>
  <si>
    <t>平成12年</t>
  </si>
  <si>
    <t>平成７年</t>
  </si>
  <si>
    <t>平成２年</t>
  </si>
  <si>
    <t>計</t>
  </si>
  <si>
    <t>単位：万戸</t>
  </si>
  <si>
    <t>田</t>
  </si>
  <si>
    <t>畑</t>
  </si>
  <si>
    <t>樹園地</t>
  </si>
  <si>
    <t>単位：万ha</t>
  </si>
  <si>
    <t>○農家数</t>
  </si>
  <si>
    <t>○経営耕地面積</t>
  </si>
  <si>
    <t>米</t>
  </si>
  <si>
    <t>野菜</t>
  </si>
  <si>
    <t>果実</t>
  </si>
  <si>
    <t>畜産</t>
  </si>
  <si>
    <t>花き</t>
  </si>
  <si>
    <t>昭和55</t>
  </si>
  <si>
    <t>（割合）</t>
  </si>
  <si>
    <t>単位：ｔ</t>
  </si>
  <si>
    <t>生産量</t>
  </si>
  <si>
    <t>（上位５）</t>
  </si>
  <si>
    <t>有効求職者数</t>
  </si>
  <si>
    <t>有効求人数</t>
  </si>
  <si>
    <t>有効求人倍率（県）</t>
  </si>
  <si>
    <t>有効求人倍率（全国）</t>
  </si>
  <si>
    <t>単位：千人</t>
  </si>
  <si>
    <t>総労働時間(全国)</t>
  </si>
  <si>
    <t>総労働時間(山梨)</t>
  </si>
  <si>
    <t>増減率</t>
  </si>
  <si>
    <t>昭和44</t>
  </si>
  <si>
    <t>指数</t>
  </si>
  <si>
    <t>全国順位</t>
  </si>
  <si>
    <t>東京都区部</t>
  </si>
  <si>
    <t>大阪市</t>
  </si>
  <si>
    <t>横浜市</t>
  </si>
  <si>
    <t>名古屋市</t>
  </si>
  <si>
    <t>徳島市</t>
  </si>
  <si>
    <t>松山市</t>
  </si>
  <si>
    <t>宮崎市</t>
  </si>
  <si>
    <t>那覇市</t>
  </si>
  <si>
    <t>市名</t>
  </si>
  <si>
    <t>ラーメン</t>
  </si>
  <si>
    <t>物価上昇率</t>
  </si>
  <si>
    <t>理髪料(大人1回)</t>
  </si>
  <si>
    <t>食料</t>
  </si>
  <si>
    <t>保健医療</t>
  </si>
  <si>
    <t>住居</t>
  </si>
  <si>
    <t>光熱水道</t>
  </si>
  <si>
    <t>家具・家事</t>
  </si>
  <si>
    <t>交通通信</t>
  </si>
  <si>
    <t>教育</t>
  </si>
  <si>
    <t>教養娯楽</t>
  </si>
  <si>
    <t>非消費支出</t>
  </si>
  <si>
    <t>支出計</t>
  </si>
  <si>
    <t>貯蓄高</t>
  </si>
  <si>
    <t>負債高</t>
  </si>
  <si>
    <t>年間収入</t>
  </si>
  <si>
    <t>昭和59</t>
  </si>
  <si>
    <t>○山梨県</t>
  </si>
  <si>
    <t>○全国</t>
  </si>
  <si>
    <t>法定雇用達成企業割合</t>
  </si>
  <si>
    <t>法定雇用率</t>
  </si>
  <si>
    <t>雇用率</t>
  </si>
  <si>
    <t>悪性新生物</t>
  </si>
  <si>
    <t>心疾患</t>
  </si>
  <si>
    <t>脳血管疾患</t>
  </si>
  <si>
    <t>肺炎及び気管支炎</t>
  </si>
  <si>
    <t>老衰</t>
  </si>
  <si>
    <t>自殺</t>
  </si>
  <si>
    <t>単位：時：分</t>
  </si>
  <si>
    <t>ボランティア行動率</t>
  </si>
  <si>
    <t>特記：鹿児島に次いで全国２位.自然や環境を守るための活動は全国トップ.</t>
  </si>
  <si>
    <t>高等学校</t>
  </si>
  <si>
    <t>中学校</t>
  </si>
  <si>
    <t>小学校</t>
  </si>
  <si>
    <t>男性教員</t>
  </si>
  <si>
    <t>女性教員</t>
  </si>
  <si>
    <t>生徒数</t>
  </si>
  <si>
    <t>教員１人あたり生徒数</t>
  </si>
  <si>
    <t>○小学校</t>
  </si>
  <si>
    <t>○中学校</t>
  </si>
  <si>
    <t>乗用車</t>
  </si>
  <si>
    <t>軽自動車</t>
  </si>
  <si>
    <t>貨物自動車</t>
  </si>
  <si>
    <t>単位：台</t>
  </si>
  <si>
    <t>台数</t>
  </si>
  <si>
    <t>平成8</t>
  </si>
  <si>
    <t>加入数</t>
  </si>
  <si>
    <t>電力使用量</t>
  </si>
  <si>
    <t>電灯使用量</t>
  </si>
  <si>
    <t>発生電力量</t>
  </si>
  <si>
    <t>※データは、４社合算数値となっております。</t>
  </si>
  <si>
    <t>ガソリン</t>
  </si>
  <si>
    <t>灯油</t>
  </si>
  <si>
    <t>軽油</t>
  </si>
  <si>
    <t>重油</t>
  </si>
  <si>
    <t>平成6</t>
  </si>
  <si>
    <t>単位：万kl</t>
  </si>
  <si>
    <t>東京電力</t>
  </si>
  <si>
    <t>日本軽金属</t>
  </si>
  <si>
    <t>県営</t>
  </si>
  <si>
    <t>東京発電</t>
  </si>
  <si>
    <t>発電量</t>
  </si>
  <si>
    <t>登録者数</t>
  </si>
  <si>
    <t>登録者数</t>
  </si>
  <si>
    <t>国名</t>
  </si>
  <si>
    <t>※上位８位の国と登録者数計をご記入ください。</t>
  </si>
  <si>
    <t>合計</t>
  </si>
  <si>
    <t>男性</t>
  </si>
  <si>
    <t>女性</t>
  </si>
  <si>
    <t>自然</t>
  </si>
  <si>
    <t>文化・歴史</t>
  </si>
  <si>
    <t>産業観光</t>
  </si>
  <si>
    <t>スポ・レク</t>
  </si>
  <si>
    <t>温泉</t>
  </si>
  <si>
    <t>買物</t>
  </si>
  <si>
    <t>行・祭事</t>
  </si>
  <si>
    <t>イベント</t>
  </si>
  <si>
    <t>観光客数</t>
  </si>
  <si>
    <t>調査内容</t>
  </si>
  <si>
    <t>中部地方</t>
  </si>
  <si>
    <t>関東地方</t>
  </si>
  <si>
    <t>その他の地方</t>
  </si>
  <si>
    <t>国外</t>
  </si>
  <si>
    <t>○転入</t>
  </si>
  <si>
    <t>転入者数</t>
  </si>
  <si>
    <t>○転出</t>
  </si>
  <si>
    <t>山梨県(A)</t>
  </si>
  <si>
    <t>全国(B)</t>
  </si>
  <si>
    <t>格差(A)/(B)</t>
  </si>
  <si>
    <t>養護老人ホーム施設数</t>
  </si>
  <si>
    <t>特別養護老人ホーム施設数</t>
  </si>
  <si>
    <t>軽費老人ホーム施設数</t>
  </si>
  <si>
    <t>入所者数</t>
  </si>
  <si>
    <t>入所者数計</t>
  </si>
  <si>
    <t>児童数</t>
  </si>
  <si>
    <t>観光地別</t>
  </si>
  <si>
    <t>峡中圏域</t>
  </si>
  <si>
    <t>峡東圏域</t>
  </si>
  <si>
    <t>峡南圏域</t>
  </si>
  <si>
    <t>峡北圏域</t>
  </si>
  <si>
    <t>富士北麓・東部圏域</t>
  </si>
  <si>
    <t>観光客数（人）</t>
  </si>
  <si>
    <t>季節別</t>
  </si>
  <si>
    <t>春</t>
  </si>
  <si>
    <t>夏</t>
  </si>
  <si>
    <t>秋</t>
  </si>
  <si>
    <t>冬</t>
  </si>
  <si>
    <t>消費者物価指数の推移</t>
  </si>
  <si>
    <r>
      <t>消費者物価地域差指数</t>
    </r>
    <r>
      <rPr>
        <sz val="10"/>
        <rFont val="ＭＳ ゴシック"/>
        <family val="3"/>
      </rPr>
      <t>（平成１４年平均）</t>
    </r>
  </si>
  <si>
    <t>小売物価の比較（甲府市）</t>
  </si>
  <si>
    <t>総合指数（甲府市）</t>
  </si>
  <si>
    <t>総合指数（全国）</t>
  </si>
  <si>
    <t>昭和45年</t>
  </si>
  <si>
    <t>食パン(1kg)</t>
  </si>
  <si>
    <t>灯油(18㍑)</t>
  </si>
  <si>
    <t>ガソリン(レギュラー)(1㍑)</t>
  </si>
  <si>
    <t>鶏卵(1kg)</t>
  </si>
  <si>
    <t>食パン（1kg）</t>
  </si>
  <si>
    <t>灯油（18㍑）</t>
  </si>
  <si>
    <t>ガソリン（レギュラー,1㍑）</t>
  </si>
  <si>
    <t>鶏卵（1kg）</t>
  </si>
  <si>
    <t>勤労者世帯１世帯当たり１ヶ月間の支出</t>
  </si>
  <si>
    <r>
      <t>勤労者世帯１世帯当たり年間収入・貯蓄・負債残高の推移</t>
    </r>
    <r>
      <rPr>
        <sz val="10"/>
        <rFont val="ＭＳ ゴシック"/>
        <family val="3"/>
      </rPr>
      <t>（各年１１月１日現在/勤労者世帯）</t>
    </r>
  </si>
  <si>
    <t>被服・履物</t>
  </si>
  <si>
    <r>
      <t>障害者雇用率等の推移（民間企業）</t>
    </r>
    <r>
      <rPr>
        <sz val="10"/>
        <rFont val="ＭＳ ゴシック"/>
        <family val="3"/>
      </rPr>
      <t>（各年６月１日現在）</t>
    </r>
  </si>
  <si>
    <r>
      <t>老人関係施設入所者数の推移</t>
    </r>
    <r>
      <rPr>
        <sz val="10"/>
        <rFont val="ＭＳ ゴシック"/>
        <family val="3"/>
      </rPr>
      <t>（各年８月１日現在）</t>
    </r>
  </si>
  <si>
    <t>うち法定雇用達成企業数</t>
  </si>
  <si>
    <t>主要死因別死亡者数の推移</t>
  </si>
  <si>
    <t>医療従事者数の推移</t>
  </si>
  <si>
    <r>
      <t>生活行動の種類別平均時間</t>
    </r>
    <r>
      <rPr>
        <sz val="10"/>
        <rFont val="ＭＳ ゴシック"/>
        <family val="3"/>
      </rPr>
      <t>（平成１３年）</t>
    </r>
  </si>
  <si>
    <r>
      <t>インターネットの利用</t>
    </r>
    <r>
      <rPr>
        <sz val="10"/>
        <rFont val="ＭＳ ゴシック"/>
        <family val="3"/>
      </rPr>
      <t>（平成１３年）</t>
    </r>
  </si>
  <si>
    <r>
      <t>ボランティア活動</t>
    </r>
    <r>
      <rPr>
        <sz val="10"/>
        <rFont val="ＭＳ ゴシック"/>
        <family val="3"/>
      </rPr>
      <t>（平成１３年）</t>
    </r>
  </si>
  <si>
    <t>睡眠</t>
  </si>
  <si>
    <t>身の回りの用事</t>
  </si>
  <si>
    <t>食事</t>
  </si>
  <si>
    <t>通勤・通学</t>
  </si>
  <si>
    <t>仕事</t>
  </si>
  <si>
    <t>学業</t>
  </si>
  <si>
    <t>家事</t>
  </si>
  <si>
    <t>介護・看護</t>
  </si>
  <si>
    <t>育児</t>
  </si>
  <si>
    <t>買い物</t>
  </si>
  <si>
    <t xml:space="preserve">テレビ・ラジオ・新聞・雑誌  </t>
  </si>
  <si>
    <t>休養・くつろぎ</t>
  </si>
  <si>
    <t>趣味・娯楽・スポーツ</t>
  </si>
  <si>
    <t>ボランティア活動・社会参加活動</t>
  </si>
  <si>
    <t>まちづくり</t>
  </si>
  <si>
    <r>
      <t>児童生徒数の推移</t>
    </r>
    <r>
      <rPr>
        <sz val="10"/>
        <rFont val="ＭＳ ゴシック"/>
        <family val="3"/>
      </rPr>
      <t>（各年５月１日現在）</t>
    </r>
  </si>
  <si>
    <t>教員数と教員１人当たりの児童生徒数の推移</t>
  </si>
  <si>
    <r>
      <t>自動車保有台数の推移</t>
    </r>
    <r>
      <rPr>
        <sz val="10"/>
        <rFont val="ＭＳ ゴシック"/>
        <family val="3"/>
      </rPr>
      <t>（各年３月末現在）</t>
    </r>
  </si>
  <si>
    <t>自動車新規登録台数の推移</t>
  </si>
  <si>
    <t>携帯・自動車電話加入数の推移</t>
  </si>
  <si>
    <t>電力発電量と使用量の推移</t>
  </si>
  <si>
    <t>燃料油販売量の推移</t>
  </si>
  <si>
    <r>
      <t>県内使用電力発電量の内訳</t>
    </r>
    <r>
      <rPr>
        <sz val="10"/>
        <rFont val="ＭＳ ゴシック"/>
        <family val="3"/>
      </rPr>
      <t>（平成１４年度）</t>
    </r>
  </si>
  <si>
    <t>県内外国人登録者の推移</t>
  </si>
  <si>
    <r>
      <t>全国の外国人登録者（人口千人当たり）</t>
    </r>
    <r>
      <rPr>
        <sz val="8"/>
        <rFont val="ＭＳ ゴシック"/>
        <family val="3"/>
      </rPr>
      <t>（平成１４年１２月３１日）</t>
    </r>
  </si>
  <si>
    <t>旅券発行数の推移</t>
  </si>
  <si>
    <t>の１</t>
  </si>
  <si>
    <t>の２</t>
  </si>
  <si>
    <t xml:space="preserve">ブラジル </t>
  </si>
  <si>
    <t>フィリピン</t>
  </si>
  <si>
    <t>ペルー</t>
  </si>
  <si>
    <t>タイ</t>
  </si>
  <si>
    <t>インドネシア</t>
  </si>
  <si>
    <t>アメリカ</t>
  </si>
  <si>
    <r>
      <t>観光分類観光客数の割合</t>
    </r>
    <r>
      <rPr>
        <sz val="10"/>
        <rFont val="ＭＳ ゴシック"/>
        <family val="3"/>
      </rPr>
      <t>（平成１４年）</t>
    </r>
  </si>
  <si>
    <r>
      <t>主な観光地別観光客数</t>
    </r>
    <r>
      <rPr>
        <sz val="10"/>
        <rFont val="ＭＳ ゴシック"/>
        <family val="3"/>
      </rPr>
      <t>（平成１４年）</t>
    </r>
  </si>
  <si>
    <r>
      <t>観光客数の割合（観光地別、季節別、都道府県別）</t>
    </r>
    <r>
      <rPr>
        <sz val="10"/>
        <rFont val="ＭＳ ゴシック"/>
        <family val="3"/>
      </rPr>
      <t>（平成１４年）</t>
    </r>
  </si>
  <si>
    <t>観光分類</t>
  </si>
  <si>
    <t>石和温泉
果実郷周辺</t>
  </si>
  <si>
    <t>山中湖
忍野周辺</t>
  </si>
  <si>
    <t>芸術の森
武田神社周辺</t>
  </si>
  <si>
    <t>富士吉田
河口湖
三つ峠周辺</t>
  </si>
  <si>
    <t>平成１５年度　統計からみたやまなし ページ&lt;&lt;</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</si>
</sst>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quot;H&quot;0"/>
    <numFmt numFmtId="178" formatCode="&quot;№&quot;0"/>
    <numFmt numFmtId="179" formatCode="&quot;(&quot;0&quot;)&quot;"/>
    <numFmt numFmtId="180" formatCode="#,##0.0;[Red]\-#,##0.0"/>
    <numFmt numFmtId="181" formatCode="#,##0.0000;[Red]\-#,##0.0000"/>
    <numFmt numFmtId="182" formatCode="&quot;大正&quot;0"/>
    <numFmt numFmtId="183" formatCode="&quot;昭和&quot;0"/>
    <numFmt numFmtId="184" formatCode="&quot;平成&quot;0"/>
    <numFmt numFmtId="185" formatCode="0.0%"/>
    <numFmt numFmtId="186" formatCode="0.0"/>
    <numFmt numFmtId="187" formatCode="0.0_ "/>
    <numFmt numFmtId="188" formatCode="0.0_);[Red]\(0.0\)"/>
    <numFmt numFmtId="189" formatCode="0_);[Red]\(0\)"/>
    <numFmt numFmtId="190" formatCode="&quot;グラフ№&quot;0"/>
    <numFmt numFmtId="191" formatCode="#,##0&quot;億円&quot;"/>
    <numFmt numFmtId="192" formatCode="&quot;(&quot;0.0&quot;)&quot;"/>
    <numFmt numFmtId="193" formatCode="0_ "/>
    <numFmt numFmtId="194" formatCode="0.00&quot;k㎡&quot;"/>
    <numFmt numFmtId="195" formatCode="0.0&quot;万人&quot;"/>
    <numFmt numFmtId="196" formatCode="&quot;(&quot;0.0%&quot;)&quot;"/>
    <numFmt numFmtId="197" formatCode="0.0&quot;%&quot;"/>
    <numFmt numFmtId="198" formatCode="#,##0&quot;人&quot;"/>
    <numFmt numFmtId="199" formatCode="#,##0_ "/>
    <numFmt numFmtId="200" formatCode="#,##0&quot;所&quot;"/>
    <numFmt numFmtId="201" formatCode="#,##0&quot;百万円&quot;"/>
    <numFmt numFmtId="202" formatCode="#,##0&quot;ha&quot;"/>
    <numFmt numFmtId="203" formatCode="#,##0&quot;戸&quot;"/>
    <numFmt numFmtId="204" formatCode="#,##0.0_ ;[Red]\-#,##0.0\ "/>
    <numFmt numFmtId="205" formatCode="0.0&quot;倍&quot;"/>
    <numFmt numFmtId="206" formatCode="#,##0&quot;円&quot;"/>
    <numFmt numFmtId="207" formatCode="0&quot;位&quot;"/>
    <numFmt numFmtId="208" formatCode="0&quot;社&quot;"/>
    <numFmt numFmtId="209" formatCode="0&quot;人&quot;"/>
    <numFmt numFmtId="210" formatCode="#,##0&quot;件&quot;"/>
    <numFmt numFmtId="211" formatCode="&quot;年間出火件数 &quot;0&quot;件&quot;"/>
    <numFmt numFmtId="212" formatCode="0.00&quot;兆円&quot;"/>
    <numFmt numFmtId="213" formatCode="#,##0&quot;千人&quot;"/>
    <numFmt numFmtId="214" formatCode="#&quot;兆&quot;#,##0&quot;億円&quot;"/>
    <numFmt numFmtId="215" formatCode="&quot;(&quot;0%&quot;)&quot;"/>
    <numFmt numFmtId="216" formatCode="&quot;(&quot;0.00%&quot;)&quot;"/>
    <numFmt numFmtId="217" formatCode="#,##0.000;[Red]\-#,##0.000"/>
    <numFmt numFmtId="218" formatCode="0.0000&quot;兆円&quot;"/>
    <numFmt numFmtId="219" formatCode="#,##0.00_ ;[Red]\-#,##0.00\ "/>
    <numFmt numFmtId="220" formatCode="#,##0&quot;事業所&quot;"/>
    <numFmt numFmtId="221" formatCode="0.00&quot;倍&quot;"/>
    <numFmt numFmtId="222" formatCode="#,##0.0"/>
    <numFmt numFmtId="223" formatCode="0.000"/>
    <numFmt numFmtId="224" formatCode="0.0000"/>
    <numFmt numFmtId="225" formatCode="m&quot;月&quot;d&quot;日&quot;;@"/>
  </numFmts>
  <fonts count="72">
    <font>
      <sz val="10"/>
      <name val="ＭＳ ゴシック"/>
      <family val="3"/>
    </font>
    <font>
      <sz val="6"/>
      <name val="ＭＳ ゴシック"/>
      <family val="3"/>
    </font>
    <font>
      <sz val="6"/>
      <name val="ＭＳ Ｐゴシック"/>
      <family val="3"/>
    </font>
    <font>
      <sz val="9"/>
      <name val="ＭＳ Ｐゴシック"/>
      <family val="3"/>
    </font>
    <font>
      <sz val="8"/>
      <name val="ＭＳ Ｐゴシック"/>
      <family val="3"/>
    </font>
    <font>
      <sz val="12"/>
      <name val="ＭＳ ゴシック"/>
      <family val="3"/>
    </font>
    <font>
      <sz val="10"/>
      <name val="ＭＳ Ｐゴシック"/>
      <family val="3"/>
    </font>
    <font>
      <sz val="11"/>
      <name val="ＭＳ Ｐゴシック"/>
      <family val="3"/>
    </font>
    <font>
      <sz val="6"/>
      <name val="ＭＳ Ｐ明朝"/>
      <family val="1"/>
    </font>
    <font>
      <sz val="8"/>
      <name val="ＭＳ ゴシック"/>
      <family val="3"/>
    </font>
    <font>
      <sz val="10"/>
      <color indexed="10"/>
      <name val="ＭＳ ゴシック"/>
      <family val="3"/>
    </font>
    <font>
      <sz val="16"/>
      <color indexed="9"/>
      <name val="ＭＳ ゴシック"/>
      <family val="3"/>
    </font>
    <font>
      <b/>
      <sz val="10"/>
      <name val="ＭＳ ゴシック"/>
      <family val="3"/>
    </font>
    <font>
      <sz val="9"/>
      <name val="ＭＳ ゴシック"/>
      <family val="3"/>
    </font>
    <font>
      <sz val="7"/>
      <name val="ＭＳ Ｐゴシック"/>
      <family val="3"/>
    </font>
    <font>
      <sz val="10"/>
      <color indexed="10"/>
      <name val="ＭＳ Ｐゴシック"/>
      <family val="3"/>
    </font>
    <font>
      <sz val="12"/>
      <name val="ＭＳ Ｐゴシック"/>
      <family val="3"/>
    </font>
    <font>
      <sz val="9.75"/>
      <name val="ＭＳ Ｐゴシック"/>
      <family val="3"/>
    </font>
    <font>
      <sz val="10"/>
      <color indexed="17"/>
      <name val="ＭＳ Ｐゴシック"/>
      <family val="3"/>
    </font>
    <font>
      <sz val="10"/>
      <color indexed="14"/>
      <name val="ＭＳ Ｐゴシック"/>
      <family val="3"/>
    </font>
    <font>
      <sz val="10"/>
      <color indexed="23"/>
      <name val="ＭＳ Ｐゴシック"/>
      <family val="3"/>
    </font>
    <font>
      <sz val="10"/>
      <color indexed="17"/>
      <name val="ＭＳ ゴシック"/>
      <family val="3"/>
    </font>
    <font>
      <sz val="10"/>
      <color indexed="14"/>
      <name val="ＭＳ ゴシック"/>
      <family val="3"/>
    </font>
    <font>
      <sz val="10"/>
      <color indexed="23"/>
      <name val="ＭＳ ゴシック"/>
      <family val="3"/>
    </font>
    <font>
      <sz val="14.25"/>
      <name val="ＭＳ Ｐゴシック"/>
      <family val="3"/>
    </font>
    <font>
      <sz val="8"/>
      <color indexed="9"/>
      <name val="ＭＳ ゴシック"/>
      <family val="3"/>
    </font>
    <font>
      <sz val="10"/>
      <color indexed="8"/>
      <name val="ＭＳ ゴシック"/>
      <family val="3"/>
    </font>
    <font>
      <sz val="8"/>
      <color indexed="14"/>
      <name val="ＭＳ Ｐゴシック"/>
      <family val="3"/>
    </font>
    <font>
      <sz val="1.75"/>
      <name val="ＭＳ ゴシック"/>
      <family val="3"/>
    </font>
    <font>
      <sz val="8"/>
      <color indexed="10"/>
      <name val="ＭＳ ゴシック"/>
      <family val="3"/>
    </font>
    <font>
      <sz val="8.75"/>
      <name val="ＭＳ ゴシック"/>
      <family val="3"/>
    </font>
    <font>
      <sz val="10.75"/>
      <name val="ＭＳ Ｐゴシック"/>
      <family val="3"/>
    </font>
    <font>
      <sz val="10.25"/>
      <name val="ＭＳ Ｐゴシック"/>
      <family val="3"/>
    </font>
    <font>
      <sz val="9"/>
      <color indexed="17"/>
      <name val="ＭＳ ゴシック"/>
      <family val="3"/>
    </font>
    <font>
      <sz val="9"/>
      <color indexed="12"/>
      <name val="ＭＳ ゴシック"/>
      <family val="3"/>
    </font>
    <font>
      <sz val="9"/>
      <color indexed="14"/>
      <name val="ＭＳ ゴシック"/>
      <family val="3"/>
    </font>
    <font>
      <sz val="7"/>
      <name val="ＭＳ ゴシック"/>
      <family val="3"/>
    </font>
    <font>
      <sz val="1.5"/>
      <name val="ＭＳ Ｐゴシック"/>
      <family val="3"/>
    </font>
    <font>
      <sz val="9"/>
      <color indexed="8"/>
      <name val="ＭＳ ゴシック"/>
      <family val="3"/>
    </font>
    <font>
      <sz val="9"/>
      <color indexed="58"/>
      <name val="ＭＳ ゴシック"/>
      <family val="3"/>
    </font>
    <font>
      <sz val="11"/>
      <name val="ＭＳ ゴシック"/>
      <family val="3"/>
    </font>
    <font>
      <sz val="10"/>
      <color indexed="58"/>
      <name val="ＭＳ ゴシック"/>
      <family val="3"/>
    </font>
    <font>
      <sz val="10"/>
      <color indexed="20"/>
      <name val="ＭＳ ゴシック"/>
      <family val="3"/>
    </font>
    <font>
      <sz val="10"/>
      <color indexed="60"/>
      <name val="ＭＳ ゴシック"/>
      <family val="3"/>
    </font>
    <font>
      <sz val="10"/>
      <color indexed="9"/>
      <name val="ＭＳ ゴシック"/>
      <family val="3"/>
    </font>
    <font>
      <sz val="11"/>
      <color indexed="9"/>
      <name val="ＭＳ Ｐゴシック"/>
      <family val="3"/>
    </font>
    <font>
      <sz val="8"/>
      <color indexed="18"/>
      <name val="ＭＳ Ｐゴシック"/>
      <family val="3"/>
    </font>
    <font>
      <sz val="10.5"/>
      <name val="ＭＳ ゴシック"/>
      <family val="3"/>
    </font>
    <font>
      <sz val="11.5"/>
      <name val="ＭＳ ゴシック"/>
      <family val="3"/>
    </font>
    <font>
      <sz val="10.25"/>
      <name val="ＭＳ ゴシック"/>
      <family val="3"/>
    </font>
    <font>
      <sz val="8"/>
      <color indexed="16"/>
      <name val="ＭＳ ゴシック"/>
      <family val="3"/>
    </font>
    <font>
      <sz val="9"/>
      <color indexed="10"/>
      <name val="ＭＳ ゴシック"/>
      <family val="3"/>
    </font>
    <font>
      <sz val="10"/>
      <color indexed="9"/>
      <name val="ＭＳ Ｐゴシック"/>
      <family val="3"/>
    </font>
    <font>
      <b/>
      <sz val="9"/>
      <name val="ＭＳ Ｐゴシック"/>
      <family val="3"/>
    </font>
    <font>
      <sz val="7"/>
      <color indexed="8"/>
      <name val="ＭＳ Ｐゴシック"/>
      <family val="3"/>
    </font>
    <font>
      <b/>
      <sz val="12"/>
      <color indexed="22"/>
      <name val="ＭＳ Ｐゴシック"/>
      <family val="3"/>
    </font>
    <font>
      <sz val="6"/>
      <color indexed="9"/>
      <name val="ＭＳ ゴシック"/>
      <family val="3"/>
    </font>
    <font>
      <sz val="6"/>
      <color indexed="8"/>
      <name val="ＭＳ ゴシック"/>
      <family val="3"/>
    </font>
    <font>
      <sz val="11"/>
      <color indexed="20"/>
      <name val="ＭＳ Ｐゴシック"/>
      <family val="3"/>
    </font>
    <font>
      <sz val="14"/>
      <name val="ＭＳ ゴシック"/>
      <family val="3"/>
    </font>
    <font>
      <sz val="8.5"/>
      <name val="ＭＳ ゴシック"/>
      <family val="3"/>
    </font>
    <font>
      <b/>
      <sz val="12"/>
      <name val="ＭＳ ゴシック"/>
      <family val="3"/>
    </font>
    <font>
      <sz val="12"/>
      <color indexed="9"/>
      <name val="ＭＳ ゴシック"/>
      <family val="3"/>
    </font>
    <font>
      <sz val="12"/>
      <color indexed="9"/>
      <name val="ＭＳ Ｐゴシック"/>
      <family val="3"/>
    </font>
    <font>
      <b/>
      <sz val="14"/>
      <color indexed="9"/>
      <name val="ＭＳ Ｐゴシック"/>
      <family val="3"/>
    </font>
    <font>
      <sz val="9"/>
      <color indexed="9"/>
      <name val="ＭＳ 明朝"/>
      <family val="1"/>
    </font>
    <font>
      <sz val="9"/>
      <color indexed="9"/>
      <name val="ＭＳ Ｐゴシック"/>
      <family val="3"/>
    </font>
    <font>
      <b/>
      <sz val="10"/>
      <color indexed="9"/>
      <name val="ＭＳ ゴシック"/>
      <family val="3"/>
    </font>
    <font>
      <sz val="9"/>
      <color indexed="9"/>
      <name val="ＭＳ ゴシック"/>
      <family val="3"/>
    </font>
    <font>
      <u val="single"/>
      <sz val="10"/>
      <color indexed="12"/>
      <name val="ＭＳ ゴシック"/>
      <family val="3"/>
    </font>
    <font>
      <u val="single"/>
      <sz val="10"/>
      <color indexed="36"/>
      <name val="ＭＳ ゴシック"/>
      <family val="3"/>
    </font>
    <font>
      <b/>
      <sz val="8"/>
      <name val="ＭＳ ゴシック"/>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2"/>
        <bgColor indexed="64"/>
      </patternFill>
    </fill>
    <fill>
      <patternFill patternType="solid">
        <fgColor indexed="17"/>
        <bgColor indexed="64"/>
      </patternFill>
    </fill>
    <fill>
      <patternFill patternType="solid">
        <fgColor indexed="20"/>
        <bgColor indexed="64"/>
      </patternFill>
    </fill>
    <fill>
      <patternFill patternType="solid">
        <fgColor indexed="55"/>
        <bgColor indexed="64"/>
      </patternFill>
    </fill>
    <fill>
      <patternFill patternType="solid">
        <fgColor indexed="23"/>
        <bgColor indexed="64"/>
      </patternFill>
    </fill>
    <fill>
      <patternFill patternType="solid">
        <fgColor indexed="53"/>
        <bgColor indexed="64"/>
      </patternFill>
    </fill>
    <fill>
      <patternFill patternType="solid">
        <fgColor indexed="56"/>
        <bgColor indexed="64"/>
      </patternFill>
    </fill>
    <fill>
      <patternFill patternType="solid">
        <fgColor indexed="21"/>
        <bgColor indexed="64"/>
      </patternFill>
    </fill>
    <fill>
      <patternFill patternType="solid">
        <fgColor indexed="61"/>
        <bgColor indexed="64"/>
      </patternFill>
    </fill>
    <fill>
      <patternFill patternType="solid">
        <fgColor indexed="45"/>
        <bgColor indexed="64"/>
      </patternFill>
    </fill>
    <fill>
      <patternFill patternType="solid">
        <fgColor indexed="10"/>
        <bgColor indexed="64"/>
      </patternFill>
    </fill>
    <fill>
      <patternFill patternType="solid">
        <fgColor indexed="48"/>
        <bgColor indexed="64"/>
      </patternFill>
    </fill>
    <fill>
      <patternFill patternType="solid">
        <fgColor indexed="13"/>
        <bgColor indexed="64"/>
      </patternFill>
    </fill>
  </fills>
  <borders count="102">
    <border>
      <left/>
      <right/>
      <top/>
      <bottom/>
      <diagonal/>
    </border>
    <border>
      <left style="thin"/>
      <right style="thin"/>
      <top style="thin"/>
      <bottom style="thin"/>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7"/>
      </right>
      <top>
        <color indexed="63"/>
      </top>
      <bottom style="thin">
        <color indexed="17"/>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53"/>
      </left>
      <right>
        <color indexed="63"/>
      </right>
      <top style="thin">
        <color indexed="53"/>
      </top>
      <bottom>
        <color indexed="63"/>
      </bottom>
    </border>
    <border>
      <left>
        <color indexed="6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color indexed="63"/>
      </bottom>
    </border>
    <border>
      <left>
        <color indexed="63"/>
      </left>
      <right style="thin">
        <color indexed="53"/>
      </right>
      <top>
        <color indexed="63"/>
      </top>
      <bottom>
        <color indexed="6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
      <left style="thin">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style="thin">
        <color indexed="56"/>
      </right>
      <top style="thin">
        <color indexed="56"/>
      </top>
      <bottom>
        <color indexed="63"/>
      </bottom>
    </border>
    <border>
      <left style="thin">
        <color indexed="56"/>
      </left>
      <right>
        <color indexed="63"/>
      </right>
      <top>
        <color indexed="63"/>
      </top>
      <bottom>
        <color indexed="63"/>
      </bottom>
    </border>
    <border>
      <left>
        <color indexed="63"/>
      </left>
      <right style="thin">
        <color indexed="56"/>
      </right>
      <top>
        <color indexed="63"/>
      </top>
      <bottom>
        <color indexed="63"/>
      </bottom>
    </border>
    <border>
      <left style="thin">
        <color indexed="56"/>
      </left>
      <right>
        <color indexed="63"/>
      </right>
      <top>
        <color indexed="63"/>
      </top>
      <bottom style="thin">
        <color indexed="56"/>
      </bottom>
    </border>
    <border>
      <left>
        <color indexed="63"/>
      </left>
      <right>
        <color indexed="63"/>
      </right>
      <top>
        <color indexed="63"/>
      </top>
      <bottom style="thin">
        <color indexed="56"/>
      </bottom>
    </border>
    <border>
      <left>
        <color indexed="63"/>
      </left>
      <right style="thin">
        <color indexed="56"/>
      </right>
      <top>
        <color indexed="63"/>
      </top>
      <bottom style="thin">
        <color indexed="56"/>
      </bottom>
    </border>
    <border>
      <left style="thin">
        <color indexed="21"/>
      </left>
      <right>
        <color indexed="63"/>
      </right>
      <top style="thin">
        <color indexed="21"/>
      </top>
      <bottom>
        <color indexed="63"/>
      </bottom>
    </border>
    <border>
      <left>
        <color indexed="63"/>
      </left>
      <right>
        <color indexed="63"/>
      </right>
      <top style="thin">
        <color indexed="21"/>
      </top>
      <bottom>
        <color indexed="63"/>
      </bottom>
    </border>
    <border>
      <left>
        <color indexed="63"/>
      </left>
      <right style="thin">
        <color indexed="21"/>
      </right>
      <top style="thin">
        <color indexed="21"/>
      </top>
      <bottom>
        <color indexed="63"/>
      </bottom>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thin">
        <color indexed="21"/>
      </left>
      <right>
        <color indexed="63"/>
      </right>
      <top>
        <color indexed="63"/>
      </top>
      <bottom style="thin">
        <color indexed="21"/>
      </bottom>
    </border>
    <border>
      <left>
        <color indexed="63"/>
      </left>
      <right>
        <color indexed="63"/>
      </right>
      <top>
        <color indexed="63"/>
      </top>
      <bottom style="thin">
        <color indexed="21"/>
      </bottom>
    </border>
    <border>
      <left>
        <color indexed="63"/>
      </left>
      <right style="thin">
        <color indexed="21"/>
      </right>
      <top>
        <color indexed="63"/>
      </top>
      <bottom style="thin">
        <color indexed="21"/>
      </bottom>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thin">
        <color indexed="35"/>
      </left>
      <right>
        <color indexed="63"/>
      </right>
      <top style="thin">
        <color indexed="35"/>
      </top>
      <bottom>
        <color indexed="63"/>
      </bottom>
    </border>
    <border>
      <left>
        <color indexed="63"/>
      </left>
      <right>
        <color indexed="63"/>
      </right>
      <top style="thin">
        <color indexed="35"/>
      </top>
      <bottom>
        <color indexed="63"/>
      </bottom>
    </border>
    <border>
      <left>
        <color indexed="63"/>
      </left>
      <right style="thin">
        <color indexed="35"/>
      </right>
      <top style="thin">
        <color indexed="35"/>
      </top>
      <bottom>
        <color indexed="63"/>
      </bottom>
    </border>
    <border>
      <left style="thin">
        <color indexed="35"/>
      </left>
      <right>
        <color indexed="63"/>
      </right>
      <top>
        <color indexed="63"/>
      </top>
      <bottom>
        <color indexed="63"/>
      </bottom>
    </border>
    <border>
      <left>
        <color indexed="63"/>
      </left>
      <right style="thin">
        <color indexed="35"/>
      </right>
      <top>
        <color indexed="63"/>
      </top>
      <bottom>
        <color indexed="63"/>
      </bottom>
    </border>
    <border>
      <left style="thin">
        <color indexed="35"/>
      </left>
      <right>
        <color indexed="63"/>
      </right>
      <top>
        <color indexed="63"/>
      </top>
      <bottom style="thin">
        <color indexed="35"/>
      </bottom>
    </border>
    <border>
      <left>
        <color indexed="63"/>
      </left>
      <right>
        <color indexed="63"/>
      </right>
      <top>
        <color indexed="63"/>
      </top>
      <bottom style="thin">
        <color indexed="35"/>
      </bottom>
    </border>
    <border>
      <left>
        <color indexed="63"/>
      </left>
      <right style="thin">
        <color indexed="35"/>
      </right>
      <top>
        <color indexed="63"/>
      </top>
      <bottom style="thin">
        <color indexed="35"/>
      </bottom>
    </border>
    <border>
      <left style="thin">
        <color indexed="34"/>
      </left>
      <right>
        <color indexed="63"/>
      </right>
      <top style="thin">
        <color indexed="34"/>
      </top>
      <bottom>
        <color indexed="63"/>
      </bottom>
    </border>
    <border>
      <left>
        <color indexed="63"/>
      </left>
      <right>
        <color indexed="63"/>
      </right>
      <top style="thin">
        <color indexed="34"/>
      </top>
      <bottom>
        <color indexed="63"/>
      </bottom>
    </border>
    <border>
      <left>
        <color indexed="63"/>
      </left>
      <right style="thin">
        <color indexed="34"/>
      </right>
      <top style="thin">
        <color indexed="34"/>
      </top>
      <bottom>
        <color indexed="63"/>
      </bottom>
    </border>
    <border>
      <left style="thin">
        <color indexed="34"/>
      </left>
      <right>
        <color indexed="63"/>
      </right>
      <top>
        <color indexed="63"/>
      </top>
      <bottom>
        <color indexed="63"/>
      </bottom>
    </border>
    <border>
      <left>
        <color indexed="63"/>
      </left>
      <right style="thin">
        <color indexed="34"/>
      </right>
      <top>
        <color indexed="63"/>
      </top>
      <bottom>
        <color indexed="63"/>
      </bottom>
    </border>
    <border>
      <left style="thin">
        <color indexed="34"/>
      </left>
      <right>
        <color indexed="63"/>
      </right>
      <top>
        <color indexed="63"/>
      </top>
      <bottom style="thin">
        <color indexed="34"/>
      </bottom>
    </border>
    <border>
      <left>
        <color indexed="63"/>
      </left>
      <right>
        <color indexed="63"/>
      </right>
      <top>
        <color indexed="63"/>
      </top>
      <bottom style="thin">
        <color indexed="34"/>
      </bottom>
    </border>
    <border>
      <left>
        <color indexed="63"/>
      </left>
      <right style="thin">
        <color indexed="34"/>
      </right>
      <top>
        <color indexed="63"/>
      </top>
      <bottom style="thin">
        <color indexed="34"/>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70" fillId="0" borderId="0" applyNumberFormat="0" applyFill="0" applyBorder="0" applyAlignment="0" applyProtection="0"/>
  </cellStyleXfs>
  <cellXfs count="346">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 xfId="0" applyBorder="1" applyAlignment="1">
      <alignment/>
    </xf>
    <xf numFmtId="0" fontId="0" fillId="0" borderId="0" xfId="0" applyAlignment="1">
      <alignment/>
    </xf>
    <xf numFmtId="178" fontId="0" fillId="0" borderId="0" xfId="0" applyNumberFormat="1" applyAlignment="1">
      <alignment/>
    </xf>
    <xf numFmtId="0" fontId="5" fillId="0" borderId="0" xfId="0" applyFont="1" applyAlignment="1">
      <alignment/>
    </xf>
    <xf numFmtId="0" fontId="0" fillId="0" borderId="1" xfId="0" applyBorder="1" applyAlignment="1">
      <alignment horizontal="center"/>
    </xf>
    <xf numFmtId="38" fontId="0" fillId="0" borderId="1" xfId="17" applyBorder="1" applyAlignment="1">
      <alignment/>
    </xf>
    <xf numFmtId="0" fontId="0" fillId="0" borderId="0" xfId="0" applyBorder="1" applyAlignment="1">
      <alignment horizontal="center" vertical="center"/>
    </xf>
    <xf numFmtId="0" fontId="0" fillId="0" borderId="0" xfId="0" applyBorder="1" applyAlignment="1">
      <alignment/>
    </xf>
    <xf numFmtId="0" fontId="0" fillId="0" borderId="1" xfId="0" applyBorder="1" applyAlignment="1">
      <alignment vertical="center" shrinkToFit="1"/>
    </xf>
    <xf numFmtId="181" fontId="0" fillId="0" borderId="1" xfId="17" applyNumberFormat="1" applyBorder="1" applyAlignment="1">
      <alignment/>
    </xf>
    <xf numFmtId="184" fontId="0" fillId="0" borderId="1" xfId="0" applyNumberFormat="1" applyBorder="1" applyAlignment="1">
      <alignment/>
    </xf>
    <xf numFmtId="185" fontId="0" fillId="0" borderId="1" xfId="15" applyNumberFormat="1" applyBorder="1" applyAlignment="1">
      <alignment/>
    </xf>
    <xf numFmtId="0" fontId="0" fillId="0" borderId="0" xfId="0" applyAlignment="1">
      <alignment horizontal="right"/>
    </xf>
    <xf numFmtId="179" fontId="0" fillId="0" borderId="0" xfId="0" applyNumberFormat="1" applyAlignment="1">
      <alignment horizontal="right"/>
    </xf>
    <xf numFmtId="0" fontId="0" fillId="0" borderId="0" xfId="0" applyFont="1" applyAlignment="1">
      <alignment/>
    </xf>
    <xf numFmtId="186" fontId="0" fillId="0" borderId="1" xfId="0" applyNumberFormat="1" applyBorder="1" applyAlignment="1">
      <alignment/>
    </xf>
    <xf numFmtId="176" fontId="0" fillId="0" borderId="1" xfId="0" applyNumberFormat="1" applyBorder="1" applyAlignment="1">
      <alignment/>
    </xf>
    <xf numFmtId="186" fontId="0" fillId="0" borderId="1" xfId="17" applyNumberFormat="1" applyFont="1" applyBorder="1" applyAlignment="1">
      <alignment/>
    </xf>
    <xf numFmtId="186" fontId="0" fillId="0" borderId="1" xfId="17" applyNumberFormat="1" applyBorder="1" applyAlignment="1">
      <alignment/>
    </xf>
    <xf numFmtId="40" fontId="0" fillId="0" borderId="1" xfId="17" applyNumberFormat="1" applyBorder="1" applyAlignment="1">
      <alignment/>
    </xf>
    <xf numFmtId="190" fontId="0" fillId="0" borderId="0" xfId="0" applyNumberFormat="1" applyAlignment="1">
      <alignment horizontal="left"/>
    </xf>
    <xf numFmtId="180" fontId="0" fillId="0" borderId="1" xfId="17" applyNumberFormat="1" applyBorder="1" applyAlignment="1">
      <alignment/>
    </xf>
    <xf numFmtId="38" fontId="0" fillId="0" borderId="0" xfId="0" applyNumberFormat="1" applyBorder="1" applyAlignment="1">
      <alignment/>
    </xf>
    <xf numFmtId="0" fontId="0" fillId="0" borderId="0" xfId="0" applyBorder="1" applyAlignment="1">
      <alignment vertical="center" shrinkToFit="1"/>
    </xf>
    <xf numFmtId="180" fontId="0" fillId="0" borderId="1" xfId="17" applyNumberFormat="1" applyFont="1" applyBorder="1" applyAlignment="1">
      <alignment/>
    </xf>
    <xf numFmtId="38" fontId="0" fillId="0" borderId="1" xfId="17" applyNumberFormat="1" applyFont="1" applyBorder="1" applyAlignment="1">
      <alignment/>
    </xf>
    <xf numFmtId="1" fontId="0" fillId="0" borderId="0" xfId="17" applyNumberFormat="1" applyBorder="1" applyAlignment="1">
      <alignment/>
    </xf>
    <xf numFmtId="0" fontId="9" fillId="0" borderId="0" xfId="0" applyFont="1" applyAlignment="1">
      <alignment vertical="top" wrapText="1"/>
    </xf>
    <xf numFmtId="0" fontId="0" fillId="0" borderId="1" xfId="0" applyNumberFormat="1" applyBorder="1" applyAlignment="1">
      <alignment/>
    </xf>
    <xf numFmtId="0" fontId="0" fillId="2" borderId="0" xfId="0" applyFill="1" applyAlignment="1">
      <alignment/>
    </xf>
    <xf numFmtId="0" fontId="5" fillId="2" borderId="0" xfId="0" applyFont="1" applyFill="1" applyAlignment="1">
      <alignment/>
    </xf>
    <xf numFmtId="38" fontId="0" fillId="0" borderId="0" xfId="0" applyNumberFormat="1" applyAlignment="1">
      <alignment/>
    </xf>
    <xf numFmtId="0" fontId="0" fillId="3" borderId="0" xfId="0" applyFill="1" applyAlignment="1">
      <alignment/>
    </xf>
    <xf numFmtId="0" fontId="0" fillId="2" borderId="0" xfId="0" applyFont="1" applyFill="1" applyAlignment="1">
      <alignment/>
    </xf>
    <xf numFmtId="0" fontId="0" fillId="4" borderId="0" xfId="0" applyFill="1" applyAlignment="1">
      <alignment/>
    </xf>
    <xf numFmtId="0" fontId="0" fillId="0" borderId="0" xfId="0" applyNumberFormat="1" applyAlignment="1">
      <alignment/>
    </xf>
    <xf numFmtId="204" fontId="0" fillId="0" borderId="0" xfId="0" applyNumberFormat="1" applyAlignment="1">
      <alignment/>
    </xf>
    <xf numFmtId="180" fontId="0" fillId="0" borderId="0" xfId="0" applyNumberFormat="1" applyAlignment="1">
      <alignment/>
    </xf>
    <xf numFmtId="38" fontId="0" fillId="0" borderId="0" xfId="17" applyAlignment="1">
      <alignment/>
    </xf>
    <xf numFmtId="0" fontId="0" fillId="2" borderId="0" xfId="0" applyFill="1" applyBorder="1" applyAlignment="1">
      <alignment/>
    </xf>
    <xf numFmtId="0" fontId="26" fillId="0" borderId="0" xfId="0" applyFont="1" applyAlignment="1">
      <alignment/>
    </xf>
    <xf numFmtId="180" fontId="0" fillId="0" borderId="0" xfId="17" applyNumberFormat="1" applyBorder="1" applyAlignment="1">
      <alignment/>
    </xf>
    <xf numFmtId="0" fontId="0" fillId="2" borderId="0" xfId="0" applyFill="1" applyBorder="1" applyAlignment="1">
      <alignment vertical="top" wrapText="1"/>
    </xf>
    <xf numFmtId="0" fontId="6" fillId="0" borderId="0" xfId="0" applyFont="1" applyFill="1" applyBorder="1" applyAlignment="1">
      <alignment/>
    </xf>
    <xf numFmtId="191" fontId="0" fillId="0" borderId="0" xfId="17" applyNumberFormat="1" applyFill="1" applyBorder="1" applyAlignment="1">
      <alignment/>
    </xf>
    <xf numFmtId="38" fontId="0" fillId="0" borderId="0" xfId="17" applyFill="1" applyBorder="1" applyAlignment="1">
      <alignment/>
    </xf>
    <xf numFmtId="0" fontId="0" fillId="0" borderId="1" xfId="0" applyNumberFormat="1" applyBorder="1" applyAlignment="1">
      <alignment horizontal="right"/>
    </xf>
    <xf numFmtId="0" fontId="5" fillId="4" borderId="0" xfId="0" applyFont="1" applyFill="1" applyAlignment="1">
      <alignment/>
    </xf>
    <xf numFmtId="0" fontId="0" fillId="0" borderId="0" xfId="0" applyFill="1" applyAlignment="1">
      <alignment/>
    </xf>
    <xf numFmtId="218" fontId="0" fillId="0" borderId="0" xfId="0" applyNumberFormat="1" applyAlignment="1">
      <alignment/>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178" fontId="59" fillId="2" borderId="0" xfId="0" applyNumberFormat="1" applyFont="1" applyFill="1" applyAlignment="1">
      <alignment/>
    </xf>
    <xf numFmtId="0" fontId="61" fillId="2" borderId="0" xfId="0" applyFont="1" applyFill="1" applyAlignment="1">
      <alignment/>
    </xf>
    <xf numFmtId="190" fontId="44" fillId="0" borderId="0" xfId="0" applyNumberFormat="1" applyFont="1" applyAlignment="1">
      <alignment horizontal="left"/>
    </xf>
    <xf numFmtId="0" fontId="44" fillId="0" borderId="0" xfId="0" applyFont="1" applyAlignment="1">
      <alignment/>
    </xf>
    <xf numFmtId="0" fontId="62" fillId="0" borderId="0" xfId="0" applyFont="1" applyAlignment="1">
      <alignment/>
    </xf>
    <xf numFmtId="179" fontId="44" fillId="0" borderId="0" xfId="0" applyNumberFormat="1" applyFont="1" applyAlignment="1">
      <alignment horizontal="right"/>
    </xf>
    <xf numFmtId="178" fontId="44" fillId="0" borderId="0" xfId="0" applyNumberFormat="1" applyFont="1" applyAlignment="1">
      <alignment/>
    </xf>
    <xf numFmtId="0" fontId="25" fillId="0" borderId="0" xfId="0" applyFont="1" applyAlignment="1">
      <alignment vertical="top" wrapText="1"/>
    </xf>
    <xf numFmtId="38" fontId="44" fillId="0" borderId="0" xfId="17" applyFont="1" applyBorder="1" applyAlignment="1">
      <alignment/>
    </xf>
    <xf numFmtId="209" fontId="44" fillId="0" borderId="0" xfId="17" applyNumberFormat="1" applyFont="1" applyBorder="1" applyAlignment="1">
      <alignment/>
    </xf>
    <xf numFmtId="0" fontId="44" fillId="0" borderId="1" xfId="0" applyFont="1" applyBorder="1" applyAlignment="1">
      <alignment/>
    </xf>
    <xf numFmtId="190" fontId="44" fillId="0" borderId="0" xfId="0" applyNumberFormat="1" applyFont="1" applyBorder="1" applyAlignment="1">
      <alignment horizontal="left"/>
    </xf>
    <xf numFmtId="0" fontId="44" fillId="0" borderId="0" xfId="0" applyFont="1" applyBorder="1" applyAlignment="1">
      <alignment/>
    </xf>
    <xf numFmtId="0" fontId="62" fillId="0" borderId="0" xfId="0" applyFont="1" applyBorder="1" applyAlignment="1">
      <alignment/>
    </xf>
    <xf numFmtId="179" fontId="44" fillId="0" borderId="0" xfId="0" applyNumberFormat="1" applyFont="1" applyBorder="1" applyAlignment="1">
      <alignment horizontal="right"/>
    </xf>
    <xf numFmtId="178" fontId="44" fillId="0" borderId="0" xfId="0" applyNumberFormat="1" applyFont="1" applyBorder="1" applyAlignment="1">
      <alignment/>
    </xf>
    <xf numFmtId="0" fontId="25" fillId="0" borderId="0" xfId="0" applyFont="1" applyBorder="1" applyAlignment="1">
      <alignment vertical="top" wrapText="1"/>
    </xf>
    <xf numFmtId="38" fontId="44" fillId="0" borderId="0" xfId="0" applyNumberFormat="1" applyFont="1" applyBorder="1" applyAlignment="1">
      <alignment/>
    </xf>
    <xf numFmtId="38" fontId="44" fillId="0" borderId="0" xfId="17" applyFont="1" applyBorder="1" applyAlignment="1">
      <alignment horizontal="right"/>
    </xf>
    <xf numFmtId="38" fontId="44" fillId="0" borderId="0" xfId="17" applyFont="1" applyBorder="1" applyAlignment="1">
      <alignment/>
    </xf>
    <xf numFmtId="38" fontId="44" fillId="0" borderId="0" xfId="17" applyFont="1" applyBorder="1" applyAlignment="1">
      <alignment vertical="center" shrinkToFit="1"/>
    </xf>
    <xf numFmtId="0" fontId="44" fillId="0" borderId="0" xfId="0" applyFont="1" applyBorder="1" applyAlignment="1">
      <alignment/>
    </xf>
    <xf numFmtId="209" fontId="44" fillId="0" borderId="0" xfId="0" applyNumberFormat="1" applyFont="1" applyBorder="1" applyAlignment="1">
      <alignment/>
    </xf>
    <xf numFmtId="209" fontId="44" fillId="0" borderId="0" xfId="0" applyNumberFormat="1" applyFont="1" applyBorder="1" applyAlignment="1">
      <alignment/>
    </xf>
    <xf numFmtId="0" fontId="44" fillId="0" borderId="0" xfId="0" applyFont="1" applyBorder="1" applyAlignment="1">
      <alignment horizontal="right"/>
    </xf>
    <xf numFmtId="40" fontId="44" fillId="0" borderId="0" xfId="17" applyNumberFormat="1" applyFont="1" applyBorder="1" applyAlignment="1">
      <alignment/>
    </xf>
    <xf numFmtId="40" fontId="44" fillId="0" borderId="0" xfId="0" applyNumberFormat="1" applyFont="1" applyBorder="1" applyAlignment="1">
      <alignment/>
    </xf>
    <xf numFmtId="0" fontId="44" fillId="0" borderId="0" xfId="0" applyFont="1" applyBorder="1" applyAlignment="1">
      <alignment horizontal="center"/>
    </xf>
    <xf numFmtId="0" fontId="44" fillId="0" borderId="0" xfId="0" applyFont="1" applyBorder="1" applyAlignment="1">
      <alignment vertical="center" shrinkToFit="1"/>
    </xf>
    <xf numFmtId="193" fontId="44" fillId="0" borderId="0" xfId="0" applyNumberFormat="1" applyFont="1" applyBorder="1" applyAlignment="1">
      <alignment/>
    </xf>
    <xf numFmtId="211" fontId="44" fillId="0" borderId="0" xfId="0" applyNumberFormat="1" applyFont="1" applyAlignment="1">
      <alignment/>
    </xf>
    <xf numFmtId="38" fontId="44" fillId="0" borderId="0" xfId="17" applyNumberFormat="1" applyFont="1" applyBorder="1" applyAlignment="1">
      <alignment/>
    </xf>
    <xf numFmtId="210" fontId="44" fillId="0" borderId="0" xfId="0" applyNumberFormat="1" applyFont="1" applyBorder="1" applyAlignment="1">
      <alignment/>
    </xf>
    <xf numFmtId="185" fontId="25" fillId="0" borderId="0" xfId="0" applyNumberFormat="1" applyFont="1" applyAlignment="1">
      <alignment vertical="top" wrapText="1"/>
    </xf>
    <xf numFmtId="180" fontId="44" fillId="0" borderId="0" xfId="17" applyNumberFormat="1" applyFont="1" applyBorder="1" applyAlignment="1">
      <alignment/>
    </xf>
    <xf numFmtId="2" fontId="44" fillId="0" borderId="0" xfId="17" applyNumberFormat="1" applyFont="1" applyBorder="1" applyAlignment="1">
      <alignment/>
    </xf>
    <xf numFmtId="1" fontId="44" fillId="0" borderId="0" xfId="17" applyNumberFormat="1" applyFont="1" applyBorder="1" applyAlignment="1">
      <alignment horizontal="center"/>
    </xf>
    <xf numFmtId="207" fontId="44" fillId="0" borderId="0" xfId="0" applyNumberFormat="1" applyFont="1" applyAlignment="1">
      <alignment/>
    </xf>
    <xf numFmtId="0" fontId="44" fillId="0" borderId="0" xfId="0" applyFont="1" applyBorder="1" applyAlignment="1">
      <alignment vertical="center"/>
    </xf>
    <xf numFmtId="0" fontId="63" fillId="0" borderId="0" xfId="0" applyFont="1" applyAlignment="1">
      <alignment/>
    </xf>
    <xf numFmtId="0" fontId="44" fillId="0" borderId="0" xfId="0" applyFont="1" applyAlignment="1">
      <alignment/>
    </xf>
    <xf numFmtId="0" fontId="44" fillId="0" borderId="0" xfId="0" applyFont="1" applyAlignment="1">
      <alignment horizontal="left"/>
    </xf>
    <xf numFmtId="0" fontId="25" fillId="0" borderId="0" xfId="0" applyFont="1" applyAlignment="1">
      <alignment wrapText="1"/>
    </xf>
    <xf numFmtId="0" fontId="44" fillId="0" borderId="0" xfId="0" applyFont="1" applyBorder="1" applyAlignment="1">
      <alignment horizontal="center" vertical="center"/>
    </xf>
    <xf numFmtId="0" fontId="44" fillId="0" borderId="0" xfId="0" applyFont="1" applyBorder="1" applyAlignment="1">
      <alignment horizontal="center" vertical="center" shrinkToFit="1"/>
    </xf>
    <xf numFmtId="0" fontId="44" fillId="0" borderId="1" xfId="0" applyFont="1" applyBorder="1" applyAlignment="1">
      <alignment horizontal="center" vertical="center"/>
    </xf>
    <xf numFmtId="0" fontId="44" fillId="0" borderId="0" xfId="0" applyFont="1" applyAlignment="1">
      <alignment horizontal="center"/>
    </xf>
    <xf numFmtId="0" fontId="64" fillId="0" borderId="0" xfId="0" applyFont="1" applyAlignment="1">
      <alignment horizontal="center"/>
    </xf>
    <xf numFmtId="178" fontId="44" fillId="0" borderId="1" xfId="0" applyNumberFormat="1" applyFont="1" applyBorder="1" applyAlignment="1">
      <alignment horizontal="center" vertical="center"/>
    </xf>
    <xf numFmtId="186" fontId="44" fillId="0" borderId="1" xfId="0" applyNumberFormat="1" applyFont="1" applyBorder="1" applyAlignment="1">
      <alignment/>
    </xf>
    <xf numFmtId="2" fontId="44" fillId="0" borderId="0" xfId="0" applyNumberFormat="1" applyFont="1" applyBorder="1" applyAlignment="1">
      <alignment/>
    </xf>
    <xf numFmtId="194" fontId="44" fillId="0" borderId="0" xfId="0" applyNumberFormat="1" applyFont="1" applyBorder="1" applyAlignment="1">
      <alignment/>
    </xf>
    <xf numFmtId="178" fontId="44" fillId="0" borderId="0" xfId="0" applyNumberFormat="1" applyFont="1" applyBorder="1" applyAlignment="1">
      <alignment horizontal="center" vertical="center"/>
    </xf>
    <xf numFmtId="186" fontId="44" fillId="0" borderId="0" xfId="0" applyNumberFormat="1" applyFont="1" applyBorder="1" applyAlignment="1">
      <alignment/>
    </xf>
    <xf numFmtId="49" fontId="44" fillId="0" borderId="0" xfId="0" applyNumberFormat="1" applyFont="1" applyBorder="1" applyAlignment="1">
      <alignment horizontal="right"/>
    </xf>
    <xf numFmtId="181" fontId="44" fillId="0" borderId="0" xfId="17" applyNumberFormat="1" applyFont="1" applyBorder="1" applyAlignment="1">
      <alignment/>
    </xf>
    <xf numFmtId="187" fontId="44" fillId="0" borderId="0" xfId="15" applyNumberFormat="1" applyFont="1" applyBorder="1" applyAlignment="1">
      <alignment/>
    </xf>
    <xf numFmtId="198" fontId="44" fillId="0" borderId="0" xfId="17" applyNumberFormat="1" applyFont="1" applyAlignment="1">
      <alignment/>
    </xf>
    <xf numFmtId="189" fontId="44" fillId="0" borderId="0" xfId="0" applyNumberFormat="1" applyFont="1" applyBorder="1" applyAlignment="1">
      <alignment/>
    </xf>
    <xf numFmtId="0" fontId="44" fillId="0" borderId="0" xfId="0" applyFont="1" applyAlignment="1">
      <alignment horizontal="right"/>
    </xf>
    <xf numFmtId="0" fontId="52" fillId="0" borderId="0" xfId="0" applyFont="1" applyBorder="1" applyAlignment="1">
      <alignment vertical="center" shrinkToFit="1"/>
    </xf>
    <xf numFmtId="182" fontId="44" fillId="0" borderId="0" xfId="0" applyNumberFormat="1" applyFont="1" applyBorder="1" applyAlignment="1">
      <alignment/>
    </xf>
    <xf numFmtId="183" fontId="44" fillId="0" borderId="0" xfId="0" applyNumberFormat="1" applyFont="1" applyBorder="1" applyAlignment="1">
      <alignment/>
    </xf>
    <xf numFmtId="184" fontId="44" fillId="0" borderId="0" xfId="0" applyNumberFormat="1" applyFont="1" applyBorder="1" applyAlignment="1">
      <alignment/>
    </xf>
    <xf numFmtId="195" fontId="44" fillId="0" borderId="0" xfId="17" applyNumberFormat="1" applyFont="1" applyBorder="1" applyAlignment="1">
      <alignment/>
    </xf>
    <xf numFmtId="195" fontId="44" fillId="0" borderId="0" xfId="15" applyNumberFormat="1" applyFont="1" applyBorder="1" applyAlignment="1">
      <alignment/>
    </xf>
    <xf numFmtId="195" fontId="44" fillId="0" borderId="0" xfId="0" applyNumberFormat="1" applyFont="1" applyBorder="1" applyAlignment="1">
      <alignment/>
    </xf>
    <xf numFmtId="196" fontId="44" fillId="0" borderId="0" xfId="15" applyNumberFormat="1" applyFont="1" applyBorder="1" applyAlignment="1">
      <alignment/>
    </xf>
    <xf numFmtId="0" fontId="52" fillId="0" borderId="0" xfId="0" applyFont="1" applyAlignment="1">
      <alignment/>
    </xf>
    <xf numFmtId="0" fontId="44" fillId="0" borderId="0" xfId="0" applyNumberFormat="1" applyFont="1" applyBorder="1" applyAlignment="1">
      <alignment/>
    </xf>
    <xf numFmtId="184" fontId="44" fillId="0" borderId="0" xfId="0" applyNumberFormat="1" applyFont="1" applyBorder="1" applyAlignment="1">
      <alignment horizontal="right"/>
    </xf>
    <xf numFmtId="198" fontId="44" fillId="0" borderId="0" xfId="0" applyNumberFormat="1" applyFont="1" applyAlignment="1">
      <alignment/>
    </xf>
    <xf numFmtId="198" fontId="44" fillId="0" borderId="0" xfId="17" applyNumberFormat="1" applyFont="1" applyBorder="1" applyAlignment="1">
      <alignment/>
    </xf>
    <xf numFmtId="0" fontId="44" fillId="0" borderId="0" xfId="0" applyFont="1" applyBorder="1" applyAlignment="1">
      <alignment horizontal="left"/>
    </xf>
    <xf numFmtId="0" fontId="52" fillId="0" borderId="0" xfId="0" applyFont="1" applyBorder="1" applyAlignment="1">
      <alignment/>
    </xf>
    <xf numFmtId="38" fontId="52" fillId="0" borderId="0" xfId="17" applyFont="1" applyBorder="1" applyAlignment="1">
      <alignment/>
    </xf>
    <xf numFmtId="0" fontId="44" fillId="0" borderId="0" xfId="0" applyFont="1" applyFill="1" applyBorder="1" applyAlignment="1">
      <alignment vertical="center"/>
    </xf>
    <xf numFmtId="198" fontId="52" fillId="0" borderId="0" xfId="0" applyNumberFormat="1" applyFont="1" applyBorder="1" applyAlignment="1">
      <alignment/>
    </xf>
    <xf numFmtId="0" fontId="52" fillId="0" borderId="0" xfId="0" applyFont="1" applyFill="1" applyBorder="1" applyAlignment="1">
      <alignment/>
    </xf>
    <xf numFmtId="0" fontId="44" fillId="0" borderId="0" xfId="0" applyNumberFormat="1" applyFont="1" applyBorder="1" applyAlignment="1">
      <alignment/>
    </xf>
    <xf numFmtId="0" fontId="44" fillId="0" borderId="0" xfId="0" applyNumberFormat="1" applyFont="1" applyAlignment="1">
      <alignment/>
    </xf>
    <xf numFmtId="185" fontId="44" fillId="0" borderId="0" xfId="15" applyNumberFormat="1" applyFont="1" applyAlignment="1">
      <alignment/>
    </xf>
    <xf numFmtId="189" fontId="44" fillId="0" borderId="0" xfId="0" applyNumberFormat="1" applyFont="1" applyBorder="1" applyAlignment="1">
      <alignment horizontal="right"/>
    </xf>
    <xf numFmtId="184" fontId="44" fillId="0" borderId="0" xfId="0" applyNumberFormat="1" applyFont="1" applyBorder="1" applyAlignment="1">
      <alignment vertical="center" shrinkToFit="1"/>
    </xf>
    <xf numFmtId="198" fontId="44" fillId="0" borderId="0" xfId="0" applyNumberFormat="1" applyFont="1" applyBorder="1" applyAlignment="1">
      <alignment/>
    </xf>
    <xf numFmtId="0" fontId="61" fillId="4" borderId="0" xfId="0" applyFont="1" applyFill="1" applyAlignment="1">
      <alignment/>
    </xf>
    <xf numFmtId="0" fontId="65" fillId="0" borderId="0" xfId="0" applyFont="1" applyAlignment="1">
      <alignment/>
    </xf>
    <xf numFmtId="201" fontId="44" fillId="0" borderId="0" xfId="17" applyNumberFormat="1" applyFont="1" applyBorder="1" applyAlignment="1">
      <alignment/>
    </xf>
    <xf numFmtId="201" fontId="44" fillId="0" borderId="0" xfId="0" applyNumberFormat="1" applyFont="1" applyBorder="1" applyAlignment="1">
      <alignment/>
    </xf>
    <xf numFmtId="190" fontId="44" fillId="0" borderId="0" xfId="0" applyNumberFormat="1" applyFont="1" applyBorder="1" applyAlignment="1">
      <alignment/>
    </xf>
    <xf numFmtId="201" fontId="44" fillId="0" borderId="0" xfId="17" applyNumberFormat="1" applyFont="1" applyBorder="1" applyAlignment="1">
      <alignment horizontal="right"/>
    </xf>
    <xf numFmtId="201" fontId="44" fillId="0" borderId="0" xfId="0" applyNumberFormat="1" applyFont="1" applyBorder="1" applyAlignment="1">
      <alignment horizontal="right"/>
    </xf>
    <xf numFmtId="220" fontId="44" fillId="0" borderId="0" xfId="17" applyNumberFormat="1" applyFont="1" applyBorder="1" applyAlignment="1">
      <alignment/>
    </xf>
    <xf numFmtId="191" fontId="44" fillId="0" borderId="0" xfId="17" applyNumberFormat="1" applyFont="1" applyBorder="1" applyAlignment="1">
      <alignment horizontal="right"/>
    </xf>
    <xf numFmtId="191" fontId="44" fillId="0" borderId="0" xfId="17" applyNumberFormat="1" applyFont="1" applyBorder="1" applyAlignment="1">
      <alignment/>
    </xf>
    <xf numFmtId="200" fontId="44" fillId="0" borderId="0" xfId="0" applyNumberFormat="1" applyFont="1" applyBorder="1" applyAlignment="1">
      <alignment/>
    </xf>
    <xf numFmtId="3" fontId="44" fillId="0" borderId="0" xfId="17" applyNumberFormat="1" applyFont="1" applyBorder="1" applyAlignment="1">
      <alignment/>
    </xf>
    <xf numFmtId="1" fontId="44" fillId="0" borderId="0" xfId="17" applyNumberFormat="1" applyFont="1" applyBorder="1" applyAlignment="1">
      <alignment/>
    </xf>
    <xf numFmtId="191" fontId="25" fillId="0" borderId="0" xfId="0" applyNumberFormat="1" applyFont="1" applyBorder="1" applyAlignment="1">
      <alignment vertical="top" wrapText="1"/>
    </xf>
    <xf numFmtId="188" fontId="44" fillId="0" borderId="0" xfId="0" applyNumberFormat="1" applyFont="1" applyBorder="1" applyAlignment="1">
      <alignment/>
    </xf>
    <xf numFmtId="191" fontId="44" fillId="0" borderId="0" xfId="17" applyNumberFormat="1" applyFont="1" applyFill="1" applyBorder="1" applyAlignment="1">
      <alignment/>
    </xf>
    <xf numFmtId="38" fontId="44" fillId="0" borderId="0" xfId="17" applyFont="1" applyFill="1" applyBorder="1" applyAlignment="1">
      <alignment/>
    </xf>
    <xf numFmtId="191" fontId="52" fillId="0" borderId="0" xfId="0" applyNumberFormat="1" applyFont="1" applyFill="1" applyBorder="1" applyAlignment="1">
      <alignment/>
    </xf>
    <xf numFmtId="38" fontId="44" fillId="0" borderId="0" xfId="17" applyNumberFormat="1" applyFont="1" applyFill="1" applyBorder="1" applyAlignment="1">
      <alignment/>
    </xf>
    <xf numFmtId="3" fontId="44" fillId="0" borderId="0" xfId="17" applyNumberFormat="1" applyFont="1" applyFill="1" applyBorder="1" applyAlignment="1">
      <alignment/>
    </xf>
    <xf numFmtId="0" fontId="52" fillId="0" borderId="0" xfId="0" applyFont="1" applyFill="1" applyBorder="1" applyAlignment="1">
      <alignment shrinkToFit="1"/>
    </xf>
    <xf numFmtId="0" fontId="0" fillId="0" borderId="0" xfId="0" applyFill="1" applyBorder="1" applyAlignment="1">
      <alignment/>
    </xf>
    <xf numFmtId="197" fontId="44" fillId="0" borderId="0" xfId="17" applyNumberFormat="1" applyFont="1" applyBorder="1" applyAlignment="1">
      <alignment/>
    </xf>
    <xf numFmtId="214" fontId="44" fillId="0" borderId="0" xfId="17" applyNumberFormat="1" applyFont="1" applyBorder="1" applyAlignment="1">
      <alignment/>
    </xf>
    <xf numFmtId="0" fontId="66" fillId="0" borderId="0" xfId="0" applyFont="1" applyBorder="1" applyAlignment="1">
      <alignment wrapText="1"/>
    </xf>
    <xf numFmtId="2" fontId="44" fillId="0" borderId="0" xfId="0" applyNumberFormat="1" applyFont="1" applyFill="1" applyBorder="1" applyAlignment="1">
      <alignment/>
    </xf>
    <xf numFmtId="0" fontId="44" fillId="0" borderId="0" xfId="0" applyFont="1" applyFill="1" applyBorder="1" applyAlignment="1">
      <alignment/>
    </xf>
    <xf numFmtId="203" fontId="44" fillId="0" borderId="0" xfId="17" applyNumberFormat="1" applyFont="1" applyBorder="1" applyAlignment="1">
      <alignment/>
    </xf>
    <xf numFmtId="202" fontId="44" fillId="0" borderId="0" xfId="17" applyNumberFormat="1" applyFont="1" applyBorder="1" applyAlignment="1">
      <alignment/>
    </xf>
    <xf numFmtId="0" fontId="44" fillId="0" borderId="0" xfId="0" applyFont="1" applyBorder="1" applyAlignment="1">
      <alignment horizontal="right" vertical="center" shrinkToFit="1"/>
    </xf>
    <xf numFmtId="192" fontId="44" fillId="0" borderId="0" xfId="17" applyNumberFormat="1" applyFont="1" applyBorder="1" applyAlignment="1">
      <alignment/>
    </xf>
    <xf numFmtId="0" fontId="44" fillId="0" borderId="0" xfId="0" applyFont="1" applyBorder="1" applyAlignment="1">
      <alignment wrapText="1" shrinkToFit="1"/>
    </xf>
    <xf numFmtId="0" fontId="44" fillId="0" borderId="0" xfId="0" applyFont="1" applyBorder="1" applyAlignment="1">
      <alignment wrapText="1"/>
    </xf>
    <xf numFmtId="2" fontId="44" fillId="0" borderId="0" xfId="0" applyNumberFormat="1" applyFont="1" applyBorder="1" applyAlignment="1">
      <alignment vertical="center" shrinkToFit="1"/>
    </xf>
    <xf numFmtId="180" fontId="44" fillId="0" borderId="0" xfId="0" applyNumberFormat="1" applyFont="1" applyBorder="1" applyAlignment="1">
      <alignment/>
    </xf>
    <xf numFmtId="40" fontId="44" fillId="0" borderId="0" xfId="0" applyNumberFormat="1" applyFont="1" applyBorder="1" applyAlignment="1">
      <alignment vertical="center" shrinkToFit="1"/>
    </xf>
    <xf numFmtId="186" fontId="44" fillId="0" borderId="0" xfId="17" applyNumberFormat="1" applyFont="1" applyBorder="1" applyAlignment="1">
      <alignment/>
    </xf>
    <xf numFmtId="197" fontId="44" fillId="0" borderId="0" xfId="0" applyNumberFormat="1" applyFont="1" applyBorder="1" applyAlignment="1">
      <alignment/>
    </xf>
    <xf numFmtId="185" fontId="44" fillId="0" borderId="0" xfId="15" applyNumberFormat="1" applyFont="1" applyBorder="1" applyAlignment="1">
      <alignment/>
    </xf>
    <xf numFmtId="40" fontId="44" fillId="0" borderId="0" xfId="17" applyNumberFormat="1" applyFont="1" applyBorder="1" applyAlignment="1">
      <alignment vertical="center" shrinkToFit="1"/>
    </xf>
    <xf numFmtId="180" fontId="44" fillId="0" borderId="0" xfId="0" applyNumberFormat="1" applyFont="1" applyBorder="1" applyAlignment="1">
      <alignment vertical="center" shrinkToFit="1"/>
    </xf>
    <xf numFmtId="207" fontId="44" fillId="0" borderId="0" xfId="17" applyNumberFormat="1" applyFont="1" applyBorder="1" applyAlignment="1">
      <alignment horizontal="center"/>
    </xf>
    <xf numFmtId="178" fontId="44" fillId="0" borderId="0" xfId="0" applyNumberFormat="1" applyFont="1" applyBorder="1" applyAlignment="1">
      <alignment horizontal="right"/>
    </xf>
    <xf numFmtId="206" fontId="44" fillId="0" borderId="0" xfId="17" applyNumberFormat="1" applyFont="1" applyBorder="1" applyAlignment="1">
      <alignment/>
    </xf>
    <xf numFmtId="221" fontId="44" fillId="0" borderId="0" xfId="17" applyNumberFormat="1" applyFont="1" applyBorder="1" applyAlignment="1">
      <alignment/>
    </xf>
    <xf numFmtId="222" fontId="44" fillId="0" borderId="0" xfId="17" applyNumberFormat="1" applyFont="1" applyBorder="1" applyAlignment="1">
      <alignment/>
    </xf>
    <xf numFmtId="222" fontId="44" fillId="0" borderId="0" xfId="0" applyNumberFormat="1" applyFont="1" applyBorder="1" applyAlignment="1">
      <alignment/>
    </xf>
    <xf numFmtId="0" fontId="44" fillId="0" borderId="0" xfId="0" applyNumberFormat="1" applyFont="1" applyBorder="1" applyAlignment="1">
      <alignment horizontal="right"/>
    </xf>
    <xf numFmtId="0" fontId="44" fillId="0" borderId="0" xfId="17" applyNumberFormat="1" applyFont="1" applyBorder="1" applyAlignment="1">
      <alignment/>
    </xf>
    <xf numFmtId="208" fontId="44" fillId="0" borderId="0" xfId="0" applyNumberFormat="1" applyFont="1" applyBorder="1" applyAlignment="1">
      <alignment horizontal="right"/>
    </xf>
    <xf numFmtId="208" fontId="44" fillId="0" borderId="0" xfId="17" applyNumberFormat="1" applyFont="1" applyBorder="1" applyAlignment="1">
      <alignment/>
    </xf>
    <xf numFmtId="208" fontId="44" fillId="0" borderId="0" xfId="0" applyNumberFormat="1" applyFont="1" applyBorder="1" applyAlignment="1">
      <alignment/>
    </xf>
    <xf numFmtId="1" fontId="44" fillId="0" borderId="0" xfId="17" applyNumberFormat="1" applyFont="1" applyBorder="1" applyAlignment="1">
      <alignment/>
    </xf>
    <xf numFmtId="20" fontId="44" fillId="0" borderId="0" xfId="22" applyNumberFormat="1" applyFont="1" applyFill="1" applyBorder="1" applyAlignment="1">
      <alignment vertical="center"/>
      <protection/>
    </xf>
    <xf numFmtId="0" fontId="44" fillId="0" borderId="0" xfId="21" applyNumberFormat="1" applyFont="1" applyFill="1" applyBorder="1" applyAlignment="1">
      <alignment vertical="center"/>
      <protection/>
    </xf>
    <xf numFmtId="0" fontId="44" fillId="0" borderId="0" xfId="22" applyNumberFormat="1" applyFont="1" applyFill="1" applyBorder="1" applyAlignment="1">
      <alignment horizontal="center" vertical="center" shrinkToFit="1"/>
      <protection/>
    </xf>
    <xf numFmtId="20" fontId="44" fillId="0" borderId="0" xfId="22" applyNumberFormat="1" applyFont="1" applyFill="1" applyBorder="1" applyAlignment="1">
      <alignment horizontal="right"/>
      <protection/>
    </xf>
    <xf numFmtId="37" fontId="44" fillId="0" borderId="0" xfId="15" applyNumberFormat="1" applyFont="1" applyFill="1" applyBorder="1" applyAlignment="1">
      <alignment/>
    </xf>
    <xf numFmtId="37" fontId="44" fillId="0" borderId="0" xfId="0" applyNumberFormat="1" applyFont="1" applyBorder="1" applyAlignment="1">
      <alignment/>
    </xf>
    <xf numFmtId="20" fontId="44" fillId="0" borderId="0" xfId="0" applyNumberFormat="1" applyFont="1" applyBorder="1" applyAlignment="1">
      <alignment/>
    </xf>
    <xf numFmtId="185" fontId="44" fillId="0" borderId="0" xfId="0" applyNumberFormat="1" applyFont="1" applyBorder="1" applyAlignment="1">
      <alignment/>
    </xf>
    <xf numFmtId="0" fontId="44" fillId="0" borderId="0" xfId="0" applyFont="1" applyBorder="1" applyAlignment="1">
      <alignment shrinkToFit="1"/>
    </xf>
    <xf numFmtId="180" fontId="67" fillId="0" borderId="0" xfId="17" applyNumberFormat="1" applyFont="1" applyBorder="1" applyAlignment="1">
      <alignment/>
    </xf>
    <xf numFmtId="40" fontId="44" fillId="0" borderId="0" xfId="17" applyNumberFormat="1" applyFont="1" applyFill="1" applyBorder="1" applyAlignment="1">
      <alignment/>
    </xf>
    <xf numFmtId="3" fontId="44" fillId="0" borderId="0" xfId="0" applyNumberFormat="1" applyFont="1" applyBorder="1" applyAlignment="1">
      <alignment/>
    </xf>
    <xf numFmtId="0" fontId="66" fillId="0" borderId="0"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0" xfId="0" applyFont="1" applyBorder="1" applyAlignment="1">
      <alignment/>
    </xf>
    <xf numFmtId="0" fontId="52" fillId="0" borderId="0" xfId="0" applyFont="1" applyBorder="1" applyAlignment="1">
      <alignment/>
    </xf>
    <xf numFmtId="0" fontId="68" fillId="0" borderId="0" xfId="0" applyFont="1" applyFill="1" applyBorder="1" applyAlignment="1">
      <alignment/>
    </xf>
    <xf numFmtId="225" fontId="44" fillId="0" borderId="0" xfId="0" applyNumberFormat="1" applyFont="1" applyBorder="1" applyAlignment="1">
      <alignment/>
    </xf>
    <xf numFmtId="213" fontId="44" fillId="0" borderId="0" xfId="17" applyNumberFormat="1" applyFont="1" applyBorder="1" applyAlignment="1">
      <alignment/>
    </xf>
    <xf numFmtId="0" fontId="69" fillId="0" borderId="0" xfId="16" applyAlignment="1">
      <alignment/>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11" fillId="5" borderId="0" xfId="0" applyFont="1" applyFill="1" applyAlignment="1">
      <alignment/>
    </xf>
    <xf numFmtId="0" fontId="0" fillId="2" borderId="5" xfId="0" applyFill="1" applyBorder="1" applyAlignment="1">
      <alignment vertical="top" wrapText="1"/>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6" xfId="0" applyFont="1" applyBorder="1" applyAlignment="1">
      <alignment vertical="center"/>
    </xf>
    <xf numFmtId="0" fontId="44" fillId="0" borderId="7" xfId="0" applyFont="1" applyBorder="1" applyAlignment="1">
      <alignment vertical="center"/>
    </xf>
    <xf numFmtId="0" fontId="44" fillId="0" borderId="8" xfId="0" applyFont="1" applyBorder="1" applyAlignment="1">
      <alignment horizontal="center" vertical="center"/>
    </xf>
    <xf numFmtId="0" fontId="44" fillId="0" borderId="9" xfId="0" applyFont="1" applyBorder="1" applyAlignment="1">
      <alignment horizontal="center" vertical="center"/>
    </xf>
    <xf numFmtId="0" fontId="11" fillId="6" borderId="0" xfId="0" applyFont="1" applyFill="1" applyAlignment="1">
      <alignment/>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0" xfId="0" applyFill="1" applyBorder="1" applyAlignment="1">
      <alignment vertical="top" wrapText="1"/>
    </xf>
    <xf numFmtId="0" fontId="0" fillId="2" borderId="14" xfId="0" applyFill="1" applyBorder="1" applyAlignment="1">
      <alignment vertical="top" wrapText="1"/>
    </xf>
    <xf numFmtId="0" fontId="0" fillId="2" borderId="0" xfId="0" applyFont="1" applyFill="1" applyBorder="1" applyAlignment="1">
      <alignment vertical="top" wrapText="1"/>
    </xf>
    <xf numFmtId="0" fontId="0" fillId="2" borderId="15"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0" fontId="0" fillId="2" borderId="17" xfId="0" applyFont="1" applyFill="1" applyBorder="1" applyAlignment="1">
      <alignment vertical="top" wrapText="1"/>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9" fillId="0" borderId="0" xfId="0" applyFont="1" applyAlignment="1">
      <alignment vertical="top" wrapText="1"/>
    </xf>
    <xf numFmtId="0" fontId="11" fillId="7" borderId="0" xfId="0" applyFont="1" applyFill="1" applyAlignment="1">
      <alignment/>
    </xf>
    <xf numFmtId="0" fontId="0" fillId="2" borderId="22" xfId="0" applyFill="1" applyBorder="1" applyAlignment="1">
      <alignment vertical="top" wrapText="1"/>
    </xf>
    <xf numFmtId="0" fontId="0" fillId="2" borderId="23" xfId="0" applyFill="1" applyBorder="1" applyAlignment="1">
      <alignment vertical="top" wrapText="1"/>
    </xf>
    <xf numFmtId="0" fontId="0" fillId="2" borderId="24" xfId="0" applyFill="1" applyBorder="1" applyAlignment="1">
      <alignment vertical="top" wrapText="1"/>
    </xf>
    <xf numFmtId="0" fontId="0" fillId="2" borderId="25" xfId="0" applyFill="1" applyBorder="1" applyAlignment="1">
      <alignment vertical="top" wrapText="1"/>
    </xf>
    <xf numFmtId="0" fontId="0" fillId="2" borderId="26" xfId="0" applyFill="1" applyBorder="1" applyAlignment="1">
      <alignment vertical="top" wrapText="1"/>
    </xf>
    <xf numFmtId="0" fontId="0" fillId="2" borderId="27" xfId="0" applyFill="1" applyBorder="1" applyAlignment="1">
      <alignment vertical="top" wrapText="1"/>
    </xf>
    <xf numFmtId="0" fontId="0" fillId="2" borderId="28" xfId="0" applyFill="1" applyBorder="1" applyAlignment="1">
      <alignment vertical="top" wrapText="1"/>
    </xf>
    <xf numFmtId="0" fontId="0" fillId="2" borderId="29" xfId="0" applyFill="1" applyBorder="1" applyAlignment="1">
      <alignment vertical="top" wrapText="1"/>
    </xf>
    <xf numFmtId="0" fontId="11" fillId="8" borderId="0" xfId="0" applyFont="1" applyFill="1" applyAlignment="1">
      <alignment/>
    </xf>
    <xf numFmtId="0" fontId="0" fillId="2" borderId="30" xfId="0" applyFill="1" applyBorder="1" applyAlignment="1">
      <alignment vertical="top" wrapText="1"/>
    </xf>
    <xf numFmtId="0" fontId="0" fillId="2" borderId="31" xfId="0" applyFill="1" applyBorder="1" applyAlignment="1">
      <alignment vertical="top" wrapText="1"/>
    </xf>
    <xf numFmtId="0" fontId="0" fillId="2" borderId="32" xfId="0" applyFill="1" applyBorder="1" applyAlignment="1">
      <alignment vertical="top" wrapText="1"/>
    </xf>
    <xf numFmtId="0" fontId="0" fillId="2" borderId="33" xfId="0" applyFill="1" applyBorder="1" applyAlignment="1">
      <alignment vertical="top" wrapText="1"/>
    </xf>
    <xf numFmtId="0" fontId="0" fillId="2" borderId="34" xfId="0" applyFill="1" applyBorder="1" applyAlignment="1">
      <alignment vertical="top" wrapText="1"/>
    </xf>
    <xf numFmtId="0" fontId="0" fillId="2" borderId="35" xfId="0" applyFill="1" applyBorder="1" applyAlignment="1">
      <alignment vertical="top" wrapText="1"/>
    </xf>
    <xf numFmtId="0" fontId="0" fillId="2" borderId="36" xfId="0" applyFill="1" applyBorder="1" applyAlignment="1">
      <alignment vertical="top" wrapText="1"/>
    </xf>
    <xf numFmtId="0" fontId="0" fillId="2" borderId="36" xfId="0" applyFont="1" applyFill="1" applyBorder="1" applyAlignment="1">
      <alignment vertical="top" wrapText="1"/>
    </xf>
    <xf numFmtId="0" fontId="0" fillId="2" borderId="37" xfId="0" applyFill="1" applyBorder="1" applyAlignment="1">
      <alignment vertical="top" wrapText="1"/>
    </xf>
    <xf numFmtId="0" fontId="11" fillId="9" borderId="0" xfId="0" applyFont="1" applyFill="1" applyAlignment="1">
      <alignment/>
    </xf>
    <xf numFmtId="0" fontId="11" fillId="10" borderId="0" xfId="0" applyFont="1" applyFill="1" applyAlignment="1">
      <alignment/>
    </xf>
    <xf numFmtId="0" fontId="0" fillId="2" borderId="38" xfId="0" applyFill="1" applyBorder="1" applyAlignment="1">
      <alignment vertical="top" wrapText="1"/>
    </xf>
    <xf numFmtId="0" fontId="0" fillId="2" borderId="39" xfId="0" applyFill="1" applyBorder="1" applyAlignment="1">
      <alignment vertical="top" wrapText="1"/>
    </xf>
    <xf numFmtId="0" fontId="0" fillId="2" borderId="40" xfId="0" applyFill="1" applyBorder="1" applyAlignment="1">
      <alignment vertical="top" wrapText="1"/>
    </xf>
    <xf numFmtId="0" fontId="0" fillId="2" borderId="41" xfId="0" applyFill="1" applyBorder="1" applyAlignment="1">
      <alignment vertical="top" wrapText="1"/>
    </xf>
    <xf numFmtId="0" fontId="0" fillId="2" borderId="42" xfId="0" applyFill="1" applyBorder="1" applyAlignment="1">
      <alignment vertical="top" wrapText="1"/>
    </xf>
    <xf numFmtId="0" fontId="0" fillId="2" borderId="43" xfId="0" applyFill="1" applyBorder="1" applyAlignment="1">
      <alignment vertical="top" wrapText="1"/>
    </xf>
    <xf numFmtId="0" fontId="0" fillId="2" borderId="44" xfId="0" applyFill="1" applyBorder="1" applyAlignment="1">
      <alignment vertical="top" wrapText="1"/>
    </xf>
    <xf numFmtId="0" fontId="0" fillId="2" borderId="45" xfId="0" applyFill="1" applyBorder="1" applyAlignment="1">
      <alignment vertical="top" wrapText="1"/>
    </xf>
    <xf numFmtId="0" fontId="11" fillId="11" borderId="0" xfId="0" applyFont="1" applyFill="1" applyAlignment="1">
      <alignment/>
    </xf>
    <xf numFmtId="0" fontId="0" fillId="2" borderId="46" xfId="0" applyFill="1" applyBorder="1" applyAlignment="1">
      <alignment vertical="top" wrapText="1"/>
    </xf>
    <xf numFmtId="0" fontId="0" fillId="2" borderId="47" xfId="0" applyFill="1" applyBorder="1" applyAlignment="1">
      <alignment vertical="top" wrapText="1"/>
    </xf>
    <xf numFmtId="0" fontId="0" fillId="2" borderId="48" xfId="0" applyFill="1" applyBorder="1" applyAlignment="1">
      <alignment vertical="top" wrapText="1"/>
    </xf>
    <xf numFmtId="0" fontId="0" fillId="2" borderId="49" xfId="0" applyFill="1" applyBorder="1" applyAlignment="1">
      <alignment vertical="top" wrapText="1"/>
    </xf>
    <xf numFmtId="0" fontId="0" fillId="2" borderId="50" xfId="0" applyFill="1" applyBorder="1" applyAlignment="1">
      <alignment vertical="top" wrapText="1"/>
    </xf>
    <xf numFmtId="0" fontId="0" fillId="2" borderId="51"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11" fillId="12" borderId="0" xfId="0" applyFont="1" applyFill="1" applyAlignment="1">
      <alignment/>
    </xf>
    <xf numFmtId="0" fontId="0" fillId="2" borderId="54" xfId="0" applyFill="1" applyBorder="1" applyAlignment="1">
      <alignment vertical="top" wrapText="1"/>
    </xf>
    <xf numFmtId="0" fontId="0" fillId="2" borderId="55" xfId="0" applyFill="1" applyBorder="1" applyAlignment="1">
      <alignment vertical="top" wrapText="1"/>
    </xf>
    <xf numFmtId="0" fontId="0" fillId="2" borderId="56" xfId="0" applyFill="1" applyBorder="1" applyAlignment="1">
      <alignment vertical="top" wrapText="1"/>
    </xf>
    <xf numFmtId="0" fontId="0" fillId="2" borderId="57" xfId="0" applyFill="1" applyBorder="1" applyAlignment="1">
      <alignment vertical="top" wrapText="1"/>
    </xf>
    <xf numFmtId="0" fontId="0" fillId="2" borderId="58" xfId="0" applyFill="1" applyBorder="1" applyAlignment="1">
      <alignment vertical="top" wrapText="1"/>
    </xf>
    <xf numFmtId="0" fontId="0" fillId="2" borderId="59" xfId="0" applyFill="1" applyBorder="1" applyAlignment="1">
      <alignment vertical="top" wrapText="1"/>
    </xf>
    <xf numFmtId="0" fontId="0" fillId="2" borderId="60" xfId="0" applyFill="1" applyBorder="1" applyAlignment="1">
      <alignment vertical="top" wrapText="1"/>
    </xf>
    <xf numFmtId="0" fontId="0" fillId="2" borderId="61" xfId="0" applyFill="1" applyBorder="1" applyAlignment="1">
      <alignment vertical="top" wrapText="1"/>
    </xf>
    <xf numFmtId="0" fontId="11" fillId="13" borderId="0" xfId="0" applyFont="1" applyFill="1" applyAlignment="1">
      <alignment/>
    </xf>
    <xf numFmtId="0" fontId="0" fillId="2" borderId="62" xfId="0" applyFill="1" applyBorder="1" applyAlignment="1">
      <alignment vertical="top" wrapText="1"/>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0" fillId="0" borderId="0" xfId="0"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2" borderId="63" xfId="0" applyFill="1" applyBorder="1" applyAlignment="1">
      <alignment vertical="top" wrapText="1"/>
    </xf>
    <xf numFmtId="0" fontId="0" fillId="2" borderId="64" xfId="0" applyFill="1" applyBorder="1" applyAlignment="1">
      <alignment vertical="top" wrapText="1"/>
    </xf>
    <xf numFmtId="0" fontId="0" fillId="2" borderId="65" xfId="0" applyFill="1" applyBorder="1" applyAlignment="1">
      <alignment vertical="top" wrapText="1"/>
    </xf>
    <xf numFmtId="0" fontId="0" fillId="2" borderId="66" xfId="0" applyFill="1" applyBorder="1" applyAlignment="1">
      <alignment vertical="top" wrapText="1"/>
    </xf>
    <xf numFmtId="0" fontId="0" fillId="2" borderId="67" xfId="0" applyFill="1" applyBorder="1" applyAlignment="1">
      <alignment vertical="top" wrapText="1"/>
    </xf>
    <xf numFmtId="0" fontId="0" fillId="2" borderId="68" xfId="0" applyFill="1" applyBorder="1" applyAlignment="1">
      <alignment vertical="top" wrapText="1"/>
    </xf>
    <xf numFmtId="0" fontId="0" fillId="2" borderId="69" xfId="0" applyFill="1" applyBorder="1" applyAlignment="1">
      <alignment vertical="top" wrapText="1"/>
    </xf>
    <xf numFmtId="0" fontId="11" fillId="14" borderId="0" xfId="0" applyFont="1" applyFill="1" applyAlignment="1">
      <alignment/>
    </xf>
    <xf numFmtId="0" fontId="11" fillId="15" borderId="0" xfId="0" applyFont="1" applyFill="1" applyAlignment="1">
      <alignment/>
    </xf>
    <xf numFmtId="0" fontId="0" fillId="2" borderId="70" xfId="0" applyFill="1" applyBorder="1" applyAlignment="1">
      <alignment vertical="top" wrapText="1"/>
    </xf>
    <xf numFmtId="0" fontId="0" fillId="2" borderId="71" xfId="0" applyFill="1" applyBorder="1" applyAlignment="1">
      <alignment vertical="top" wrapText="1"/>
    </xf>
    <xf numFmtId="0" fontId="0" fillId="2" borderId="72" xfId="0" applyFill="1" applyBorder="1" applyAlignment="1">
      <alignment vertical="top" wrapText="1"/>
    </xf>
    <xf numFmtId="0" fontId="0" fillId="2" borderId="73" xfId="0" applyFill="1" applyBorder="1" applyAlignment="1">
      <alignment vertical="top" wrapText="1"/>
    </xf>
    <xf numFmtId="0" fontId="0" fillId="2" borderId="74" xfId="0" applyFill="1" applyBorder="1" applyAlignment="1">
      <alignment vertical="top" wrapText="1"/>
    </xf>
    <xf numFmtId="0" fontId="0" fillId="2" borderId="75" xfId="0" applyFill="1" applyBorder="1" applyAlignment="1">
      <alignment vertical="top" wrapText="1"/>
    </xf>
    <xf numFmtId="0" fontId="0" fillId="2" borderId="76" xfId="0" applyFill="1" applyBorder="1" applyAlignment="1">
      <alignment vertical="top" wrapText="1"/>
    </xf>
    <xf numFmtId="0" fontId="0" fillId="2" borderId="77" xfId="0" applyFill="1" applyBorder="1" applyAlignment="1">
      <alignment vertical="top" wrapText="1"/>
    </xf>
    <xf numFmtId="0" fontId="0" fillId="2" borderId="78" xfId="0" applyFill="1" applyBorder="1" applyAlignment="1">
      <alignment vertical="top" wrapText="1"/>
    </xf>
    <xf numFmtId="0" fontId="0" fillId="2" borderId="79" xfId="0" applyFill="1" applyBorder="1" applyAlignment="1">
      <alignment vertical="top" wrapText="1"/>
    </xf>
    <xf numFmtId="0" fontId="0" fillId="2" borderId="80" xfId="0" applyFill="1" applyBorder="1" applyAlignment="1">
      <alignment vertical="top" wrapText="1"/>
    </xf>
    <xf numFmtId="0" fontId="0" fillId="2" borderId="81" xfId="0" applyFill="1" applyBorder="1" applyAlignment="1">
      <alignment vertical="top" wrapText="1"/>
    </xf>
    <xf numFmtId="0" fontId="0" fillId="2" borderId="82" xfId="0" applyFill="1" applyBorder="1" applyAlignment="1">
      <alignment vertical="top" wrapText="1"/>
    </xf>
    <xf numFmtId="0" fontId="0" fillId="2" borderId="83" xfId="0" applyFill="1" applyBorder="1" applyAlignment="1">
      <alignment vertical="top" wrapText="1"/>
    </xf>
    <xf numFmtId="0" fontId="0" fillId="2" borderId="84" xfId="0" applyFill="1" applyBorder="1" applyAlignment="1">
      <alignment vertical="top" wrapText="1"/>
    </xf>
    <xf numFmtId="0" fontId="0" fillId="2" borderId="85" xfId="0" applyFill="1" applyBorder="1" applyAlignment="1">
      <alignment vertical="top" wrapText="1"/>
    </xf>
    <xf numFmtId="0" fontId="44" fillId="0" borderId="0" xfId="0" applyFont="1" applyBorder="1" applyAlignment="1">
      <alignment horizontal="center"/>
    </xf>
    <xf numFmtId="0" fontId="11" fillId="16" borderId="0" xfId="0" applyFont="1" applyFill="1" applyAlignment="1">
      <alignment/>
    </xf>
    <xf numFmtId="0" fontId="0" fillId="2" borderId="86" xfId="0" applyFill="1" applyBorder="1" applyAlignment="1">
      <alignment vertical="top" wrapText="1"/>
    </xf>
    <xf numFmtId="0" fontId="0" fillId="2" borderId="87" xfId="0" applyFill="1" applyBorder="1" applyAlignment="1">
      <alignment vertical="top" wrapText="1"/>
    </xf>
    <xf numFmtId="0" fontId="0" fillId="2" borderId="88" xfId="0" applyFill="1" applyBorder="1" applyAlignment="1">
      <alignment vertical="top" wrapText="1"/>
    </xf>
    <xf numFmtId="0" fontId="0" fillId="2" borderId="89" xfId="0" applyFill="1" applyBorder="1" applyAlignment="1">
      <alignment vertical="top" wrapText="1"/>
    </xf>
    <xf numFmtId="0" fontId="0" fillId="2" borderId="90" xfId="0" applyFill="1" applyBorder="1" applyAlignment="1">
      <alignment vertical="top" wrapText="1"/>
    </xf>
    <xf numFmtId="0" fontId="0" fillId="2" borderId="91" xfId="0" applyFill="1" applyBorder="1" applyAlignment="1">
      <alignment vertical="top" wrapText="1"/>
    </xf>
    <xf numFmtId="0" fontId="0" fillId="2" borderId="92" xfId="0" applyFill="1" applyBorder="1" applyAlignment="1">
      <alignment vertical="top" wrapText="1"/>
    </xf>
    <xf numFmtId="0" fontId="0" fillId="2" borderId="93" xfId="0" applyFill="1" applyBorder="1" applyAlignment="1">
      <alignment vertical="top" wrapText="1"/>
    </xf>
    <xf numFmtId="0" fontId="11" fillId="17" borderId="0" xfId="0" applyFont="1" applyFill="1" applyAlignment="1">
      <alignment/>
    </xf>
    <xf numFmtId="0" fontId="0" fillId="2" borderId="94" xfId="0" applyFill="1" applyBorder="1" applyAlignment="1">
      <alignment vertical="top" wrapText="1"/>
    </xf>
    <xf numFmtId="0" fontId="0" fillId="2" borderId="95" xfId="0" applyFill="1" applyBorder="1" applyAlignment="1">
      <alignment vertical="top" wrapText="1"/>
    </xf>
    <xf numFmtId="0" fontId="0" fillId="2" borderId="96" xfId="0" applyFill="1" applyBorder="1" applyAlignment="1">
      <alignment vertical="top" wrapText="1"/>
    </xf>
    <xf numFmtId="0" fontId="0" fillId="2" borderId="97" xfId="0" applyFill="1" applyBorder="1" applyAlignment="1">
      <alignment vertical="top" wrapText="1"/>
    </xf>
    <xf numFmtId="0" fontId="0" fillId="2" borderId="98" xfId="0" applyFill="1" applyBorder="1" applyAlignment="1">
      <alignment vertical="top" wrapText="1"/>
    </xf>
    <xf numFmtId="0" fontId="0" fillId="2" borderId="99" xfId="0" applyFill="1" applyBorder="1" applyAlignment="1">
      <alignment vertical="top" wrapText="1"/>
    </xf>
    <xf numFmtId="0" fontId="0" fillId="2" borderId="100" xfId="0" applyFill="1" applyBorder="1" applyAlignment="1">
      <alignment vertical="top" wrapText="1"/>
    </xf>
    <xf numFmtId="0" fontId="0" fillId="2" borderId="101" xfId="0" applyFill="1" applyBorder="1" applyAlignment="1">
      <alignment vertical="top" wrapText="1"/>
    </xf>
    <xf numFmtId="0" fontId="44" fillId="0" borderId="0" xfId="0" applyFont="1" applyBorder="1" applyAlignment="1">
      <alignment horizontal="left" wrapText="1"/>
    </xf>
    <xf numFmtId="0" fontId="0" fillId="2" borderId="74" xfId="0" applyFont="1" applyFill="1" applyBorder="1" applyAlignment="1">
      <alignment vertical="top" wrapText="1"/>
    </xf>
    <xf numFmtId="0" fontId="25" fillId="0" borderId="0" xfId="0" applyFont="1" applyAlignment="1">
      <alignment vertical="top" wrapText="1"/>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Sheet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79.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88.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
          <c:y val="0.073"/>
          <c:w val="0.84775"/>
          <c:h val="0.789"/>
        </c:manualLayout>
      </c:layout>
      <c:doughnutChart>
        <c:varyColors val="1"/>
        <c:ser>
          <c:idx val="0"/>
          <c:order val="0"/>
          <c:tx>
            <c:strRef>
              <c:f>'自然・気象'!$L$65</c:f>
              <c:strCache>
                <c:ptCount val="1"/>
                <c:pt idx="0">
                  <c:v>面積(K㎡）：少数点２桁</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663300"/>
              </a:solidFill>
            </c:spPr>
          </c:dPt>
          <c:dPt>
            <c:idx val="2"/>
            <c:spPr>
              <a:solidFill>
                <a:srgbClr val="996633"/>
              </a:solidFill>
            </c:spPr>
          </c:dPt>
          <c:dPt>
            <c:idx val="3"/>
            <c:spPr>
              <a:solidFill>
                <a:srgbClr val="C0C0C0"/>
              </a:solidFill>
            </c:spPr>
          </c:dPt>
          <c:dPt>
            <c:idx val="4"/>
            <c:spPr>
              <a:solidFill>
                <a:srgbClr val="69FFFF"/>
              </a:solidFill>
            </c:spPr>
          </c:dPt>
          <c:dPt>
            <c:idx val="5"/>
            <c:spPr>
              <a:solidFill>
                <a:srgbClr val="339933"/>
              </a:solidFill>
            </c:spPr>
          </c:dPt>
          <c:dPt>
            <c:idx val="6"/>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0" b="0" i="0" u="none" baseline="0">
                        <a:solidFill>
                          <a:srgbClr val="FFFFFF"/>
                        </a:solidFill>
                        <a:latin typeface="ＭＳ ゴシック"/>
                        <a:ea typeface="ＭＳ ゴシック"/>
                        <a:cs typeface="ＭＳ ゴシック"/>
                      </a:rPr>
                      <a:t>宅地
3.8%</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'自然・気象'!$K$66:$K$72</c:f>
              <c:strCache/>
            </c:strRef>
          </c:cat>
          <c:val>
            <c:numRef>
              <c:f>'自然・気象'!$L$66:$L$72</c:f>
              <c:numCache>
                <c:ptCount val="7"/>
                <c:pt idx="0">
                  <c:v>0</c:v>
                </c:pt>
                <c:pt idx="1">
                  <c:v>0</c:v>
                </c:pt>
                <c:pt idx="2">
                  <c:v>0</c:v>
                </c:pt>
                <c:pt idx="3">
                  <c:v>0</c:v>
                </c:pt>
                <c:pt idx="4">
                  <c:v>0</c:v>
                </c:pt>
                <c:pt idx="5">
                  <c:v>0</c:v>
                </c:pt>
                <c:pt idx="6">
                  <c:v>0</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1005"/>
          <c:w val="0.93275"/>
          <c:h val="0.83675"/>
        </c:manualLayout>
      </c:layout>
      <c:barChart>
        <c:barDir val="col"/>
        <c:grouping val="clustered"/>
        <c:varyColors val="0"/>
        <c:ser>
          <c:idx val="2"/>
          <c:order val="0"/>
          <c:tx>
            <c:strRef>
              <c:f>'経済'!$L$11</c:f>
              <c:strCache>
                <c:ptCount val="1"/>
                <c:pt idx="0">
                  <c:v>山梨県(A)</c:v>
                </c:pt>
              </c:strCache>
            </c:strRef>
          </c:tx>
          <c:spPr>
            <a:gradFill rotWithShape="1">
              <a:gsLst>
                <a:gs pos="0">
                  <a:srgbClr val="993366"/>
                </a:gs>
                <a:gs pos="50000">
                  <a:srgbClr val="EFDFE7"/>
                </a:gs>
                <a:gs pos="100000">
                  <a:srgbClr val="9933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'経済'!$K$12:$K$15</c:f>
              <c:strCache/>
            </c:strRef>
          </c:cat>
          <c:val>
            <c:numRef>
              <c:f>'経済'!$L$12:$L$15</c:f>
              <c:numCache>
                <c:ptCount val="4"/>
                <c:pt idx="0">
                  <c:v>0</c:v>
                </c:pt>
                <c:pt idx="1">
                  <c:v>0</c:v>
                </c:pt>
                <c:pt idx="2">
                  <c:v>0</c:v>
                </c:pt>
                <c:pt idx="3">
                  <c:v>0</c:v>
                </c:pt>
              </c:numCache>
            </c:numRef>
          </c:val>
        </c:ser>
        <c:ser>
          <c:idx val="1"/>
          <c:order val="1"/>
          <c:tx>
            <c:strRef>
              <c:f>'経済'!$M$11</c:f>
              <c:strCache>
                <c:ptCount val="1"/>
                <c:pt idx="0">
                  <c:v>全国(B)</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'経済'!$K$12:$K$15</c:f>
              <c:strCache/>
            </c:strRef>
          </c:cat>
          <c:val>
            <c:numRef>
              <c:f>'経済'!$M$12:$M$15</c:f>
              <c:numCache>
                <c:ptCount val="4"/>
                <c:pt idx="0">
                  <c:v>0</c:v>
                </c:pt>
                <c:pt idx="1">
                  <c:v>0</c:v>
                </c:pt>
                <c:pt idx="2">
                  <c:v>0</c:v>
                </c:pt>
                <c:pt idx="3">
                  <c:v>0</c:v>
                </c:pt>
              </c:numCache>
            </c:numRef>
          </c:val>
        </c:ser>
        <c:overlap val="-20"/>
        <c:gapWidth val="50"/>
        <c:axId val="7803840"/>
        <c:axId val="3125697"/>
      </c:barChart>
      <c:lineChart>
        <c:grouping val="standard"/>
        <c:varyColors val="0"/>
        <c:ser>
          <c:idx val="0"/>
          <c:order val="2"/>
          <c:tx>
            <c:strRef>
              <c:f>'経済'!$N$11</c:f>
              <c:strCache>
                <c:ptCount val="1"/>
                <c:pt idx="0">
                  <c:v>格差(A)/(B)</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val>
            <c:numRef>
              <c:f>'経済'!$N$12:$N$15</c:f>
              <c:numCache>
                <c:ptCount val="4"/>
                <c:pt idx="0">
                  <c:v>0</c:v>
                </c:pt>
                <c:pt idx="1">
                  <c:v>0</c:v>
                </c:pt>
                <c:pt idx="2">
                  <c:v>0</c:v>
                </c:pt>
                <c:pt idx="3">
                  <c:v>0</c:v>
                </c:pt>
              </c:numCache>
            </c:numRef>
          </c:val>
          <c:smooth val="0"/>
        </c:ser>
        <c:axId val="28131274"/>
        <c:axId val="51854875"/>
      </c:lineChart>
      <c:catAx>
        <c:axId val="7803840"/>
        <c:scaling>
          <c:orientation val="minMax"/>
        </c:scaling>
        <c:axPos val="b"/>
        <c:title>
          <c:tx>
            <c:rich>
              <a:bodyPr vert="horz" rot="0" anchor="ctr"/>
              <a:lstStyle/>
              <a:p>
                <a:pPr algn="ctr">
                  <a:defRPr/>
                </a:pPr>
                <a:r>
                  <a:rPr lang="en-US" cap="none" sz="1000" b="0" i="0" u="none" baseline="0"/>
                  <a:t>(年度)</a:t>
                </a:r>
              </a:p>
            </c:rich>
          </c:tx>
          <c:layout>
            <c:manualLayout>
              <c:xMode val="factor"/>
              <c:yMode val="factor"/>
              <c:x val="0.01125"/>
              <c:y val="0.115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pPr>
          </a:p>
        </c:txPr>
        <c:crossAx val="3125697"/>
        <c:crossesAt val="0"/>
        <c:auto val="0"/>
        <c:lblOffset val="100"/>
        <c:noMultiLvlLbl val="0"/>
      </c:catAx>
      <c:valAx>
        <c:axId val="3125697"/>
        <c:scaling>
          <c:orientation val="minMax"/>
          <c:max val="3500"/>
          <c:min val="0"/>
        </c:scaling>
        <c:axPos val="l"/>
        <c:title>
          <c:tx>
            <c:rich>
              <a:bodyPr vert="horz" rot="0" anchor="ctr"/>
              <a:lstStyle/>
              <a:p>
                <a:pPr algn="ctr">
                  <a:defRPr/>
                </a:pPr>
                <a:r>
                  <a:rPr lang="en-US" cap="none" sz="1000" b="0" i="0" u="none" baseline="0"/>
                  <a:t>(千円)</a:t>
                </a:r>
              </a:p>
            </c:rich>
          </c:tx>
          <c:layout>
            <c:manualLayout>
              <c:xMode val="factor"/>
              <c:yMode val="factor"/>
              <c:x val="0.01725"/>
              <c:y val="0.13425"/>
            </c:manualLayout>
          </c:layout>
          <c:overlay val="0"/>
          <c:spPr>
            <a:noFill/>
            <a:ln>
              <a:noFill/>
            </a:ln>
          </c:spPr>
        </c:title>
        <c:delete val="0"/>
        <c:numFmt formatCode="0_);[Red]\(0\)" sourceLinked="0"/>
        <c:majorTickMark val="out"/>
        <c:minorTickMark val="none"/>
        <c:tickLblPos val="nextTo"/>
        <c:txPr>
          <a:bodyPr/>
          <a:lstStyle/>
          <a:p>
            <a:pPr>
              <a:defRPr lang="en-US" cap="none" sz="800" b="0" i="0" u="none" baseline="0"/>
            </a:pPr>
          </a:p>
        </c:txPr>
        <c:crossAx val="7803840"/>
        <c:crossesAt val="1"/>
        <c:crossBetween val="between"/>
        <c:dispUnits/>
        <c:majorUnit val="500"/>
        <c:minorUnit val="10"/>
      </c:valAx>
      <c:catAx>
        <c:axId val="28131274"/>
        <c:scaling>
          <c:orientation val="minMax"/>
        </c:scaling>
        <c:axPos val="b"/>
        <c:delete val="1"/>
        <c:majorTickMark val="in"/>
        <c:minorTickMark val="none"/>
        <c:tickLblPos val="nextTo"/>
        <c:crossAx val="51854875"/>
        <c:crosses val="autoZero"/>
        <c:auto val="0"/>
        <c:lblOffset val="100"/>
        <c:noMultiLvlLbl val="0"/>
      </c:catAx>
      <c:valAx>
        <c:axId val="51854875"/>
        <c:scaling>
          <c:orientation val="minMax"/>
          <c:max val="110"/>
          <c:min val="0"/>
        </c:scaling>
        <c:axPos val="l"/>
        <c:title>
          <c:tx>
            <c:rich>
              <a:bodyPr vert="horz" rot="0" anchor="ctr"/>
              <a:lstStyle/>
              <a:p>
                <a:pPr algn="ctr">
                  <a:defRPr/>
                </a:pPr>
                <a:r>
                  <a:rPr lang="en-US" cap="none" sz="1000" b="0" i="0" u="none" baseline="0"/>
                  <a:t>(格差)</a:t>
                </a:r>
              </a:p>
            </c:rich>
          </c:tx>
          <c:layout>
            <c:manualLayout>
              <c:xMode val="factor"/>
              <c:yMode val="factor"/>
              <c:x val="0.01925"/>
              <c:y val="0.13225"/>
            </c:manualLayout>
          </c:layout>
          <c:overlay val="0"/>
          <c:spPr>
            <a:noFill/>
            <a:ln>
              <a:noFill/>
            </a:ln>
          </c:spPr>
        </c:title>
        <c:delete val="0"/>
        <c:numFmt formatCode="0_);[Red]\(0\)" sourceLinked="0"/>
        <c:majorTickMark val="in"/>
        <c:minorTickMark val="none"/>
        <c:tickLblPos val="nextTo"/>
        <c:txPr>
          <a:bodyPr/>
          <a:lstStyle/>
          <a:p>
            <a:pPr>
              <a:defRPr lang="en-US" cap="none" sz="800" b="0" i="0" u="none" baseline="0"/>
            </a:pPr>
          </a:p>
        </c:txPr>
        <c:crossAx val="28131274"/>
        <c:crosses val="max"/>
        <c:crossBetween val="between"/>
        <c:dispUnits/>
        <c:maj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'人口'!$U$135:$U$138</c:f>
              <c:numCache>
                <c:ptCount val="4"/>
                <c:pt idx="0">
                  <c:v>9908</c:v>
                </c:pt>
                <c:pt idx="1">
                  <c:v>3969</c:v>
                </c:pt>
                <c:pt idx="2">
                  <c:v>3080</c:v>
                </c:pt>
                <c:pt idx="3">
                  <c:v>3011</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'人口'!$S$135:$S$145</c:f>
              <c:numCache>
                <c:ptCount val="11"/>
                <c:pt idx="0">
                  <c:v>4487</c:v>
                </c:pt>
                <c:pt idx="1">
                  <c:v>2384</c:v>
                </c:pt>
                <c:pt idx="2">
                  <c:v>1195</c:v>
                </c:pt>
                <c:pt idx="3">
                  <c:v>1003</c:v>
                </c:pt>
                <c:pt idx="4">
                  <c:v>839</c:v>
                </c:pt>
                <c:pt idx="5">
                  <c:v>1395</c:v>
                </c:pt>
                <c:pt idx="6">
                  <c:v>1407</c:v>
                </c:pt>
                <c:pt idx="7">
                  <c:v>542</c:v>
                </c:pt>
                <c:pt idx="8">
                  <c:v>625</c:v>
                </c:pt>
                <c:pt idx="9">
                  <c:v>3080</c:v>
                </c:pt>
                <c:pt idx="10">
                  <c:v>3011</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06725"/>
          <c:w val="0.9775"/>
          <c:h val="0.91025"/>
        </c:manualLayout>
      </c:layout>
      <c:barChart>
        <c:barDir val="col"/>
        <c:grouping val="stacked"/>
        <c:varyColors val="0"/>
        <c:ser>
          <c:idx val="5"/>
          <c:order val="0"/>
          <c:tx>
            <c:strRef>
              <c:f>'経済'!$L$41</c:f>
              <c:strCache>
                <c:ptCount val="1"/>
                <c:pt idx="0">
                  <c:v>第三次産業</c:v>
                </c:pt>
              </c:strCache>
            </c:strRef>
          </c:tx>
          <c:spPr>
            <a:gradFill rotWithShape="1">
              <a:gsLst>
                <a:gs pos="0">
                  <a:srgbClr val="003B00"/>
                </a:gs>
                <a:gs pos="50000">
                  <a:srgbClr val="008000"/>
                </a:gs>
                <a:gs pos="100000">
                  <a:srgbClr val="003B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00;[Red](#,##0.00)" sourceLinked="0"/>
              <c:showLegendKey val="0"/>
              <c:showVal val="1"/>
              <c:showBubbleSize val="0"/>
              <c:showCatName val="0"/>
              <c:showSerName val="0"/>
              <c:showPercent val="0"/>
            </c:dLbl>
            <c:numFmt formatCode="#,##0.00;[Red](#,##0.00)" sourceLinked="0"/>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'経済'!$K$42:$K$46</c:f>
              <c:strCache/>
            </c:strRef>
          </c:cat>
          <c:val>
            <c:numRef>
              <c:f>'経済'!$L$42:$L$46</c:f>
              <c:numCache>
                <c:ptCount val="5"/>
                <c:pt idx="0">
                  <c:v>0</c:v>
                </c:pt>
                <c:pt idx="1">
                  <c:v>0</c:v>
                </c:pt>
                <c:pt idx="2">
                  <c:v>0</c:v>
                </c:pt>
                <c:pt idx="3">
                  <c:v>0</c:v>
                </c:pt>
                <c:pt idx="4">
                  <c:v>0</c:v>
                </c:pt>
              </c:numCache>
            </c:numRef>
          </c:val>
        </c:ser>
        <c:ser>
          <c:idx val="0"/>
          <c:order val="1"/>
          <c:tx>
            <c:strRef>
              <c:f>'経済'!$M$41</c:f>
              <c:strCache>
                <c:ptCount val="1"/>
                <c:pt idx="0">
                  <c:v>第二次産業</c:v>
                </c:pt>
              </c:strCache>
            </c:strRef>
          </c:tx>
          <c:spPr>
            <a:gradFill rotWithShape="1">
              <a:gsLst>
                <a:gs pos="0">
                  <a:srgbClr val="3B3B75"/>
                </a:gs>
                <a:gs pos="50000">
                  <a:srgbClr val="8080FF"/>
                </a:gs>
                <a:gs pos="100000">
                  <a:srgbClr val="3B3B7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'経済'!$K$42:$K$46</c:f>
              <c:strCache/>
            </c:strRef>
          </c:cat>
          <c:val>
            <c:numRef>
              <c:f>'経済'!$M$42:$M$46</c:f>
              <c:numCache>
                <c:ptCount val="5"/>
                <c:pt idx="0">
                  <c:v>0</c:v>
                </c:pt>
                <c:pt idx="1">
                  <c:v>0</c:v>
                </c:pt>
                <c:pt idx="2">
                  <c:v>0</c:v>
                </c:pt>
                <c:pt idx="3">
                  <c:v>0</c:v>
                </c:pt>
                <c:pt idx="4">
                  <c:v>0</c:v>
                </c:pt>
              </c:numCache>
            </c:numRef>
          </c:val>
        </c:ser>
        <c:ser>
          <c:idx val="1"/>
          <c:order val="2"/>
          <c:tx>
            <c:strRef>
              <c:f>'経済'!$N$41</c:f>
              <c:strCache>
                <c:ptCount val="1"/>
                <c:pt idx="0">
                  <c:v>第一次産業</c:v>
                </c:pt>
              </c:strCache>
            </c:strRef>
          </c:tx>
          <c:spPr>
            <a:gradFill rotWithShape="1">
              <a:gsLst>
                <a:gs pos="0">
                  <a:srgbClr val="C0C0C0"/>
                </a:gs>
                <a:gs pos="50000">
                  <a:srgbClr val="EAEAEA"/>
                </a:gs>
                <a:gs pos="100000">
                  <a:srgbClr val="C0C0C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'経済'!$K$42:$K$46</c:f>
              <c:strCache/>
            </c:strRef>
          </c:cat>
          <c:val>
            <c:numRef>
              <c:f>'経済'!$N$42:$N$46</c:f>
              <c:numCache>
                <c:ptCount val="5"/>
                <c:pt idx="0">
                  <c:v>0</c:v>
                </c:pt>
                <c:pt idx="1">
                  <c:v>0</c:v>
                </c:pt>
                <c:pt idx="2">
                  <c:v>0</c:v>
                </c:pt>
                <c:pt idx="3">
                  <c:v>0</c:v>
                </c:pt>
                <c:pt idx="4">
                  <c:v>0</c:v>
                </c:pt>
              </c:numCache>
            </c:numRef>
          </c:val>
        </c:ser>
        <c:ser>
          <c:idx val="2"/>
          <c:order val="3"/>
          <c:tx>
            <c:strRef>
              <c:f>'経済'!$O$41</c:f>
              <c:strCache>
                <c:ptCount val="1"/>
                <c:pt idx="0">
                  <c:v>帰属利子等</c:v>
                </c:pt>
              </c:strCache>
            </c:strRef>
          </c:tx>
          <c:spPr>
            <a:gradFill rotWithShape="1">
              <a:gsLst>
                <a:gs pos="0">
                  <a:srgbClr val="FF0000"/>
                </a:gs>
                <a:gs pos="50000">
                  <a:srgbClr val="FFC9C9"/>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'経済'!$K$42:$K$46</c:f>
              <c:strCache/>
            </c:strRef>
          </c:cat>
          <c:val>
            <c:numRef>
              <c:f>'経済'!$O$42:$O$46</c:f>
              <c:numCache>
                <c:ptCount val="5"/>
                <c:pt idx="0">
                  <c:v>0</c:v>
                </c:pt>
                <c:pt idx="1">
                  <c:v>0</c:v>
                </c:pt>
                <c:pt idx="2">
                  <c:v>0</c:v>
                </c:pt>
                <c:pt idx="3">
                  <c:v>0</c:v>
                </c:pt>
                <c:pt idx="4">
                  <c:v>0</c:v>
                </c:pt>
              </c:numCache>
            </c:numRef>
          </c:val>
        </c:ser>
        <c:overlap val="100"/>
        <c:axId val="64040692"/>
        <c:axId val="39495317"/>
      </c:barChart>
      <c:lineChart>
        <c:grouping val="standard"/>
        <c:varyColors val="0"/>
        <c:ser>
          <c:idx val="3"/>
          <c:order val="4"/>
          <c:tx>
            <c:strRef>
              <c:f>'経済'!$P$41</c:f>
              <c:strCache>
                <c:ptCount val="1"/>
                <c:pt idx="0">
                  <c:v>国内総生産経済成長率(%)</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dLbls>
            <c:numFmt formatCode="General" sourceLinked="1"/>
            <c:txPr>
              <a:bodyPr vert="horz" rot="0" anchor="ctr"/>
              <a:lstStyle/>
              <a:p>
                <a:pPr algn="ctr">
                  <a:defRPr lang="en-US" cap="none" sz="1100" b="0" i="0" u="none" baseline="0">
                    <a:solidFill>
                      <a:srgbClr val="008000"/>
                    </a:solidFill>
                  </a:defRPr>
                </a:pPr>
              </a:p>
            </c:txPr>
            <c:dLblPos val="t"/>
            <c:showLegendKey val="0"/>
            <c:showVal val="1"/>
            <c:showBubbleSize val="0"/>
            <c:showCatName val="0"/>
            <c:showSerName val="0"/>
            <c:showLeaderLines val="1"/>
            <c:showPercent val="0"/>
          </c:dLbls>
          <c:val>
            <c:numRef>
              <c:f>'経済'!$P$42:$P$46</c:f>
              <c:numCache>
                <c:ptCount val="5"/>
                <c:pt idx="0">
                  <c:v>0</c:v>
                </c:pt>
                <c:pt idx="1">
                  <c:v>0</c:v>
                </c:pt>
                <c:pt idx="2">
                  <c:v>0</c:v>
                </c:pt>
                <c:pt idx="3">
                  <c:v>0</c:v>
                </c:pt>
                <c:pt idx="4">
                  <c:v>0</c:v>
                </c:pt>
              </c:numCache>
            </c:numRef>
          </c:val>
          <c:smooth val="0"/>
        </c:ser>
        <c:ser>
          <c:idx val="4"/>
          <c:order val="5"/>
          <c:tx>
            <c:strRef>
              <c:f>'経済'!$Q$41</c:f>
              <c:strCache>
                <c:ptCount val="1"/>
                <c:pt idx="0">
                  <c:v>県内総生産経済成長率(%)</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80008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800080"/>
                    </a:solidFill>
                  </a:defRPr>
                </a:pPr>
              </a:p>
            </c:txPr>
            <c:showLegendKey val="0"/>
            <c:showVal val="1"/>
            <c:showBubbleSize val="0"/>
            <c:showCatName val="0"/>
            <c:showSerName val="0"/>
            <c:showLeaderLines val="1"/>
            <c:showPercent val="0"/>
          </c:dLbls>
          <c:val>
            <c:numRef>
              <c:f>'経済'!$Q$42:$Q$46</c:f>
              <c:numCache>
                <c:ptCount val="5"/>
                <c:pt idx="0">
                  <c:v>0</c:v>
                </c:pt>
                <c:pt idx="1">
                  <c:v>0</c:v>
                </c:pt>
                <c:pt idx="2">
                  <c:v>0</c:v>
                </c:pt>
                <c:pt idx="3">
                  <c:v>0</c:v>
                </c:pt>
                <c:pt idx="4">
                  <c:v>0</c:v>
                </c:pt>
              </c:numCache>
            </c:numRef>
          </c:val>
          <c:smooth val="0"/>
        </c:ser>
        <c:axId val="19913534"/>
        <c:axId val="45004079"/>
      </c:lineChart>
      <c:catAx>
        <c:axId val="64040692"/>
        <c:scaling>
          <c:orientation val="minMax"/>
        </c:scaling>
        <c:axPos val="b"/>
        <c:delete val="0"/>
        <c:numFmt formatCode="General" sourceLinked="1"/>
        <c:majorTickMark val="in"/>
        <c:minorTickMark val="none"/>
        <c:tickLblPos val="nextTo"/>
        <c:crossAx val="39495317"/>
        <c:crosses val="autoZero"/>
        <c:auto val="0"/>
        <c:lblOffset val="100"/>
        <c:noMultiLvlLbl val="0"/>
      </c:catAx>
      <c:valAx>
        <c:axId val="39495317"/>
        <c:scaling>
          <c:orientation val="minMax"/>
        </c:scaling>
        <c:axPos val="l"/>
        <c:delete val="0"/>
        <c:numFmt formatCode="#,##0;[Red](#,##0)" sourceLinked="0"/>
        <c:majorTickMark val="in"/>
        <c:minorTickMark val="none"/>
        <c:tickLblPos val="nextTo"/>
        <c:crossAx val="64040692"/>
        <c:crossesAt val="1"/>
        <c:crossBetween val="between"/>
        <c:dispUnits/>
      </c:valAx>
      <c:catAx>
        <c:axId val="19913534"/>
        <c:scaling>
          <c:orientation val="minMax"/>
        </c:scaling>
        <c:axPos val="b"/>
        <c:delete val="1"/>
        <c:majorTickMark val="in"/>
        <c:minorTickMark val="none"/>
        <c:tickLblPos val="nextTo"/>
        <c:crossAx val="45004079"/>
        <c:crosses val="autoZero"/>
        <c:auto val="1"/>
        <c:lblOffset val="100"/>
        <c:noMultiLvlLbl val="0"/>
      </c:catAx>
      <c:valAx>
        <c:axId val="45004079"/>
        <c:scaling>
          <c:orientation val="minMax"/>
        </c:scaling>
        <c:axPos val="l"/>
        <c:delete val="0"/>
        <c:numFmt formatCode="0.0_ " sourceLinked="0"/>
        <c:majorTickMark val="in"/>
        <c:minorTickMark val="none"/>
        <c:tickLblPos val="nextTo"/>
        <c:spPr>
          <a:ln w="3175">
            <a:solidFill>
              <a:srgbClr val="008000"/>
            </a:solidFill>
          </a:ln>
        </c:spPr>
        <c:txPr>
          <a:bodyPr/>
          <a:lstStyle/>
          <a:p>
            <a:pPr>
              <a:defRPr lang="en-US" cap="none" sz="1100" b="0" i="0" u="none" baseline="0">
                <a:solidFill>
                  <a:srgbClr val="008000"/>
                </a:solidFill>
              </a:defRPr>
            </a:pPr>
          </a:p>
        </c:txPr>
        <c:crossAx val="19913534"/>
        <c:crosses val="max"/>
        <c:crossBetween val="between"/>
        <c:dispUnits/>
      </c:valAx>
      <c:spPr>
        <a:solidFill>
          <a:srgbClr val="FFFFC0"/>
        </a:solidFill>
        <a:ln w="3175">
          <a:noFill/>
        </a:ln>
      </c:spPr>
    </c:plotArea>
    <c:legend>
      <c:legendPos val="t"/>
      <c:layout>
        <c:manualLayout>
          <c:xMode val="edge"/>
          <c:yMode val="edge"/>
          <c:x val="0.11075"/>
          <c:y val="0.0207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45"/>
          <c:w val="1"/>
          <c:h val="0.9485"/>
        </c:manualLayout>
      </c:layout>
      <c:barChart>
        <c:barDir val="col"/>
        <c:grouping val="clustered"/>
        <c:varyColors val="0"/>
        <c:ser>
          <c:idx val="2"/>
          <c:order val="0"/>
          <c:tx>
            <c:strRef>
              <c:f>'事業所'!$L$11</c:f>
              <c:strCache>
                <c:ptCount val="1"/>
                <c:pt idx="0">
                  <c:v>事業所数</c:v>
                </c:pt>
              </c:strCache>
            </c:strRef>
          </c:tx>
          <c:spPr>
            <a:gradFill rotWithShape="1">
              <a:gsLst>
                <a:gs pos="0">
                  <a:srgbClr val="008000"/>
                </a:gs>
                <a:gs pos="50000">
                  <a:srgbClr val="D8EBD8"/>
                </a:gs>
                <a:gs pos="100000">
                  <a:srgbClr val="008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3300"/>
                    </a:solidFill>
                  </a:defRPr>
                </a:pPr>
              </a:p>
            </c:txPr>
            <c:dLblPos val="ctr"/>
            <c:showLegendKey val="0"/>
            <c:showVal val="1"/>
            <c:showBubbleSize val="0"/>
            <c:showCatName val="0"/>
            <c:showSerName val="0"/>
            <c:showPercent val="0"/>
          </c:dLbls>
          <c:cat>
            <c:strRef>
              <c:f>'事業所'!$K$12:$K$27</c:f>
              <c:strCache/>
            </c:strRef>
          </c:cat>
          <c:val>
            <c:numRef>
              <c:f>'事業所'!$L$12:$L$27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gapWidth val="100"/>
        <c:axId val="2383528"/>
        <c:axId val="21451753"/>
      </c:barChart>
      <c:lineChart>
        <c:grouping val="standard"/>
        <c:varyColors val="0"/>
        <c:ser>
          <c:idx val="1"/>
          <c:order val="1"/>
          <c:tx>
            <c:strRef>
              <c:f>'事業所'!$M$11</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defRPr>
                </a:pPr>
              </a:p>
            </c:txPr>
            <c:dLblPos val="t"/>
            <c:showLegendKey val="0"/>
            <c:showVal val="1"/>
            <c:showBubbleSize val="0"/>
            <c:showCatName val="0"/>
            <c:showSerName val="0"/>
            <c:showLeaderLines val="1"/>
            <c:showPercent val="0"/>
          </c:dLbls>
          <c:val>
            <c:numRef>
              <c:f>'事業所'!$M$12:$M$27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axId val="58848050"/>
        <c:axId val="59870403"/>
      </c:lineChart>
      <c:catAx>
        <c:axId val="2383528"/>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3"/>
            </c:manualLayout>
          </c:layout>
          <c:overlay val="0"/>
          <c:spPr>
            <a:noFill/>
            <a:ln>
              <a:noFill/>
            </a:ln>
          </c:spPr>
        </c:title>
        <c:delete val="0"/>
        <c:numFmt formatCode="General" sourceLinked="1"/>
        <c:majorTickMark val="none"/>
        <c:minorTickMark val="none"/>
        <c:tickLblPos val="nextTo"/>
        <c:crossAx val="21451753"/>
        <c:crosses val="autoZero"/>
        <c:auto val="0"/>
        <c:lblOffset val="100"/>
        <c:noMultiLvlLbl val="0"/>
      </c:catAx>
      <c:valAx>
        <c:axId val="21451753"/>
        <c:scaling>
          <c:orientation val="minMax"/>
          <c:max val="100000"/>
          <c:min val="0"/>
        </c:scaling>
        <c:axPos val="l"/>
        <c:title>
          <c:tx>
            <c:rich>
              <a:bodyPr vert="horz" rot="0" anchor="ctr"/>
              <a:lstStyle/>
              <a:p>
                <a:pPr algn="ctr">
                  <a:defRPr/>
                </a:pPr>
                <a:r>
                  <a:rPr lang="en-US" cap="none" sz="800" b="0" i="0" u="none" baseline="0"/>
                  <a:t>(事業所)</a:t>
                </a:r>
              </a:p>
            </c:rich>
          </c:tx>
          <c:layout>
            <c:manualLayout>
              <c:xMode val="factor"/>
              <c:yMode val="factor"/>
              <c:x val="0.024"/>
              <c:y val="0.1295"/>
            </c:manualLayout>
          </c:layout>
          <c:overlay val="0"/>
          <c:spPr>
            <a:noFill/>
            <a:ln>
              <a:noFill/>
            </a:ln>
          </c:spPr>
        </c:title>
        <c:delete val="0"/>
        <c:numFmt formatCode="#,##0_ " sourceLinked="0"/>
        <c:majorTickMark val="out"/>
        <c:minorTickMark val="none"/>
        <c:tickLblPos val="nextTo"/>
        <c:spPr>
          <a:ln w="3175">
            <a:solidFill>
              <a:srgbClr val="003300"/>
            </a:solidFill>
          </a:ln>
        </c:spPr>
        <c:txPr>
          <a:bodyPr/>
          <a:lstStyle/>
          <a:p>
            <a:pPr>
              <a:defRPr lang="en-US" cap="none" sz="800" b="0" i="0" u="none" baseline="0">
                <a:solidFill>
                  <a:srgbClr val="003300"/>
                </a:solidFill>
              </a:defRPr>
            </a:pPr>
          </a:p>
        </c:txPr>
        <c:crossAx val="2383528"/>
        <c:crossesAt val="1"/>
        <c:crossBetween val="between"/>
        <c:dispUnits/>
        <c:majorUnit val="10000"/>
      </c:valAx>
      <c:catAx>
        <c:axId val="58848050"/>
        <c:scaling>
          <c:orientation val="minMax"/>
        </c:scaling>
        <c:axPos val="b"/>
        <c:delete val="1"/>
        <c:majorTickMark val="in"/>
        <c:minorTickMark val="none"/>
        <c:tickLblPos val="nextTo"/>
        <c:crossAx val="59870403"/>
        <c:crosses val="autoZero"/>
        <c:auto val="0"/>
        <c:lblOffset val="100"/>
        <c:noMultiLvlLbl val="0"/>
      </c:catAx>
      <c:valAx>
        <c:axId val="59870403"/>
        <c:scaling>
          <c:orientation val="minMax"/>
          <c:max val="390000"/>
          <c:min val="0"/>
        </c:scaling>
        <c:axPos val="l"/>
        <c:title>
          <c:tx>
            <c:rich>
              <a:bodyPr vert="horz" rot="0" anchor="ctr"/>
              <a:lstStyle/>
              <a:p>
                <a:pPr algn="ctr">
                  <a:defRPr/>
                </a:pPr>
                <a:r>
                  <a:rPr lang="en-US" cap="none" sz="800" b="0" i="0" u="none" baseline="0"/>
                  <a:t>(人)</a:t>
                </a:r>
              </a:p>
            </c:rich>
          </c:tx>
          <c:layout>
            <c:manualLayout>
              <c:xMode val="factor"/>
              <c:yMode val="factor"/>
              <c:x val="0.0145"/>
              <c:y val="0.124"/>
            </c:manualLayout>
          </c:layout>
          <c:overlay val="0"/>
          <c:spPr>
            <a:noFill/>
            <a:ln>
              <a:noFill/>
            </a:ln>
          </c:spPr>
        </c:title>
        <c:delete val="0"/>
        <c:numFmt formatCode="General" sourceLinked="1"/>
        <c:majorTickMark val="out"/>
        <c:minorTickMark val="none"/>
        <c:tickLblPos val="nextTo"/>
        <c:spPr>
          <a:ln w="3175">
            <a:solidFill>
              <a:srgbClr val="FF00FF"/>
            </a:solidFill>
          </a:ln>
        </c:spPr>
        <c:txPr>
          <a:bodyPr/>
          <a:lstStyle/>
          <a:p>
            <a:pPr>
              <a:defRPr lang="en-US" cap="none" sz="800" b="0" i="0" u="none" baseline="0">
                <a:solidFill>
                  <a:srgbClr val="FF00FF"/>
                </a:solidFill>
              </a:defRPr>
            </a:pPr>
          </a:p>
        </c:txPr>
        <c:crossAx val="58848050"/>
        <c:crosses val="max"/>
        <c:crossBetween val="between"/>
        <c:dispUnits/>
        <c:majorUnit val="100000"/>
        <c:minorUnit val="100000"/>
      </c:valAx>
      <c:spPr>
        <a:solidFill>
          <a:srgbClr val="FFFFC0"/>
        </a:solidFill>
        <a:ln w="3175">
          <a:solidFill>
            <a:srgbClr val="C0C0C0"/>
          </a:solidFill>
        </a:ln>
      </c:spPr>
    </c:plotArea>
    <c:legend>
      <c:legendPos val="r"/>
      <c:layout>
        <c:manualLayout>
          <c:xMode val="edge"/>
          <c:yMode val="edge"/>
          <c:x val="0.1195"/>
          <c:y val="0.19025"/>
        </c:manualLayout>
      </c:layout>
      <c:overlay val="0"/>
      <c:spPr>
        <a:noFill/>
        <a:ln w="3175">
          <a:noFill/>
        </a:ln>
      </c:spPr>
    </c:legend>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'人口'!$U$135:$U$138</c:f>
              <c:numCache>
                <c:ptCount val="4"/>
                <c:pt idx="0">
                  <c:v>9908</c:v>
                </c:pt>
                <c:pt idx="1">
                  <c:v>3969</c:v>
                </c:pt>
                <c:pt idx="2">
                  <c:v>3080</c:v>
                </c:pt>
                <c:pt idx="3">
                  <c:v>3011</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'人口'!$S$135:$S$145</c:f>
              <c:numCache>
                <c:ptCount val="11"/>
                <c:pt idx="0">
                  <c:v>4487</c:v>
                </c:pt>
                <c:pt idx="1">
                  <c:v>2384</c:v>
                </c:pt>
                <c:pt idx="2">
                  <c:v>1195</c:v>
                </c:pt>
                <c:pt idx="3">
                  <c:v>1003</c:v>
                </c:pt>
                <c:pt idx="4">
                  <c:v>839</c:v>
                </c:pt>
                <c:pt idx="5">
                  <c:v>1395</c:v>
                </c:pt>
                <c:pt idx="6">
                  <c:v>1407</c:v>
                </c:pt>
                <c:pt idx="7">
                  <c:v>542</c:v>
                </c:pt>
                <c:pt idx="8">
                  <c:v>625</c:v>
                </c:pt>
                <c:pt idx="9">
                  <c:v>3080</c:v>
                </c:pt>
                <c:pt idx="10">
                  <c:v>3011</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'人口'!$U$146:$U$149</c:f>
              <c:numCache>
                <c:ptCount val="4"/>
                <c:pt idx="0">
                  <c:v>11746</c:v>
                </c:pt>
                <c:pt idx="1">
                  <c:v>4250</c:v>
                </c:pt>
                <c:pt idx="2">
                  <c:v>3211</c:v>
                </c:pt>
                <c:pt idx="3">
                  <c:v>2439</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'人口'!$S$146:$S$156</c:f>
              <c:numCache>
                <c:ptCount val="11"/>
                <c:pt idx="0">
                  <c:v>5707</c:v>
                </c:pt>
                <c:pt idx="1">
                  <c:v>2800</c:v>
                </c:pt>
                <c:pt idx="2">
                  <c:v>1270</c:v>
                </c:pt>
                <c:pt idx="3">
                  <c:v>1066</c:v>
                </c:pt>
                <c:pt idx="4">
                  <c:v>903</c:v>
                </c:pt>
                <c:pt idx="5">
                  <c:v>1537</c:v>
                </c:pt>
                <c:pt idx="6">
                  <c:v>1355</c:v>
                </c:pt>
                <c:pt idx="7">
                  <c:v>636</c:v>
                </c:pt>
                <c:pt idx="8">
                  <c:v>722</c:v>
                </c:pt>
                <c:pt idx="9">
                  <c:v>3211</c:v>
                </c:pt>
                <c:pt idx="10">
                  <c:v>2439</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245"/>
          <c:w val="0.8705"/>
          <c:h val="0.91875"/>
        </c:manualLayout>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'事業所'!$K$41:$K$53</c:f>
              <c:strCache/>
            </c:strRef>
          </c:cat>
          <c:val>
            <c:numRef>
              <c:f>'事業所'!$L$42:$L$53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strRef>
          </c:cat>
          <c:val>
            <c:numRef>
              <c:f>'事業所'!$M$42:$M$53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strRef>
          </c:cat>
          <c:val>
            <c:numRef>
              <c:f>'事業所'!$N$42:$N$53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30"/>
        <c:axId val="1962716"/>
        <c:axId val="17664445"/>
      </c:barChart>
      <c:catAx>
        <c:axId val="1962716"/>
        <c:scaling>
          <c:orientation val="minMax"/>
        </c:scaling>
        <c:axPos val="l"/>
        <c:delete val="1"/>
        <c:majorTickMark val="none"/>
        <c:minorTickMark val="none"/>
        <c:tickLblPos val="nextTo"/>
        <c:crossAx val="17664445"/>
        <c:crosses val="autoZero"/>
        <c:auto val="1"/>
        <c:lblOffset val="100"/>
        <c:noMultiLvlLbl val="0"/>
      </c:catAx>
      <c:valAx>
        <c:axId val="17664445"/>
        <c:scaling>
          <c:orientation val="minMax"/>
        </c:scaling>
        <c:axPos val="b"/>
        <c:title>
          <c:tx>
            <c:rich>
              <a:bodyPr vert="horz" rot="0" anchor="ctr"/>
              <a:lstStyle/>
              <a:p>
                <a:pPr algn="ctr">
                  <a:defRPr/>
                </a:pPr>
                <a:r>
                  <a:rPr lang="en-US"/>
                  <a:t>（年）</a:t>
                </a:r>
              </a:p>
            </c:rich>
          </c:tx>
          <c:layout>
            <c:manualLayout>
              <c:xMode val="factor"/>
              <c:yMode val="factor"/>
              <c:x val="0.2685"/>
              <c:y val="-0.14525"/>
            </c:manualLayout>
          </c:layout>
          <c:overlay val="0"/>
          <c:spPr>
            <a:noFill/>
            <a:ln>
              <a:noFill/>
            </a:ln>
          </c:spPr>
        </c:title>
        <c:delete val="0"/>
        <c:numFmt formatCode="0%" sourceLinked="0"/>
        <c:majorTickMark val="in"/>
        <c:minorTickMark val="none"/>
        <c:tickLblPos val="nextTo"/>
        <c:crossAx val="1962716"/>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CECFA"/>
                  </a:gs>
                  <a:gs pos="100000">
                    <a:srgbClr val="3333CC"/>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74BA74"/>
                  </a:gs>
                  <a:gs pos="100000">
                    <a:srgbClr val="008000"/>
                  </a:gs>
                </a:gsLst>
                <a:path path="rect">
                  <a:fillToRect l="50000" t="50000" r="50000" b="50000"/>
                </a:path>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'事業所'!$K$66:$K$76</c:f>
              <c:strCache/>
            </c:strRef>
          </c:cat>
          <c:val>
            <c:numRef>
              <c:f>'事業所'!$L$66:$L$76</c:f>
              <c:numCache>
                <c:ptCount val="11"/>
                <c:pt idx="0">
                  <c:v>0</c:v>
                </c:pt>
                <c:pt idx="1">
                  <c:v>0</c:v>
                </c:pt>
                <c:pt idx="2">
                  <c:v>0</c:v>
                </c:pt>
                <c:pt idx="3">
                  <c:v>0</c:v>
                </c:pt>
                <c:pt idx="4">
                  <c:v>0</c:v>
                </c:pt>
                <c:pt idx="5">
                  <c:v>0</c:v>
                </c:pt>
                <c:pt idx="6">
                  <c:v>0</c:v>
                </c:pt>
                <c:pt idx="7">
                  <c:v>0</c:v>
                </c:pt>
                <c:pt idx="8">
                  <c:v>0</c:v>
                </c:pt>
                <c:pt idx="9">
                  <c:v>0</c:v>
                </c:pt>
                <c:pt idx="10">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24762278"/>
        <c:axId val="21533911"/>
      </c:barChart>
      <c:catAx>
        <c:axId val="24762278"/>
        <c:scaling>
          <c:orientation val="minMax"/>
        </c:scaling>
        <c:axPos val="l"/>
        <c:delete val="1"/>
        <c:majorTickMark val="none"/>
        <c:minorTickMark val="none"/>
        <c:tickLblPos val="nextTo"/>
        <c:crossAx val="21533911"/>
        <c:crosses val="autoZero"/>
        <c:auto val="1"/>
        <c:lblOffset val="100"/>
        <c:noMultiLvlLbl val="0"/>
      </c:catAx>
      <c:valAx>
        <c:axId val="21533911"/>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24762278"/>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ゴシック"/>
                <a:ea typeface="ＭＳ ゴシック"/>
                <a:cs typeface="ＭＳ ゴシック"/>
              </a:rPr>
              <a:t>＜甲府＞</a:t>
            </a:r>
          </a:p>
        </c:rich>
      </c:tx>
      <c:layout>
        <c:manualLayout>
          <c:xMode val="factor"/>
          <c:yMode val="factor"/>
          <c:x val="0.25675"/>
          <c:y val="0.13125"/>
        </c:manualLayout>
      </c:layout>
      <c:spPr>
        <a:effectLst>
          <a:outerShdw dist="35921" dir="2700000" algn="br">
            <a:prstClr val="black"/>
          </a:outerShdw>
        </a:effectLst>
      </c:spPr>
    </c:title>
    <c:plotArea>
      <c:layout>
        <c:manualLayout>
          <c:xMode val="edge"/>
          <c:yMode val="edge"/>
          <c:x val="0.0025"/>
          <c:y val="0.112"/>
          <c:w val="0.98125"/>
          <c:h val="0.76075"/>
        </c:manualLayout>
      </c:layout>
      <c:barChart>
        <c:barDir val="col"/>
        <c:grouping val="clustered"/>
        <c:varyColors val="0"/>
        <c:ser>
          <c:idx val="2"/>
          <c:order val="0"/>
          <c:tx>
            <c:strRef>
              <c:f>'自然・気象'!$L$88:$L$89</c:f>
              <c:strCache>
                <c:ptCount val="1"/>
                <c:pt idx="0">
                  <c:v>降水量（㎜） №0</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'自然・気象'!$K$90:$K$101</c:f>
              <c:strCache/>
            </c:strRef>
          </c:cat>
          <c:val>
            <c:numRef>
              <c:f>'自然・気象'!$L$90:$L$101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'自然・気象'!$M$88:$M$89</c:f>
              <c:strCache>
                <c:ptCount val="1"/>
                <c:pt idx="0">
                  <c:v>降水量（㎜） 平年</c:v>
                </c:pt>
              </c:strCache>
            </c:strRef>
          </c:tx>
          <c:spPr>
            <a:pattFill prst="pct50">
              <a:fgClr>
                <a:srgbClr val="FFFFFF"/>
              </a:fgClr>
              <a:bgClr>
                <a:srgbClr val="3366FF"/>
              </a:bgClr>
            </a:pattFill>
            <a:ln w="3175">
              <a:noFill/>
            </a:ln>
          </c:spPr>
          <c:invertIfNegative val="0"/>
          <c:extLst>
            <c:ext xmlns:c14="http://schemas.microsoft.com/office/drawing/2007/8/2/chart" uri="{6F2FDCE9-48DA-4B69-8628-5D25D57E5C99}">
              <c14:invertSolidFillFmt>
                <c14:spPr>
                  <a:solidFill>
                    <a:srgbClr val="3366FF"/>
                  </a:solidFill>
                </c14:spPr>
              </c14:invertSolidFillFmt>
            </c:ext>
          </c:extLst>
          <c:cat>
            <c:strRef>
              <c:f>'自然・気象'!$K$90:$K$101</c:f>
              <c:strCache/>
            </c:strRef>
          </c:cat>
          <c:val>
            <c:numRef>
              <c:f>'自然・気象'!$M$90:$M$101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2439174"/>
        <c:axId val="46408247"/>
      </c:barChart>
      <c:lineChart>
        <c:grouping val="standard"/>
        <c:varyColors val="0"/>
        <c:ser>
          <c:idx val="0"/>
          <c:order val="2"/>
          <c:tx>
            <c:strRef>
              <c:f>'自然・気象'!$N$88:$N$89</c:f>
              <c:strCache>
                <c:ptCount val="1"/>
                <c:pt idx="0">
                  <c:v>平均気温（℃） №0</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'自然・気象'!$K$90:$K$101</c:f>
              <c:strCache/>
            </c:strRef>
          </c:cat>
          <c:val>
            <c:numRef>
              <c:f>'自然・気象'!$N$90:$N$101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3"/>
          <c:tx>
            <c:strRef>
              <c:f>'自然・気象'!$O$88:$O$89</c:f>
              <c:strCache>
                <c:ptCount val="1"/>
                <c:pt idx="0">
                  <c:v>平均気温（℃） 平年</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339933"/>
                </a:solidFill>
              </a:ln>
            </c:spPr>
          </c:marker>
          <c:cat>
            <c:strRef>
              <c:f>'自然・気象'!$K$90:$K$101</c:f>
              <c:strCache/>
            </c:strRef>
          </c:cat>
          <c:val>
            <c:numRef>
              <c:f>'自然・気象'!$O$90:$O$101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15021040"/>
        <c:axId val="971633"/>
      </c:lineChart>
      <c:catAx>
        <c:axId val="42439174"/>
        <c:scaling>
          <c:orientation val="minMax"/>
        </c:scaling>
        <c:axPos val="b"/>
        <c:title>
          <c:tx>
            <c:rich>
              <a:bodyPr vert="horz" rot="0" anchor="ctr"/>
              <a:lstStyle/>
              <a:p>
                <a:pPr algn="ctr">
                  <a:defRPr/>
                </a:pPr>
                <a:r>
                  <a:rPr lang="en-US"/>
                  <a:t>月</a:t>
                </a:r>
              </a:p>
            </c:rich>
          </c:tx>
          <c:layout>
            <c:manualLayout>
              <c:xMode val="factor"/>
              <c:yMode val="factor"/>
              <c:x val="0.0245"/>
              <c:y val="0.12875"/>
            </c:manualLayout>
          </c:layout>
          <c:overlay val="0"/>
          <c:spPr>
            <a:noFill/>
            <a:ln>
              <a:noFill/>
            </a:ln>
          </c:spPr>
        </c:title>
        <c:delete val="0"/>
        <c:numFmt formatCode="General" sourceLinked="1"/>
        <c:majorTickMark val="none"/>
        <c:minorTickMark val="none"/>
        <c:tickLblPos val="nextTo"/>
        <c:txPr>
          <a:bodyPr vert="horz" rot="0"/>
          <a:lstStyle/>
          <a:p>
            <a:pPr>
              <a:defRPr lang="en-US" cap="none" sz="600" b="0" i="0" u="none" baseline="0">
                <a:latin typeface="ＭＳ ゴシック"/>
                <a:ea typeface="ＭＳ ゴシック"/>
                <a:cs typeface="ＭＳ ゴシック"/>
              </a:defRPr>
            </a:pPr>
          </a:p>
        </c:txPr>
        <c:crossAx val="46408247"/>
        <c:crosses val="autoZero"/>
        <c:auto val="0"/>
        <c:lblOffset val="100"/>
        <c:noMultiLvlLbl val="0"/>
      </c:catAx>
      <c:valAx>
        <c:axId val="46408247"/>
        <c:scaling>
          <c:orientation val="minMax"/>
          <c:max val="650"/>
          <c:min val="0"/>
        </c:scaling>
        <c:axPos val="l"/>
        <c:title>
          <c:tx>
            <c:rich>
              <a:bodyPr vert="horz" rot="0" anchor="ctr"/>
              <a:lstStyle/>
              <a:p>
                <a:pPr algn="ctr">
                  <a:defRPr/>
                </a:pPr>
                <a:r>
                  <a:rPr lang="en-US"/>
                  <a:t>mm</a:t>
                </a:r>
              </a:p>
            </c:rich>
          </c:tx>
          <c:layout>
            <c:manualLayout>
              <c:xMode val="factor"/>
              <c:yMode val="factor"/>
              <c:x val="0.02"/>
              <c:y val="0.1322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42439174"/>
        <c:crossesAt val="1"/>
        <c:crossBetween val="between"/>
        <c:dispUnits/>
      </c:valAx>
      <c:catAx>
        <c:axId val="15021040"/>
        <c:scaling>
          <c:orientation val="minMax"/>
        </c:scaling>
        <c:axPos val="b"/>
        <c:delete val="1"/>
        <c:majorTickMark val="in"/>
        <c:minorTickMark val="none"/>
        <c:tickLblPos val="nextTo"/>
        <c:crossAx val="971633"/>
        <c:crosses val="autoZero"/>
        <c:auto val="0"/>
        <c:lblOffset val="100"/>
        <c:noMultiLvlLbl val="0"/>
      </c:catAx>
      <c:valAx>
        <c:axId val="971633"/>
        <c:scaling>
          <c:orientation val="minMax"/>
          <c:max val="40"/>
          <c:min val="-5"/>
        </c:scaling>
        <c:axPos val="l"/>
        <c:title>
          <c:tx>
            <c:rich>
              <a:bodyPr vert="horz" rot="0" anchor="ctr"/>
              <a:lstStyle/>
              <a:p>
                <a:pPr algn="ctr">
                  <a:defRPr/>
                </a:pPr>
                <a:r>
                  <a:rPr lang="en-US"/>
                  <a:t>℃</a:t>
                </a:r>
              </a:p>
            </c:rich>
          </c:tx>
          <c:layout>
            <c:manualLayout>
              <c:xMode val="factor"/>
              <c:yMode val="factor"/>
              <c:x val="0.01875"/>
              <c:y val="0.1377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15021040"/>
        <c:crosses val="max"/>
        <c:crossBetween val="between"/>
        <c:dispUnits/>
      </c:valAx>
      <c:spPr>
        <a:solidFill>
          <a:srgbClr val="FFFFC0"/>
        </a:solidFill>
        <a:ln w="3175">
          <a:noFill/>
        </a:ln>
      </c:spPr>
    </c:plotArea>
    <c:legend>
      <c:legendPos val="r"/>
      <c:layout>
        <c:manualLayout>
          <c:xMode val="edge"/>
          <c:yMode val="edge"/>
          <c:x val="0.0895"/>
          <c:y val="0.0925"/>
          <c:w val="0.29125"/>
          <c:h val="0.26425"/>
        </c:manualLayout>
      </c:layout>
      <c:overlay val="0"/>
      <c:spPr>
        <a:effectLst>
          <a:outerShdw dist="35921" dir="2700000" algn="br">
            <a:prstClr val="black"/>
          </a:outerShdw>
        </a:effectLst>
      </c:spPr>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59587472"/>
        <c:axId val="66525201"/>
      </c:barChart>
      <c:catAx>
        <c:axId val="59587472"/>
        <c:scaling>
          <c:orientation val="minMax"/>
        </c:scaling>
        <c:axPos val="l"/>
        <c:delete val="1"/>
        <c:majorTickMark val="none"/>
        <c:minorTickMark val="none"/>
        <c:tickLblPos val="nextTo"/>
        <c:crossAx val="66525201"/>
        <c:crosses val="autoZero"/>
        <c:auto val="1"/>
        <c:lblOffset val="100"/>
        <c:noMultiLvlLbl val="0"/>
      </c:catAx>
      <c:valAx>
        <c:axId val="66525201"/>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59587472"/>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61855898"/>
        <c:axId val="19832171"/>
      </c:barChart>
      <c:catAx>
        <c:axId val="61855898"/>
        <c:scaling>
          <c:orientation val="minMax"/>
        </c:scaling>
        <c:axPos val="l"/>
        <c:delete val="1"/>
        <c:majorTickMark val="none"/>
        <c:minorTickMark val="none"/>
        <c:tickLblPos val="nextTo"/>
        <c:crossAx val="19832171"/>
        <c:crosses val="autoZero"/>
        <c:auto val="1"/>
        <c:lblOffset val="100"/>
        <c:noMultiLvlLbl val="0"/>
      </c:catAx>
      <c:valAx>
        <c:axId val="19832171"/>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61855898"/>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4675"/>
          <c:w val="0.9825"/>
          <c:h val="0.95325"/>
        </c:manualLayout>
      </c:layout>
      <c:lineChart>
        <c:grouping val="standard"/>
        <c:varyColors val="0"/>
        <c:ser>
          <c:idx val="0"/>
          <c:order val="0"/>
          <c:tx>
            <c:strRef>
              <c:f>'工業'!$M$46</c:f>
              <c:strCache>
                <c:ptCount val="1"/>
                <c:pt idx="0">
                  <c:v>生産</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multiLvlStrRef>
              <c:f>'工業'!$K$47:$L$67</c:f>
              <c:multiLvlStrCache/>
            </c:multiLvlStrRef>
          </c:cat>
          <c:val>
            <c:numRef>
              <c:f>'工業'!$M$47:$M$67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1"/>
          <c:order val="1"/>
          <c:tx>
            <c:strRef>
              <c:f>'工業'!$N$46</c:f>
              <c:strCache>
                <c:ptCount val="1"/>
                <c:pt idx="0">
                  <c:v>出荷</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8000"/>
              </a:solidFill>
              <a:ln>
                <a:solidFill>
                  <a:srgbClr val="008000"/>
                </a:solidFill>
              </a:ln>
            </c:spPr>
          </c:marker>
          <c:cat>
            <c:multiLvlStrRef>
              <c:f>'工業'!$K$47:$L$67</c:f>
              <c:multiLvlStrCache/>
            </c:multiLvlStrRef>
          </c:cat>
          <c:val>
            <c:numRef>
              <c:f>'工業'!$N$47:$N$67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2"/>
          <c:order val="2"/>
          <c:tx>
            <c:strRef>
              <c:f>'工業'!$O$46</c:f>
              <c:strCache>
                <c:ptCount val="1"/>
                <c:pt idx="0">
                  <c:v>在庫</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0000"/>
              </a:solidFill>
              <a:ln>
                <a:solidFill>
                  <a:srgbClr val="FF0000"/>
                </a:solidFill>
              </a:ln>
            </c:spPr>
          </c:marker>
          <c:cat>
            <c:multiLvlStrRef>
              <c:f>'工業'!$K$47:$L$67</c:f>
              <c:multiLvlStrCache/>
            </c:multiLvlStrRef>
          </c:cat>
          <c:val>
            <c:numRef>
              <c:f>'工業'!$O$47:$O$67</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44271812"/>
        <c:axId val="62901989"/>
      </c:lineChart>
      <c:catAx>
        <c:axId val="4427181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2901989"/>
        <c:crosses val="autoZero"/>
        <c:auto val="1"/>
        <c:lblOffset val="100"/>
        <c:noMultiLvlLbl val="0"/>
      </c:catAx>
      <c:valAx>
        <c:axId val="62901989"/>
        <c:scaling>
          <c:orientation val="minMax"/>
          <c:min val="60"/>
        </c:scaling>
        <c:axPos val="l"/>
        <c:majorGridlines/>
        <c:delete val="0"/>
        <c:numFmt formatCode="General" sourceLinked="1"/>
        <c:majorTickMark val="in"/>
        <c:minorTickMark val="none"/>
        <c:tickLblPos val="nextTo"/>
        <c:crossAx val="44271812"/>
        <c:crossesAt val="1"/>
        <c:crossBetween val="between"/>
        <c:dispUnits/>
        <c:majorUnit val="10"/>
      </c:valAx>
      <c:spPr>
        <a:solidFill>
          <a:srgbClr val="FFFFC0"/>
        </a:solidFill>
        <a:ln w="12700">
          <a:solidFill>
            <a:srgbClr val="808080"/>
          </a:solidFill>
        </a:ln>
      </c:spPr>
    </c:plotArea>
    <c:legend>
      <c:legendPos val="r"/>
      <c:layout>
        <c:manualLayout>
          <c:xMode val="edge"/>
          <c:yMode val="edge"/>
          <c:x val="0.11"/>
          <c:y val="0.714"/>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貴金属製品</a:t>
            </a:r>
          </a:p>
        </c:rich>
      </c:tx>
      <c:layout>
        <c:manualLayout>
          <c:xMode val="factor"/>
          <c:yMode val="factor"/>
          <c:x val="0.13175"/>
          <c:y val="0.011"/>
        </c:manualLayout>
      </c:layout>
      <c:spPr>
        <a:noFill/>
        <a:ln>
          <a:noFill/>
        </a:ln>
      </c:spPr>
    </c:title>
    <c:plotArea>
      <c:layout>
        <c:manualLayout>
          <c:xMode val="edge"/>
          <c:yMode val="edge"/>
          <c:x val="0.007"/>
          <c:y val="0.10925"/>
          <c:w val="0.993"/>
          <c:h val="0.7755"/>
        </c:manualLayout>
      </c:layout>
      <c:lineChart>
        <c:grouping val="standard"/>
        <c:varyColors val="0"/>
        <c:ser>
          <c:idx val="1"/>
          <c:order val="0"/>
          <c:tx>
            <c:strRef>
              <c:f>'工業'!$K$95</c:f>
              <c:strCache>
                <c:ptCount val="1"/>
                <c:pt idx="0">
                  <c:v>貴金属製品(山梨)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strRef>
              <c:f>'工業'!$L$94:$S$94</c:f>
              <c:strCache/>
            </c:strRef>
          </c:cat>
          <c:val>
            <c:numRef>
              <c:f>'工業'!$L$95:$S$95</c:f>
              <c:numCache>
                <c:ptCount val="8"/>
                <c:pt idx="0">
                  <c:v>0</c:v>
                </c:pt>
                <c:pt idx="1">
                  <c:v>0</c:v>
                </c:pt>
                <c:pt idx="2">
                  <c:v>0</c:v>
                </c:pt>
                <c:pt idx="3">
                  <c:v>0</c:v>
                </c:pt>
                <c:pt idx="4">
                  <c:v>0</c:v>
                </c:pt>
                <c:pt idx="5">
                  <c:v>0</c:v>
                </c:pt>
                <c:pt idx="6">
                  <c:v>0</c:v>
                </c:pt>
                <c:pt idx="7">
                  <c:v>0</c:v>
                </c:pt>
              </c:numCache>
            </c:numRef>
          </c:val>
          <c:smooth val="0"/>
        </c:ser>
        <c:ser>
          <c:idx val="2"/>
          <c:order val="1"/>
          <c:tx>
            <c:strRef>
              <c:f>'工業'!$K$96</c:f>
              <c:strCache>
                <c:ptCount val="1"/>
                <c:pt idx="0">
                  <c:v>貴金属製品(全国)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strRef>
              <c:f>'工業'!$L$94:$S$94</c:f>
              <c:strCache/>
            </c:strRef>
          </c:cat>
          <c:val>
            <c:numRef>
              <c:f>'工業'!$L$96:$S$96</c:f>
              <c:numCache>
                <c:ptCount val="8"/>
                <c:pt idx="0">
                  <c:v>0</c:v>
                </c:pt>
                <c:pt idx="1">
                  <c:v>0</c:v>
                </c:pt>
                <c:pt idx="2">
                  <c:v>0</c:v>
                </c:pt>
                <c:pt idx="3">
                  <c:v>0</c:v>
                </c:pt>
                <c:pt idx="4">
                  <c:v>0</c:v>
                </c:pt>
                <c:pt idx="5">
                  <c:v>0</c:v>
                </c:pt>
                <c:pt idx="6">
                  <c:v>0</c:v>
                </c:pt>
                <c:pt idx="7">
                  <c:v>0</c:v>
                </c:pt>
              </c:numCache>
            </c:numRef>
          </c:val>
          <c:smooth val="0"/>
        </c:ser>
        <c:marker val="1"/>
        <c:axId val="29246990"/>
        <c:axId val="61896319"/>
      </c:lineChart>
      <c:catAx>
        <c:axId val="29246990"/>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61896319"/>
        <c:crosses val="autoZero"/>
        <c:auto val="1"/>
        <c:lblOffset val="100"/>
        <c:noMultiLvlLbl val="0"/>
      </c:catAx>
      <c:valAx>
        <c:axId val="61896319"/>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225"/>
              <c:y val="0.1447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29246990"/>
        <c:crossesAt val="1"/>
        <c:crossBetween val="between"/>
        <c:dispUnits/>
      </c:valAx>
      <c:spPr>
        <a:solidFill>
          <a:srgbClr val="FFFFC0"/>
        </a:solidFill>
        <a:ln w="12700">
          <a:solidFill>
            <a:srgbClr val="808080"/>
          </a:solidFill>
        </a:ln>
      </c:spPr>
    </c:plotArea>
    <c:legend>
      <c:legendPos val="r"/>
      <c:layout>
        <c:manualLayout>
          <c:xMode val="edge"/>
          <c:yMode val="edge"/>
          <c:x val="0"/>
          <c:y val="0.89825"/>
          <c:w val="0.9455"/>
          <c:h val="0.069"/>
        </c:manualLayout>
      </c:layout>
      <c:overlay val="0"/>
      <c:txPr>
        <a:bodyPr vert="horz" rot="0"/>
        <a:lstStyle/>
        <a:p>
          <a:pPr>
            <a:defRPr lang="en-US" cap="none" sz="9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果実酒</a:t>
            </a:r>
          </a:p>
        </c:rich>
      </c:tx>
      <c:layout>
        <c:manualLayout>
          <c:xMode val="factor"/>
          <c:yMode val="factor"/>
          <c:x val="0.06425"/>
          <c:y val="0.0035"/>
        </c:manualLayout>
      </c:layout>
      <c:spPr>
        <a:noFill/>
        <a:ln>
          <a:noFill/>
        </a:ln>
      </c:spPr>
    </c:title>
    <c:plotArea>
      <c:layout>
        <c:manualLayout>
          <c:xMode val="edge"/>
          <c:yMode val="edge"/>
          <c:x val="0.01025"/>
          <c:y val="0.12025"/>
          <c:w val="0.90125"/>
          <c:h val="0.753"/>
        </c:manualLayout>
      </c:layout>
      <c:lineChart>
        <c:grouping val="standard"/>
        <c:varyColors val="0"/>
        <c:ser>
          <c:idx val="3"/>
          <c:order val="0"/>
          <c:tx>
            <c:strRef>
              <c:f>'工業'!$K$97</c:f>
              <c:strCache>
                <c:ptCount val="1"/>
                <c:pt idx="0">
                  <c:v>果実酒(山梨)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strRef>
              <c:f>'工業'!$L$94:$S$94</c:f>
              <c:strCache/>
            </c:strRef>
          </c:cat>
          <c:val>
            <c:numRef>
              <c:f>'工業'!$L$97:$S$97</c:f>
              <c:numCache>
                <c:ptCount val="8"/>
                <c:pt idx="0">
                  <c:v>0</c:v>
                </c:pt>
                <c:pt idx="1">
                  <c:v>0</c:v>
                </c:pt>
                <c:pt idx="2">
                  <c:v>0</c:v>
                </c:pt>
                <c:pt idx="3">
                  <c:v>0</c:v>
                </c:pt>
                <c:pt idx="4">
                  <c:v>0</c:v>
                </c:pt>
                <c:pt idx="5">
                  <c:v>0</c:v>
                </c:pt>
                <c:pt idx="6">
                  <c:v>0</c:v>
                </c:pt>
                <c:pt idx="7">
                  <c:v>0</c:v>
                </c:pt>
              </c:numCache>
            </c:numRef>
          </c:val>
          <c:smooth val="0"/>
        </c:ser>
        <c:ser>
          <c:idx val="4"/>
          <c:order val="1"/>
          <c:tx>
            <c:strRef>
              <c:f>'工業'!$K$98</c:f>
              <c:strCache>
                <c:ptCount val="1"/>
                <c:pt idx="0">
                  <c:v>果実酒(全国)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strRef>
              <c:f>'工業'!$L$94:$S$94</c:f>
              <c:strCache/>
            </c:strRef>
          </c:cat>
          <c:val>
            <c:numRef>
              <c:f>'工業'!$L$98:$S$98</c:f>
              <c:numCache>
                <c:ptCount val="8"/>
                <c:pt idx="0">
                  <c:v>0</c:v>
                </c:pt>
                <c:pt idx="1">
                  <c:v>0</c:v>
                </c:pt>
                <c:pt idx="2">
                  <c:v>0</c:v>
                </c:pt>
                <c:pt idx="3">
                  <c:v>0</c:v>
                </c:pt>
                <c:pt idx="4">
                  <c:v>0</c:v>
                </c:pt>
                <c:pt idx="5">
                  <c:v>0</c:v>
                </c:pt>
                <c:pt idx="6">
                  <c:v>0</c:v>
                </c:pt>
                <c:pt idx="7">
                  <c:v>0</c:v>
                </c:pt>
              </c:numCache>
            </c:numRef>
          </c:val>
          <c:smooth val="0"/>
        </c:ser>
        <c:marker val="1"/>
        <c:axId val="20195960"/>
        <c:axId val="47545913"/>
      </c:lineChart>
      <c:catAx>
        <c:axId val="20195960"/>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47545913"/>
        <c:crosses val="autoZero"/>
        <c:auto val="1"/>
        <c:lblOffset val="100"/>
        <c:noMultiLvlLbl val="0"/>
      </c:catAx>
      <c:valAx>
        <c:axId val="47545913"/>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05"/>
              <c:y val="0.1475"/>
            </c:manualLayout>
          </c:layout>
          <c:overlay val="0"/>
          <c:spPr>
            <a:noFill/>
            <a:ln>
              <a:noFill/>
            </a:ln>
          </c:spPr>
        </c:title>
        <c:majorGridlines/>
        <c:delete val="0"/>
        <c:numFmt formatCode="General" sourceLinked="1"/>
        <c:majorTickMark val="in"/>
        <c:minorTickMark val="none"/>
        <c:tickLblPos val="nextTo"/>
        <c:crossAx val="20195960"/>
        <c:crossesAt val="1"/>
        <c:crossBetween val="between"/>
        <c:dispUnits/>
      </c:valAx>
      <c:spPr>
        <a:solidFill>
          <a:srgbClr val="FFFFC0"/>
        </a:solidFill>
        <a:ln w="12700">
          <a:solidFill>
            <a:srgbClr val="808080"/>
          </a:solidFill>
        </a:ln>
      </c:spPr>
    </c:plotArea>
    <c:legend>
      <c:legendPos val="r"/>
      <c:layout>
        <c:manualLayout>
          <c:xMode val="edge"/>
          <c:yMode val="edge"/>
          <c:x val="0.125"/>
          <c:y val="0.8912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数値制御ロボット</a:t>
            </a:r>
          </a:p>
        </c:rich>
      </c:tx>
      <c:layout>
        <c:manualLayout>
          <c:xMode val="factor"/>
          <c:yMode val="factor"/>
          <c:x val="0.12275"/>
          <c:y val="0"/>
        </c:manualLayout>
      </c:layout>
      <c:spPr>
        <a:noFill/>
        <a:ln>
          <a:noFill/>
        </a:ln>
      </c:spPr>
    </c:title>
    <c:plotArea>
      <c:layout>
        <c:manualLayout>
          <c:xMode val="edge"/>
          <c:yMode val="edge"/>
          <c:x val="0.02075"/>
          <c:y val="0.109"/>
          <c:w val="0.97925"/>
          <c:h val="0.76"/>
        </c:manualLayout>
      </c:layout>
      <c:lineChart>
        <c:grouping val="standard"/>
        <c:varyColors val="0"/>
        <c:ser>
          <c:idx val="5"/>
          <c:order val="0"/>
          <c:tx>
            <c:strRef>
              <c:f>'工業'!$K$99</c:f>
              <c:strCache>
                <c:ptCount val="1"/>
                <c:pt idx="0">
                  <c:v>数値制御ロボット(山梨)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numRef>
              <c:f>'工業'!$M$94:$S$94</c:f>
              <c:numCache>
                <c:ptCount val="7"/>
                <c:pt idx="0">
                  <c:v>0</c:v>
                </c:pt>
                <c:pt idx="1">
                  <c:v>0</c:v>
                </c:pt>
                <c:pt idx="2">
                  <c:v>0</c:v>
                </c:pt>
                <c:pt idx="3">
                  <c:v>0</c:v>
                </c:pt>
                <c:pt idx="4">
                  <c:v>0</c:v>
                </c:pt>
                <c:pt idx="5">
                  <c:v>0</c:v>
                </c:pt>
                <c:pt idx="6">
                  <c:v>0</c:v>
                </c:pt>
              </c:numCache>
            </c:numRef>
          </c:cat>
          <c:val>
            <c:numRef>
              <c:f>'工業'!$M$99:$S$99</c:f>
              <c:numCache>
                <c:ptCount val="7"/>
                <c:pt idx="0">
                  <c:v>0</c:v>
                </c:pt>
                <c:pt idx="1">
                  <c:v>0</c:v>
                </c:pt>
                <c:pt idx="2">
                  <c:v>0</c:v>
                </c:pt>
                <c:pt idx="3">
                  <c:v>0</c:v>
                </c:pt>
                <c:pt idx="4">
                  <c:v>0</c:v>
                </c:pt>
                <c:pt idx="5">
                  <c:v>0</c:v>
                </c:pt>
                <c:pt idx="6">
                  <c:v>0</c:v>
                </c:pt>
              </c:numCache>
            </c:numRef>
          </c:val>
          <c:smooth val="0"/>
        </c:ser>
        <c:ser>
          <c:idx val="6"/>
          <c:order val="1"/>
          <c:tx>
            <c:strRef>
              <c:f>'工業'!$K$100</c:f>
              <c:strCache>
                <c:ptCount val="1"/>
                <c:pt idx="0">
                  <c:v>数値制御ロボット(全国)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numRef>
              <c:f>'工業'!$M$94:$S$94</c:f>
              <c:numCache>
                <c:ptCount val="7"/>
                <c:pt idx="0">
                  <c:v>0</c:v>
                </c:pt>
                <c:pt idx="1">
                  <c:v>0</c:v>
                </c:pt>
                <c:pt idx="2">
                  <c:v>0</c:v>
                </c:pt>
                <c:pt idx="3">
                  <c:v>0</c:v>
                </c:pt>
                <c:pt idx="4">
                  <c:v>0</c:v>
                </c:pt>
                <c:pt idx="5">
                  <c:v>0</c:v>
                </c:pt>
                <c:pt idx="6">
                  <c:v>0</c:v>
                </c:pt>
              </c:numCache>
            </c:numRef>
          </c:cat>
          <c:val>
            <c:numRef>
              <c:f>'工業'!$M$100:$S$100</c:f>
              <c:numCache>
                <c:ptCount val="7"/>
                <c:pt idx="0">
                  <c:v>0</c:v>
                </c:pt>
                <c:pt idx="1">
                  <c:v>0</c:v>
                </c:pt>
                <c:pt idx="2">
                  <c:v>0</c:v>
                </c:pt>
                <c:pt idx="3">
                  <c:v>0</c:v>
                </c:pt>
                <c:pt idx="4">
                  <c:v>0</c:v>
                </c:pt>
                <c:pt idx="5">
                  <c:v>0</c:v>
                </c:pt>
                <c:pt idx="6">
                  <c:v>0</c:v>
                </c:pt>
              </c:numCache>
            </c:numRef>
          </c:val>
          <c:smooth val="0"/>
        </c:ser>
        <c:marker val="1"/>
        <c:axId val="25260034"/>
        <c:axId val="26013715"/>
      </c:lineChart>
      <c:catAx>
        <c:axId val="25260034"/>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26013715"/>
        <c:crosses val="autoZero"/>
        <c:auto val="1"/>
        <c:lblOffset val="100"/>
        <c:noMultiLvlLbl val="0"/>
      </c:catAx>
      <c:valAx>
        <c:axId val="26013715"/>
        <c:scaling>
          <c:orientation val="minMax"/>
          <c:max val="250000"/>
        </c:scaling>
        <c:axPos val="l"/>
        <c:title>
          <c:tx>
            <c:rich>
              <a:bodyPr vert="horz" rot="0" anchor="ctr"/>
              <a:lstStyle/>
              <a:p>
                <a:pPr algn="ctr">
                  <a:defRPr/>
                </a:pPr>
                <a:r>
                  <a:rPr lang="en-US" cap="none" sz="800" b="0" i="0" u="none" baseline="0"/>
                  <a:t>(百万円)</a:t>
                </a:r>
              </a:p>
            </c:rich>
          </c:tx>
          <c:layout>
            <c:manualLayout>
              <c:xMode val="factor"/>
              <c:yMode val="factor"/>
              <c:x val="0.04075"/>
              <c:y val="0.15175"/>
            </c:manualLayout>
          </c:layout>
          <c:overlay val="0"/>
          <c:spPr>
            <a:noFill/>
            <a:ln>
              <a:noFill/>
            </a:ln>
          </c:spPr>
        </c:title>
        <c:majorGridlines/>
        <c:delete val="0"/>
        <c:numFmt formatCode="#,##0_ " sourceLinked="0"/>
        <c:majorTickMark val="in"/>
        <c:minorTickMark val="none"/>
        <c:tickLblPos val="nextTo"/>
        <c:crossAx val="25260034"/>
        <c:crossesAt val="1"/>
        <c:crossBetween val="between"/>
        <c:dispUnits/>
        <c:majorUnit val="50000"/>
        <c:minorUnit val="10000"/>
      </c:valAx>
      <c:spPr>
        <a:solidFill>
          <a:srgbClr val="FFFFC0"/>
        </a:solidFill>
        <a:ln w="12700">
          <a:solidFill>
            <a:srgbClr val="808080"/>
          </a:solidFill>
        </a:ln>
      </c:spPr>
    </c:plotArea>
    <c:legend>
      <c:legendPos val="r"/>
      <c:layout>
        <c:manualLayout>
          <c:xMode val="edge"/>
          <c:yMode val="edge"/>
          <c:x val="0.10925"/>
          <c:y val="0.865"/>
          <c:w val="0.88725"/>
          <c:h val="0.0585"/>
        </c:manualLayout>
      </c:layout>
      <c:overlay val="0"/>
      <c:txPr>
        <a:bodyPr vert="horz" rot="0"/>
        <a:lstStyle/>
        <a:p>
          <a:pPr>
            <a:defRPr lang="en-US" cap="none" sz="6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35"/>
          <c:w val="0.98075"/>
          <c:h val="0.9105"/>
        </c:manualLayout>
      </c:layout>
      <c:barChart>
        <c:barDir val="col"/>
        <c:grouping val="clustered"/>
        <c:varyColors val="0"/>
        <c:ser>
          <c:idx val="2"/>
          <c:order val="2"/>
          <c:tx>
            <c:strRef>
              <c:f>'工業'!$K$13</c:f>
              <c:strCache>
                <c:ptCount val="1"/>
                <c:pt idx="0">
                  <c:v>製造品出荷額等</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strRef>
              <c:f>'工業'!$L$10:$U$10</c:f>
              <c:strCache/>
            </c:strRef>
          </c:cat>
          <c:val>
            <c:numRef>
              <c:f>'工業'!$L$13:$U$13</c:f>
              <c:numCache>
                <c:ptCount val="10"/>
                <c:pt idx="0">
                  <c:v>0</c:v>
                </c:pt>
                <c:pt idx="1">
                  <c:v>0</c:v>
                </c:pt>
                <c:pt idx="2">
                  <c:v>0</c:v>
                </c:pt>
                <c:pt idx="3">
                  <c:v>0</c:v>
                </c:pt>
                <c:pt idx="4">
                  <c:v>0</c:v>
                </c:pt>
                <c:pt idx="5">
                  <c:v>0</c:v>
                </c:pt>
                <c:pt idx="6">
                  <c:v>0</c:v>
                </c:pt>
                <c:pt idx="7">
                  <c:v>0</c:v>
                </c:pt>
                <c:pt idx="8">
                  <c:v>0</c:v>
                </c:pt>
                <c:pt idx="9">
                  <c:v>0</c:v>
                </c:pt>
              </c:numCache>
            </c:numRef>
          </c:val>
        </c:ser>
        <c:axId val="32796844"/>
        <c:axId val="26736141"/>
      </c:barChart>
      <c:lineChart>
        <c:grouping val="standard"/>
        <c:varyColors val="0"/>
        <c:ser>
          <c:idx val="1"/>
          <c:order val="0"/>
          <c:tx>
            <c:strRef>
              <c:f>'工業'!$K$11</c:f>
              <c:strCache>
                <c:ptCount val="1"/>
                <c:pt idx="0">
                  <c:v>事業所数</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1"/>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2"/>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3"/>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4"/>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5"/>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6"/>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7"/>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8"/>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dLbl>
              <c:idx val="9"/>
              <c:txPr>
                <a:bodyPr vert="horz" rot="0" anchor="ctr"/>
                <a:lstStyle/>
                <a:p>
                  <a:pPr algn="ctr">
                    <a:defRPr lang="en-US" cap="none" sz="900" b="0" i="0" u="none" baseline="0"/>
                  </a:pPr>
                </a:p>
              </c:txPr>
              <c:numFmt formatCode="#,##0&quot;事業所&quot;" sourceLinked="0"/>
              <c:dLblPos val="t"/>
              <c:showLegendKey val="0"/>
              <c:showVal val="1"/>
              <c:showBubbleSize val="0"/>
              <c:showCatName val="0"/>
              <c:showSerName val="0"/>
              <c:showPercent val="0"/>
            </c:dLbl>
            <c:numFmt formatCode="#,##0&quot;事業所&quot;" sourceLinked="0"/>
            <c:dLblPos val="t"/>
            <c:showLegendKey val="0"/>
            <c:showVal val="1"/>
            <c:showBubbleSize val="0"/>
            <c:showCatName val="0"/>
            <c:showSerName val="0"/>
            <c:showLeaderLines val="1"/>
            <c:showPercent val="0"/>
          </c:dLbls>
          <c:cat>
            <c:strRef>
              <c:f>'工業'!$L$10:$U$10</c:f>
              <c:strCache/>
            </c:strRef>
          </c:cat>
          <c:val>
            <c:numRef>
              <c:f>'工業'!$L$11:$U$11</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'工業'!$K$12</c:f>
              <c:strCache>
                <c:ptCount val="1"/>
                <c:pt idx="0">
                  <c:v>従業者数</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dLblPos val="t"/>
            <c:showLegendKey val="0"/>
            <c:showVal val="1"/>
            <c:showBubbleSize val="0"/>
            <c:showCatName val="0"/>
            <c:showSerName val="0"/>
            <c:showLeaderLines val="1"/>
            <c:showPercent val="0"/>
          </c:dLbls>
          <c:cat>
            <c:strRef>
              <c:f>'工業'!$L$10:$U$10</c:f>
              <c:strCache/>
            </c:strRef>
          </c:cat>
          <c:val>
            <c:numRef>
              <c:f>'工業'!$L$12:$U$12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9298678"/>
        <c:axId val="18143783"/>
      </c:lineChart>
      <c:catAx>
        <c:axId val="39298678"/>
        <c:scaling>
          <c:orientation val="minMax"/>
        </c:scaling>
        <c:axPos val="b"/>
        <c:delete val="0"/>
        <c:numFmt formatCode="General" sourceLinked="1"/>
        <c:majorTickMark val="in"/>
        <c:minorTickMark val="none"/>
        <c:tickLblPos val="nextTo"/>
        <c:crossAx val="18143783"/>
        <c:crosses val="autoZero"/>
        <c:auto val="0"/>
        <c:lblOffset val="100"/>
        <c:noMultiLvlLbl val="0"/>
      </c:catAx>
      <c:valAx>
        <c:axId val="18143783"/>
        <c:scaling>
          <c:orientation val="minMax"/>
        </c:scaling>
        <c:axPos val="l"/>
        <c:title>
          <c:tx>
            <c:rich>
              <a:bodyPr vert="horz" rot="0" anchor="ctr"/>
              <a:lstStyle/>
              <a:p>
                <a:pPr algn="ctr">
                  <a:defRPr/>
                </a:pPr>
                <a:r>
                  <a:rPr lang="en-US" cap="none" sz="1000" b="0" i="0" u="none" baseline="0"/>
                  <a:t>（事業所、人）</a:t>
                </a:r>
              </a:p>
            </c:rich>
          </c:tx>
          <c:layout>
            <c:manualLayout>
              <c:xMode val="factor"/>
              <c:yMode val="factor"/>
              <c:x val="0.024"/>
              <c:y val="0.13925"/>
            </c:manualLayout>
          </c:layout>
          <c:overlay val="0"/>
          <c:spPr>
            <a:solidFill>
              <a:srgbClr val="FFFFC0"/>
            </a:solidFill>
            <a:ln w="3175">
              <a:noFill/>
            </a:ln>
          </c:spPr>
        </c:title>
        <c:delete val="0"/>
        <c:numFmt formatCode="#,##0_ " sourceLinked="0"/>
        <c:majorTickMark val="in"/>
        <c:minorTickMark val="none"/>
        <c:tickLblPos val="nextTo"/>
        <c:crossAx val="39298678"/>
        <c:crossesAt val="1"/>
        <c:crossBetween val="between"/>
        <c:dispUnits/>
      </c:valAx>
      <c:catAx>
        <c:axId val="32796844"/>
        <c:scaling>
          <c:orientation val="minMax"/>
        </c:scaling>
        <c:axPos val="b"/>
        <c:delete val="1"/>
        <c:majorTickMark val="in"/>
        <c:minorTickMark val="none"/>
        <c:tickLblPos val="nextTo"/>
        <c:crossAx val="26736141"/>
        <c:crossesAt val="0"/>
        <c:auto val="0"/>
        <c:lblOffset val="100"/>
        <c:noMultiLvlLbl val="0"/>
      </c:catAx>
      <c:valAx>
        <c:axId val="26736141"/>
        <c:scaling>
          <c:orientation val="minMax"/>
          <c:min val="0"/>
        </c:scaling>
        <c:axPos val="l"/>
        <c:title>
          <c:tx>
            <c:rich>
              <a:bodyPr vert="horz" rot="0" anchor="ctr"/>
              <a:lstStyle/>
              <a:p>
                <a:pPr algn="ctr">
                  <a:defRPr/>
                </a:pPr>
                <a:r>
                  <a:rPr lang="en-US"/>
                  <a:t>（億円）</a:t>
                </a:r>
              </a:p>
            </c:rich>
          </c:tx>
          <c:layout>
            <c:manualLayout>
              <c:xMode val="factor"/>
              <c:yMode val="factor"/>
              <c:x val="0.01325"/>
              <c:y val="0.13975"/>
            </c:manualLayout>
          </c:layout>
          <c:overlay val="0"/>
          <c:spPr>
            <a:noFill/>
            <a:ln>
              <a:noFill/>
            </a:ln>
          </c:spPr>
        </c:title>
        <c:delete val="0"/>
        <c:numFmt formatCode="#,##0" sourceLinked="0"/>
        <c:majorTickMark val="in"/>
        <c:minorTickMark val="none"/>
        <c:tickLblPos val="nextTo"/>
        <c:crossAx val="32796844"/>
        <c:crosses val="max"/>
        <c:crossBetween val="between"/>
        <c:dispUnits/>
        <c:majorUnit val="5000"/>
        <c:minorUnit val="5000"/>
      </c:valAx>
      <c:spPr>
        <a:solidFill>
          <a:srgbClr val="FFFFC0"/>
        </a:solidFill>
        <a:ln w="12700">
          <a:solidFill>
            <a:srgbClr val="808080"/>
          </a:solidFill>
        </a:ln>
      </c:spPr>
    </c:plotArea>
    <c:legend>
      <c:legendPos val="t"/>
      <c:layout>
        <c:manualLayout>
          <c:xMode val="edge"/>
          <c:yMode val="edge"/>
          <c:x val="0.3035"/>
          <c:y val="0.0087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125"/>
          <c:w val="0.95875"/>
          <c:h val="0.52425"/>
        </c:manualLayout>
      </c:layout>
      <c:doughnutChart>
        <c:varyColors val="1"/>
        <c:ser>
          <c:idx val="0"/>
          <c:order val="0"/>
          <c:tx>
            <c:strRef>
              <c:f>'工業'!$P$26</c:f>
              <c:strCache>
                <c:ptCount val="1"/>
                <c:pt idx="0">
                  <c:v>昭和40年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CCFF"/>
              </a:solidFill>
            </c:spPr>
          </c:dPt>
          <c:dPt>
            <c:idx val="1"/>
            <c:spPr>
              <a:solidFill>
                <a:srgbClr val="3366FF"/>
              </a:solidFill>
            </c:spPr>
          </c:dPt>
          <c:dPt>
            <c:idx val="2"/>
            <c:spPr>
              <a:solidFill>
                <a:srgbClr val="0000FF"/>
              </a:solidFill>
            </c:spPr>
          </c:dPt>
          <c:dPt>
            <c:idx val="3"/>
            <c:spPr>
              <a:solidFill>
                <a:srgbClr val="000080"/>
              </a:solidFill>
            </c:spPr>
          </c:dPt>
          <c:dPt>
            <c:idx val="4"/>
            <c:spPr>
              <a:solidFill>
                <a:srgbClr val="A6CAF0"/>
              </a:solidFill>
            </c:spPr>
          </c:dPt>
          <c:dPt>
            <c:idx val="5"/>
            <c:spPr>
              <a:solidFill>
                <a:srgbClr val="FFFFFF"/>
              </a:solidFill>
            </c:spPr>
          </c:dPt>
          <c:dLbls>
            <c:dLbl>
              <c:idx val="0"/>
              <c:txPr>
                <a:bodyPr vert="horz" rot="0" anchor="ctr"/>
                <a:lstStyle/>
                <a:p>
                  <a:pPr algn="ctr">
                    <a:defRPr lang="en-US" cap="none" sz="1000" b="0" i="0" u="none" baseline="0">
                      <a:solidFill>
                        <a:srgbClr val="000000"/>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'工業'!$O$28:$O$33</c:f>
              <c:strCache/>
            </c:strRef>
          </c:cat>
          <c:val>
            <c:numRef>
              <c:f>'工業'!$P$28:$P$33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ゴシック"/>
                <a:ea typeface="ＭＳ ゴシック"/>
                <a:cs typeface="ＭＳ ゴシック"/>
              </a:rPr>
              <a:t>＜河口湖＞</a:t>
            </a:r>
          </a:p>
        </c:rich>
      </c:tx>
      <c:layout>
        <c:manualLayout>
          <c:xMode val="factor"/>
          <c:yMode val="factor"/>
          <c:x val="0.27475"/>
          <c:y val="0.1245"/>
        </c:manualLayout>
      </c:layout>
      <c:spPr>
        <a:effectLst>
          <a:outerShdw dist="35921" dir="2700000" algn="br">
            <a:prstClr val="black"/>
          </a:outerShdw>
        </a:effectLst>
      </c:spPr>
    </c:title>
    <c:plotArea>
      <c:layout>
        <c:manualLayout>
          <c:xMode val="edge"/>
          <c:yMode val="edge"/>
          <c:x val="0"/>
          <c:y val="0.04975"/>
          <c:w val="0.977"/>
          <c:h val="0.76875"/>
        </c:manualLayout>
      </c:layout>
      <c:barChart>
        <c:barDir val="col"/>
        <c:grouping val="clustered"/>
        <c:varyColors val="0"/>
        <c:ser>
          <c:idx val="2"/>
          <c:order val="0"/>
          <c:tx>
            <c:strRef>
              <c:f>'自然・気象'!$L$105:$L$106</c:f>
              <c:strCache>
                <c:ptCount val="1"/>
                <c:pt idx="0">
                  <c:v>降水量（㎜） №0</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'自然・気象'!$K$107:$K$118</c:f>
              <c:strCache/>
            </c:strRef>
          </c:cat>
          <c:val>
            <c:numRef>
              <c:f>'自然・気象'!$L$107:$L$118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'自然・気象'!$M$105:$M$106</c:f>
              <c:strCache>
                <c:ptCount val="1"/>
                <c:pt idx="0">
                  <c:v>降水量（㎜） 平年</c:v>
                </c:pt>
              </c:strCache>
            </c:strRef>
          </c:tx>
          <c:spPr>
            <a:pattFill prst="pct50">
              <a:fgClr>
                <a:srgbClr val="FFFFFF"/>
              </a:fgClr>
              <a:bgClr>
                <a:srgbClr val="3366FF"/>
              </a:bgClr>
            </a:pattFill>
            <a:ln w="3175">
              <a:noFill/>
            </a:ln>
          </c:spPr>
          <c:invertIfNegative val="0"/>
          <c:extLst>
            <c:ext xmlns:c14="http://schemas.microsoft.com/office/drawing/2007/8/2/chart" uri="{6F2FDCE9-48DA-4B69-8628-5D25D57E5C99}">
              <c14:invertSolidFillFmt>
                <c14:spPr>
                  <a:solidFill>
                    <a:srgbClr val="3366FF"/>
                  </a:solidFill>
                </c14:spPr>
              </c14:invertSolidFillFmt>
            </c:ext>
          </c:extLst>
          <c:cat>
            <c:strRef>
              <c:f>'自然・気象'!$K$107:$K$118</c:f>
              <c:strCache/>
            </c:strRef>
          </c:cat>
          <c:val>
            <c:numRef>
              <c:f>'自然・気象'!$M$107:$M$118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8744698"/>
        <c:axId val="11593419"/>
      </c:barChart>
      <c:lineChart>
        <c:grouping val="standard"/>
        <c:varyColors val="0"/>
        <c:ser>
          <c:idx val="0"/>
          <c:order val="2"/>
          <c:tx>
            <c:strRef>
              <c:f>'自然・気象'!$N$105:$N$106</c:f>
              <c:strCache>
                <c:ptCount val="1"/>
                <c:pt idx="0">
                  <c:v>平均気温（℃） №0</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'自然・気象'!$K$107:$K$118</c:f>
              <c:strCache/>
            </c:strRef>
          </c:cat>
          <c:val>
            <c:numRef>
              <c:f>'自然・気象'!$N$107:$N$118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3"/>
          <c:tx>
            <c:strRef>
              <c:f>'自然・気象'!$O$105:$O$106</c:f>
              <c:strCache>
                <c:ptCount val="1"/>
                <c:pt idx="0">
                  <c:v>平均気温（℃） 平年</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339933"/>
                </a:solidFill>
              </a:ln>
            </c:spPr>
          </c:marker>
          <c:cat>
            <c:strRef>
              <c:f>'自然・気象'!$K$107:$K$118</c:f>
              <c:strCache/>
            </c:strRef>
          </c:cat>
          <c:val>
            <c:numRef>
              <c:f>'自然・気象'!$O$107:$O$118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7231908"/>
        <c:axId val="66651717"/>
      </c:lineChart>
      <c:catAx>
        <c:axId val="8744698"/>
        <c:scaling>
          <c:orientation val="minMax"/>
        </c:scaling>
        <c:axPos val="b"/>
        <c:title>
          <c:tx>
            <c:rich>
              <a:bodyPr vert="horz" rot="0" anchor="ctr"/>
              <a:lstStyle/>
              <a:p>
                <a:pPr algn="ctr">
                  <a:defRPr/>
                </a:pPr>
                <a:r>
                  <a:rPr lang="en-US"/>
                  <a:t>月</a:t>
                </a:r>
              </a:p>
            </c:rich>
          </c:tx>
          <c:layout>
            <c:manualLayout>
              <c:xMode val="factor"/>
              <c:yMode val="factor"/>
              <c:x val="0.02325"/>
              <c:y val="0.12975"/>
            </c:manualLayout>
          </c:layout>
          <c:overlay val="0"/>
          <c:spPr>
            <a:noFill/>
            <a:ln>
              <a:noFill/>
            </a:ln>
          </c:spPr>
        </c:title>
        <c:delete val="0"/>
        <c:numFmt formatCode="General" sourceLinked="1"/>
        <c:majorTickMark val="none"/>
        <c:minorTickMark val="none"/>
        <c:tickLblPos val="nextTo"/>
        <c:txPr>
          <a:bodyPr vert="horz" rot="0"/>
          <a:lstStyle/>
          <a:p>
            <a:pPr>
              <a:defRPr lang="en-US" cap="none" sz="600" b="0" i="0" u="none" baseline="0">
                <a:latin typeface="ＭＳ ゴシック"/>
                <a:ea typeface="ＭＳ ゴシック"/>
                <a:cs typeface="ＭＳ ゴシック"/>
              </a:defRPr>
            </a:pPr>
          </a:p>
        </c:txPr>
        <c:crossAx val="11593419"/>
        <c:crosses val="autoZero"/>
        <c:auto val="0"/>
        <c:lblOffset val="100"/>
        <c:noMultiLvlLbl val="0"/>
      </c:catAx>
      <c:valAx>
        <c:axId val="11593419"/>
        <c:scaling>
          <c:orientation val="minMax"/>
          <c:max val="650"/>
          <c:min val="0"/>
        </c:scaling>
        <c:axPos val="l"/>
        <c:title>
          <c:tx>
            <c:rich>
              <a:bodyPr vert="horz" rot="0" anchor="ctr"/>
              <a:lstStyle/>
              <a:p>
                <a:pPr algn="ctr">
                  <a:defRPr/>
                </a:pPr>
                <a:r>
                  <a:rPr lang="en-US"/>
                  <a:t>mm</a:t>
                </a:r>
              </a:p>
            </c:rich>
          </c:tx>
          <c:layout>
            <c:manualLayout>
              <c:xMode val="factor"/>
              <c:yMode val="factor"/>
              <c:x val="0.0205"/>
              <c:y val="0.131"/>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8744698"/>
        <c:crossesAt val="1"/>
        <c:crossBetween val="between"/>
        <c:dispUnits/>
      </c:valAx>
      <c:catAx>
        <c:axId val="37231908"/>
        <c:scaling>
          <c:orientation val="minMax"/>
        </c:scaling>
        <c:axPos val="b"/>
        <c:delete val="1"/>
        <c:majorTickMark val="in"/>
        <c:minorTickMark val="none"/>
        <c:tickLblPos val="nextTo"/>
        <c:crossAx val="66651717"/>
        <c:crosses val="autoZero"/>
        <c:auto val="0"/>
        <c:lblOffset val="100"/>
        <c:noMultiLvlLbl val="0"/>
      </c:catAx>
      <c:valAx>
        <c:axId val="66651717"/>
        <c:scaling>
          <c:orientation val="minMax"/>
          <c:max val="40"/>
          <c:min val="-5"/>
        </c:scaling>
        <c:axPos val="l"/>
        <c:title>
          <c:tx>
            <c:rich>
              <a:bodyPr vert="horz" rot="0" anchor="ctr"/>
              <a:lstStyle/>
              <a:p>
                <a:pPr algn="ctr">
                  <a:defRPr/>
                </a:pPr>
                <a:r>
                  <a:rPr lang="en-US"/>
                  <a:t>℃</a:t>
                </a:r>
              </a:p>
            </c:rich>
          </c:tx>
          <c:layout>
            <c:manualLayout>
              <c:xMode val="factor"/>
              <c:yMode val="factor"/>
              <c:x val="0.02125"/>
              <c:y val="0.1362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37231908"/>
        <c:crosses val="max"/>
        <c:crossBetween val="between"/>
        <c:dispUnits/>
      </c:valAx>
      <c:spPr>
        <a:solidFill>
          <a:srgbClr val="FFFFC0"/>
        </a:solidFill>
        <a:ln w="3175">
          <a:noFill/>
        </a:ln>
      </c:spPr>
    </c:plotArea>
    <c:legend>
      <c:legendPos val="r"/>
      <c:layout>
        <c:manualLayout>
          <c:xMode val="edge"/>
          <c:yMode val="edge"/>
          <c:x val="0.08575"/>
          <c:y val="0.07525"/>
          <c:w val="0.29"/>
          <c:h val="0.261"/>
        </c:manualLayout>
      </c:layout>
      <c:overlay val="0"/>
      <c:spPr>
        <a:effectLst>
          <a:outerShdw dist="35921" dir="2700000" algn="br">
            <a:prstClr val="black"/>
          </a:outerShdw>
        </a:effectLst>
      </c:spPr>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35"/>
          <c:w val="0.94525"/>
          <c:h val="0.51825"/>
        </c:manualLayout>
      </c:layout>
      <c:doughnutChart>
        <c:varyColors val="1"/>
        <c:ser>
          <c:idx val="0"/>
          <c:order val="0"/>
          <c:tx>
            <c:strRef>
              <c:f>'工業'!$N$26</c:f>
              <c:strCache>
                <c:ptCount val="1"/>
                <c:pt idx="0">
                  <c:v>昭和60年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0000FF"/>
              </a:solidFill>
            </c:spPr>
          </c:dPt>
          <c:dPt>
            <c:idx val="2"/>
            <c:spPr>
              <a:solidFill>
                <a:srgbClr val="3366FF"/>
              </a:solidFill>
            </c:spPr>
          </c:dPt>
          <c:dPt>
            <c:idx val="3"/>
            <c:spPr>
              <a:solidFill>
                <a:srgbClr val="A6CAF0"/>
              </a:solidFill>
            </c:spPr>
          </c:dPt>
          <c:dPt>
            <c:idx val="4"/>
            <c:spPr>
              <a:solidFill>
                <a:srgbClr val="00CCFF"/>
              </a:solidFill>
            </c:spPr>
          </c:dPt>
          <c:dPt>
            <c:idx val="5"/>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'工業'!$M$28:$M$33</c:f>
              <c:strCache/>
            </c:strRef>
          </c:cat>
          <c:val>
            <c:numRef>
              <c:f>'工業'!$N$28:$N$33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675"/>
          <c:w val="0.99325"/>
          <c:h val="0.55675"/>
        </c:manualLayout>
      </c:layout>
      <c:doughnutChart>
        <c:varyColors val="1"/>
        <c:ser>
          <c:idx val="0"/>
          <c:order val="0"/>
          <c:tx>
            <c:strRef>
              <c:f>'工業'!$K$26</c:f>
              <c:strCache>
                <c:ptCount val="1"/>
                <c:pt idx="0">
                  <c:v>製造品出荷額等(億円)</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0000FF"/>
              </a:solidFill>
            </c:spPr>
          </c:dPt>
          <c:dPt>
            <c:idx val="2"/>
            <c:spPr>
              <a:solidFill>
                <a:srgbClr val="3366FF"/>
              </a:solidFill>
            </c:spPr>
          </c:dPt>
          <c:dPt>
            <c:idx val="3"/>
            <c:spPr>
              <a:solidFill>
                <a:srgbClr val="A6CAF0"/>
              </a:solidFill>
            </c:spPr>
          </c:dPt>
          <c:dPt>
            <c:idx val="4"/>
            <c:spPr>
              <a:solidFill>
                <a:srgbClr val="00CCFF"/>
              </a:solidFill>
            </c:spPr>
          </c:dPt>
          <c:dPt>
            <c:idx val="5"/>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'工業'!$K$28:$K$33</c:f>
              <c:strCache/>
            </c:strRef>
          </c:cat>
          <c:val>
            <c:numRef>
              <c:f>'工業'!$L$28:$L$33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4"/>
          <c:y val="0.09625"/>
          <c:w val="0.681"/>
          <c:h val="0.79875"/>
        </c:manualLayout>
      </c:layout>
      <c:doughnutChart>
        <c:varyColors val="1"/>
        <c:ser>
          <c:idx val="0"/>
          <c:order val="0"/>
          <c:tx>
            <c:strRef>
              <c:f>'工業'!$K$79</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'工業'!$L$78:$Q$78</c:f>
              <c:strCache/>
            </c:strRef>
          </c:cat>
          <c:val>
            <c:numRef>
              <c:f>'工業'!$L$79:$Q$79</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'工業'!$K$83</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'工業'!$L$82:$Q$82</c:f>
              <c:strCache/>
            </c:strRef>
          </c:cat>
          <c:val>
            <c:numRef>
              <c:f>'工業'!$L$83:$Q$83</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'工業'!$K$87</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Pt>
            <c:idx val="3"/>
          </c:dP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'工業'!$L$86:$Q$86</c:f>
              <c:strCache/>
            </c:strRef>
          </c:cat>
          <c:val>
            <c:numRef>
              <c:f>'工業'!$L$87:$Q$87</c:f>
              <c:numCache>
                <c:ptCount val="6"/>
                <c:pt idx="0">
                  <c:v>0</c:v>
                </c:pt>
                <c:pt idx="1">
                  <c:v>0</c:v>
                </c:pt>
                <c:pt idx="2">
                  <c:v>0</c:v>
                </c:pt>
                <c:pt idx="3">
                  <c:v>0</c:v>
                </c:pt>
                <c:pt idx="4">
                  <c:v>0</c:v>
                </c:pt>
                <c:pt idx="5">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29076320"/>
        <c:axId val="60360289"/>
      </c:barChart>
      <c:catAx>
        <c:axId val="29076320"/>
        <c:scaling>
          <c:orientation val="minMax"/>
        </c:scaling>
        <c:axPos val="l"/>
        <c:delete val="1"/>
        <c:majorTickMark val="none"/>
        <c:minorTickMark val="none"/>
        <c:tickLblPos val="nextTo"/>
        <c:crossAx val="60360289"/>
        <c:crosses val="autoZero"/>
        <c:auto val="1"/>
        <c:lblOffset val="100"/>
        <c:noMultiLvlLbl val="0"/>
      </c:catAx>
      <c:valAx>
        <c:axId val="60360289"/>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29076320"/>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6371690"/>
        <c:axId val="57345211"/>
      </c:barChart>
      <c:catAx>
        <c:axId val="6371690"/>
        <c:scaling>
          <c:orientation val="minMax"/>
        </c:scaling>
        <c:axPos val="l"/>
        <c:delete val="1"/>
        <c:majorTickMark val="none"/>
        <c:minorTickMark val="none"/>
        <c:tickLblPos val="nextTo"/>
        <c:crossAx val="57345211"/>
        <c:crosses val="autoZero"/>
        <c:auto val="1"/>
        <c:lblOffset val="100"/>
        <c:noMultiLvlLbl val="0"/>
      </c:catAx>
      <c:valAx>
        <c:axId val="57345211"/>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6371690"/>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卸売業</a:t>
            </a:r>
          </a:p>
        </c:rich>
      </c:tx>
      <c:layout/>
      <c:spPr>
        <a:noFill/>
        <a:ln>
          <a:noFill/>
        </a:ln>
      </c:spPr>
    </c:title>
    <c:plotArea>
      <c:layout>
        <c:manualLayout>
          <c:xMode val="edge"/>
          <c:yMode val="edge"/>
          <c:x val="0.0225"/>
          <c:y val="0.15825"/>
          <c:w val="0.9775"/>
          <c:h val="0.833"/>
        </c:manualLayout>
      </c:layout>
      <c:barChart>
        <c:barDir val="col"/>
        <c:grouping val="clustered"/>
        <c:varyColors val="0"/>
        <c:ser>
          <c:idx val="1"/>
          <c:order val="0"/>
          <c:tx>
            <c:strRef>
              <c:f>'商業'!$L$12</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'商業'!$K$13:$K$18</c:f>
              <c:strCache/>
            </c:strRef>
          </c:cat>
          <c:val>
            <c:numRef>
              <c:f>'商業'!$L$13:$L$18</c:f>
              <c:numCache>
                <c:ptCount val="6"/>
                <c:pt idx="0">
                  <c:v>0</c:v>
                </c:pt>
                <c:pt idx="1">
                  <c:v>0</c:v>
                </c:pt>
                <c:pt idx="2">
                  <c:v>0</c:v>
                </c:pt>
                <c:pt idx="3">
                  <c:v>0</c:v>
                </c:pt>
                <c:pt idx="4">
                  <c:v>0</c:v>
                </c:pt>
                <c:pt idx="5">
                  <c:v>0</c:v>
                </c:pt>
              </c:numCache>
            </c:numRef>
          </c:val>
        </c:ser>
        <c:ser>
          <c:idx val="0"/>
          <c:order val="1"/>
          <c:tx>
            <c:strRef>
              <c:f>'商業'!$M$12</c:f>
              <c:strCache>
                <c:ptCount val="1"/>
                <c:pt idx="0">
                  <c:v>従業者数(人)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'商業'!$K$13:$K$18</c:f>
              <c:strCache/>
            </c:strRef>
          </c:cat>
          <c:val>
            <c:numRef>
              <c:f>'商業'!$M$13:$M$18</c:f>
              <c:numCache>
                <c:ptCount val="6"/>
                <c:pt idx="0">
                  <c:v>0</c:v>
                </c:pt>
                <c:pt idx="1">
                  <c:v>0</c:v>
                </c:pt>
                <c:pt idx="2">
                  <c:v>0</c:v>
                </c:pt>
                <c:pt idx="3">
                  <c:v>0</c:v>
                </c:pt>
                <c:pt idx="4">
                  <c:v>0</c:v>
                </c:pt>
                <c:pt idx="5">
                  <c:v>0</c:v>
                </c:pt>
              </c:numCache>
            </c:numRef>
          </c:val>
        </c:ser>
        <c:axId val="46344852"/>
        <c:axId val="14450485"/>
      </c:barChart>
      <c:lineChart>
        <c:grouping val="standard"/>
        <c:varyColors val="0"/>
        <c:ser>
          <c:idx val="2"/>
          <c:order val="2"/>
          <c:tx>
            <c:strRef>
              <c:f>'商業'!$N$12</c:f>
              <c:strCache>
                <c:ptCount val="1"/>
                <c:pt idx="0">
                  <c:v>年間商品販売額(千億円)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strRef>
              <c:f>'商業'!$K$13:$K$18</c:f>
              <c:strCache/>
            </c:strRef>
          </c:cat>
          <c:val>
            <c:numRef>
              <c:f>'商業'!$N$13:$N$18</c:f>
              <c:numCache>
                <c:ptCount val="6"/>
                <c:pt idx="0">
                  <c:v>0</c:v>
                </c:pt>
                <c:pt idx="1">
                  <c:v>0</c:v>
                </c:pt>
                <c:pt idx="2">
                  <c:v>0</c:v>
                </c:pt>
                <c:pt idx="3">
                  <c:v>0</c:v>
                </c:pt>
                <c:pt idx="4">
                  <c:v>0</c:v>
                </c:pt>
                <c:pt idx="5">
                  <c:v>0</c:v>
                </c:pt>
              </c:numCache>
            </c:numRef>
          </c:val>
          <c:smooth val="0"/>
        </c:ser>
        <c:axId val="62945502"/>
        <c:axId val="29638607"/>
      </c:lineChart>
      <c:catAx>
        <c:axId val="46344852"/>
        <c:scaling>
          <c:orientation val="minMax"/>
        </c:scaling>
        <c:axPos val="b"/>
        <c:delete val="0"/>
        <c:numFmt formatCode="General" sourceLinked="1"/>
        <c:majorTickMark val="in"/>
        <c:minorTickMark val="none"/>
        <c:tickLblPos val="nextTo"/>
        <c:crossAx val="14450485"/>
        <c:crosses val="autoZero"/>
        <c:auto val="0"/>
        <c:lblOffset val="100"/>
        <c:noMultiLvlLbl val="0"/>
      </c:catAx>
      <c:valAx>
        <c:axId val="14450485"/>
        <c:scaling>
          <c:orientation val="minMax"/>
          <c:max val="56000"/>
          <c:min val="0"/>
        </c:scaling>
        <c:axPos val="l"/>
        <c:delete val="0"/>
        <c:numFmt formatCode="General" sourceLinked="1"/>
        <c:majorTickMark val="in"/>
        <c:minorTickMark val="none"/>
        <c:tickLblPos val="nextTo"/>
        <c:crossAx val="46344852"/>
        <c:crossesAt val="1"/>
        <c:crossBetween val="between"/>
        <c:dispUnits/>
      </c:valAx>
      <c:catAx>
        <c:axId val="62945502"/>
        <c:scaling>
          <c:orientation val="minMax"/>
        </c:scaling>
        <c:axPos val="b"/>
        <c:delete val="1"/>
        <c:majorTickMark val="in"/>
        <c:minorTickMark val="none"/>
        <c:tickLblPos val="nextTo"/>
        <c:crossAx val="29638607"/>
        <c:crosses val="autoZero"/>
        <c:auto val="0"/>
        <c:lblOffset val="100"/>
        <c:noMultiLvlLbl val="0"/>
      </c:catAx>
      <c:valAx>
        <c:axId val="29638607"/>
        <c:scaling>
          <c:orientation val="minMax"/>
          <c:min val="0"/>
        </c:scaling>
        <c:axPos val="l"/>
        <c:delete val="0"/>
        <c:numFmt formatCode="General" sourceLinked="1"/>
        <c:majorTickMark val="in"/>
        <c:minorTickMark val="none"/>
        <c:tickLblPos val="nextTo"/>
        <c:crossAx val="62945502"/>
        <c:crosses val="max"/>
        <c:crossBetween val="between"/>
        <c:dispUnits/>
      </c:valAx>
      <c:spPr>
        <a:solidFill>
          <a:srgbClr val="FFFFC0"/>
        </a:solidFill>
        <a:ln w="12700">
          <a:solidFill>
            <a:srgbClr val="808080"/>
          </a:solidFill>
        </a:ln>
      </c:spPr>
    </c:plotArea>
    <c:legend>
      <c:legendPos val="t"/>
      <c:layout>
        <c:manualLayout>
          <c:xMode val="edge"/>
          <c:yMode val="edge"/>
          <c:x val="0.15825"/>
          <c:y val="0.059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7275"/>
          <c:w val="0.64675"/>
          <c:h val="0.717"/>
        </c:manualLayout>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FFFFFF"/>
              </a:solidFill>
              <a:ln w="3175">
                <a:solidFill/>
              </a:ln>
            </c:spPr>
          </c:dPt>
          <c:dPt>
            <c:idx val="3"/>
            <c:spPr>
              <a:solidFill>
                <a:srgbClr val="996633"/>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2"/>
              <c:delete val="1"/>
            </c:dLbl>
            <c:dLbl>
              <c:idx val="3"/>
              <c:delete val="1"/>
            </c:dLbl>
            <c:numFmt formatCode="0.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('人口'!$R$146:$R$156,'人口'!$T$146:$T$149)</c:f>
              <c:strCache/>
            </c:strRef>
          </c:cat>
          <c:val>
            <c:numRef>
              <c:f>'人口'!$U$146:$U$149</c:f>
              <c:numCache>
                <c:ptCount val="4"/>
                <c:pt idx="0">
                  <c:v>0</c:v>
                </c:pt>
                <c:pt idx="1">
                  <c:v>0</c:v>
                </c:pt>
                <c:pt idx="2">
                  <c:v>0</c:v>
                </c:pt>
                <c:pt idx="3">
                  <c:v>0</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008000"/>
              </a:solidFill>
              <a:ln w="3175">
                <a:solidFill>
                  <a:srgbClr val="000000"/>
                </a:solidFill>
              </a:ln>
            </c:spPr>
          </c:dPt>
          <c:dPt>
            <c:idx val="6"/>
            <c:spPr>
              <a:solidFill>
                <a:srgbClr val="339933"/>
              </a:solidFill>
              <a:ln w="3175">
                <a:solidFill>
                  <a:srgbClr val="000000"/>
                </a:solidFill>
              </a:ln>
            </c:spPr>
          </c:dPt>
          <c:dPt>
            <c:idx val="7"/>
            <c:spPr>
              <a:solidFill>
                <a:srgbClr val="00FF00"/>
              </a:solidFill>
              <a:ln w="3175">
                <a:solidFill>
                  <a:srgbClr val="000000"/>
                </a:solidFill>
              </a:ln>
            </c:spPr>
          </c:dPt>
          <c:dPt>
            <c:idx val="8"/>
            <c:spPr>
              <a:solidFill>
                <a:srgbClr val="CCFFCC"/>
              </a:solidFill>
              <a:ln w="3175">
                <a:solidFill>
                  <a:srgbClr val="000000"/>
                </a:solidFill>
              </a:ln>
            </c:spPr>
          </c:dPt>
          <c:dPt>
            <c:idx val="9"/>
            <c:spPr>
              <a:solidFill>
                <a:srgbClr val="FFFFFF"/>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numFmt formatCode="0.00%" sourceLinked="0"/>
              <c:spPr>
                <a:noFill/>
                <a:ln>
                  <a:noFill/>
                </a:ln>
              </c:spPr>
              <c:showLegendKey val="0"/>
              <c:showVal val="0"/>
              <c:showBubbleSize val="0"/>
              <c:showCatName val="1"/>
              <c:showSerName val="0"/>
              <c:showPercent val="1"/>
            </c:dLbl>
            <c:dLbl>
              <c:idx val="3"/>
              <c:layout>
                <c:manualLayout>
                  <c:x val="0"/>
                  <c:y val="0"/>
                </c:manualLayout>
              </c:layout>
              <c:numFmt formatCode="0.00%" sourceLinked="0"/>
              <c:spPr>
                <a:noFill/>
                <a:ln>
                  <a:noFill/>
                </a:ln>
              </c:spPr>
              <c:showLegendKey val="0"/>
              <c:showVal val="0"/>
              <c:showBubbleSize val="0"/>
              <c:showCatName val="1"/>
              <c:showSerName val="0"/>
              <c:showPercent val="1"/>
            </c:dLbl>
            <c:dLbl>
              <c:idx val="4"/>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7"/>
              <c:layout>
                <c:manualLayout>
                  <c:x val="0"/>
                  <c:y val="0"/>
                </c:manualLayout>
              </c:layout>
              <c:numFmt formatCode="0.00%" sourceLinked="0"/>
              <c:spPr>
                <a:noFill/>
                <a:ln>
                  <a:noFill/>
                </a:ln>
              </c:spPr>
              <c:showLegendKey val="0"/>
              <c:showVal val="0"/>
              <c:showBubbleSize val="0"/>
              <c:showCatName val="1"/>
              <c:showSerName val="0"/>
              <c:showPercent val="1"/>
            </c:dLbl>
            <c:dLbl>
              <c:idx val="8"/>
              <c:numFmt formatCode="0.00%" sourceLinked="0"/>
              <c:spPr>
                <a:noFill/>
                <a:ln>
                  <a:noFill/>
                </a:ln>
              </c:spPr>
              <c:showLegendKey val="0"/>
              <c:showVal val="0"/>
              <c:showBubbleSize val="0"/>
              <c:showCatName val="1"/>
              <c:showSerName val="0"/>
              <c:showPercent val="1"/>
            </c:dLbl>
            <c:dLbl>
              <c:idx val="9"/>
              <c:numFmt formatCode="0.00%" sourceLinked="0"/>
              <c:spPr>
                <a:noFill/>
                <a:ln>
                  <a:noFill/>
                </a:ln>
              </c:spPr>
              <c:showLegendKey val="0"/>
              <c:showVal val="0"/>
              <c:showBubbleSize val="0"/>
              <c:showCatName val="1"/>
              <c:showSerName val="0"/>
              <c:showPercent val="1"/>
            </c:dLbl>
            <c:dLbl>
              <c:idx val="10"/>
              <c:layout>
                <c:manualLayout>
                  <c:x val="0"/>
                  <c:y val="0"/>
                </c:manualLayout>
              </c:layout>
              <c:numFmt formatCode="0.00%" sourceLinked="0"/>
              <c:showLegendKey val="0"/>
              <c:showVal val="0"/>
              <c:showBubbleSize val="0"/>
              <c:showCatName val="1"/>
              <c:showSerName val="0"/>
              <c:showPercent val="1"/>
            </c:dLbl>
            <c:dLbl>
              <c:idx val="11"/>
              <c:numFmt formatCode="0.00%" sourceLinked="0"/>
              <c:spPr>
                <a:noFill/>
                <a:ln>
                  <a:noFill/>
                </a:ln>
              </c:spPr>
              <c:showLegendKey val="0"/>
              <c:showVal val="0"/>
              <c:showBubbleSize val="0"/>
              <c:showCatName val="1"/>
              <c:showSerName val="0"/>
              <c:showPercent val="1"/>
            </c:dLbl>
            <c:numFmt formatCode="0.00%" sourceLinked="0"/>
            <c:spPr>
              <a:noFill/>
              <a:ln>
                <a:noFill/>
              </a:ln>
            </c:spPr>
            <c:showLegendKey val="0"/>
            <c:showVal val="0"/>
            <c:showBubbleSize val="0"/>
            <c:showCatName val="1"/>
            <c:showSerName val="0"/>
            <c:showLeaderLines val="0"/>
            <c:showPercent val="1"/>
          </c:dLbls>
          <c:cat>
            <c:strRef>
              <c:f>('人口'!$R$146:$R$156,'人口'!$T$146:$T$149)</c:f>
              <c:strCache/>
            </c:strRef>
          </c:cat>
          <c:val>
            <c:numRef>
              <c:f>'人口'!$S$146:$S$156</c:f>
              <c:numCache>
                <c:ptCount val="11"/>
                <c:pt idx="0">
                  <c:v>0</c:v>
                </c:pt>
                <c:pt idx="1">
                  <c:v>0</c:v>
                </c:pt>
                <c:pt idx="2">
                  <c:v>0</c:v>
                </c:pt>
                <c:pt idx="3">
                  <c:v>0</c:v>
                </c:pt>
                <c:pt idx="4">
                  <c:v>0</c:v>
                </c:pt>
                <c:pt idx="5">
                  <c:v>0</c:v>
                </c:pt>
                <c:pt idx="6">
                  <c:v>0</c:v>
                </c:pt>
                <c:pt idx="7">
                  <c:v>0</c:v>
                </c:pt>
                <c:pt idx="8">
                  <c:v>0</c:v>
                </c:pt>
                <c:pt idx="9">
                  <c:v>0</c:v>
                </c:pt>
                <c:pt idx="10">
                  <c:v>0</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小売業</a:t>
            </a:r>
          </a:p>
        </c:rich>
      </c:tx>
      <c:layout/>
      <c:spPr>
        <a:noFill/>
        <a:ln>
          <a:noFill/>
        </a:ln>
      </c:spPr>
    </c:title>
    <c:plotArea>
      <c:layout>
        <c:manualLayout>
          <c:xMode val="edge"/>
          <c:yMode val="edge"/>
          <c:x val="0.024"/>
          <c:y val="0.15925"/>
          <c:w val="0.95275"/>
          <c:h val="0.84075"/>
        </c:manualLayout>
      </c:layout>
      <c:barChart>
        <c:barDir val="col"/>
        <c:grouping val="clustered"/>
        <c:varyColors val="0"/>
        <c:ser>
          <c:idx val="1"/>
          <c:order val="0"/>
          <c:tx>
            <c:strRef>
              <c:f>'商業'!$L$21</c:f>
              <c:strCache>
                <c:ptCount val="1"/>
                <c:pt idx="0">
                  <c:v>事業所数</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'商業'!$K$22:$K$27</c:f>
              <c:numCache>
                <c:ptCount val="6"/>
                <c:pt idx="0">
                  <c:v>0</c:v>
                </c:pt>
                <c:pt idx="1">
                  <c:v>0</c:v>
                </c:pt>
                <c:pt idx="2">
                  <c:v>0</c:v>
                </c:pt>
                <c:pt idx="3">
                  <c:v>0</c:v>
                </c:pt>
                <c:pt idx="4">
                  <c:v>0</c:v>
                </c:pt>
                <c:pt idx="5">
                  <c:v>0</c:v>
                </c:pt>
              </c:numCache>
            </c:numRef>
          </c:cat>
          <c:val>
            <c:numRef>
              <c:f>'商業'!$L$22:$L$27</c:f>
              <c:numCache>
                <c:ptCount val="6"/>
                <c:pt idx="0">
                  <c:v>0</c:v>
                </c:pt>
                <c:pt idx="1">
                  <c:v>0</c:v>
                </c:pt>
                <c:pt idx="2">
                  <c:v>0</c:v>
                </c:pt>
                <c:pt idx="3">
                  <c:v>0</c:v>
                </c:pt>
                <c:pt idx="4">
                  <c:v>0</c:v>
                </c:pt>
                <c:pt idx="5">
                  <c:v>0</c:v>
                </c:pt>
              </c:numCache>
            </c:numRef>
          </c:val>
        </c:ser>
        <c:ser>
          <c:idx val="0"/>
          <c:order val="1"/>
          <c:tx>
            <c:strRef>
              <c:f>'商業'!$M$21</c:f>
              <c:strCache>
                <c:ptCount val="1"/>
                <c:pt idx="0">
                  <c:v>従業者数(人)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'商業'!$K$22:$K$27</c:f>
              <c:numCache>
                <c:ptCount val="6"/>
                <c:pt idx="0">
                  <c:v>0</c:v>
                </c:pt>
                <c:pt idx="1">
                  <c:v>0</c:v>
                </c:pt>
                <c:pt idx="2">
                  <c:v>0</c:v>
                </c:pt>
                <c:pt idx="3">
                  <c:v>0</c:v>
                </c:pt>
                <c:pt idx="4">
                  <c:v>0</c:v>
                </c:pt>
                <c:pt idx="5">
                  <c:v>0</c:v>
                </c:pt>
              </c:numCache>
            </c:numRef>
          </c:cat>
          <c:val>
            <c:numRef>
              <c:f>'商業'!$M$22:$M$27</c:f>
              <c:numCache>
                <c:ptCount val="6"/>
                <c:pt idx="0">
                  <c:v>0</c:v>
                </c:pt>
                <c:pt idx="1">
                  <c:v>0</c:v>
                </c:pt>
                <c:pt idx="2">
                  <c:v>0</c:v>
                </c:pt>
                <c:pt idx="3">
                  <c:v>0</c:v>
                </c:pt>
                <c:pt idx="4">
                  <c:v>0</c:v>
                </c:pt>
                <c:pt idx="5">
                  <c:v>0</c:v>
                </c:pt>
              </c:numCache>
            </c:numRef>
          </c:val>
        </c:ser>
        <c:axId val="65420872"/>
        <c:axId val="51916937"/>
      </c:barChart>
      <c:lineChart>
        <c:grouping val="standard"/>
        <c:varyColors val="0"/>
        <c:ser>
          <c:idx val="2"/>
          <c:order val="2"/>
          <c:tx>
            <c:strRef>
              <c:f>'商業'!$N$21</c:f>
              <c:strCache>
                <c:ptCount val="1"/>
                <c:pt idx="0">
                  <c:v>年間商品販売額(千億円)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numRef>
              <c:f>'商業'!$K$22:$K$27</c:f>
              <c:numCache>
                <c:ptCount val="6"/>
                <c:pt idx="0">
                  <c:v>0</c:v>
                </c:pt>
                <c:pt idx="1">
                  <c:v>0</c:v>
                </c:pt>
                <c:pt idx="2">
                  <c:v>0</c:v>
                </c:pt>
                <c:pt idx="3">
                  <c:v>0</c:v>
                </c:pt>
                <c:pt idx="4">
                  <c:v>0</c:v>
                </c:pt>
                <c:pt idx="5">
                  <c:v>0</c:v>
                </c:pt>
              </c:numCache>
            </c:numRef>
          </c:cat>
          <c:val>
            <c:numRef>
              <c:f>'商業'!$N$22:$N$27</c:f>
              <c:numCache>
                <c:ptCount val="6"/>
                <c:pt idx="0">
                  <c:v>0</c:v>
                </c:pt>
                <c:pt idx="1">
                  <c:v>0</c:v>
                </c:pt>
                <c:pt idx="2">
                  <c:v>0</c:v>
                </c:pt>
                <c:pt idx="3">
                  <c:v>0</c:v>
                </c:pt>
                <c:pt idx="4">
                  <c:v>0</c:v>
                </c:pt>
                <c:pt idx="5">
                  <c:v>0</c:v>
                </c:pt>
              </c:numCache>
            </c:numRef>
          </c:val>
          <c:smooth val="0"/>
        </c:ser>
        <c:axId val="64599250"/>
        <c:axId val="44522339"/>
      </c:lineChart>
      <c:catAx>
        <c:axId val="65420872"/>
        <c:scaling>
          <c:orientation val="minMax"/>
        </c:scaling>
        <c:axPos val="b"/>
        <c:delete val="0"/>
        <c:numFmt formatCode="General" sourceLinked="1"/>
        <c:majorTickMark val="in"/>
        <c:minorTickMark val="none"/>
        <c:tickLblPos val="nextTo"/>
        <c:crossAx val="51916937"/>
        <c:crosses val="autoZero"/>
        <c:auto val="0"/>
        <c:lblOffset val="100"/>
        <c:noMultiLvlLbl val="0"/>
      </c:catAx>
      <c:valAx>
        <c:axId val="51916937"/>
        <c:scaling>
          <c:orientation val="minMax"/>
          <c:max val="60000"/>
          <c:min val="0"/>
        </c:scaling>
        <c:axPos val="l"/>
        <c:delete val="0"/>
        <c:numFmt formatCode="General" sourceLinked="1"/>
        <c:majorTickMark val="in"/>
        <c:minorTickMark val="none"/>
        <c:tickLblPos val="nextTo"/>
        <c:crossAx val="65420872"/>
        <c:crossesAt val="1"/>
        <c:crossBetween val="between"/>
        <c:dispUnits/>
      </c:valAx>
      <c:catAx>
        <c:axId val="64599250"/>
        <c:scaling>
          <c:orientation val="minMax"/>
        </c:scaling>
        <c:axPos val="b"/>
        <c:delete val="1"/>
        <c:majorTickMark val="in"/>
        <c:minorTickMark val="none"/>
        <c:tickLblPos val="nextTo"/>
        <c:crossAx val="44522339"/>
        <c:crosses val="autoZero"/>
        <c:auto val="0"/>
        <c:lblOffset val="100"/>
        <c:noMultiLvlLbl val="0"/>
      </c:catAx>
      <c:valAx>
        <c:axId val="44522339"/>
        <c:scaling>
          <c:orientation val="minMax"/>
          <c:max val="14"/>
        </c:scaling>
        <c:axPos val="l"/>
        <c:delete val="0"/>
        <c:numFmt formatCode="General" sourceLinked="1"/>
        <c:majorTickMark val="in"/>
        <c:minorTickMark val="none"/>
        <c:tickLblPos val="nextTo"/>
        <c:crossAx val="64599250"/>
        <c:crosses val="max"/>
        <c:crossBetween val="between"/>
        <c:dispUnits/>
      </c:valAx>
      <c:spPr>
        <a:solidFill>
          <a:srgbClr val="FFFFC0"/>
        </a:solidFill>
        <a:ln w="12700">
          <a:solidFill>
            <a:srgbClr val="808080"/>
          </a:solidFill>
        </a:ln>
      </c:spPr>
    </c:plotArea>
    <c:legend>
      <c:legendPos val="t"/>
      <c:layout>
        <c:manualLayout>
          <c:xMode val="edge"/>
          <c:yMode val="edge"/>
          <c:x val="0.12"/>
          <c:y val="0.059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11425"/>
          <c:w val="0.824"/>
          <c:h val="0.77175"/>
        </c:manualLayout>
      </c:layout>
      <c:doughnutChart>
        <c:varyColors val="1"/>
        <c:ser>
          <c:idx val="0"/>
          <c:order val="0"/>
          <c:tx>
            <c:strRef>
              <c:f>'商業'!$L$38:$M$38</c:f>
              <c:strCache>
                <c:ptCount val="1"/>
                <c:pt idx="0">
                  <c:v>卸売業(%) 小売業(%)</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A2A2D0"/>
                  </a:gs>
                  <a:gs pos="100000">
                    <a:srgbClr val="000080"/>
                  </a:gs>
                </a:gsLst>
                <a:path path="rect">
                  <a:fillToRect l="50000" t="50000" r="50000" b="50000"/>
                </a:path>
              </a:gradFill>
            </c:spPr>
          </c:dPt>
          <c:dPt>
            <c:idx val="1"/>
            <c:spPr>
              <a:gradFill rotWithShape="1">
                <a:gsLst>
                  <a:gs pos="0">
                    <a:srgbClr val="FF8B8B"/>
                  </a:gs>
                  <a:gs pos="100000">
                    <a:srgbClr val="FF0000"/>
                  </a:gs>
                </a:gsLst>
                <a:path path="rect">
                  <a:fillToRect l="50000" t="50000" r="50000" b="50000"/>
                </a:path>
              </a:gradFill>
            </c:spPr>
          </c:dPt>
          <c:dLbls>
            <c:numFmt formatCode="General" sourceLinked="1"/>
            <c:showLegendKey val="0"/>
            <c:showVal val="0"/>
            <c:showBubbleSize val="0"/>
            <c:showCatName val="0"/>
            <c:showSerName val="0"/>
            <c:showLeaderLines val="1"/>
            <c:showPercent val="0"/>
          </c:dLbls>
          <c:cat>
            <c:strRef>
              <c:f>'商業'!$L$42:$L$63</c:f>
              <c:strCache/>
            </c:strRef>
          </c:cat>
          <c:val>
            <c:numRef>
              <c:f>'商業'!$L$39:$M$39</c:f>
              <c:numCache>
                <c:ptCount val="2"/>
                <c:pt idx="0">
                  <c:v>0</c:v>
                </c:pt>
                <c:pt idx="1">
                  <c:v>0</c:v>
                </c:pt>
              </c:numCache>
            </c:numRef>
          </c:val>
        </c:ser>
        <c:ser>
          <c:idx val="1"/>
          <c:order val="1"/>
          <c:tx>
            <c:strRef>
              <c:f>'商業'!$L$42:$L$63</c:f>
              <c:strCache>
                <c:ptCount val="1"/>
                <c:pt idx="0">
                  <c:v>食料・飲料 建築材料 農畜産物・水産物 鉱物・金属材料 医薬品・化粧品等 電気機械器具 一般機械器具 自動車 化学製品 衣服・身の回り品 その他の機械器具 家具・建具・じゅう器等 繊維品 再生資源 各種商品 他に分類されないもの 飲食料品 自動車・自転車 各種商品 織物・衣服・身の回り品 家具・じゅう器・機械器具 その他</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33CC"/>
              </a:solidFill>
            </c:spPr>
          </c:dPt>
          <c:dPt>
            <c:idx val="1"/>
            <c:spPr>
              <a:solidFill>
                <a:srgbClr val="0000FF"/>
              </a:solidFill>
            </c:spPr>
          </c:dPt>
          <c:dPt>
            <c:idx val="2"/>
            <c:spPr>
              <a:solidFill>
                <a:srgbClr val="3366FF"/>
              </a:solidFill>
            </c:spPr>
          </c:dPt>
          <c:dPt>
            <c:idx val="3"/>
            <c:spPr>
              <a:solidFill>
                <a:srgbClr val="00CCFF"/>
              </a:solidFill>
            </c:spPr>
          </c:dPt>
          <c:dPt>
            <c:idx val="4"/>
            <c:spPr>
              <a:solidFill>
                <a:srgbClr val="A6CAF0"/>
              </a:solidFill>
            </c:spPr>
          </c:dPt>
          <c:dPt>
            <c:idx val="5"/>
            <c:spPr>
              <a:solidFill>
                <a:srgbClr val="CCFFCC"/>
              </a:solidFill>
            </c:spPr>
          </c:dPt>
          <c:dPt>
            <c:idx val="6"/>
            <c:spPr>
              <a:solidFill>
                <a:srgbClr val="00FF00"/>
              </a:solidFill>
            </c:spPr>
          </c:dPt>
          <c:dPt>
            <c:idx val="7"/>
            <c:spPr>
              <a:solidFill>
                <a:srgbClr val="336666"/>
              </a:solidFill>
            </c:spPr>
          </c:dPt>
          <c:dPt>
            <c:idx val="8"/>
            <c:spPr>
              <a:solidFill>
                <a:srgbClr val="339933"/>
              </a:solidFill>
            </c:spPr>
          </c:dPt>
          <c:dPt>
            <c:idx val="9"/>
            <c:spPr>
              <a:solidFill>
                <a:srgbClr val="008000"/>
              </a:solidFill>
            </c:spPr>
          </c:dPt>
          <c:dPt>
            <c:idx val="10"/>
            <c:spPr>
              <a:solidFill>
                <a:srgbClr val="003300"/>
              </a:solidFill>
            </c:spPr>
          </c:dPt>
          <c:dPt>
            <c:idx val="11"/>
            <c:spPr>
              <a:solidFill>
                <a:srgbClr val="333300"/>
              </a:solidFill>
            </c:spPr>
          </c:dPt>
          <c:dPt>
            <c:idx val="12"/>
            <c:spPr>
              <a:solidFill>
                <a:srgbClr val="996633"/>
              </a:solidFill>
            </c:spPr>
          </c:dPt>
          <c:dPt>
            <c:idx val="16"/>
            <c:spPr>
              <a:solidFill>
                <a:srgbClr val="663300"/>
              </a:solidFill>
            </c:spPr>
          </c:dPt>
          <c:dPt>
            <c:idx val="17"/>
            <c:spPr>
              <a:solidFill>
                <a:srgbClr val="FF0000"/>
              </a:solidFill>
            </c:spPr>
          </c:dPt>
          <c:dPt>
            <c:idx val="18"/>
            <c:spPr>
              <a:solidFill>
                <a:srgbClr val="FF00FF"/>
              </a:solidFill>
            </c:spPr>
          </c:dPt>
          <c:dPt>
            <c:idx val="19"/>
            <c:spPr>
              <a:solidFill>
                <a:srgbClr val="FF8080"/>
              </a:solidFill>
            </c:spPr>
          </c:dPt>
          <c:dPt>
            <c:idx val="20"/>
            <c:spPr>
              <a:solidFill>
                <a:srgbClr val="CC99FF"/>
              </a:solidFill>
            </c:spPr>
          </c:dPt>
          <c:dPt>
            <c:idx val="21"/>
            <c:spPr>
              <a:solidFill>
                <a:srgbClr val="993366"/>
              </a:solidFill>
            </c:spPr>
          </c:dPt>
          <c:dPt>
            <c:idx val="22"/>
            <c:spPr>
              <a:solidFill>
                <a:srgbClr val="800080"/>
              </a:solidFill>
            </c:spPr>
          </c:dPt>
          <c:dLbls>
            <c:dLbl>
              <c:idx val="0"/>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2"/>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7"/>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8"/>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dLbl>
              <c:idx val="19"/>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0"/>
              <c:layout>
                <c:manualLayout>
                  <c:x val="0"/>
                  <c:y val="0"/>
                </c:manualLayout>
              </c:layout>
              <c:txPr>
                <a:bodyPr vert="horz" rot="0" anchor="ctr"/>
                <a:lstStyle/>
                <a:p>
                  <a:pP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700" b="0" i="0" u="none" baseline="0">
                      <a:solidFill>
                        <a:srgbClr val="000000"/>
                      </a:solidFill>
                    </a:defRPr>
                  </a:pPr>
                </a:p>
              </c:txPr>
              <c:numFmt formatCode="0.0%" sourceLinked="0"/>
              <c:spPr>
                <a:noFill/>
                <a:ln>
                  <a:noFill/>
                </a:ln>
              </c:spPr>
              <c:showLegendKey val="0"/>
              <c:showVal val="0"/>
              <c:showBubbleSize val="0"/>
              <c:showCatName val="1"/>
              <c:showSerName val="0"/>
              <c:showPercent val="1"/>
            </c:dLbl>
            <c:dLbl>
              <c:idx val="22"/>
              <c:txPr>
                <a:bodyPr vert="horz" rot="0" anchor="ctr"/>
                <a:lstStyle/>
                <a:p>
                  <a:pPr algn="ctr">
                    <a:defRPr lang="en-US" cap="none" sz="700" b="0" i="0" u="none" baseline="0">
                      <a:solidFill>
                        <a:srgbClr val="000000"/>
                      </a:solidFill>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dLbls>
          <c:cat>
            <c:strRef>
              <c:f>'商業'!$L$42:$L$63</c:f>
              <c:strCache/>
            </c:strRef>
          </c:cat>
          <c:val>
            <c:numRef>
              <c:f>'商業'!$M$42:$M$63</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'商業'!$L$74</c:f>
              <c:strCache>
                <c:ptCount val="1"/>
                <c:pt idx="0">
                  <c:v>販売額割合</c:v>
                </c:pt>
              </c:strCache>
            </c:strRef>
          </c:tx>
          <c:explosion val="0"/>
          <c:extLst>
            <c:ext xmlns:c14="http://schemas.microsoft.com/office/drawing/2007/8/2/chart" uri="{6F2FDCE9-48DA-4B69-8628-5D25D57E5C99}">
              <c14:invertSolidFillFmt>
                <c14:spPr>
                  <a:solidFill>
                    <a:srgbClr val="000000"/>
                  </a:solidFill>
                </c14:spPr>
              </c14:invertSolidFillFmt>
            </c:ext>
          </c:extLst>
          <c:dPt>
            <c:idx val="10"/>
          </c:dPt>
          <c:dPt>
            <c:idx val="11"/>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1"/>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'商業'!$K$75:$K$89</c:f>
              <c:strCache/>
            </c:strRef>
          </c:cat>
          <c:val>
            <c:numRef>
              <c:f>'商業'!$L$75:$L$89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holeSize val="35"/>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3"/>
          <c:w val="0.95475"/>
          <c:h val="0.78225"/>
        </c:manualLayout>
      </c:layout>
      <c:barChart>
        <c:barDir val="bar"/>
        <c:grouping val="stacked"/>
        <c:varyColors val="0"/>
        <c:ser>
          <c:idx val="0"/>
          <c:order val="0"/>
          <c:tx>
            <c:strRef>
              <c:f>'農業'!$L$11</c:f>
              <c:strCache>
                <c:ptCount val="1"/>
                <c:pt idx="0">
                  <c:v>自給的農家</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'農業'!$K$12:$K$14</c:f>
              <c:strCache/>
            </c:strRef>
          </c:cat>
          <c:val>
            <c:numRef>
              <c:f>'農業'!$L$12:$L$14</c:f>
              <c:numCache>
                <c:ptCount val="3"/>
                <c:pt idx="0">
                  <c:v>0</c:v>
                </c:pt>
                <c:pt idx="1">
                  <c:v>0</c:v>
                </c:pt>
                <c:pt idx="2">
                  <c:v>0</c:v>
                </c:pt>
              </c:numCache>
            </c:numRef>
          </c:val>
        </c:ser>
        <c:ser>
          <c:idx val="1"/>
          <c:order val="1"/>
          <c:tx>
            <c:strRef>
              <c:f>'農業'!$M$11</c:f>
              <c:strCache>
                <c:ptCount val="1"/>
                <c:pt idx="0">
                  <c:v>販売農家</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'農業'!$K$12:$K$14</c:f>
              <c:strCache/>
            </c:strRef>
          </c:cat>
          <c:val>
            <c:numRef>
              <c:f>'農業'!$M$12:$M$14</c:f>
              <c:numCache>
                <c:ptCount val="3"/>
                <c:pt idx="0">
                  <c:v>0</c:v>
                </c:pt>
                <c:pt idx="1">
                  <c:v>0</c:v>
                </c:pt>
                <c:pt idx="2">
                  <c:v>0</c:v>
                </c:pt>
              </c:numCache>
            </c:numRef>
          </c:val>
        </c:ser>
        <c:overlap val="100"/>
        <c:axId val="65156732"/>
        <c:axId val="49539677"/>
      </c:barChart>
      <c:catAx>
        <c:axId val="65156732"/>
        <c:scaling>
          <c:orientation val="minMax"/>
        </c:scaling>
        <c:axPos val="r"/>
        <c:delete val="1"/>
        <c:majorTickMark val="in"/>
        <c:minorTickMark val="none"/>
        <c:tickLblPos val="nextTo"/>
        <c:crossAx val="49539677"/>
        <c:crosses val="autoZero"/>
        <c:auto val="1"/>
        <c:lblOffset val="100"/>
        <c:noMultiLvlLbl val="0"/>
      </c:catAx>
      <c:valAx>
        <c:axId val="49539677"/>
        <c:scaling>
          <c:orientation val="maxMin"/>
        </c:scaling>
        <c:axPos val="b"/>
        <c:title>
          <c:tx>
            <c:rich>
              <a:bodyPr vert="horz" rot="0" anchor="ctr"/>
              <a:lstStyle/>
              <a:p>
                <a:pPr algn="ctr">
                  <a:defRPr/>
                </a:pPr>
                <a:r>
                  <a:rPr lang="en-US" cap="none" sz="1000" b="0" i="0" u="none" baseline="0">
                    <a:latin typeface="ＭＳ ゴシック"/>
                    <a:ea typeface="ＭＳ ゴシック"/>
                    <a:cs typeface="ＭＳ ゴシック"/>
                  </a:rPr>
                  <a:t>(戸)</a:t>
                </a:r>
              </a:p>
            </c:rich>
          </c:tx>
          <c:layout>
            <c:manualLayout>
              <c:xMode val="factor"/>
              <c:yMode val="factor"/>
              <c:x val="0.04575"/>
              <c:y val="-0.13575"/>
            </c:manualLayout>
          </c:layout>
          <c:overlay val="0"/>
          <c:spPr>
            <a:noFill/>
            <a:ln>
              <a:noFill/>
            </a:ln>
          </c:spPr>
        </c:title>
        <c:majorGridlines>
          <c:spPr>
            <a:ln w="3175">
              <a:solidFill>
                <a:srgbClr val="969696"/>
              </a:solidFill>
            </a:ln>
          </c:spPr>
        </c:majorGridlines>
        <c:delete val="0"/>
        <c:numFmt formatCode="#,##0" sourceLinked="0"/>
        <c:majorTickMark val="in"/>
        <c:minorTickMark val="none"/>
        <c:tickLblPos val="nextTo"/>
        <c:crossAx val="65156732"/>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325"/>
          <c:w val="0.95425"/>
          <c:h val="0.779"/>
        </c:manualLayout>
      </c:layout>
      <c:barChart>
        <c:barDir val="bar"/>
        <c:grouping val="stacked"/>
        <c:varyColors val="0"/>
        <c:ser>
          <c:idx val="0"/>
          <c:order val="0"/>
          <c:tx>
            <c:strRef>
              <c:f>'農業'!$L$18</c:f>
              <c:strCache>
                <c:ptCount val="1"/>
                <c:pt idx="0">
                  <c:v>田</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'農業'!$L$19:$L$21</c:f>
              <c:numCache>
                <c:ptCount val="3"/>
                <c:pt idx="0">
                  <c:v>0</c:v>
                </c:pt>
                <c:pt idx="1">
                  <c:v>0</c:v>
                </c:pt>
                <c:pt idx="2">
                  <c:v>0</c:v>
                </c:pt>
              </c:numCache>
            </c:numRef>
          </c:val>
        </c:ser>
        <c:ser>
          <c:idx val="1"/>
          <c:order val="1"/>
          <c:tx>
            <c:strRef>
              <c:f>'農業'!$M$18</c:f>
              <c:strCache>
                <c:ptCount val="1"/>
                <c:pt idx="0">
                  <c:v>畑</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'農業'!$M$19:$M$21</c:f>
              <c:numCache>
                <c:ptCount val="3"/>
                <c:pt idx="0">
                  <c:v>0</c:v>
                </c:pt>
                <c:pt idx="1">
                  <c:v>0</c:v>
                </c:pt>
                <c:pt idx="2">
                  <c:v>0</c:v>
                </c:pt>
              </c:numCache>
            </c:numRef>
          </c:val>
        </c:ser>
        <c:ser>
          <c:idx val="2"/>
          <c:order val="2"/>
          <c:tx>
            <c:strRef>
              <c:f>'農業'!$N$18</c:f>
              <c:strCache>
                <c:ptCount val="1"/>
                <c:pt idx="0">
                  <c:v>樹園地</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'農業'!$N$19:$N$21</c:f>
              <c:numCache>
                <c:ptCount val="3"/>
                <c:pt idx="0">
                  <c:v>0</c:v>
                </c:pt>
                <c:pt idx="1">
                  <c:v>0</c:v>
                </c:pt>
                <c:pt idx="2">
                  <c:v>0</c:v>
                </c:pt>
              </c:numCache>
            </c:numRef>
          </c:val>
        </c:ser>
        <c:overlap val="100"/>
        <c:axId val="43203910"/>
        <c:axId val="53290871"/>
      </c:barChart>
      <c:catAx>
        <c:axId val="43203910"/>
        <c:scaling>
          <c:orientation val="minMax"/>
        </c:scaling>
        <c:axPos val="l"/>
        <c:delete val="1"/>
        <c:majorTickMark val="in"/>
        <c:minorTickMark val="none"/>
        <c:tickLblPos val="nextTo"/>
        <c:crossAx val="53290871"/>
        <c:crosses val="autoZero"/>
        <c:auto val="1"/>
        <c:lblOffset val="100"/>
        <c:noMultiLvlLbl val="0"/>
      </c:catAx>
      <c:valAx>
        <c:axId val="5329087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(ha)</a:t>
                </a:r>
              </a:p>
            </c:rich>
          </c:tx>
          <c:layout>
            <c:manualLayout>
              <c:xMode val="factor"/>
              <c:yMode val="factor"/>
              <c:x val="0.03775"/>
              <c:y val="0.13375"/>
            </c:manualLayout>
          </c:layout>
          <c:overlay val="0"/>
          <c:spPr>
            <a:noFill/>
            <a:ln>
              <a:noFill/>
            </a:ln>
          </c:spPr>
        </c:title>
        <c:majorGridlines>
          <c:spPr>
            <a:ln w="3175">
              <a:solidFill>
                <a:srgbClr val="969696"/>
              </a:solidFill>
            </a:ln>
          </c:spPr>
        </c:majorGridlines>
        <c:delete val="0"/>
        <c:numFmt formatCode="#,##0" sourceLinked="0"/>
        <c:majorTickMark val="in"/>
        <c:minorTickMark val="none"/>
        <c:tickLblPos val="nextTo"/>
        <c:txPr>
          <a:bodyPr/>
          <a:lstStyle/>
          <a:p>
            <a:pPr>
              <a:defRPr lang="en-US" cap="none" sz="900" b="0" i="0" u="none" baseline="0">
                <a:latin typeface="ＭＳ ゴシック"/>
                <a:ea typeface="ＭＳ ゴシック"/>
                <a:cs typeface="ＭＳ ゴシック"/>
              </a:defRPr>
            </a:pPr>
          </a:p>
        </c:txPr>
        <c:crossAx val="43203910"/>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335"/>
          <c:w val="0.9775"/>
          <c:h val="0.9425"/>
        </c:manualLayout>
      </c:layout>
      <c:areaChart>
        <c:grouping val="stacked"/>
        <c:varyColors val="0"/>
        <c:ser>
          <c:idx val="0"/>
          <c:order val="0"/>
          <c:tx>
            <c:strRef>
              <c:f>'農業'!$L$33</c:f>
              <c:strCache>
                <c:ptCount val="1"/>
                <c:pt idx="0">
                  <c:v>米</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'農業'!$L$34:$L$47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'農業'!$M$33</c:f>
              <c:strCache>
                <c:ptCount val="1"/>
                <c:pt idx="0">
                  <c:v>野菜</c:v>
                </c:pt>
              </c:strCache>
            </c:strRef>
          </c:tx>
          <c:spPr>
            <a:solidFill>
              <a:srgbClr val="0080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'農業'!$M$34:$M$47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'農業'!$N$33</c:f>
              <c:strCache>
                <c:ptCount val="1"/>
                <c:pt idx="0">
                  <c:v>果実</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'農業'!$N$34:$N$47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strRef>
              <c:f>'農業'!$O$33</c:f>
              <c:strCache>
                <c:ptCount val="1"/>
                <c:pt idx="0">
                  <c:v>畜産</c:v>
                </c:pt>
              </c:strCache>
            </c:strRef>
          </c:tx>
          <c:spPr>
            <a:solidFill>
              <a:srgbClr val="996666"/>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'農業'!$O$34:$O$47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tx>
            <c:strRef>
              <c:f>'農業'!$P$33</c:f>
              <c:strCache>
                <c:ptCount val="1"/>
                <c:pt idx="0">
                  <c:v>花き</c:v>
                </c:pt>
              </c:strCache>
            </c:strRef>
          </c:tx>
          <c:spPr>
            <a:solidFill>
              <a:srgbClr val="FF00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'農業'!$K$34:$K$47</c:f>
              <c:strCache/>
            </c:strRef>
          </c:cat>
          <c:val>
            <c:numRef>
              <c:f>'農業'!$P$34:$P$47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strRef>
              <c:f>'農業'!$Q$33</c:f>
              <c:strCache>
                <c:ptCount val="1"/>
                <c:pt idx="0">
                  <c:v>その他</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'農業'!$K$34:$K$47</c:f>
              <c:strCache/>
            </c:strRef>
          </c:cat>
          <c:val>
            <c:numRef>
              <c:f>'農業'!$Q$34:$Q$47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9855792"/>
        <c:axId val="21593265"/>
      </c:areaChart>
      <c:catAx>
        <c:axId val="9855792"/>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3225"/>
              <c:y val="0.12975"/>
            </c:manualLayout>
          </c:layout>
          <c:overlay val="0"/>
          <c:spPr>
            <a:noFill/>
            <a:ln>
              <a:noFill/>
            </a:ln>
          </c:spPr>
        </c:title>
        <c:delete val="0"/>
        <c:numFmt formatCode="General" sourceLinked="1"/>
        <c:majorTickMark val="in"/>
        <c:minorTickMark val="none"/>
        <c:tickLblPos val="nextTo"/>
        <c:crossAx val="21593265"/>
        <c:crosses val="autoZero"/>
        <c:auto val="1"/>
        <c:lblOffset val="100"/>
        <c:noMultiLvlLbl val="0"/>
      </c:catAx>
      <c:valAx>
        <c:axId val="21593265"/>
        <c:scaling>
          <c:orientation val="minMax"/>
          <c:max val="1300"/>
          <c:min val="0"/>
        </c:scaling>
        <c:axPos val="l"/>
        <c:majorGridlines>
          <c:spPr>
            <a:ln w="3175">
              <a:solidFill>
                <a:srgbClr val="C0C0C0"/>
              </a:solidFill>
            </a:ln>
          </c:spPr>
        </c:majorGridlines>
        <c:delete val="0"/>
        <c:numFmt formatCode="0" sourceLinked="0"/>
        <c:majorTickMark val="in"/>
        <c:minorTickMark val="none"/>
        <c:tickLblPos val="nextTo"/>
        <c:crossAx val="9855792"/>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ぶどう</a:t>
            </a:r>
          </a:p>
        </c:rich>
      </c:tx>
      <c:layout/>
      <c:spPr>
        <a:noFill/>
        <a:ln>
          <a:noFill/>
        </a:ln>
      </c:spPr>
    </c:title>
    <c:plotArea>
      <c:layout/>
      <c:barChart>
        <c:barDir val="bar"/>
        <c:grouping val="clustered"/>
        <c:varyColors val="0"/>
        <c:ser>
          <c:idx val="0"/>
          <c:order val="0"/>
          <c:tx>
            <c:strRef>
              <c:f>'農業'!$L$60</c:f>
              <c:strCache>
                <c:ptCount val="1"/>
                <c:pt idx="0">
                  <c:v>生産量</c:v>
                </c:pt>
              </c:strCache>
            </c:strRef>
          </c:tx>
          <c:spPr>
            <a:gradFill rotWithShape="1">
              <a:gsLst>
                <a:gs pos="0">
                  <a:srgbClr val="800080"/>
                </a:gs>
                <a:gs pos="50000">
                  <a:srgbClr val="D4AAD4"/>
                </a:gs>
                <a:gs pos="100000">
                  <a:srgbClr val="8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'農業'!$K$61:$K$65</c:f>
              <c:strCache/>
            </c:strRef>
          </c:cat>
          <c:val>
            <c:numRef>
              <c:f>'農業'!$L$61:$L$65</c:f>
              <c:numCache>
                <c:ptCount val="5"/>
                <c:pt idx="0">
                  <c:v>0</c:v>
                </c:pt>
                <c:pt idx="1">
                  <c:v>0</c:v>
                </c:pt>
                <c:pt idx="2">
                  <c:v>0</c:v>
                </c:pt>
                <c:pt idx="3">
                  <c:v>0</c:v>
                </c:pt>
                <c:pt idx="4">
                  <c:v>0</c:v>
                </c:pt>
              </c:numCache>
            </c:numRef>
          </c:val>
        </c:ser>
        <c:axId val="60121658"/>
        <c:axId val="4224011"/>
      </c:barChart>
      <c:catAx>
        <c:axId val="60121658"/>
        <c:scaling>
          <c:orientation val="maxMin"/>
        </c:scaling>
        <c:axPos val="l"/>
        <c:delete val="0"/>
        <c:numFmt formatCode="General" sourceLinked="1"/>
        <c:majorTickMark val="in"/>
        <c:minorTickMark val="none"/>
        <c:tickLblPos val="nextTo"/>
        <c:spPr>
          <a:ln w="3175">
            <a:solidFill>
              <a:srgbClr val="C0C0C0"/>
            </a:solidFill>
          </a:ln>
        </c:spPr>
        <c:crossAx val="4224011"/>
        <c:crosses val="autoZero"/>
        <c:auto val="1"/>
        <c:lblOffset val="100"/>
        <c:noMultiLvlLbl val="0"/>
      </c:catAx>
      <c:valAx>
        <c:axId val="4224011"/>
        <c:scaling>
          <c:orientation val="minMax"/>
        </c:scaling>
        <c:axPos val="t"/>
        <c:majorGridlines>
          <c:spPr>
            <a:ln w="3175">
              <a:solidFill>
                <a:srgbClr val="C0C0C0"/>
              </a:solidFill>
            </a:ln>
          </c:spPr>
        </c:majorGridlines>
        <c:delete val="0"/>
        <c:numFmt formatCode="General" sourceLinked="1"/>
        <c:majorTickMark val="in"/>
        <c:minorTickMark val="none"/>
        <c:tickLblPos val="none"/>
        <c:spPr>
          <a:ln w="3175">
            <a:solidFill>
              <a:srgbClr val="C0C0C0"/>
            </a:solidFill>
          </a:ln>
        </c:spPr>
        <c:crossAx val="60121658"/>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もも</a:t>
            </a:r>
          </a:p>
        </c:rich>
      </c:tx>
      <c:layout/>
      <c:spPr>
        <a:noFill/>
        <a:ln>
          <a:noFill/>
        </a:ln>
      </c:spPr>
    </c:title>
    <c:plotArea>
      <c:layout/>
      <c:barChart>
        <c:barDir val="bar"/>
        <c:grouping val="clustered"/>
        <c:varyColors val="0"/>
        <c:ser>
          <c:idx val="0"/>
          <c:order val="0"/>
          <c:tx>
            <c:strRef>
              <c:f>'農業'!$O$60</c:f>
              <c:strCache>
                <c:ptCount val="1"/>
                <c:pt idx="0">
                  <c:v>生産量</c:v>
                </c:pt>
              </c:strCache>
            </c:strRef>
          </c:tx>
          <c:spPr>
            <a:gradFill rotWithShape="1">
              <a:gsLst>
                <a:gs pos="0">
                  <a:srgbClr val="FF00FF"/>
                </a:gs>
                <a:gs pos="50000">
                  <a:srgbClr val="FFC9FF"/>
                </a:gs>
                <a:gs pos="100000">
                  <a:srgbClr val="FF00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'農業'!$N$61:$N$65</c:f>
              <c:strCache/>
            </c:strRef>
          </c:cat>
          <c:val>
            <c:numRef>
              <c:f>'農業'!$O$61:$O$65</c:f>
              <c:numCache>
                <c:ptCount val="5"/>
                <c:pt idx="0">
                  <c:v>0</c:v>
                </c:pt>
                <c:pt idx="1">
                  <c:v>0</c:v>
                </c:pt>
                <c:pt idx="2">
                  <c:v>0</c:v>
                </c:pt>
                <c:pt idx="3">
                  <c:v>0</c:v>
                </c:pt>
                <c:pt idx="4">
                  <c:v>0</c:v>
                </c:pt>
              </c:numCache>
            </c:numRef>
          </c:val>
        </c:ser>
        <c:axId val="38016100"/>
        <c:axId val="6600581"/>
      </c:barChart>
      <c:catAx>
        <c:axId val="38016100"/>
        <c:scaling>
          <c:orientation val="maxMin"/>
        </c:scaling>
        <c:axPos val="l"/>
        <c:delete val="0"/>
        <c:numFmt formatCode="General" sourceLinked="1"/>
        <c:majorTickMark val="in"/>
        <c:minorTickMark val="none"/>
        <c:tickLblPos val="nextTo"/>
        <c:spPr>
          <a:ln w="3175">
            <a:solidFill>
              <a:srgbClr val="C0C0C0"/>
            </a:solidFill>
          </a:ln>
        </c:spPr>
        <c:crossAx val="6600581"/>
        <c:crosses val="autoZero"/>
        <c:auto val="1"/>
        <c:lblOffset val="100"/>
        <c:noMultiLvlLbl val="0"/>
      </c:catAx>
      <c:valAx>
        <c:axId val="6600581"/>
        <c:scaling>
          <c:orientation val="minMax"/>
          <c:max val="60000"/>
        </c:scaling>
        <c:axPos val="t"/>
        <c:majorGridlines>
          <c:spPr>
            <a:ln w="3175">
              <a:solidFill>
                <a:srgbClr val="C0C0C0"/>
              </a:solidFill>
            </a:ln>
          </c:spPr>
        </c:majorGridlines>
        <c:delete val="0"/>
        <c:numFmt formatCode="General" sourceLinked="1"/>
        <c:majorTickMark val="in"/>
        <c:minorTickMark val="none"/>
        <c:tickLblPos val="none"/>
        <c:spPr>
          <a:ln w="3175">
            <a:solidFill>
              <a:srgbClr val="C0C0C0"/>
            </a:solidFill>
          </a:ln>
        </c:spPr>
        <c:crossAx val="38016100"/>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ゴシック"/>
                <a:ea typeface="ＭＳ ゴシック"/>
                <a:cs typeface="ＭＳ ゴシック"/>
              </a:rPr>
              <a:t>すもも</a:t>
            </a:r>
          </a:p>
        </c:rich>
      </c:tx>
      <c:layout/>
      <c:spPr>
        <a:noFill/>
        <a:ln>
          <a:noFill/>
        </a:ln>
      </c:spPr>
    </c:title>
    <c:plotArea>
      <c:layout/>
      <c:barChart>
        <c:barDir val="bar"/>
        <c:grouping val="clustered"/>
        <c:varyColors val="0"/>
        <c:ser>
          <c:idx val="0"/>
          <c:order val="0"/>
          <c:tx>
            <c:strRef>
              <c:f>'農業'!$R$60</c:f>
              <c:strCache>
                <c:ptCount val="1"/>
                <c:pt idx="0">
                  <c:v>生産量</c:v>
                </c:pt>
              </c:strCache>
            </c:strRef>
          </c:tx>
          <c:spPr>
            <a:gradFill rotWithShape="1">
              <a:gsLst>
                <a:gs pos="0">
                  <a:srgbClr val="CC99FF"/>
                </a:gs>
                <a:gs pos="50000">
                  <a:srgbClr val="E9D3FF"/>
                </a:gs>
                <a:gs pos="100000">
                  <a:srgbClr val="CC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'農業'!$Q$61:$Q$65</c:f>
              <c:strCache/>
            </c:strRef>
          </c:cat>
          <c:val>
            <c:numRef>
              <c:f>'農業'!$R$61:$R$65</c:f>
              <c:numCache>
                <c:ptCount val="5"/>
                <c:pt idx="0">
                  <c:v>0</c:v>
                </c:pt>
                <c:pt idx="1">
                  <c:v>0</c:v>
                </c:pt>
                <c:pt idx="2">
                  <c:v>0</c:v>
                </c:pt>
                <c:pt idx="3">
                  <c:v>0</c:v>
                </c:pt>
                <c:pt idx="4">
                  <c:v>0</c:v>
                </c:pt>
              </c:numCache>
            </c:numRef>
          </c:val>
        </c:ser>
        <c:axId val="59405230"/>
        <c:axId val="64885023"/>
      </c:barChart>
      <c:catAx>
        <c:axId val="59405230"/>
        <c:scaling>
          <c:orientation val="maxMin"/>
        </c:scaling>
        <c:axPos val="l"/>
        <c:delete val="0"/>
        <c:numFmt formatCode="General" sourceLinked="1"/>
        <c:majorTickMark val="in"/>
        <c:minorTickMark val="none"/>
        <c:tickLblPos val="nextTo"/>
        <c:spPr>
          <a:ln w="3175">
            <a:solidFill>
              <a:srgbClr val="C0C0C0"/>
            </a:solidFill>
          </a:ln>
        </c:spPr>
        <c:crossAx val="64885023"/>
        <c:crosses val="autoZero"/>
        <c:auto val="1"/>
        <c:lblOffset val="100"/>
        <c:noMultiLvlLbl val="0"/>
      </c:catAx>
      <c:valAx>
        <c:axId val="64885023"/>
        <c:scaling>
          <c:orientation val="minMax"/>
        </c:scaling>
        <c:axPos val="t"/>
        <c:majorGridlines>
          <c:spPr>
            <a:ln w="3175">
              <a:solidFill>
                <a:srgbClr val="C0C0C0"/>
              </a:solidFill>
            </a:ln>
          </c:spPr>
        </c:majorGridlines>
        <c:delete val="0"/>
        <c:numFmt formatCode="General" sourceLinked="1"/>
        <c:majorTickMark val="in"/>
        <c:minorTickMark val="none"/>
        <c:tickLblPos val="none"/>
        <c:spPr>
          <a:ln w="3175">
            <a:solidFill>
              <a:srgbClr val="C0C0C0"/>
            </a:solidFill>
          </a:ln>
        </c:spPr>
        <c:crossAx val="59405230"/>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1375"/>
          <c:w val="0.94175"/>
          <c:h val="0.9705"/>
        </c:manualLayout>
      </c:layout>
      <c:barChart>
        <c:barDir val="col"/>
        <c:grouping val="clustered"/>
        <c:varyColors val="0"/>
        <c:ser>
          <c:idx val="1"/>
          <c:order val="0"/>
          <c:tx>
            <c:strRef>
              <c:f>'労働'!$L$11</c:f>
              <c:strCache>
                <c:ptCount val="1"/>
                <c:pt idx="0">
                  <c:v>有効求職者数</c:v>
                </c:pt>
              </c:strCache>
            </c:strRef>
          </c:tx>
          <c:spPr>
            <a:gradFill rotWithShape="1">
              <a:gsLst>
                <a:gs pos="0">
                  <a:srgbClr val="000080"/>
                </a:gs>
                <a:gs pos="50000">
                  <a:srgbClr val="C9C9E4"/>
                </a:gs>
                <a:gs pos="100000">
                  <a:srgbClr val="00008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'労働'!$K$12:$K$21</c:f>
              <c:strCache/>
            </c:strRef>
          </c:cat>
          <c:val>
            <c:numRef>
              <c:f>'労働'!$L$12:$L$21</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'労働'!$M$11</c:f>
              <c:strCache>
                <c:ptCount val="1"/>
                <c:pt idx="0">
                  <c:v>有効求人数</c:v>
                </c:pt>
              </c:strCache>
            </c:strRef>
          </c:tx>
          <c:spPr>
            <a:gradFill rotWithShape="1">
              <a:gsLst>
                <a:gs pos="0">
                  <a:srgbClr val="D8D8FF"/>
                </a:gs>
                <a:gs pos="50000">
                  <a:srgbClr val="8080FF"/>
                </a:gs>
                <a:gs pos="100000">
                  <a:srgbClr val="D8D8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'労働'!$K$12:$K$21</c:f>
              <c:strCache/>
            </c:strRef>
          </c:cat>
          <c:val>
            <c:numRef>
              <c:f>'労働'!$M$12:$M$21</c:f>
              <c:numCache>
                <c:ptCount val="10"/>
                <c:pt idx="0">
                  <c:v>0</c:v>
                </c:pt>
                <c:pt idx="1">
                  <c:v>0</c:v>
                </c:pt>
                <c:pt idx="2">
                  <c:v>0</c:v>
                </c:pt>
                <c:pt idx="3">
                  <c:v>0</c:v>
                </c:pt>
                <c:pt idx="4">
                  <c:v>0</c:v>
                </c:pt>
                <c:pt idx="5">
                  <c:v>0</c:v>
                </c:pt>
                <c:pt idx="6">
                  <c:v>0</c:v>
                </c:pt>
                <c:pt idx="7">
                  <c:v>0</c:v>
                </c:pt>
                <c:pt idx="8">
                  <c:v>0</c:v>
                </c:pt>
                <c:pt idx="9">
                  <c:v>0</c:v>
                </c:pt>
              </c:numCache>
            </c:numRef>
          </c:val>
        </c:ser>
        <c:axId val="47094296"/>
        <c:axId val="21195481"/>
      </c:barChart>
      <c:lineChart>
        <c:grouping val="standard"/>
        <c:varyColors val="0"/>
        <c:ser>
          <c:idx val="2"/>
          <c:order val="2"/>
          <c:tx>
            <c:strRef>
              <c:f>'労働'!$N$11</c:f>
              <c:strCache>
                <c:ptCount val="1"/>
                <c:pt idx="0">
                  <c:v>有効求人倍率（県）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'労働'!$K$12:$K$21</c:f>
              <c:strCache/>
            </c:strRef>
          </c:cat>
          <c:val>
            <c:numRef>
              <c:f>'労働'!$N$12:$N$21</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'労働'!$O$11</c:f>
              <c:strCache>
                <c:ptCount val="1"/>
                <c:pt idx="0">
                  <c:v>有効求人倍率（全国）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dLbls>
            <c:numFmt formatCode="General" sourceLinked="1"/>
            <c:dLblPos val="t"/>
            <c:showLegendKey val="0"/>
            <c:showVal val="1"/>
            <c:showBubbleSize val="0"/>
            <c:showCatName val="0"/>
            <c:showSerName val="0"/>
            <c:showLeaderLines val="1"/>
            <c:showPercent val="0"/>
          </c:dLbls>
          <c:cat>
            <c:strRef>
              <c:f>'労働'!$K$12:$K$21</c:f>
              <c:strCache/>
            </c:strRef>
          </c:cat>
          <c:val>
            <c:numRef>
              <c:f>'労働'!$O$12:$O$21</c:f>
              <c:numCache>
                <c:ptCount val="10"/>
                <c:pt idx="0">
                  <c:v>0</c:v>
                </c:pt>
                <c:pt idx="1">
                  <c:v>0</c:v>
                </c:pt>
                <c:pt idx="2">
                  <c:v>0</c:v>
                </c:pt>
                <c:pt idx="3">
                  <c:v>0</c:v>
                </c:pt>
                <c:pt idx="4">
                  <c:v>0</c:v>
                </c:pt>
                <c:pt idx="5">
                  <c:v>0</c:v>
                </c:pt>
                <c:pt idx="6">
                  <c:v>0</c:v>
                </c:pt>
                <c:pt idx="7">
                  <c:v>0</c:v>
                </c:pt>
                <c:pt idx="8">
                  <c:v>0</c:v>
                </c:pt>
                <c:pt idx="9">
                  <c:v>0</c:v>
                </c:pt>
              </c:numCache>
            </c:numRef>
          </c:val>
          <c:smooth val="0"/>
        </c:ser>
        <c:axId val="56541602"/>
        <c:axId val="39112371"/>
      </c:lineChart>
      <c:catAx>
        <c:axId val="47094296"/>
        <c:scaling>
          <c:orientation val="minMax"/>
        </c:scaling>
        <c:axPos val="b"/>
        <c:delete val="0"/>
        <c:numFmt formatCode="General" sourceLinked="1"/>
        <c:majorTickMark val="in"/>
        <c:minorTickMark val="none"/>
        <c:tickLblPos val="nextTo"/>
        <c:crossAx val="21195481"/>
        <c:crosses val="autoZero"/>
        <c:auto val="0"/>
        <c:lblOffset val="100"/>
        <c:noMultiLvlLbl val="0"/>
      </c:catAx>
      <c:valAx>
        <c:axId val="21195481"/>
        <c:scaling>
          <c:orientation val="minMax"/>
        </c:scaling>
        <c:axPos val="l"/>
        <c:title>
          <c:tx>
            <c:rich>
              <a:bodyPr vert="horz" rot="0" anchor="ctr"/>
              <a:lstStyle/>
              <a:p>
                <a:pPr algn="ctr">
                  <a:defRPr/>
                </a:pPr>
                <a:r>
                  <a:rPr lang="en-US"/>
                  <a:t>(千人)</a:t>
                </a:r>
              </a:p>
            </c:rich>
          </c:tx>
          <c:layout>
            <c:manualLayout>
              <c:xMode val="factor"/>
              <c:yMode val="factor"/>
              <c:x val="0.01825"/>
              <c:y val="0.13075"/>
            </c:manualLayout>
          </c:layout>
          <c:overlay val="0"/>
          <c:spPr>
            <a:noFill/>
            <a:ln>
              <a:noFill/>
            </a:ln>
          </c:spPr>
        </c:title>
        <c:delete val="0"/>
        <c:numFmt formatCode="#,##0;[Red](#,##0)" sourceLinked="0"/>
        <c:majorTickMark val="in"/>
        <c:minorTickMark val="none"/>
        <c:tickLblPos val="nextTo"/>
        <c:crossAx val="47094296"/>
        <c:crossesAt val="1"/>
        <c:crossBetween val="between"/>
        <c:dispUnits/>
      </c:valAx>
      <c:catAx>
        <c:axId val="56541602"/>
        <c:scaling>
          <c:orientation val="minMax"/>
        </c:scaling>
        <c:axPos val="b"/>
        <c:delete val="1"/>
        <c:majorTickMark val="in"/>
        <c:minorTickMark val="none"/>
        <c:tickLblPos val="nextTo"/>
        <c:crossAx val="39112371"/>
        <c:crosses val="autoZero"/>
        <c:auto val="0"/>
        <c:lblOffset val="100"/>
        <c:noMultiLvlLbl val="0"/>
      </c:catAx>
      <c:valAx>
        <c:axId val="39112371"/>
        <c:scaling>
          <c:orientation val="minMax"/>
        </c:scaling>
        <c:axPos val="l"/>
        <c:title>
          <c:tx>
            <c:rich>
              <a:bodyPr vert="horz" rot="0" anchor="ctr"/>
              <a:lstStyle/>
              <a:p>
                <a:pPr algn="ctr">
                  <a:defRPr/>
                </a:pPr>
                <a:r>
                  <a:rPr lang="en-US"/>
                  <a:t>(倍)</a:t>
                </a:r>
              </a:p>
            </c:rich>
          </c:tx>
          <c:layout>
            <c:manualLayout>
              <c:xMode val="factor"/>
              <c:yMode val="factor"/>
              <c:x val="0.0025"/>
              <c:y val="0.13"/>
            </c:manualLayout>
          </c:layout>
          <c:overlay val="0"/>
          <c:spPr>
            <a:noFill/>
            <a:ln>
              <a:noFill/>
            </a:ln>
          </c:spPr>
        </c:title>
        <c:delete val="0"/>
        <c:numFmt formatCode="General" sourceLinked="1"/>
        <c:majorTickMark val="in"/>
        <c:minorTickMark val="none"/>
        <c:tickLblPos val="nextTo"/>
        <c:crossAx val="56541602"/>
        <c:crosses val="max"/>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75"/>
          <c:y val="0.17"/>
          <c:w val="0.64225"/>
          <c:h val="0.722"/>
        </c:manualLayout>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FFFFFF"/>
              </a:solidFill>
              <a:ln w="3175">
                <a:solidFill/>
              </a:ln>
            </c:spPr>
          </c:dPt>
          <c:dPt>
            <c:idx val="3"/>
            <c:spPr>
              <a:solidFill>
                <a:srgbClr val="996633"/>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pPr>
                <a:noFill/>
                <a:ln>
                  <a:noFill/>
                </a:ln>
              </c:spPr>
              <c:showLegendKey val="0"/>
              <c:showVal val="0"/>
              <c:showBubbleSize val="0"/>
              <c:showCatName val="0"/>
              <c:showSerName val="0"/>
              <c:showPercent val="1"/>
            </c:dLbl>
            <c:dLbl>
              <c:idx val="2"/>
              <c:delete val="1"/>
            </c:dLbl>
            <c:dLbl>
              <c:idx val="3"/>
              <c:delete val="1"/>
            </c:dLbl>
            <c:numFmt formatCode="0.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strRef>
          </c:cat>
          <c:val>
            <c:numRef>
              <c:f>'人口'!$U$135:$U$138</c:f>
              <c:numCache>
                <c:ptCount val="4"/>
                <c:pt idx="0">
                  <c:v>0</c:v>
                </c:pt>
                <c:pt idx="1">
                  <c:v>0</c:v>
                </c:pt>
                <c:pt idx="2">
                  <c:v>0</c:v>
                </c:pt>
                <c:pt idx="3">
                  <c:v>0</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CCFFCC"/>
              </a:solidFill>
              <a:ln w="3175">
                <a:solidFill>
                  <a:srgbClr val="000000"/>
                </a:solidFill>
              </a:ln>
            </c:spPr>
          </c:dPt>
          <c:dPt>
            <c:idx val="5"/>
            <c:spPr>
              <a:solidFill>
                <a:srgbClr val="008000"/>
              </a:solidFill>
              <a:ln w="3175">
                <a:solidFill>
                  <a:srgbClr val="000000"/>
                </a:solidFill>
              </a:ln>
            </c:spPr>
          </c:dPt>
          <c:dPt>
            <c:idx val="6"/>
            <c:spPr>
              <a:solidFill>
                <a:srgbClr val="339933"/>
              </a:solidFill>
              <a:ln w="3175">
                <a:solidFill>
                  <a:srgbClr val="000000"/>
                </a:solidFill>
              </a:ln>
            </c:spPr>
          </c:dPt>
          <c:dPt>
            <c:idx val="7"/>
            <c:spPr>
              <a:solidFill>
                <a:srgbClr val="00FF00"/>
              </a:solidFill>
              <a:ln w="3175">
                <a:solidFill>
                  <a:srgbClr val="000000"/>
                </a:solidFill>
              </a:ln>
            </c:spPr>
          </c:dPt>
          <c:dPt>
            <c:idx val="8"/>
            <c:spPr>
              <a:solidFill>
                <a:srgbClr val="CCFFCC"/>
              </a:solidFill>
              <a:ln w="3175">
                <a:solidFill>
                  <a:srgbClr val="000000"/>
                </a:solidFill>
              </a:ln>
            </c:spPr>
          </c:dPt>
          <c:dPt>
            <c:idx val="9"/>
            <c:spPr>
              <a:solidFill>
                <a:srgbClr val="FFFFFF"/>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2"/>
              <c:layout>
                <c:manualLayout>
                  <c:x val="0"/>
                  <c:y val="0"/>
                </c:manualLayout>
              </c:layout>
              <c:numFmt formatCode="0.00%" sourceLinked="0"/>
              <c:showLegendKey val="0"/>
              <c:showVal val="0"/>
              <c:showBubbleSize val="0"/>
              <c:showCatName val="1"/>
              <c:showSerName val="0"/>
              <c:showPercent val="1"/>
            </c:dLbl>
            <c:dLbl>
              <c:idx val="3"/>
              <c:layout>
                <c:manualLayout>
                  <c:x val="0"/>
                  <c:y val="0"/>
                </c:manualLayout>
              </c:layout>
              <c:numFmt formatCode="0.00%" sourceLinked="0"/>
              <c:showLegendKey val="0"/>
              <c:showVal val="0"/>
              <c:showBubbleSize val="0"/>
              <c:showCatName val="1"/>
              <c:showSerName val="0"/>
              <c:showPercent val="1"/>
            </c:dLbl>
            <c:dLbl>
              <c:idx val="4"/>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7"/>
              <c:layout>
                <c:manualLayout>
                  <c:x val="0"/>
                  <c:y val="0"/>
                </c:manualLayout>
              </c:layout>
              <c:numFmt formatCode="0.00%" sourceLinked="0"/>
              <c:showLegendKey val="0"/>
              <c:showVal val="0"/>
              <c:showBubbleSize val="0"/>
              <c:showCatName val="1"/>
              <c:showSerName val="0"/>
              <c:showPercent val="1"/>
            </c:dLbl>
            <c:dLbl>
              <c:idx val="8"/>
              <c:numFmt formatCode="0.00%" sourceLinked="0"/>
              <c:spPr>
                <a:noFill/>
                <a:ln>
                  <a:noFill/>
                </a:ln>
              </c:spPr>
              <c:showLegendKey val="0"/>
              <c:showVal val="0"/>
              <c:showBubbleSize val="0"/>
              <c:showCatName val="1"/>
              <c:showSerName val="0"/>
              <c:showPercent val="1"/>
            </c:dLbl>
            <c:dLbl>
              <c:idx val="9"/>
              <c:numFmt formatCode="0.00%" sourceLinked="0"/>
              <c:spPr>
                <a:noFill/>
                <a:ln>
                  <a:noFill/>
                </a:ln>
              </c:spPr>
              <c:showLegendKey val="0"/>
              <c:showVal val="0"/>
              <c:showBubbleSize val="0"/>
              <c:showCatName val="1"/>
              <c:showSerName val="0"/>
              <c:showPercent val="1"/>
            </c:dLbl>
            <c:dLbl>
              <c:idx val="10"/>
              <c:layout>
                <c:manualLayout>
                  <c:x val="0"/>
                  <c:y val="0"/>
                </c:manualLayout>
              </c:layout>
              <c:numFmt formatCode="0.00%" sourceLinked="0"/>
              <c:spPr>
                <a:noFill/>
                <a:ln>
                  <a:noFill/>
                </a:ln>
              </c:spPr>
              <c:showLegendKey val="0"/>
              <c:showVal val="0"/>
              <c:showBubbleSize val="0"/>
              <c:showCatName val="1"/>
              <c:showSerName val="0"/>
              <c:showPercent val="1"/>
            </c:dLbl>
            <c:dLbl>
              <c:idx val="11"/>
              <c:numFmt formatCode="0.00%" sourceLinked="0"/>
              <c:spPr>
                <a:noFill/>
                <a:ln>
                  <a:noFill/>
                </a:ln>
              </c:spPr>
              <c:showLegendKey val="0"/>
              <c:showVal val="0"/>
              <c:showBubbleSize val="0"/>
              <c:showCatName val="1"/>
              <c:showSerName val="0"/>
              <c:showPercent val="1"/>
            </c:dLbl>
            <c:numFmt formatCode="0.00%" sourceLinked="0"/>
            <c:spPr>
              <a:noFill/>
              <a:ln>
                <a:noFill/>
              </a:ln>
            </c:spPr>
            <c:showLegendKey val="0"/>
            <c:showVal val="0"/>
            <c:showBubbleSize val="0"/>
            <c:showCatName val="1"/>
            <c:showSerName val="0"/>
            <c:showLeaderLines val="0"/>
            <c:showPercent val="1"/>
          </c:dLbls>
          <c:cat>
            <c:strRef>
              <c:f>('人口'!$R$135:$R$145,'人口'!$T$135:$T$138)</c:f>
              <c:strCache/>
            </c:strRef>
          </c:cat>
          <c:val>
            <c:numRef>
              <c:f>'人口'!$S$135:$S$145</c:f>
              <c:numCache>
                <c:ptCount val="11"/>
                <c:pt idx="0">
                  <c:v>0</c:v>
                </c:pt>
                <c:pt idx="1">
                  <c:v>0</c:v>
                </c:pt>
                <c:pt idx="2">
                  <c:v>0</c:v>
                </c:pt>
                <c:pt idx="3">
                  <c:v>0</c:v>
                </c:pt>
                <c:pt idx="4">
                  <c:v>0</c:v>
                </c:pt>
                <c:pt idx="5">
                  <c:v>0</c:v>
                </c:pt>
                <c:pt idx="6">
                  <c:v>0</c:v>
                </c:pt>
                <c:pt idx="7">
                  <c:v>0</c:v>
                </c:pt>
                <c:pt idx="8">
                  <c:v>0</c:v>
                </c:pt>
                <c:pt idx="9">
                  <c:v>0</c:v>
                </c:pt>
                <c:pt idx="10">
                  <c:v>0</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25"/>
          <c:w val="0.98575"/>
          <c:h val="0.97175"/>
        </c:manualLayout>
      </c:layout>
      <c:barChart>
        <c:barDir val="col"/>
        <c:grouping val="clustered"/>
        <c:varyColors val="0"/>
        <c:ser>
          <c:idx val="1"/>
          <c:order val="0"/>
          <c:tx>
            <c:strRef>
              <c:f>'労働'!$L$33</c:f>
              <c:strCache>
                <c:ptCount val="1"/>
                <c:pt idx="0">
                  <c:v>総労働時間(全国)</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0"/>
            <c:showBubbleSize val="0"/>
            <c:showCatName val="0"/>
            <c:showSerName val="0"/>
            <c:showPercent val="0"/>
          </c:dLbls>
          <c:cat>
            <c:strRef>
              <c:f>'労働'!$K$34:$K$46</c:f>
              <c:strCache/>
            </c:strRef>
          </c:cat>
          <c:val>
            <c:numRef>
              <c:f>'労働'!$L$34:$L$46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'労働'!$M$33</c:f>
              <c:strCache>
                <c:ptCount val="1"/>
                <c:pt idx="0">
                  <c:v>総労働時間(山梨)</c:v>
                </c:pt>
              </c:strCache>
            </c:strRef>
          </c:tx>
          <c:spPr>
            <a:gradFill rotWithShape="1">
              <a:gsLst>
                <a:gs pos="0">
                  <a:srgbClr val="3B003B"/>
                </a:gs>
                <a:gs pos="50000">
                  <a:srgbClr val="800080"/>
                </a:gs>
                <a:gs pos="100000">
                  <a:srgbClr val="3B003B"/>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0"/>
            <c:showBubbleSize val="0"/>
            <c:showCatName val="0"/>
            <c:showSerName val="0"/>
            <c:showPercent val="0"/>
          </c:dLbls>
          <c:cat>
            <c:strRef>
              <c:f>'労働'!$K$34:$K$46</c:f>
              <c:strCache/>
            </c:strRef>
          </c:cat>
          <c:val>
            <c:numRef>
              <c:f>'労働'!$M$34:$M$46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6467020"/>
        <c:axId val="13985453"/>
      </c:barChart>
      <c:lineChart>
        <c:grouping val="standard"/>
        <c:varyColors val="0"/>
        <c:ser>
          <c:idx val="2"/>
          <c:order val="2"/>
          <c:tx>
            <c:strRef>
              <c:f>'労働'!$N$33</c:f>
              <c:strCache>
                <c:ptCount val="1"/>
                <c:pt idx="0">
                  <c:v>現金給与総額(全国)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numFmt formatCode="General" sourceLinked="1"/>
              <c:showLegendKey val="0"/>
              <c:showVal val="1"/>
              <c:showBubbleSize val="0"/>
              <c:showCatName val="0"/>
              <c:showSerName val="0"/>
              <c:showPercent val="0"/>
            </c:dLbl>
            <c:delete val="1"/>
          </c:dLbls>
          <c:val>
            <c:numRef>
              <c:f>'労働'!$N$34:$N$46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'労働'!$O$33</c:f>
              <c:strCache>
                <c:ptCount val="1"/>
                <c:pt idx="0">
                  <c:v>現金給与総額(山梨)</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12"/>
              <c:layout>
                <c:manualLayout>
                  <c:x val="0"/>
                  <c:y val="0"/>
                </c:manualLayout>
              </c:layout>
              <c:numFmt formatCode="General" sourceLinked="1"/>
              <c:showLegendKey val="0"/>
              <c:showVal val="1"/>
              <c:showBubbleSize val="0"/>
              <c:showCatName val="0"/>
              <c:showSerName val="0"/>
              <c:showPercent val="0"/>
            </c:dLbl>
            <c:delete val="1"/>
          </c:dLbls>
          <c:val>
            <c:numRef>
              <c:f>'労働'!$O$34:$O$46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58760214"/>
        <c:axId val="59079879"/>
      </c:lineChart>
      <c:catAx>
        <c:axId val="16467020"/>
        <c:scaling>
          <c:orientation val="minMax"/>
        </c:scaling>
        <c:axPos val="b"/>
        <c:delete val="0"/>
        <c:numFmt formatCode="General" sourceLinked="1"/>
        <c:majorTickMark val="in"/>
        <c:minorTickMark val="none"/>
        <c:tickLblPos val="nextTo"/>
        <c:crossAx val="13985453"/>
        <c:crosses val="autoZero"/>
        <c:auto val="0"/>
        <c:lblOffset val="100"/>
        <c:noMultiLvlLbl val="0"/>
      </c:catAx>
      <c:valAx>
        <c:axId val="13985453"/>
        <c:scaling>
          <c:orientation val="minMax"/>
        </c:scaling>
        <c:axPos val="l"/>
        <c:title>
          <c:tx>
            <c:rich>
              <a:bodyPr vert="horz" rot="0" anchor="ctr"/>
              <a:lstStyle/>
              <a:p>
                <a:pPr algn="ctr">
                  <a:defRPr/>
                </a:pPr>
                <a:r>
                  <a:rPr lang="en-US" cap="none" sz="800" b="0" i="0" u="none" baseline="0"/>
                  <a:t>(時間)</a:t>
                </a:r>
              </a:p>
            </c:rich>
          </c:tx>
          <c:layout>
            <c:manualLayout>
              <c:xMode val="factor"/>
              <c:yMode val="factor"/>
              <c:x val="0.01775"/>
              <c:y val="0.1305"/>
            </c:manualLayout>
          </c:layout>
          <c:overlay val="0"/>
          <c:spPr>
            <a:noFill/>
            <a:ln>
              <a:noFill/>
            </a:ln>
          </c:spPr>
        </c:title>
        <c:delete val="0"/>
        <c:numFmt formatCode="General" sourceLinked="1"/>
        <c:majorTickMark val="in"/>
        <c:minorTickMark val="none"/>
        <c:tickLblPos val="nextTo"/>
        <c:crossAx val="16467020"/>
        <c:crossesAt val="1"/>
        <c:crossBetween val="between"/>
        <c:dispUnits/>
      </c:valAx>
      <c:catAx>
        <c:axId val="58760214"/>
        <c:scaling>
          <c:orientation val="minMax"/>
        </c:scaling>
        <c:axPos val="b"/>
        <c:delete val="1"/>
        <c:majorTickMark val="in"/>
        <c:minorTickMark val="none"/>
        <c:tickLblPos val="nextTo"/>
        <c:crossAx val="59079879"/>
        <c:crosses val="autoZero"/>
        <c:auto val="0"/>
        <c:lblOffset val="100"/>
        <c:noMultiLvlLbl val="0"/>
      </c:catAx>
      <c:valAx>
        <c:axId val="59079879"/>
        <c:scaling>
          <c:orientation val="minMax"/>
        </c:scaling>
        <c:axPos val="l"/>
        <c:title>
          <c:tx>
            <c:rich>
              <a:bodyPr vert="horz" rot="0" anchor="ctr"/>
              <a:lstStyle/>
              <a:p>
                <a:pPr algn="ctr">
                  <a:defRPr/>
                </a:pPr>
                <a:r>
                  <a:rPr lang="en-US" cap="none" sz="800" b="0" i="0" u="none" baseline="0"/>
                  <a:t>(円)</a:t>
                </a:r>
              </a:p>
            </c:rich>
          </c:tx>
          <c:layout>
            <c:manualLayout>
              <c:xMode val="factor"/>
              <c:yMode val="factor"/>
              <c:x val="0.021"/>
              <c:y val="0.131"/>
            </c:manualLayout>
          </c:layout>
          <c:overlay val="0"/>
          <c:spPr>
            <a:noFill/>
            <a:ln>
              <a:noFill/>
            </a:ln>
          </c:spPr>
        </c:title>
        <c:delete val="0"/>
        <c:numFmt formatCode="General" sourceLinked="1"/>
        <c:majorTickMark val="in"/>
        <c:minorTickMark val="none"/>
        <c:tickLblPos val="nextTo"/>
        <c:crossAx val="58760214"/>
        <c:crosses val="max"/>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2125"/>
          <c:w val="0.938"/>
          <c:h val="0.949"/>
        </c:manualLayout>
      </c:layout>
      <c:barChart>
        <c:barDir val="col"/>
        <c:grouping val="clustered"/>
        <c:varyColors val="0"/>
        <c:ser>
          <c:idx val="1"/>
          <c:order val="0"/>
          <c:tx>
            <c:strRef>
              <c:f>'物価'!$L$11</c:f>
              <c:strCache>
                <c:ptCount val="1"/>
                <c:pt idx="0">
                  <c:v>対前年比（甲府市）</c:v>
                </c:pt>
              </c:strCache>
            </c:strRef>
          </c:tx>
          <c:spPr>
            <a:gradFill rotWithShape="1">
              <a:gsLst>
                <a:gs pos="0">
                  <a:srgbClr val="800080"/>
                </a:gs>
                <a:gs pos="50000">
                  <a:srgbClr val="BA74BA"/>
                </a:gs>
                <a:gs pos="100000">
                  <a:srgbClr val="80008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strRef>
              <c:f>'物価'!$M$11</c:f>
              <c:strCache>
                <c:ptCount val="1"/>
                <c:pt idx="0">
                  <c:v>対前年比（全国）</c:v>
                </c:pt>
              </c:strCache>
            </c:strRef>
          </c:tx>
          <c:spPr>
            <a:gradFill rotWithShape="1">
              <a:gsLst>
                <a:gs pos="0">
                  <a:srgbClr val="FF0000"/>
                </a:gs>
                <a:gs pos="50000">
                  <a:srgbClr val="FFFFFF"/>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5"/>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61956864"/>
        <c:axId val="20740865"/>
      </c:barChart>
      <c:lineChart>
        <c:grouping val="standard"/>
        <c:varyColors val="0"/>
        <c:ser>
          <c:idx val="2"/>
          <c:order val="2"/>
          <c:tx>
            <c:strRef>
              <c:f>'物価'!$N$11</c:f>
              <c:strCache>
                <c:ptCount val="1"/>
                <c:pt idx="0">
                  <c:v>総合指数（甲府市）</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'物価'!$N$12:$N$25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'物価'!$O$11</c:f>
              <c:strCache>
                <c:ptCount val="1"/>
                <c:pt idx="0">
                  <c:v>総合指数（全国）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dLbls>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'物価'!$K$12:$K$25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'物価'!$O$12:$O$25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52450058"/>
        <c:axId val="2288475"/>
      </c:lineChart>
      <c:catAx>
        <c:axId val="61956864"/>
        <c:scaling>
          <c:orientation val="minMax"/>
        </c:scaling>
        <c:axPos val="b"/>
        <c:delete val="0"/>
        <c:numFmt formatCode="General" sourceLinked="1"/>
        <c:majorTickMark val="in"/>
        <c:minorTickMark val="none"/>
        <c:tickLblPos val="nextTo"/>
        <c:crossAx val="20740865"/>
        <c:crosses val="autoZero"/>
        <c:auto val="0"/>
        <c:lblOffset val="100"/>
        <c:noMultiLvlLbl val="0"/>
      </c:catAx>
      <c:valAx>
        <c:axId val="20740865"/>
        <c:scaling>
          <c:orientation val="minMax"/>
        </c:scaling>
        <c:axPos val="l"/>
        <c:title>
          <c:tx>
            <c:rich>
              <a:bodyPr vert="wordArtVert" rot="0" anchor="ctr"/>
              <a:lstStyle/>
              <a:p>
                <a:pPr algn="ctr">
                  <a:defRPr/>
                </a:pPr>
                <a:r>
                  <a:rPr lang="en-US" cap="none" sz="800" b="0" i="0" u="none" baseline="0"/>
                  <a:t>対前年比%</a:t>
                </a:r>
              </a:p>
            </c:rich>
          </c:tx>
          <c:layout/>
          <c:overlay val="0"/>
          <c:spPr>
            <a:noFill/>
            <a:ln>
              <a:noFill/>
            </a:ln>
          </c:spPr>
        </c:title>
        <c:delete val="0"/>
        <c:numFmt formatCode="General" sourceLinked="1"/>
        <c:majorTickMark val="in"/>
        <c:minorTickMark val="none"/>
        <c:tickLblPos val="nextTo"/>
        <c:crossAx val="61956864"/>
        <c:crossesAt val="1"/>
        <c:crossBetween val="between"/>
        <c:dispUnits/>
      </c:valAx>
      <c:catAx>
        <c:axId val="52450058"/>
        <c:scaling>
          <c:orientation val="minMax"/>
        </c:scaling>
        <c:axPos val="b"/>
        <c:delete val="1"/>
        <c:majorTickMark val="in"/>
        <c:minorTickMark val="none"/>
        <c:tickLblPos val="nextTo"/>
        <c:crossAx val="2288475"/>
        <c:crosses val="autoZero"/>
        <c:auto val="0"/>
        <c:lblOffset val="100"/>
        <c:noMultiLvlLbl val="0"/>
      </c:catAx>
      <c:valAx>
        <c:axId val="2288475"/>
        <c:scaling>
          <c:orientation val="minMax"/>
        </c:scaling>
        <c:axPos val="l"/>
        <c:title>
          <c:tx>
            <c:rich>
              <a:bodyPr vert="wordArtVert" rot="0" anchor="ctr"/>
              <a:lstStyle/>
              <a:p>
                <a:pPr algn="ctr">
                  <a:defRPr/>
                </a:pPr>
                <a:r>
                  <a:rPr lang="en-US" cap="none" sz="1000" b="0" i="0" u="none" baseline="0"/>
                  <a:t>総合指数（平成１２年＝100）</a:t>
                </a:r>
              </a:p>
            </c:rich>
          </c:tx>
          <c:layout/>
          <c:overlay val="0"/>
          <c:spPr>
            <a:noFill/>
            <a:ln>
              <a:noFill/>
            </a:ln>
          </c:spPr>
        </c:title>
        <c:delete val="0"/>
        <c:numFmt formatCode="General" sourceLinked="1"/>
        <c:majorTickMark val="in"/>
        <c:minorTickMark val="none"/>
        <c:tickLblPos val="nextTo"/>
        <c:crossAx val="52450058"/>
        <c:crosses val="max"/>
        <c:crossBetween val="between"/>
        <c:dispUnits/>
      </c:valAx>
      <c:spPr>
        <a:solidFill>
          <a:srgbClr val="FFFFC0"/>
        </a:solidFill>
        <a:ln w="12700">
          <a:solidFill>
            <a:srgbClr val="808080"/>
          </a:solidFill>
        </a:ln>
      </c:spPr>
    </c:plotArea>
    <c:legend>
      <c:legendPos val="r"/>
      <c:layout>
        <c:manualLayout>
          <c:xMode val="edge"/>
          <c:yMode val="edge"/>
          <c:x val="0.5405"/>
          <c:y val="0.2"/>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205"/>
          <c:w val="0.929"/>
          <c:h val="0.959"/>
        </c:manualLayout>
      </c:layout>
      <c:barChart>
        <c:barDir val="bar"/>
        <c:grouping val="clustered"/>
        <c:varyColors val="0"/>
        <c:ser>
          <c:idx val="0"/>
          <c:order val="0"/>
          <c:tx>
            <c:strRef>
              <c:f>'物価'!$L$36</c:f>
              <c:strCache>
                <c:ptCount val="1"/>
                <c:pt idx="0">
                  <c:v>指数</c:v>
                </c:pt>
              </c:strCache>
            </c:strRef>
          </c:tx>
          <c:spPr>
            <a:gradFill rotWithShape="1">
              <a:gsLst>
                <a:gs pos="0">
                  <a:srgbClr val="3B3B75"/>
                </a:gs>
                <a:gs pos="100000">
                  <a:srgbClr val="8080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5"/>
            <c:invertIfNegative val="0"/>
            <c:spPr>
              <a:gradFill rotWithShape="1">
                <a:gsLst>
                  <a:gs pos="0">
                    <a:srgbClr val="3B003B"/>
                  </a:gs>
                  <a:gs pos="100000">
                    <a:srgbClr val="800080"/>
                  </a:gs>
                </a:gsLst>
                <a:lin ang="5400000" scaled="1"/>
              </a:gradFill>
            </c:spPr>
          </c:dPt>
          <c:dLbls>
            <c:numFmt formatCode="General" sourceLinked="1"/>
            <c:showLegendKey val="0"/>
            <c:showVal val="1"/>
            <c:showBubbleSize val="0"/>
            <c:showCatName val="0"/>
            <c:showSerName val="0"/>
            <c:showPercent val="0"/>
          </c:dLbls>
          <c:cat>
            <c:strRef>
              <c:f>'物価'!$K$37:$K$47</c:f>
              <c:strCache/>
            </c:strRef>
          </c:cat>
          <c:val>
            <c:numRef>
              <c:f>'物価'!$L$37:$L$47</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'物価'!$M$36</c:f>
              <c:strCache>
                <c:ptCount val="1"/>
                <c:pt idx="0">
                  <c:v>全国順位</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'物価'!$K$37:$K$47</c:f>
              <c:strCache/>
            </c:strRef>
          </c:cat>
          <c:val>
            <c:numRef>
              <c:f>'物価'!$M$37:$M$47</c:f>
              <c:numCache>
                <c:ptCount val="11"/>
                <c:pt idx="0">
                  <c:v>0</c:v>
                </c:pt>
                <c:pt idx="1">
                  <c:v>0</c:v>
                </c:pt>
                <c:pt idx="2">
                  <c:v>0</c:v>
                </c:pt>
                <c:pt idx="3">
                  <c:v>0</c:v>
                </c:pt>
                <c:pt idx="4">
                  <c:v>0</c:v>
                </c:pt>
                <c:pt idx="5">
                  <c:v>0</c:v>
                </c:pt>
                <c:pt idx="6">
                  <c:v>0</c:v>
                </c:pt>
                <c:pt idx="7">
                  <c:v>0</c:v>
                </c:pt>
                <c:pt idx="8">
                  <c:v>0</c:v>
                </c:pt>
                <c:pt idx="9">
                  <c:v>0</c:v>
                </c:pt>
                <c:pt idx="10">
                  <c:v>0</c:v>
                </c:pt>
              </c:numCache>
            </c:numRef>
          </c:val>
        </c:ser>
        <c:axId val="20596276"/>
        <c:axId val="51148757"/>
      </c:barChart>
      <c:catAx>
        <c:axId val="20596276"/>
        <c:scaling>
          <c:orientation val="minMax"/>
        </c:scaling>
        <c:axPos val="l"/>
        <c:delete val="0"/>
        <c:numFmt formatCode="General" sourceLinked="1"/>
        <c:majorTickMark val="in"/>
        <c:minorTickMark val="none"/>
        <c:tickLblPos val="nextTo"/>
        <c:crossAx val="51148757"/>
        <c:crosses val="autoZero"/>
        <c:auto val="1"/>
        <c:lblOffset val="100"/>
        <c:noMultiLvlLbl val="0"/>
      </c:catAx>
      <c:valAx>
        <c:axId val="51148757"/>
        <c:scaling>
          <c:orientation val="minMax"/>
          <c:max val="110"/>
          <c:min val="90"/>
        </c:scaling>
        <c:axPos val="b"/>
        <c:majorGridlines>
          <c:spPr>
            <a:ln w="3175">
              <a:solidFill>
                <a:srgbClr val="C0C0C0"/>
              </a:solidFill>
            </a:ln>
          </c:spPr>
        </c:majorGridlines>
        <c:delete val="0"/>
        <c:numFmt formatCode="General" sourceLinked="1"/>
        <c:majorTickMark val="in"/>
        <c:minorTickMark val="none"/>
        <c:tickLblPos val="nextTo"/>
        <c:crossAx val="20596276"/>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rotY val="40"/>
      <c:depthPercent val="100"/>
      <c:rAngAx val="0"/>
      <c:perspective val="30"/>
    </c:view3D>
    <c:plotArea>
      <c:layout>
        <c:manualLayout>
          <c:xMode val="edge"/>
          <c:yMode val="edge"/>
          <c:x val="0"/>
          <c:y val="0.0205"/>
          <c:w val="0.9975"/>
          <c:h val="0.95875"/>
        </c:manualLayout>
      </c:layout>
      <c:area3DChart>
        <c:grouping val="standard"/>
        <c:varyColors val="0"/>
        <c:ser>
          <c:idx val="0"/>
          <c:order val="0"/>
          <c:tx>
            <c:strRef>
              <c:f>'物価'!$K$71</c:f>
              <c:strCache>
                <c:ptCount val="1"/>
                <c:pt idx="0">
                  <c:v>理髪料（大人1回）</c:v>
                </c:pt>
              </c:strCache>
            </c:strRef>
          </c:tx>
          <c:spPr>
            <a:gradFill rotWithShape="1">
              <a:gsLst>
                <a:gs pos="0">
                  <a:srgbClr val="8080FF"/>
                </a:gs>
                <a:gs pos="100000">
                  <a:srgbClr val="3B3B75"/>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'物価'!$L$71:$M$71</c:f>
              <c:numCache>
                <c:ptCount val="2"/>
                <c:pt idx="0">
                  <c:v>0</c:v>
                </c:pt>
                <c:pt idx="1">
                  <c:v>0</c:v>
                </c:pt>
              </c:numCache>
            </c:numRef>
          </c:val>
        </c:ser>
        <c:ser>
          <c:idx val="1"/>
          <c:order val="1"/>
          <c:tx>
            <c:strRef>
              <c:f>'物価'!$K$72</c:f>
              <c:strCache>
                <c:ptCount val="1"/>
                <c:pt idx="0">
                  <c:v>ラーメン</c:v>
                </c:pt>
              </c:strCache>
            </c:strRef>
          </c:tx>
          <c:spPr>
            <a:gradFill rotWithShape="1">
              <a:gsLst>
                <a:gs pos="0">
                  <a:srgbClr val="802060"/>
                </a:gs>
                <a:gs pos="100000">
                  <a:srgbClr val="3B0E2C"/>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'物価'!$L$72:$M$72</c:f>
              <c:numCache>
                <c:ptCount val="2"/>
                <c:pt idx="0">
                  <c:v>0</c:v>
                </c:pt>
                <c:pt idx="1">
                  <c:v>0</c:v>
                </c:pt>
              </c:numCache>
            </c:numRef>
          </c:val>
        </c:ser>
        <c:ser>
          <c:idx val="2"/>
          <c:order val="2"/>
          <c:tx>
            <c:strRef>
              <c:f>'物価'!$K$73</c:f>
              <c:strCache>
                <c:ptCount val="1"/>
                <c:pt idx="0">
                  <c:v>タクシー（初乗,中型）</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'物価'!$L$73:$M$73</c:f>
              <c:numCache>
                <c:ptCount val="2"/>
                <c:pt idx="0">
                  <c:v>0</c:v>
                </c:pt>
                <c:pt idx="1">
                  <c:v>0</c:v>
                </c:pt>
              </c:numCache>
            </c:numRef>
          </c:val>
        </c:ser>
        <c:ser>
          <c:idx val="3"/>
          <c:order val="3"/>
          <c:tx>
            <c:strRef>
              <c:f>'物価'!$K$74</c:f>
              <c:strCache>
                <c:ptCount val="1"/>
                <c:pt idx="0">
                  <c:v>新聞（地方紙,朝刊,1ヶ月）</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'物価'!$L$74:$M$74</c:f>
              <c:numCache>
                <c:ptCount val="2"/>
                <c:pt idx="0">
                  <c:v>0</c:v>
                </c:pt>
                <c:pt idx="1">
                  <c:v>0</c:v>
                </c:pt>
              </c:numCache>
            </c:numRef>
          </c:val>
        </c:ser>
        <c:ser>
          <c:idx val="4"/>
          <c:order val="4"/>
          <c:tx>
            <c:strRef>
              <c:f>'物価'!$K$75</c:f>
              <c:strCache>
                <c:ptCount val="1"/>
                <c:pt idx="0">
                  <c:v>食パン（1kg）</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'物価'!$L$75:$M$75</c:f>
              <c:numCache>
                <c:ptCount val="2"/>
                <c:pt idx="0">
                  <c:v>0</c:v>
                </c:pt>
                <c:pt idx="1">
                  <c:v>0</c:v>
                </c:pt>
              </c:numCache>
            </c:numRef>
          </c:val>
        </c:ser>
        <c:ser>
          <c:idx val="5"/>
          <c:order val="5"/>
          <c:tx>
            <c:strRef>
              <c:f>'物価'!$K$76</c:f>
              <c:strCache>
                <c:ptCount val="1"/>
                <c:pt idx="0">
                  <c:v>化粧石鹸（90～100g3個入り）</c:v>
                </c:pt>
              </c:strCache>
            </c:strRef>
          </c:tx>
          <c:spPr>
            <a:gradFill rotWithShape="1">
              <a:gsLst>
                <a:gs pos="0">
                  <a:srgbClr val="FF8080"/>
                </a:gs>
                <a:gs pos="100000">
                  <a:srgbClr val="753B3B"/>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'物価'!$L$76:$M$76</c:f>
              <c:numCache>
                <c:ptCount val="2"/>
                <c:pt idx="0">
                  <c:v>0</c:v>
                </c:pt>
                <c:pt idx="1">
                  <c:v>0</c:v>
                </c:pt>
              </c:numCache>
            </c:numRef>
          </c:val>
        </c:ser>
        <c:ser>
          <c:idx val="6"/>
          <c:order val="6"/>
          <c:tx>
            <c:strRef>
              <c:f>'物価'!$K$77</c:f>
              <c:strCache>
                <c:ptCount val="1"/>
                <c:pt idx="0">
                  <c:v>灯油（18㍑）</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'物価'!$L$77:$M$77</c:f>
              <c:numCache>
                <c:ptCount val="2"/>
                <c:pt idx="0">
                  <c:v>0</c:v>
                </c:pt>
                <c:pt idx="1">
                  <c:v>0</c:v>
                </c:pt>
              </c:numCache>
            </c:numRef>
          </c:val>
        </c:ser>
        <c:ser>
          <c:idx val="7"/>
          <c:order val="7"/>
          <c:tx>
            <c:strRef>
              <c:f>'物価'!$K$78</c:f>
              <c:strCache>
                <c:ptCount val="1"/>
                <c:pt idx="0">
                  <c:v>米（ブレンド米,10kg）</c:v>
                </c:pt>
              </c:strCache>
            </c:strRef>
          </c:tx>
          <c:spPr>
            <a:gradFill rotWithShape="1">
              <a:gsLst>
                <a:gs pos="0">
                  <a:srgbClr val="C0C0FF"/>
                </a:gs>
                <a:gs pos="100000">
                  <a:srgbClr val="585875"/>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'物価'!$L$78:$M$78</c:f>
              <c:numCache>
                <c:ptCount val="2"/>
                <c:pt idx="0">
                  <c:v>0</c:v>
                </c:pt>
                <c:pt idx="1">
                  <c:v>0</c:v>
                </c:pt>
              </c:numCache>
            </c:numRef>
          </c:val>
        </c:ser>
        <c:ser>
          <c:idx val="8"/>
          <c:order val="8"/>
          <c:tx>
            <c:strRef>
              <c:f>'物価'!$K$79</c:f>
              <c:strCache>
                <c:ptCount val="1"/>
                <c:pt idx="0">
                  <c:v>ガソリン（レギュラー,1㍑）</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1"/>
            <c:showSerName val="0"/>
            <c:showPercent val="0"/>
          </c:dLbls>
          <c:cat>
            <c:strRef>
              <c:f>'物価'!$L$70:$M$70</c:f>
              <c:strCache/>
            </c:strRef>
          </c:cat>
          <c:val>
            <c:numRef>
              <c:f>'物価'!$L$79:$M$79</c:f>
              <c:numCache>
                <c:ptCount val="2"/>
                <c:pt idx="0">
                  <c:v>0</c:v>
                </c:pt>
                <c:pt idx="1">
                  <c:v>0</c:v>
                </c:pt>
              </c:numCache>
            </c:numRef>
          </c:val>
        </c:ser>
        <c:ser>
          <c:idx val="9"/>
          <c:order val="9"/>
          <c:tx>
            <c:strRef>
              <c:f>'物価'!$K$80</c:f>
              <c:strCache>
                <c:ptCount val="1"/>
                <c:pt idx="0">
                  <c:v>鶏卵（1kg）</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strRef>
          </c:cat>
          <c:val>
            <c:numRef>
              <c:f>'物価'!$L$80:$M$80</c:f>
              <c:numCache>
                <c:ptCount val="2"/>
                <c:pt idx="0">
                  <c:v>0</c:v>
                </c:pt>
                <c:pt idx="1">
                  <c:v>0</c:v>
                </c:pt>
              </c:numCache>
            </c:numRef>
          </c:val>
        </c:ser>
        <c:axId val="57685630"/>
        <c:axId val="49408623"/>
        <c:axId val="42024424"/>
      </c:area3DChart>
      <c:catAx>
        <c:axId val="57685630"/>
        <c:scaling>
          <c:orientation val="minMax"/>
        </c:scaling>
        <c:axPos val="b"/>
        <c:delete val="0"/>
        <c:numFmt formatCode="General" sourceLinked="1"/>
        <c:majorTickMark val="in"/>
        <c:minorTickMark val="none"/>
        <c:tickLblPos val="low"/>
        <c:txPr>
          <a:bodyPr vert="wordArtVert" rot="0"/>
          <a:lstStyle/>
          <a:p>
            <a:pPr>
              <a:defRPr lang="en-US" cap="none" sz="800" b="0" i="0" u="none" baseline="0">
                <a:latin typeface="ＭＳ ゴシック"/>
                <a:ea typeface="ＭＳ ゴシック"/>
                <a:cs typeface="ＭＳ ゴシック"/>
              </a:defRPr>
            </a:pPr>
          </a:p>
        </c:txPr>
        <c:crossAx val="49408623"/>
        <c:crosses val="autoZero"/>
        <c:auto val="1"/>
        <c:lblOffset val="100"/>
        <c:noMultiLvlLbl val="0"/>
      </c:catAx>
      <c:valAx>
        <c:axId val="49408623"/>
        <c:scaling>
          <c:orientation val="minMax"/>
        </c:scaling>
        <c:axPos val="l"/>
        <c:majorGridlines>
          <c:spPr>
            <a:ln w="3175">
              <a:solidFill>
                <a:srgbClr val="969696"/>
              </a:solidFill>
            </a:ln>
          </c:spPr>
        </c:majorGridlines>
        <c:delete val="0"/>
        <c:numFmt formatCode="General" sourceLinked="1"/>
        <c:majorTickMark val="in"/>
        <c:minorTickMark val="none"/>
        <c:tickLblPos val="nextTo"/>
        <c:crossAx val="57685630"/>
        <c:crossesAt val="1"/>
        <c:crossBetween val="midCat"/>
        <c:dispUnits/>
      </c:valAx>
      <c:serAx>
        <c:axId val="42024424"/>
        <c:scaling>
          <c:orientation val="minMax"/>
        </c:scaling>
        <c:axPos val="b"/>
        <c:delete val="0"/>
        <c:numFmt formatCode="General" sourceLinked="1"/>
        <c:majorTickMark val="in"/>
        <c:minorTickMark val="none"/>
        <c:tickLblPos val="low"/>
        <c:txPr>
          <a:bodyPr vert="wordArtVert" rot="0"/>
          <a:lstStyle/>
          <a:p>
            <a:pPr>
              <a:defRPr lang="en-US" cap="none" sz="700" b="0" i="0" u="none" baseline="0">
                <a:latin typeface="ＭＳ ゴシック"/>
                <a:ea typeface="ＭＳ ゴシック"/>
                <a:cs typeface="ＭＳ ゴシック"/>
              </a:defRPr>
            </a:pPr>
          </a:p>
        </c:txPr>
        <c:crossAx val="49408623"/>
        <c:crosses val="autoZero"/>
        <c:tickLblSkip val="1"/>
        <c:tickMarkSkip val="1"/>
      </c:serAx>
      <c:spPr>
        <a:noFill/>
        <a:ln>
          <a:noFill/>
        </a:ln>
      </c:spPr>
    </c:plotArea>
    <c:floor>
      <c:thickness val="0"/>
    </c:floor>
    <c:sideWall>
      <c:spPr>
        <a:solidFill>
          <a:srgbClr val="FFFFC0"/>
        </a:solidFill>
        <a:ln w="12700">
          <a:solidFill>
            <a:srgbClr val="808080"/>
          </a:solidFill>
        </a:ln>
      </c:spPr>
      <c:thickness val="0"/>
    </c:sideWall>
    <c:backWall>
      <c:spPr>
        <a:solidFill>
          <a:srgbClr val="FFFFC0"/>
        </a:solidFill>
        <a:ln w="12700">
          <a:solidFill>
            <a:srgbClr val="808080"/>
          </a:solid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2125"/>
          <c:w val="0.83"/>
          <c:h val="0.91375"/>
        </c:manualLayout>
      </c:layout>
      <c:barChart>
        <c:barDir val="col"/>
        <c:grouping val="stacked"/>
        <c:varyColors val="0"/>
        <c:ser>
          <c:idx val="0"/>
          <c:order val="0"/>
          <c:tx>
            <c:strRef>
              <c:f>'家計'!$L$11</c:f>
              <c:strCache>
                <c:ptCount val="1"/>
                <c:pt idx="0">
                  <c:v>食料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'家計'!$L$12:$L$24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'家計'!$M$11</c:f>
              <c:strCache>
                <c:ptCount val="1"/>
                <c:pt idx="0">
                  <c:v>住居</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'家計'!$M$12:$M$24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'家計'!$N$11</c:f>
              <c:strCache>
                <c:ptCount val="1"/>
                <c:pt idx="0">
                  <c:v>光熱水道</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'家計'!$N$12:$N$24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'家計'!$O$11</c:f>
              <c:strCache>
                <c:ptCount val="1"/>
                <c:pt idx="0">
                  <c:v>家具・家事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'家計'!$O$12:$O$24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'家計'!$P$11</c:f>
              <c:strCache>
                <c:ptCount val="1"/>
                <c:pt idx="0">
                  <c:v>被服・履物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'家計'!$P$12:$P$24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'家計'!$Q$11</c:f>
              <c:strCache>
                <c:ptCount val="1"/>
                <c:pt idx="0">
                  <c:v>保健医療</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'家計'!$Q$12:$Q$24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'家計'!$R$11</c:f>
              <c:strCache>
                <c:ptCount val="1"/>
                <c:pt idx="0">
                  <c:v>交通通信</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'家計'!$R$12:$R$24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'家計'!$S$11</c:f>
              <c:strCache>
                <c:ptCount val="1"/>
                <c:pt idx="0">
                  <c:v>教育</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'家計'!$S$12:$S$24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8"/>
          <c:order val="8"/>
          <c:tx>
            <c:strRef>
              <c:f>'家計'!$T$11</c:f>
              <c:strCache>
                <c:ptCount val="1"/>
                <c:pt idx="0">
                  <c:v>教養娯楽</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'家計'!$T$12:$T$24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9"/>
          <c:order val="9"/>
          <c:tx>
            <c:strRef>
              <c:f>'家計'!$U$11</c:f>
              <c:strCache>
                <c:ptCount val="1"/>
                <c:pt idx="0">
                  <c:v>その他の消費支出</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'家計'!$U$12:$U$24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0"/>
          <c:order val="10"/>
          <c:tx>
            <c:strRef>
              <c:f>'家計'!$V$11</c:f>
              <c:strCache>
                <c:ptCount val="1"/>
                <c:pt idx="0">
                  <c:v>非消費支出</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'家計'!$V$12:$V$24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42675497"/>
        <c:axId val="48535154"/>
      </c:barChart>
      <c:catAx>
        <c:axId val="42675497"/>
        <c:scaling>
          <c:orientation val="minMax"/>
        </c:scaling>
        <c:axPos val="b"/>
        <c:title>
          <c:tx>
            <c:rich>
              <a:bodyPr vert="horz" rot="0" anchor="ctr"/>
              <a:lstStyle/>
              <a:p>
                <a:pPr algn="ctr">
                  <a:defRPr/>
                </a:pPr>
                <a:r>
                  <a:rPr lang="en-US"/>
                  <a:t>(年)</a:t>
                </a:r>
              </a:p>
            </c:rich>
          </c:tx>
          <c:layout>
            <c:manualLayout>
              <c:xMode val="factor"/>
              <c:yMode val="factor"/>
              <c:x val="0.01225"/>
              <c:y val="0.126"/>
            </c:manualLayout>
          </c:layout>
          <c:overlay val="0"/>
          <c:spPr>
            <a:noFill/>
            <a:ln>
              <a:noFill/>
            </a:ln>
          </c:spPr>
        </c:title>
        <c:delete val="0"/>
        <c:numFmt formatCode="General" sourceLinked="1"/>
        <c:majorTickMark val="in"/>
        <c:minorTickMark val="none"/>
        <c:tickLblPos val="nextTo"/>
        <c:crossAx val="48535154"/>
        <c:crosses val="autoZero"/>
        <c:auto val="1"/>
        <c:lblOffset val="100"/>
        <c:noMultiLvlLbl val="0"/>
      </c:catAx>
      <c:valAx>
        <c:axId val="48535154"/>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(円)</a:t>
                </a:r>
              </a:p>
            </c:rich>
          </c:tx>
          <c:layout>
            <c:manualLayout>
              <c:xMode val="factor"/>
              <c:yMode val="factor"/>
              <c:x val="0.02675"/>
              <c:y val="0.131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2675497"/>
        <c:crossesAt val="1"/>
        <c:crossBetween val="between"/>
        <c:dispUnits/>
      </c:valAx>
      <c:spPr>
        <a:solidFill>
          <a:srgbClr val="FFFFC0"/>
        </a:solidFill>
        <a:ln w="12700">
          <a:solidFill>
            <a:srgbClr val="808080"/>
          </a:solidFill>
        </a:ln>
      </c:spPr>
    </c:plotArea>
    <c:legend>
      <c:legendPos val="r"/>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山梨県</a:t>
            </a:r>
          </a:p>
        </c:rich>
      </c:tx>
      <c:layout/>
      <c:spPr>
        <a:noFill/>
        <a:ln>
          <a:noFill/>
        </a:ln>
      </c:spPr>
    </c:title>
    <c:plotArea>
      <c:layout>
        <c:manualLayout>
          <c:xMode val="edge"/>
          <c:yMode val="edge"/>
          <c:x val="0.0705"/>
          <c:y val="0.10275"/>
          <c:w val="0.9295"/>
          <c:h val="0.83275"/>
        </c:manualLayout>
      </c:layout>
      <c:barChart>
        <c:barDir val="col"/>
        <c:grouping val="clustered"/>
        <c:varyColors val="0"/>
        <c:ser>
          <c:idx val="0"/>
          <c:order val="0"/>
          <c:tx>
            <c:strRef>
              <c:f>'家計'!$L$36</c:f>
              <c:strCache>
                <c:ptCount val="1"/>
                <c:pt idx="0">
                  <c:v>貯蓄高</c:v>
                </c:pt>
              </c:strCache>
            </c:strRef>
          </c:tx>
          <c:spPr>
            <a:gradFill rotWithShape="1">
              <a:gsLst>
                <a:gs pos="0">
                  <a:srgbClr val="1A1A68"/>
                </a:gs>
                <a:gs pos="50000">
                  <a:srgbClr val="3333CC"/>
                </a:gs>
                <a:gs pos="100000">
                  <a:srgbClr val="1A1A6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'家計'!$K$37:$K$40</c:f>
              <c:strCache/>
            </c:strRef>
          </c:cat>
          <c:val>
            <c:numRef>
              <c:f>'家計'!$L$37:$L$40</c:f>
              <c:numCache>
                <c:ptCount val="4"/>
                <c:pt idx="0">
                  <c:v>0</c:v>
                </c:pt>
                <c:pt idx="1">
                  <c:v>0</c:v>
                </c:pt>
                <c:pt idx="2">
                  <c:v>0</c:v>
                </c:pt>
                <c:pt idx="3">
                  <c:v>0</c:v>
                </c:pt>
              </c:numCache>
            </c:numRef>
          </c:val>
        </c:ser>
        <c:ser>
          <c:idx val="2"/>
          <c:order val="1"/>
          <c:tx>
            <c:strRef>
              <c:f>'家計'!$M$36</c:f>
              <c:strCache>
                <c:ptCount val="1"/>
                <c:pt idx="0">
                  <c:v>負債高</c:v>
                </c:pt>
              </c:strCache>
            </c:strRef>
          </c:tx>
          <c:spPr>
            <a:gradFill rotWithShape="1">
              <a:gsLst>
                <a:gs pos="0">
                  <a:srgbClr val="454545"/>
                </a:gs>
                <a:gs pos="50000">
                  <a:srgbClr val="969696"/>
                </a:gs>
                <a:gs pos="100000">
                  <a:srgbClr val="45454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'家計'!$K$37:$K$40</c:f>
              <c:strCache/>
            </c:strRef>
          </c:cat>
          <c:val>
            <c:numRef>
              <c:f>'家計'!$M$37:$M$40</c:f>
              <c:numCache>
                <c:ptCount val="4"/>
                <c:pt idx="0">
                  <c:v>0</c:v>
                </c:pt>
                <c:pt idx="1">
                  <c:v>0</c:v>
                </c:pt>
                <c:pt idx="2">
                  <c:v>0</c:v>
                </c:pt>
                <c:pt idx="3">
                  <c:v>0</c:v>
                </c:pt>
              </c:numCache>
            </c:numRef>
          </c:val>
        </c:ser>
        <c:axId val="34163203"/>
        <c:axId val="39033372"/>
      </c:barChart>
      <c:lineChart>
        <c:grouping val="standard"/>
        <c:varyColors val="0"/>
        <c:ser>
          <c:idx val="3"/>
          <c:order val="2"/>
          <c:tx>
            <c:strRef>
              <c:f>'家計'!$N$36</c:f>
              <c:strCache>
                <c:ptCount val="1"/>
                <c:pt idx="0">
                  <c:v>年間収入</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Ref>
              <c:f>'家計'!$K$37:$K$40</c:f>
              <c:strCache/>
            </c:strRef>
          </c:cat>
          <c:val>
            <c:numRef>
              <c:f>'家計'!$N$37:$N$40</c:f>
              <c:numCache>
                <c:ptCount val="4"/>
                <c:pt idx="0">
                  <c:v>0</c:v>
                </c:pt>
                <c:pt idx="1">
                  <c:v>0</c:v>
                </c:pt>
                <c:pt idx="2">
                  <c:v>0</c:v>
                </c:pt>
                <c:pt idx="3">
                  <c:v>0</c:v>
                </c:pt>
              </c:numCache>
            </c:numRef>
          </c:val>
          <c:smooth val="0"/>
        </c:ser>
        <c:axId val="34163203"/>
        <c:axId val="39033372"/>
      </c:lineChart>
      <c:catAx>
        <c:axId val="34163203"/>
        <c:scaling>
          <c:orientation val="minMax"/>
        </c:scaling>
        <c:axPos val="b"/>
        <c:title>
          <c:tx>
            <c:rich>
              <a:bodyPr vert="horz" rot="0" anchor="ctr"/>
              <a:lstStyle/>
              <a:p>
                <a:pPr algn="ctr">
                  <a:defRPr/>
                </a:pPr>
                <a:r>
                  <a:rPr lang="en-US"/>
                  <a:t>(年)</a:t>
                </a:r>
              </a:p>
            </c:rich>
          </c:tx>
          <c:layout>
            <c:manualLayout>
              <c:xMode val="factor"/>
              <c:yMode val="factor"/>
              <c:x val="0.09925"/>
              <c:y val="0.115"/>
            </c:manualLayout>
          </c:layout>
          <c:overlay val="0"/>
          <c:spPr>
            <a:noFill/>
            <a:ln>
              <a:noFill/>
            </a:ln>
          </c:spPr>
        </c:title>
        <c:delete val="0"/>
        <c:numFmt formatCode="General" sourceLinked="1"/>
        <c:majorTickMark val="in"/>
        <c:minorTickMark val="none"/>
        <c:tickLblPos val="nextTo"/>
        <c:crossAx val="39033372"/>
        <c:crossesAt val="0"/>
        <c:auto val="0"/>
        <c:lblOffset val="100"/>
        <c:noMultiLvlLbl val="0"/>
      </c:catAx>
      <c:valAx>
        <c:axId val="39033372"/>
        <c:scaling>
          <c:orientation val="minMax"/>
          <c:max val="1200"/>
          <c:min val="-800"/>
        </c:scaling>
        <c:axPos val="l"/>
        <c:title>
          <c:tx>
            <c:rich>
              <a:bodyPr vert="horz" rot="0" anchor="ctr"/>
              <a:lstStyle/>
              <a:p>
                <a:pPr algn="ctr">
                  <a:defRPr/>
                </a:pPr>
                <a:r>
                  <a:rPr lang="en-US"/>
                  <a:t>(万円)</a:t>
                </a:r>
              </a:p>
            </c:rich>
          </c:tx>
          <c:layout>
            <c:manualLayout>
              <c:xMode val="factor"/>
              <c:yMode val="factor"/>
              <c:x val="0.054"/>
              <c:y val="0.13775"/>
            </c:manualLayout>
          </c:layout>
          <c:overlay val="0"/>
          <c:spPr>
            <a:noFill/>
            <a:ln>
              <a:noFill/>
            </a:ln>
          </c:spPr>
        </c:title>
        <c:delete val="0"/>
        <c:numFmt formatCode="#,##0;[Red](#,##0)" sourceLinked="0"/>
        <c:majorTickMark val="in"/>
        <c:minorTickMark val="none"/>
        <c:tickLblPos val="nextTo"/>
        <c:crossAx val="34163203"/>
        <c:crossesAt val="1"/>
        <c:crossBetween val="between"/>
        <c:dispUnits/>
        <c:majorUnit val="200"/>
        <c:minorUnit val="40"/>
      </c:valAx>
      <c:spPr>
        <a:solidFill>
          <a:srgbClr val="FFFFC0"/>
        </a:solidFill>
        <a:ln w="12700">
          <a:solidFill>
            <a:srgbClr val="808080"/>
          </a:solidFill>
        </a:ln>
      </c:spPr>
    </c:plotArea>
    <c:legend>
      <c:legendPos val="r"/>
      <c:layout>
        <c:manualLayout>
          <c:xMode val="edge"/>
          <c:yMode val="edge"/>
          <c:x val="0.201"/>
          <c:y val="0.1722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全国</a:t>
            </a:r>
          </a:p>
        </c:rich>
      </c:tx>
      <c:layout/>
      <c:spPr>
        <a:noFill/>
        <a:ln>
          <a:noFill/>
        </a:ln>
      </c:spPr>
    </c:title>
    <c:plotArea>
      <c:layout>
        <c:manualLayout>
          <c:xMode val="edge"/>
          <c:yMode val="edge"/>
          <c:x val="0.0705"/>
          <c:y val="0.104"/>
          <c:w val="0.9295"/>
          <c:h val="0.83175"/>
        </c:manualLayout>
      </c:layout>
      <c:barChart>
        <c:barDir val="col"/>
        <c:grouping val="clustered"/>
        <c:varyColors val="0"/>
        <c:ser>
          <c:idx val="2"/>
          <c:order val="0"/>
          <c:tx>
            <c:strRef>
              <c:f>'家計'!$L$44</c:f>
              <c:strCache>
                <c:ptCount val="1"/>
                <c:pt idx="0">
                  <c:v>貯蓄高</c:v>
                </c:pt>
              </c:strCache>
            </c:strRef>
          </c:tx>
          <c:spPr>
            <a:gradFill rotWithShape="1">
              <a:gsLst>
                <a:gs pos="0">
                  <a:srgbClr val="17175E"/>
                </a:gs>
                <a:gs pos="50000">
                  <a:srgbClr val="3333CC"/>
                </a:gs>
                <a:gs pos="100000">
                  <a:srgbClr val="17175E"/>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'家計'!$K$45:$K$48</c:f>
              <c:strCache/>
            </c:strRef>
          </c:cat>
          <c:val>
            <c:numRef>
              <c:f>'家計'!$L$45:$L$48</c:f>
              <c:numCache>
                <c:ptCount val="4"/>
                <c:pt idx="0">
                  <c:v>0</c:v>
                </c:pt>
                <c:pt idx="1">
                  <c:v>0</c:v>
                </c:pt>
                <c:pt idx="2">
                  <c:v>0</c:v>
                </c:pt>
                <c:pt idx="3">
                  <c:v>0</c:v>
                </c:pt>
              </c:numCache>
            </c:numRef>
          </c:val>
        </c:ser>
        <c:ser>
          <c:idx val="3"/>
          <c:order val="1"/>
          <c:tx>
            <c:strRef>
              <c:f>'家計'!$M$44</c:f>
              <c:strCache>
                <c:ptCount val="1"/>
                <c:pt idx="0">
                  <c:v>負債高</c:v>
                </c:pt>
              </c:strCache>
            </c:strRef>
          </c:tx>
          <c:spPr>
            <a:gradFill rotWithShape="1">
              <a:gsLst>
                <a:gs pos="0">
                  <a:srgbClr val="454545"/>
                </a:gs>
                <a:gs pos="50000">
                  <a:srgbClr val="969696"/>
                </a:gs>
                <a:gs pos="100000">
                  <a:srgbClr val="45454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'家計'!$K$45:$K$48</c:f>
              <c:strCache/>
            </c:strRef>
          </c:cat>
          <c:val>
            <c:numRef>
              <c:f>'家計'!$M$45:$M$48</c:f>
              <c:numCache>
                <c:ptCount val="4"/>
                <c:pt idx="0">
                  <c:v>0</c:v>
                </c:pt>
                <c:pt idx="1">
                  <c:v>0</c:v>
                </c:pt>
                <c:pt idx="2">
                  <c:v>0</c:v>
                </c:pt>
                <c:pt idx="3">
                  <c:v>0</c:v>
                </c:pt>
              </c:numCache>
            </c:numRef>
          </c:val>
        </c:ser>
        <c:axId val="15756029"/>
        <c:axId val="7586534"/>
      </c:barChart>
      <c:lineChart>
        <c:grouping val="standard"/>
        <c:varyColors val="0"/>
        <c:ser>
          <c:idx val="1"/>
          <c:order val="2"/>
          <c:tx>
            <c:strRef>
              <c:f>'家計'!$N$44</c:f>
              <c:strCache>
                <c:ptCount val="1"/>
                <c:pt idx="0">
                  <c:v>年間収入</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Ref>
              <c:f>'家計'!$K$45:$K$48</c:f>
              <c:strCache/>
            </c:strRef>
          </c:cat>
          <c:val>
            <c:numRef>
              <c:f>'家計'!$N$45:$N$48</c:f>
              <c:numCache>
                <c:ptCount val="4"/>
                <c:pt idx="0">
                  <c:v>0</c:v>
                </c:pt>
                <c:pt idx="1">
                  <c:v>0</c:v>
                </c:pt>
                <c:pt idx="2">
                  <c:v>0</c:v>
                </c:pt>
                <c:pt idx="3">
                  <c:v>0</c:v>
                </c:pt>
              </c:numCache>
            </c:numRef>
          </c:val>
          <c:smooth val="0"/>
        </c:ser>
        <c:axId val="15756029"/>
        <c:axId val="7586534"/>
      </c:lineChart>
      <c:catAx>
        <c:axId val="15756029"/>
        <c:scaling>
          <c:orientation val="minMax"/>
        </c:scaling>
        <c:axPos val="b"/>
        <c:title>
          <c:tx>
            <c:rich>
              <a:bodyPr vert="horz" rot="0" anchor="ctr"/>
              <a:lstStyle/>
              <a:p>
                <a:pPr algn="ctr">
                  <a:defRPr/>
                </a:pPr>
                <a:r>
                  <a:rPr lang="en-US"/>
                  <a:t>(年)</a:t>
                </a:r>
              </a:p>
            </c:rich>
          </c:tx>
          <c:layout>
            <c:manualLayout>
              <c:xMode val="factor"/>
              <c:yMode val="factor"/>
              <c:x val="0.099"/>
              <c:y val="0.114"/>
            </c:manualLayout>
          </c:layout>
          <c:overlay val="0"/>
          <c:spPr>
            <a:noFill/>
            <a:ln>
              <a:noFill/>
            </a:ln>
          </c:spPr>
        </c:title>
        <c:delete val="0"/>
        <c:numFmt formatCode="General" sourceLinked="1"/>
        <c:majorTickMark val="in"/>
        <c:minorTickMark val="none"/>
        <c:tickLblPos val="nextTo"/>
        <c:crossAx val="7586534"/>
        <c:crossesAt val="0"/>
        <c:auto val="0"/>
        <c:lblOffset val="100"/>
        <c:noMultiLvlLbl val="0"/>
      </c:catAx>
      <c:valAx>
        <c:axId val="7586534"/>
        <c:scaling>
          <c:orientation val="minMax"/>
          <c:max val="1200"/>
          <c:min val="-800"/>
        </c:scaling>
        <c:axPos val="l"/>
        <c:title>
          <c:tx>
            <c:rich>
              <a:bodyPr vert="horz" rot="0" anchor="ctr"/>
              <a:lstStyle/>
              <a:p>
                <a:pPr algn="ctr">
                  <a:defRPr/>
                </a:pPr>
                <a:r>
                  <a:rPr lang="en-US"/>
                  <a:t>(万円)</a:t>
                </a:r>
              </a:p>
            </c:rich>
          </c:tx>
          <c:layout>
            <c:manualLayout>
              <c:xMode val="factor"/>
              <c:yMode val="factor"/>
              <c:x val="0.054"/>
              <c:y val="0.13775"/>
            </c:manualLayout>
          </c:layout>
          <c:overlay val="0"/>
          <c:spPr>
            <a:noFill/>
            <a:ln>
              <a:noFill/>
            </a:ln>
          </c:spPr>
        </c:title>
        <c:delete val="0"/>
        <c:numFmt formatCode="#,##0;[Red](#,##0)" sourceLinked="0"/>
        <c:majorTickMark val="in"/>
        <c:minorTickMark val="none"/>
        <c:tickLblPos val="nextTo"/>
        <c:crossAx val="15756029"/>
        <c:crossesAt val="1"/>
        <c:crossBetween val="between"/>
        <c:dispUnits/>
      </c:valAx>
      <c:spPr>
        <a:solidFill>
          <a:srgbClr val="FFFFC0"/>
        </a:solidFill>
        <a:ln w="12700">
          <a:solidFill>
            <a:srgbClr val="808080"/>
          </a:solidFill>
        </a:ln>
      </c:spPr>
    </c:plotArea>
    <c:legend>
      <c:legendPos val="r"/>
      <c:layout>
        <c:manualLayout>
          <c:xMode val="edge"/>
          <c:yMode val="edge"/>
          <c:x val="0.2005"/>
          <c:y val="0.174"/>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125"/>
          <c:w val="0.95375"/>
          <c:h val="0.95775"/>
        </c:manualLayout>
      </c:layout>
      <c:barChart>
        <c:barDir val="col"/>
        <c:grouping val="stacked"/>
        <c:varyColors val="0"/>
        <c:ser>
          <c:idx val="1"/>
          <c:order val="0"/>
          <c:tx>
            <c:strRef>
              <c:f>'福祉'!$M$11</c:f>
              <c:strCache>
                <c:ptCount val="1"/>
                <c:pt idx="0">
                  <c:v>うち法定雇用達成企業数</c:v>
                </c:pt>
              </c:strCache>
            </c:strRef>
          </c:tx>
          <c:spPr>
            <a:gradFill rotWithShape="1">
              <a:gsLst>
                <a:gs pos="0">
                  <a:srgbClr val="17175E"/>
                </a:gs>
                <a:gs pos="50000">
                  <a:srgbClr val="3333CC"/>
                </a:gs>
                <a:gs pos="100000">
                  <a:srgbClr val="1717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3"/>
              <c:txPr>
                <a:bodyPr vert="horz" rot="0" anchor="ctr"/>
                <a:lstStyle/>
                <a:p>
                  <a:pPr algn="ctr">
                    <a:defRPr lang="en-US" cap="none" sz="1200" b="1" i="0" u="none" baseline="0">
                      <a:solidFill>
                        <a:srgbClr val="C0C0C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'福祉'!$K$12:$K$25</c:f>
              <c:strCache/>
            </c:strRef>
          </c:cat>
          <c:val>
            <c:numRef>
              <c:f>'福祉'!$M$12:$M$25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strRef>
              <c:f>'福祉'!$N$11</c:f>
              <c:strCache>
                <c:ptCount val="1"/>
                <c:pt idx="0">
                  <c:v>法定雇用すべき企業数　</c:v>
                </c:pt>
              </c:strCache>
            </c:strRef>
          </c:tx>
          <c:spPr>
            <a:ln w="12700">
              <a:solidFill>
                <a:srgbClr val="8080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'福祉'!$K$12:$K$25</c:f>
              <c:strCache/>
            </c:strRef>
          </c:cat>
          <c:val>
            <c:numRef>
              <c:f>'福祉'!$N$12:$N$25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1169943"/>
        <c:axId val="10529488"/>
      </c:barChart>
      <c:lineChart>
        <c:grouping val="standard"/>
        <c:varyColors val="0"/>
        <c:ser>
          <c:idx val="3"/>
          <c:order val="2"/>
          <c:tx>
            <c:strRef>
              <c:f>'福祉'!$Q$11</c:f>
              <c:strCache>
                <c:ptCount val="1"/>
                <c:pt idx="0">
                  <c:v>雇用率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CCC"/>
              </a:solidFill>
              <a:ln>
                <a:solidFill>
                  <a:srgbClr val="FF0000"/>
                </a:solidFill>
              </a:ln>
            </c:spPr>
          </c:marker>
          <c:dLbls>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'福祉'!$Q$12:$Q$25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27656529"/>
        <c:axId val="47582170"/>
      </c:lineChart>
      <c:catAx>
        <c:axId val="1169943"/>
        <c:scaling>
          <c:orientation val="minMax"/>
        </c:scaling>
        <c:axPos val="b"/>
        <c:delete val="0"/>
        <c:numFmt formatCode="General" sourceLinked="1"/>
        <c:majorTickMark val="in"/>
        <c:minorTickMark val="none"/>
        <c:tickLblPos val="nextTo"/>
        <c:crossAx val="10529488"/>
        <c:crosses val="autoZero"/>
        <c:auto val="0"/>
        <c:lblOffset val="100"/>
        <c:noMultiLvlLbl val="0"/>
      </c:catAx>
      <c:valAx>
        <c:axId val="10529488"/>
        <c:scaling>
          <c:orientation val="minMax"/>
        </c:scaling>
        <c:axPos val="l"/>
        <c:title>
          <c:tx>
            <c:rich>
              <a:bodyPr vert="horz" rot="0" anchor="ctr"/>
              <a:lstStyle/>
              <a:p>
                <a:pPr algn="ctr">
                  <a:defRPr/>
                </a:pPr>
                <a:r>
                  <a:rPr lang="en-US"/>
                  <a:t>(%)</a:t>
                </a:r>
              </a:p>
            </c:rich>
          </c:tx>
          <c:layout>
            <c:manualLayout>
              <c:xMode val="factor"/>
              <c:yMode val="factor"/>
              <c:x val="0.23975"/>
              <c:y val="0.13075"/>
            </c:manualLayout>
          </c:layout>
          <c:overlay val="0"/>
          <c:spPr>
            <a:noFill/>
            <a:ln>
              <a:noFill/>
            </a:ln>
          </c:spPr>
        </c:title>
        <c:delete val="0"/>
        <c:numFmt formatCode="General" sourceLinked="1"/>
        <c:majorTickMark val="in"/>
        <c:minorTickMark val="none"/>
        <c:tickLblPos val="nextTo"/>
        <c:crossAx val="1169943"/>
        <c:crossesAt val="1"/>
        <c:crossBetween val="between"/>
        <c:dispUnits/>
      </c:valAx>
      <c:catAx>
        <c:axId val="27656529"/>
        <c:scaling>
          <c:orientation val="minMax"/>
        </c:scaling>
        <c:axPos val="b"/>
        <c:delete val="1"/>
        <c:majorTickMark val="in"/>
        <c:minorTickMark val="none"/>
        <c:tickLblPos val="nextTo"/>
        <c:crossAx val="47582170"/>
        <c:crossesAt val="0"/>
        <c:auto val="0"/>
        <c:lblOffset val="100"/>
        <c:noMultiLvlLbl val="0"/>
      </c:catAx>
      <c:valAx>
        <c:axId val="47582170"/>
        <c:scaling>
          <c:orientation val="minMax"/>
          <c:max val="2"/>
          <c:min val="0"/>
        </c:scaling>
        <c:axPos val="l"/>
        <c:title>
          <c:tx>
            <c:rich>
              <a:bodyPr vert="horz" rot="0" anchor="ctr"/>
              <a:lstStyle/>
              <a:p>
                <a:pPr algn="ctr">
                  <a:defRPr/>
                </a:pPr>
                <a:r>
                  <a:rPr lang="en-US"/>
                  <a:t>(社)</a:t>
                </a:r>
              </a:p>
            </c:rich>
          </c:tx>
          <c:layout>
            <c:manualLayout>
              <c:xMode val="factor"/>
              <c:yMode val="factor"/>
              <c:x val="0.24175"/>
              <c:y val="0.13075"/>
            </c:manualLayout>
          </c:layout>
          <c:overlay val="0"/>
          <c:spPr>
            <a:noFill/>
            <a:ln>
              <a:noFill/>
            </a:ln>
          </c:spPr>
        </c:title>
        <c:delete val="0"/>
        <c:numFmt formatCode="General" sourceLinked="1"/>
        <c:majorTickMark val="in"/>
        <c:minorTickMark val="none"/>
        <c:tickLblPos val="nextTo"/>
        <c:crossAx val="27656529"/>
        <c:crosses val="max"/>
        <c:crossBetween val="between"/>
        <c:dispUnits/>
        <c:majorUnit val="0.2"/>
        <c:minorUnit val="0.04"/>
      </c:valAx>
      <c:spPr>
        <a:solidFill>
          <a:srgbClr val="FFFFC0"/>
        </a:solidFill>
        <a:ln w="12700">
          <a:solidFill>
            <a:srgbClr val="808080"/>
          </a:solidFill>
        </a:ln>
      </c:spPr>
    </c:plotArea>
    <c:legend>
      <c:legendPos val="r"/>
      <c:layout>
        <c:manualLayout>
          <c:xMode val="edge"/>
          <c:yMode val="edge"/>
          <c:x val="0.0955"/>
          <c:y val="0.057"/>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21"/>
          <c:w val="0.7055"/>
          <c:h val="0.958"/>
        </c:manualLayout>
      </c:layout>
      <c:barChart>
        <c:barDir val="col"/>
        <c:grouping val="stacked"/>
        <c:varyColors val="0"/>
        <c:ser>
          <c:idx val="0"/>
          <c:order val="0"/>
          <c:tx>
            <c:strRef>
              <c:f>'福祉'!$M$69</c:f>
              <c:strCache>
                <c:ptCount val="1"/>
                <c:pt idx="0">
                  <c:v>特別養護老人ホーム施設数</c:v>
                </c:pt>
              </c:strCache>
            </c:strRef>
          </c:tx>
          <c:spPr>
            <a:gradFill rotWithShape="1">
              <a:gsLst>
                <a:gs pos="0">
                  <a:srgbClr val="3333CC"/>
                </a:gs>
                <a:gs pos="50000">
                  <a:srgbClr val="BBBBEE"/>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numRef>
              <c:f>'福祉'!$K$70:$K$77</c:f>
              <c:numCache>
                <c:ptCount val="8"/>
                <c:pt idx="0">
                  <c:v>0</c:v>
                </c:pt>
                <c:pt idx="1">
                  <c:v>0</c:v>
                </c:pt>
                <c:pt idx="2">
                  <c:v>0</c:v>
                </c:pt>
                <c:pt idx="3">
                  <c:v>0</c:v>
                </c:pt>
                <c:pt idx="4">
                  <c:v>0</c:v>
                </c:pt>
                <c:pt idx="5">
                  <c:v>0</c:v>
                </c:pt>
                <c:pt idx="6">
                  <c:v>0</c:v>
                </c:pt>
                <c:pt idx="7">
                  <c:v>0</c:v>
                </c:pt>
              </c:numCache>
            </c:numRef>
          </c:cat>
          <c:val>
            <c:numRef>
              <c:f>'福祉'!$M$70:$M$77</c:f>
              <c:numCache>
                <c:ptCount val="8"/>
                <c:pt idx="0">
                  <c:v>0</c:v>
                </c:pt>
                <c:pt idx="1">
                  <c:v>0</c:v>
                </c:pt>
                <c:pt idx="2">
                  <c:v>0</c:v>
                </c:pt>
                <c:pt idx="3">
                  <c:v>0</c:v>
                </c:pt>
                <c:pt idx="4">
                  <c:v>0</c:v>
                </c:pt>
                <c:pt idx="5">
                  <c:v>0</c:v>
                </c:pt>
                <c:pt idx="6">
                  <c:v>0</c:v>
                </c:pt>
                <c:pt idx="7">
                  <c:v>0</c:v>
                </c:pt>
              </c:numCache>
            </c:numRef>
          </c:val>
        </c:ser>
        <c:ser>
          <c:idx val="1"/>
          <c:order val="1"/>
          <c:tx>
            <c:strRef>
              <c:f>'福祉'!$L$69</c:f>
              <c:strCache>
                <c:ptCount val="1"/>
                <c:pt idx="0">
                  <c:v>養護老人ホーム施設数</c:v>
                </c:pt>
              </c:strCache>
            </c:strRef>
          </c:tx>
          <c:spPr>
            <a:gradFill rotWithShape="1">
              <a:gsLst>
                <a:gs pos="0">
                  <a:srgbClr val="005E75"/>
                </a:gs>
                <a:gs pos="50000">
                  <a:srgbClr val="00CCFF"/>
                </a:gs>
                <a:gs pos="100000">
                  <a:srgbClr val="005E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'福祉'!$K$70:$K$77</c:f>
              <c:numCache>
                <c:ptCount val="8"/>
                <c:pt idx="0">
                  <c:v>0</c:v>
                </c:pt>
                <c:pt idx="1">
                  <c:v>0</c:v>
                </c:pt>
                <c:pt idx="2">
                  <c:v>0</c:v>
                </c:pt>
                <c:pt idx="3">
                  <c:v>0</c:v>
                </c:pt>
                <c:pt idx="4">
                  <c:v>0</c:v>
                </c:pt>
                <c:pt idx="5">
                  <c:v>0</c:v>
                </c:pt>
                <c:pt idx="6">
                  <c:v>0</c:v>
                </c:pt>
                <c:pt idx="7">
                  <c:v>0</c:v>
                </c:pt>
              </c:numCache>
            </c:numRef>
          </c:cat>
          <c:val>
            <c:numRef>
              <c:f>'福祉'!$L$70:$L$77</c:f>
              <c:numCache>
                <c:ptCount val="8"/>
                <c:pt idx="0">
                  <c:v>0</c:v>
                </c:pt>
                <c:pt idx="1">
                  <c:v>0</c:v>
                </c:pt>
                <c:pt idx="2">
                  <c:v>0</c:v>
                </c:pt>
                <c:pt idx="3">
                  <c:v>0</c:v>
                </c:pt>
                <c:pt idx="4">
                  <c:v>0</c:v>
                </c:pt>
                <c:pt idx="5">
                  <c:v>0</c:v>
                </c:pt>
                <c:pt idx="6">
                  <c:v>0</c:v>
                </c:pt>
                <c:pt idx="7">
                  <c:v>0</c:v>
                </c:pt>
              </c:numCache>
            </c:numRef>
          </c:val>
        </c:ser>
        <c:ser>
          <c:idx val="2"/>
          <c:order val="3"/>
          <c:tx>
            <c:strRef>
              <c:f>'福祉'!$O$69</c:f>
              <c:strCache>
                <c:ptCount val="1"/>
                <c:pt idx="0">
                  <c:v>軽費老人ホーム施設数</c:v>
                </c:pt>
              </c:strCache>
            </c:strRef>
          </c:tx>
          <c:spPr>
            <a:gradFill rotWithShape="1">
              <a:gsLst>
                <a:gs pos="0">
                  <a:srgbClr val="5E755E"/>
                </a:gs>
                <a:gs pos="5000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'福祉'!$K$70:$K$77</c:f>
              <c:numCache>
                <c:ptCount val="8"/>
                <c:pt idx="0">
                  <c:v>0</c:v>
                </c:pt>
                <c:pt idx="1">
                  <c:v>0</c:v>
                </c:pt>
                <c:pt idx="2">
                  <c:v>0</c:v>
                </c:pt>
                <c:pt idx="3">
                  <c:v>0</c:v>
                </c:pt>
                <c:pt idx="4">
                  <c:v>0</c:v>
                </c:pt>
                <c:pt idx="5">
                  <c:v>0</c:v>
                </c:pt>
                <c:pt idx="6">
                  <c:v>0</c:v>
                </c:pt>
                <c:pt idx="7">
                  <c:v>0</c:v>
                </c:pt>
              </c:numCache>
            </c:numRef>
          </c:cat>
          <c:val>
            <c:numRef>
              <c:f>'福祉'!$O$70:$O$77</c:f>
              <c:numCache>
                <c:ptCount val="8"/>
                <c:pt idx="0">
                  <c:v>0</c:v>
                </c:pt>
                <c:pt idx="1">
                  <c:v>0</c:v>
                </c:pt>
                <c:pt idx="2">
                  <c:v>0</c:v>
                </c:pt>
                <c:pt idx="3">
                  <c:v>0</c:v>
                </c:pt>
                <c:pt idx="4">
                  <c:v>0</c:v>
                </c:pt>
                <c:pt idx="5">
                  <c:v>0</c:v>
                </c:pt>
                <c:pt idx="6">
                  <c:v>0</c:v>
                </c:pt>
                <c:pt idx="7">
                  <c:v>0</c:v>
                </c:pt>
              </c:numCache>
            </c:numRef>
          </c:val>
        </c:ser>
        <c:ser>
          <c:idx val="4"/>
          <c:order val="4"/>
          <c:tx>
            <c:v>老人保健施設数</c:v>
          </c:tx>
          <c:spPr>
            <a:gradFill rotWithShape="1">
              <a:gsLst>
                <a:gs pos="0">
                  <a:srgbClr val="8F8F8F"/>
                </a:gs>
                <a:gs pos="50000">
                  <a:srgbClr val="E3E3E3"/>
                </a:gs>
                <a:gs pos="100000">
                  <a:srgbClr val="8F8F8F"/>
                </a:gs>
              </a:gsLst>
              <a:lin ang="0" scaled="1"/>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'福祉'!$N$70:$N$77</c:f>
              <c:numCache>
                <c:ptCount val="8"/>
                <c:pt idx="0">
                  <c:v>0</c:v>
                </c:pt>
                <c:pt idx="1">
                  <c:v>0</c:v>
                </c:pt>
                <c:pt idx="2">
                  <c:v>0</c:v>
                </c:pt>
                <c:pt idx="3">
                  <c:v>0</c:v>
                </c:pt>
                <c:pt idx="4">
                  <c:v>0</c:v>
                </c:pt>
                <c:pt idx="5">
                  <c:v>0</c:v>
                </c:pt>
                <c:pt idx="6">
                  <c:v>0</c:v>
                </c:pt>
                <c:pt idx="7">
                  <c:v>0</c:v>
                </c:pt>
              </c:numCache>
            </c:numRef>
          </c:val>
        </c:ser>
        <c:overlap val="100"/>
        <c:axId val="25586347"/>
        <c:axId val="28950532"/>
      </c:barChart>
      <c:lineChart>
        <c:grouping val="standard"/>
        <c:varyColors val="0"/>
        <c:ser>
          <c:idx val="3"/>
          <c:order val="2"/>
          <c:tx>
            <c:strRef>
              <c:f>'福祉'!$P$69</c:f>
              <c:strCache>
                <c:ptCount val="1"/>
                <c:pt idx="0">
                  <c:v>入所者数計</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'福祉'!$P$70:$P$77</c:f>
              <c:numCache>
                <c:ptCount val="8"/>
                <c:pt idx="0">
                  <c:v>0</c:v>
                </c:pt>
                <c:pt idx="1">
                  <c:v>0</c:v>
                </c:pt>
                <c:pt idx="2">
                  <c:v>0</c:v>
                </c:pt>
                <c:pt idx="3">
                  <c:v>0</c:v>
                </c:pt>
                <c:pt idx="4">
                  <c:v>0</c:v>
                </c:pt>
                <c:pt idx="5">
                  <c:v>0</c:v>
                </c:pt>
                <c:pt idx="6">
                  <c:v>0</c:v>
                </c:pt>
                <c:pt idx="7">
                  <c:v>0</c:v>
                </c:pt>
              </c:numCache>
            </c:numRef>
          </c:val>
          <c:smooth val="0"/>
        </c:ser>
        <c:axId val="59228197"/>
        <c:axId val="63291726"/>
      </c:lineChart>
      <c:catAx>
        <c:axId val="25586347"/>
        <c:scaling>
          <c:orientation val="minMax"/>
        </c:scaling>
        <c:axPos val="b"/>
        <c:delete val="0"/>
        <c:numFmt formatCode="General" sourceLinked="1"/>
        <c:majorTickMark val="in"/>
        <c:minorTickMark val="none"/>
        <c:tickLblPos val="nextTo"/>
        <c:crossAx val="28950532"/>
        <c:crossesAt val="0"/>
        <c:auto val="0"/>
        <c:lblOffset val="100"/>
        <c:noMultiLvlLbl val="0"/>
      </c:catAx>
      <c:valAx>
        <c:axId val="28950532"/>
        <c:scaling>
          <c:orientation val="minMax"/>
          <c:max val="100"/>
          <c:min val="0"/>
        </c:scaling>
        <c:axPos val="l"/>
        <c:title>
          <c:tx>
            <c:rich>
              <a:bodyPr vert="horz" rot="0" anchor="ctr"/>
              <a:lstStyle/>
              <a:p>
                <a:pPr algn="ctr">
                  <a:defRPr/>
                </a:pPr>
                <a:r>
                  <a:rPr lang="en-US"/>
                  <a:t>(施設数)</a:t>
                </a:r>
              </a:p>
            </c:rich>
          </c:tx>
          <c:layout>
            <c:manualLayout>
              <c:xMode val="factor"/>
              <c:yMode val="factor"/>
              <c:x val="0.0295"/>
              <c:y val="0.131"/>
            </c:manualLayout>
          </c:layout>
          <c:overlay val="0"/>
          <c:spPr>
            <a:noFill/>
            <a:ln>
              <a:noFill/>
            </a:ln>
          </c:spPr>
        </c:title>
        <c:delete val="0"/>
        <c:numFmt formatCode="General" sourceLinked="1"/>
        <c:majorTickMark val="in"/>
        <c:minorTickMark val="none"/>
        <c:tickLblPos val="nextTo"/>
        <c:crossAx val="25586347"/>
        <c:crossesAt val="1"/>
        <c:crossBetween val="between"/>
        <c:dispUnits/>
        <c:majorUnit val="5"/>
        <c:minorUnit val="2"/>
      </c:valAx>
      <c:catAx>
        <c:axId val="59228197"/>
        <c:scaling>
          <c:orientation val="minMax"/>
        </c:scaling>
        <c:axPos val="b"/>
        <c:delete val="1"/>
        <c:majorTickMark val="in"/>
        <c:minorTickMark val="none"/>
        <c:tickLblPos val="nextTo"/>
        <c:crossAx val="63291726"/>
        <c:crosses val="autoZero"/>
        <c:auto val="0"/>
        <c:lblOffset val="100"/>
        <c:noMultiLvlLbl val="0"/>
      </c:catAx>
      <c:valAx>
        <c:axId val="63291726"/>
        <c:scaling>
          <c:orientation val="minMax"/>
          <c:max val="6500"/>
          <c:min val="0"/>
        </c:scaling>
        <c:axPos val="l"/>
        <c:title>
          <c:tx>
            <c:rich>
              <a:bodyPr vert="horz" rot="0" anchor="ctr"/>
              <a:lstStyle/>
              <a:p>
                <a:pPr algn="ctr">
                  <a:defRPr/>
                </a:pPr>
                <a:r>
                  <a:rPr lang="en-US"/>
                  <a:t>(人)</a:t>
                </a:r>
              </a:p>
            </c:rich>
          </c:tx>
          <c:layout>
            <c:manualLayout>
              <c:xMode val="factor"/>
              <c:yMode val="factor"/>
              <c:x val="0.02225"/>
              <c:y val="0.1305"/>
            </c:manualLayout>
          </c:layout>
          <c:overlay val="0"/>
          <c:spPr>
            <a:noFill/>
            <a:ln>
              <a:noFill/>
            </a:ln>
          </c:spPr>
        </c:title>
        <c:delete val="0"/>
        <c:numFmt formatCode="General" sourceLinked="1"/>
        <c:majorTickMark val="in"/>
        <c:minorTickMark val="none"/>
        <c:tickLblPos val="nextTo"/>
        <c:spPr>
          <a:ln w="3175">
            <a:noFill/>
          </a:ln>
        </c:spPr>
        <c:crossAx val="59228197"/>
        <c:crosses val="max"/>
        <c:crossBetween val="between"/>
        <c:dispUnits/>
      </c:valAx>
      <c:spPr>
        <a:solidFill>
          <a:srgbClr val="FFFFC0"/>
        </a:solidFill>
        <a:ln w="12700">
          <a:solidFill>
            <a:srgbClr val="808080"/>
          </a:solidFill>
        </a:ln>
      </c:spPr>
    </c:plotArea>
    <c:legend>
      <c:legendPos val="r"/>
      <c:layout>
        <c:manualLayout>
          <c:xMode val="edge"/>
          <c:yMode val="edge"/>
          <c:x val="0.0835"/>
          <c:y val="0.0545"/>
          <c:w val="0.21525"/>
          <c:h val="0.166"/>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28775"/>
          <c:w val="0.99525"/>
          <c:h val="0.577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00CCFF"/>
                  </a:gs>
                  <a:gs pos="100000">
                    <a:srgbClr val="0087A9"/>
                  </a:gs>
                </a:gsLst>
                <a:path path="rect">
                  <a:fillToRect l="50000" t="50000" r="50000" b="50000"/>
                </a:path>
              </a:gradFill>
            </c:spPr>
          </c:dPt>
          <c:dPt>
            <c:idx val="1"/>
            <c:spPr>
              <a:gradFill rotWithShape="1">
                <a:gsLst>
                  <a:gs pos="0">
                    <a:srgbClr val="AFAFEB"/>
                  </a:gs>
                  <a:gs pos="100000">
                    <a:srgbClr val="3333CC"/>
                  </a:gs>
                </a:gsLst>
                <a:path path="rect">
                  <a:fillToRect l="50000" t="50000" r="50000" b="50000"/>
                </a:path>
              </a:gradFill>
            </c:spPr>
          </c:dPt>
          <c:dPt>
            <c:idx val="2"/>
            <c:spPr>
              <a:gradFill rotWithShape="1">
                <a:gsLst>
                  <a:gs pos="0">
                    <a:srgbClr val="CCFFCC"/>
                  </a:gs>
                  <a:gs pos="100000">
                    <a:srgbClr val="87A987"/>
                  </a:gs>
                </a:gsLst>
                <a:path path="rect">
                  <a:fillToRect l="50000" t="50000" r="50000" b="50000"/>
                </a:path>
              </a:gradFill>
            </c:spPr>
          </c:dPt>
          <c:dPt>
            <c:idx val="3"/>
            <c:spPr>
              <a:gradFill rotWithShape="1">
                <a:gsLst>
                  <a:gs pos="0">
                    <a:srgbClr val="5D5D5D"/>
                  </a:gs>
                  <a:gs pos="50000">
                    <a:srgbClr val="C0C0C0"/>
                  </a:gs>
                  <a:gs pos="100000">
                    <a:srgbClr val="5D5D5D"/>
                  </a:gs>
                </a:gsLst>
                <a:lin ang="0" scaled="1"/>
              </a:gradFill>
            </c:spPr>
          </c:dPt>
          <c:dLbls>
            <c:dLbl>
              <c:idx val="0"/>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showLegendKey val="0"/>
            <c:showVal val="0"/>
            <c:showBubbleSize val="0"/>
            <c:showCatName val="1"/>
            <c:showSerName val="0"/>
            <c:showLeaderLines val="1"/>
            <c:showPercent val="1"/>
          </c:dLbls>
          <c:cat>
            <c:strRef>
              <c:f>'福祉'!$L$86:$O$86</c:f>
              <c:strCache/>
            </c:strRef>
          </c:cat>
          <c:val>
            <c:numRef>
              <c:f>'福祉'!$L$87:$O$87</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625"/>
          <c:w val="1"/>
          <c:h val="0.93975"/>
        </c:manualLayout>
      </c:layout>
      <c:areaChart>
        <c:grouping val="stacked"/>
        <c:varyColors val="0"/>
        <c:ser>
          <c:idx val="0"/>
          <c:order val="0"/>
          <c:tx>
            <c:strRef>
              <c:f>'人口'!$L$41</c:f>
              <c:strCache>
                <c:ptCount val="1"/>
                <c:pt idx="0">
                  <c:v>年少人口(0～14歳)</c:v>
                </c:pt>
              </c:strCache>
            </c:strRef>
          </c:tx>
          <c:spPr>
            <a:solidFill>
              <a:srgbClr val="CC9C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'人口'!$L$42:$L$59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'人口'!$M$41</c:f>
              <c:strCache>
                <c:ptCount val="1"/>
                <c:pt idx="0">
                  <c:v>生産年齢人口(15～64歳)</c:v>
                </c:pt>
              </c:strCache>
            </c:strRef>
          </c:tx>
          <c:spPr>
            <a:solidFill>
              <a:srgbClr val="69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'人口'!$M$42:$M$59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'人口'!$N$41</c:f>
              <c:strCache>
                <c:ptCount val="1"/>
                <c:pt idx="0">
                  <c:v>老年人口(65歳以上)</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cat>
          <c:val>
            <c:numRef>
              <c:f>'人口'!$N$42:$N$59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2994542"/>
        <c:axId val="30079967"/>
      </c:areaChart>
      <c:catAx>
        <c:axId val="62994542"/>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175"/>
              <c:y val="0.12275"/>
            </c:manualLayout>
          </c:layout>
          <c:overlay val="0"/>
          <c:spPr>
            <a:noFill/>
            <a:ln>
              <a:noFill/>
            </a:ln>
          </c:spPr>
        </c:title>
        <c:delete val="0"/>
        <c:numFmt formatCode="General" sourceLinked="1"/>
        <c:majorTickMark val="in"/>
        <c:minorTickMark val="none"/>
        <c:tickLblPos val="nextTo"/>
        <c:txPr>
          <a:bodyPr vert="horz" rot="0"/>
          <a:lstStyle/>
          <a:p>
            <a:pPr>
              <a:defRPr lang="en-US" cap="none" sz="600" b="0" i="0" u="none" baseline="0">
                <a:latin typeface="ＭＳ ゴシック"/>
                <a:ea typeface="ＭＳ ゴシック"/>
                <a:cs typeface="ＭＳ ゴシック"/>
              </a:defRPr>
            </a:pPr>
          </a:p>
        </c:txPr>
        <c:crossAx val="30079967"/>
        <c:crosses val="autoZero"/>
        <c:auto val="1"/>
        <c:lblOffset val="100"/>
        <c:noMultiLvlLbl val="0"/>
      </c:catAx>
      <c:valAx>
        <c:axId val="30079967"/>
        <c:scaling>
          <c:orientation val="minMax"/>
        </c:scaling>
        <c:axPos val="l"/>
        <c:title>
          <c:tx>
            <c:rich>
              <a:bodyPr vert="horz" rot="0" anchor="ctr"/>
              <a:lstStyle/>
              <a:p>
                <a:pPr algn="ctr">
                  <a:defRPr/>
                </a:pPr>
                <a:r>
                  <a:rPr lang="en-US" cap="none" sz="800" b="0" i="0" u="none" baseline="0"/>
                  <a:t>（万人）</a:t>
                </a:r>
              </a:p>
            </c:rich>
          </c:tx>
          <c:layout>
            <c:manualLayout>
              <c:xMode val="factor"/>
              <c:yMode val="factor"/>
              <c:x val="0.0285"/>
              <c:y val="0.136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pPr>
          </a:p>
        </c:txPr>
        <c:crossAx val="62994542"/>
        <c:crossesAt val="1"/>
        <c:crossBetween val="midCat"/>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00" b="0" i="0" u="none" baseline="0"/>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15"/>
          <c:w val="0.978"/>
          <c:h val="0.96125"/>
        </c:manualLayout>
      </c:layout>
      <c:lineChart>
        <c:grouping val="standard"/>
        <c:varyColors val="0"/>
        <c:ser>
          <c:idx val="0"/>
          <c:order val="0"/>
          <c:tx>
            <c:strRef>
              <c:f>'医療'!$L$11</c:f>
              <c:strCache>
                <c:ptCount val="1"/>
                <c:pt idx="0">
                  <c:v>悪性新生物</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strRef>
              <c:f>'医療'!$K$12:$K$58</c:f>
              <c:strCache/>
            </c:strRef>
          </c:cat>
          <c:val>
            <c:numRef>
              <c:f>'医療'!$L$12:$L$58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1"/>
          <c:order val="1"/>
          <c:tx>
            <c:strRef>
              <c:f>'医療'!$M$11</c:f>
              <c:strCache>
                <c:ptCount val="1"/>
                <c:pt idx="0">
                  <c:v>心疾患</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strRef>
              <c:f>'医療'!$K$12:$K$58</c:f>
              <c:strCache/>
            </c:strRef>
          </c:cat>
          <c:val>
            <c:numRef>
              <c:f>'医療'!$M$12:$M$58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2"/>
          <c:order val="2"/>
          <c:tx>
            <c:strRef>
              <c:f>'医療'!$N$11</c:f>
              <c:strCache>
                <c:ptCount val="1"/>
                <c:pt idx="0">
                  <c:v>脳血管疾患</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'医療'!$N$12:$N$58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3"/>
          <c:order val="3"/>
          <c:tx>
            <c:strRef>
              <c:f>'医療'!$O$11</c:f>
              <c:strCache>
                <c:ptCount val="1"/>
                <c:pt idx="0">
                  <c:v>肺炎及び気管支炎</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'医療'!$O$12:$O$58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4"/>
          <c:order val="4"/>
          <c:tx>
            <c:strRef>
              <c:f>'医療'!$P$11</c:f>
              <c:strCache>
                <c:ptCount val="1"/>
                <c:pt idx="0">
                  <c:v>老衰</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'医療'!$P$12:$P$58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5"/>
          <c:order val="5"/>
          <c:tx>
            <c:strRef>
              <c:f>'医療'!$Q$11</c:f>
              <c:strCache>
                <c:ptCount val="1"/>
                <c:pt idx="0">
                  <c:v>自殺</c:v>
                </c:pt>
              </c:strCache>
            </c:strRef>
          </c:tx>
          <c:extLst>
            <c:ext xmlns:c14="http://schemas.microsoft.com/office/drawing/2007/8/2/chart" uri="{6F2FDCE9-48DA-4B69-8628-5D25D57E5C99}">
              <c14:invertSolidFillFmt>
                <c14:spPr>
                  <a:solidFill>
                    <a:srgbClr val="000000"/>
                  </a:solidFill>
                </c14:spPr>
              </c14:invertSolidFillFmt>
            </c:ext>
          </c:extLst>
          <c:dLbls>
            <c:dLbl>
              <c:idx val="46"/>
              <c:layout>
                <c:manualLayout>
                  <c:x val="0"/>
                  <c:y val="0"/>
                </c:manualLayout>
              </c:layout>
              <c:numFmt formatCode="General" sourceLinked="1"/>
              <c:showLegendKey val="0"/>
              <c:showVal val="1"/>
              <c:showBubbleSize val="0"/>
              <c:showCatName val="0"/>
              <c:showSerName val="0"/>
              <c:showPercent val="0"/>
            </c:dLbl>
            <c:delete val="1"/>
          </c:dLbls>
          <c:cat>
            <c:strRef>
              <c:f>'医療'!$K$12:$K$58</c:f>
              <c:strCache/>
            </c:strRef>
          </c:cat>
          <c:val>
            <c:numRef>
              <c:f>'医療'!$Q$12:$Q$58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marker val="1"/>
        <c:axId val="32754623"/>
        <c:axId val="26356152"/>
      </c:lineChart>
      <c:catAx>
        <c:axId val="3275462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1175"/>
              <c:y val="0.125"/>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26356152"/>
        <c:crosses val="autoZero"/>
        <c:auto val="1"/>
        <c:lblOffset val="100"/>
        <c:noMultiLvlLbl val="0"/>
      </c:catAx>
      <c:valAx>
        <c:axId val="26356152"/>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2"/>
              <c:y val="0.130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2754623"/>
        <c:crossesAt val="1"/>
        <c:crossBetween val="between"/>
        <c:dispUnits/>
      </c:valAx>
      <c:spPr>
        <a:solidFill>
          <a:srgbClr val="FFFFC0"/>
        </a:solidFill>
        <a:ln w="12700">
          <a:solidFill>
            <a:srgbClr val="808080"/>
          </a:solidFill>
        </a:ln>
      </c:spPr>
    </c:plotArea>
    <c:legend>
      <c:legendPos val="r"/>
      <c:layout>
        <c:manualLayout>
          <c:xMode val="edge"/>
          <c:yMode val="edge"/>
          <c:x val="0.04525"/>
          <c:y val="0.07725"/>
          <c:w val="0.76175"/>
          <c:h val="0.08575"/>
        </c:manualLayout>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23"/>
          <c:w val="0.9525"/>
          <c:h val="0.9585"/>
        </c:manualLayout>
      </c:layout>
      <c:lineChart>
        <c:grouping val="standard"/>
        <c:varyColors val="0"/>
        <c:ser>
          <c:idx val="1"/>
          <c:order val="0"/>
          <c:tx>
            <c:strRef>
              <c:f>'医療'!$L$94</c:f>
              <c:strCache>
                <c:ptCount val="1"/>
                <c:pt idx="0">
                  <c:v>医師(全国)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8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'医療'!$L$95:$L$104</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1"/>
          <c:tx>
            <c:strRef>
              <c:f>'医療'!$M$94</c:f>
              <c:strCache>
                <c:ptCount val="1"/>
                <c:pt idx="0">
                  <c:v>医師(山梨)</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33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'医療'!$M$95:$M$104</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2"/>
          <c:tx>
            <c:strRef>
              <c:f>'医療'!$N$94</c:f>
              <c:strCache>
                <c:ptCount val="1"/>
                <c:pt idx="0">
                  <c:v>歯科医師(全国)</c:v>
                </c:pt>
              </c:strCache>
            </c:strRef>
          </c:tx>
          <c:spPr>
            <a:ln w="12700">
              <a:solidFill>
                <a:srgbClr val="424242"/>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8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'医療'!$N$95:$N$104</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3"/>
          <c:tx>
            <c:strRef>
              <c:f>'医療'!$O$94</c:f>
              <c:strCache>
                <c:ptCount val="1"/>
                <c:pt idx="0">
                  <c:v>歯科医師(山梨)</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00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'医療'!$O$95:$O$104</c:f>
              <c:numCache>
                <c:ptCount val="10"/>
                <c:pt idx="0">
                  <c:v>0</c:v>
                </c:pt>
                <c:pt idx="1">
                  <c:v>0</c:v>
                </c:pt>
                <c:pt idx="2">
                  <c:v>0</c:v>
                </c:pt>
                <c:pt idx="3">
                  <c:v>0</c:v>
                </c:pt>
                <c:pt idx="4">
                  <c:v>0</c:v>
                </c:pt>
                <c:pt idx="5">
                  <c:v>0</c:v>
                </c:pt>
                <c:pt idx="6">
                  <c:v>0</c:v>
                </c:pt>
                <c:pt idx="7">
                  <c:v>0</c:v>
                </c:pt>
                <c:pt idx="8">
                  <c:v>0</c:v>
                </c:pt>
                <c:pt idx="9">
                  <c:v>0</c:v>
                </c:pt>
              </c:numCache>
            </c:numRef>
          </c:val>
          <c:smooth val="0"/>
        </c:ser>
        <c:ser>
          <c:idx val="5"/>
          <c:order val="4"/>
          <c:tx>
            <c:strRef>
              <c:f>'医療'!$P$94</c:f>
              <c:strCache>
                <c:ptCount val="1"/>
                <c:pt idx="0">
                  <c:v>薬剤師(全国)</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'医療'!$P$95:$P$104</c:f>
              <c:numCache>
                <c:ptCount val="10"/>
                <c:pt idx="0">
                  <c:v>0</c:v>
                </c:pt>
                <c:pt idx="1">
                  <c:v>0</c:v>
                </c:pt>
                <c:pt idx="2">
                  <c:v>0</c:v>
                </c:pt>
                <c:pt idx="3">
                  <c:v>0</c:v>
                </c:pt>
                <c:pt idx="4">
                  <c:v>0</c:v>
                </c:pt>
                <c:pt idx="5">
                  <c:v>0</c:v>
                </c:pt>
                <c:pt idx="6">
                  <c:v>0</c:v>
                </c:pt>
                <c:pt idx="7">
                  <c:v>0</c:v>
                </c:pt>
                <c:pt idx="8">
                  <c:v>0</c:v>
                </c:pt>
                <c:pt idx="9">
                  <c:v>0</c:v>
                </c:pt>
              </c:numCache>
            </c:numRef>
          </c:val>
          <c:smooth val="0"/>
        </c:ser>
        <c:ser>
          <c:idx val="6"/>
          <c:order val="5"/>
          <c:tx>
            <c:strRef>
              <c:f>'医療'!$Q$94</c:f>
              <c:strCache>
                <c:ptCount val="1"/>
                <c:pt idx="0">
                  <c:v>薬剤師(山梨)</c:v>
                </c:pt>
              </c:strCache>
            </c:strRef>
          </c:tx>
          <c:spPr>
            <a:ln w="254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6666"/>
              </a:solidFill>
              <a:ln>
                <a:solidFill>
                  <a:srgbClr val="6633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'医療'!$Q$95:$Q$104</c:f>
              <c:numCache>
                <c:ptCount val="10"/>
                <c:pt idx="0">
                  <c:v>0</c:v>
                </c:pt>
                <c:pt idx="1">
                  <c:v>0</c:v>
                </c:pt>
                <c:pt idx="2">
                  <c:v>0</c:v>
                </c:pt>
                <c:pt idx="3">
                  <c:v>0</c:v>
                </c:pt>
                <c:pt idx="4">
                  <c:v>0</c:v>
                </c:pt>
                <c:pt idx="5">
                  <c:v>0</c:v>
                </c:pt>
                <c:pt idx="6">
                  <c:v>0</c:v>
                </c:pt>
                <c:pt idx="7">
                  <c:v>0</c:v>
                </c:pt>
                <c:pt idx="8">
                  <c:v>0</c:v>
                </c:pt>
                <c:pt idx="9">
                  <c:v>0</c:v>
                </c:pt>
              </c:numCache>
            </c:numRef>
          </c:val>
          <c:smooth val="0"/>
        </c:ser>
        <c:ser>
          <c:idx val="7"/>
          <c:order val="6"/>
          <c:tx>
            <c:strRef>
              <c:f>医療!#REF!</c:f>
              <c:strCache>
                <c:ptCount val="1"/>
                <c:pt idx="0">
                  <c:v>看護師(全国)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FF00FF"/>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医療!#REF!</c:f>
              <c:numCache>
                <c:ptCount val="10"/>
                <c:pt idx="0">
                  <c:v>269.6</c:v>
                </c:pt>
                <c:pt idx="1">
                  <c:v>275.4</c:v>
                </c:pt>
                <c:pt idx="2">
                  <c:v>303.9</c:v>
                </c:pt>
                <c:pt idx="3">
                  <c:v>327.4</c:v>
                </c:pt>
                <c:pt idx="4">
                  <c:v>354.6</c:v>
                </c:pt>
                <c:pt idx="5">
                  <c:v>393.8</c:v>
                </c:pt>
                <c:pt idx="6">
                  <c:v>433</c:v>
                </c:pt>
                <c:pt idx="7">
                  <c:v>470</c:v>
                </c:pt>
                <c:pt idx="8">
                  <c:v>515</c:v>
                </c:pt>
                <c:pt idx="9">
                  <c:v>552.4</c:v>
                </c:pt>
              </c:numCache>
            </c:numRef>
          </c:val>
          <c:smooth val="0"/>
        </c:ser>
        <c:ser>
          <c:idx val="8"/>
          <c:order val="7"/>
          <c:tx>
            <c:strRef>
              <c:f>医療!#REF!</c:f>
              <c:strCache>
                <c:ptCount val="1"/>
                <c:pt idx="0">
                  <c:v>看護師(山梨)</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医療!#REF!</c:f>
              <c:numCache>
                <c:ptCount val="10"/>
                <c:pt idx="0">
                  <c:v>245.9</c:v>
                </c:pt>
                <c:pt idx="1">
                  <c:v>269.7</c:v>
                </c:pt>
                <c:pt idx="2">
                  <c:v>296.2</c:v>
                </c:pt>
                <c:pt idx="3">
                  <c:v>330.1</c:v>
                </c:pt>
                <c:pt idx="4">
                  <c:v>360.1</c:v>
                </c:pt>
                <c:pt idx="5">
                  <c:v>392.3</c:v>
                </c:pt>
                <c:pt idx="6">
                  <c:v>420.2</c:v>
                </c:pt>
                <c:pt idx="7">
                  <c:v>462.1</c:v>
                </c:pt>
                <c:pt idx="8">
                  <c:v>519.3</c:v>
                </c:pt>
                <c:pt idx="9">
                  <c:v>575.4</c:v>
                </c:pt>
              </c:numCache>
            </c:numRef>
          </c:val>
          <c:smooth val="0"/>
        </c:ser>
        <c:ser>
          <c:idx val="9"/>
          <c:order val="8"/>
          <c:tx>
            <c:strRef>
              <c:f>'医療'!$A$94</c:f>
              <c:strCache>
                <c:ptCount val="1"/>
                <c:pt idx="0">
                  <c:v>准看護師(全国)</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'医療'!$A$95:$A$104</c:f>
              <c:numCache>
                <c:ptCount val="10"/>
                <c:pt idx="0">
                  <c:v>0</c:v>
                </c:pt>
                <c:pt idx="1">
                  <c:v>0</c:v>
                </c:pt>
                <c:pt idx="2">
                  <c:v>0</c:v>
                </c:pt>
                <c:pt idx="3">
                  <c:v>0</c:v>
                </c:pt>
                <c:pt idx="4">
                  <c:v>0</c:v>
                </c:pt>
                <c:pt idx="5">
                  <c:v>0</c:v>
                </c:pt>
                <c:pt idx="6">
                  <c:v>0</c:v>
                </c:pt>
                <c:pt idx="7">
                  <c:v>0</c:v>
                </c:pt>
                <c:pt idx="8">
                  <c:v>0</c:v>
                </c:pt>
                <c:pt idx="9">
                  <c:v>0</c:v>
                </c:pt>
              </c:numCache>
            </c:numRef>
          </c:val>
          <c:smooth val="0"/>
        </c:ser>
        <c:ser>
          <c:idx val="10"/>
          <c:order val="9"/>
          <c:tx>
            <c:strRef>
              <c:f>'医療'!$B$94</c:f>
              <c:strCache>
                <c:ptCount val="1"/>
                <c:pt idx="0">
                  <c:v>准看護師(山梨)</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CC"/>
              </a:solidFill>
              <a:ln>
                <a:solidFill>
                  <a:srgbClr val="0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'医療'!$B$95:$B$104</c:f>
              <c:numCache>
                <c:ptCount val="10"/>
                <c:pt idx="0">
                  <c:v>0</c:v>
                </c:pt>
                <c:pt idx="1">
                  <c:v>0</c:v>
                </c:pt>
                <c:pt idx="2">
                  <c:v>0</c:v>
                </c:pt>
                <c:pt idx="3">
                  <c:v>0</c:v>
                </c:pt>
                <c:pt idx="4">
                  <c:v>0</c:v>
                </c:pt>
                <c:pt idx="5">
                  <c:v>0</c:v>
                </c:pt>
                <c:pt idx="6">
                  <c:v>0</c:v>
                </c:pt>
                <c:pt idx="7">
                  <c:v>0</c:v>
                </c:pt>
                <c:pt idx="8">
                  <c:v>0</c:v>
                </c:pt>
                <c:pt idx="9">
                  <c:v>0</c:v>
                </c:pt>
              </c:numCache>
            </c:numRef>
          </c:val>
          <c:smooth val="0"/>
        </c:ser>
        <c:ser>
          <c:idx val="11"/>
          <c:order val="10"/>
          <c:tx>
            <c:strRef>
              <c:f>'医療'!$C$94</c:f>
              <c:strCache>
                <c:ptCount val="1"/>
                <c:pt idx="0">
                  <c:v>保健師(全国)</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'医療'!$C$95:$C$104</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1"/>
          <c:tx>
            <c:strRef>
              <c:f>'医療'!$D$94</c:f>
              <c:strCache>
                <c:ptCount val="1"/>
                <c:pt idx="0">
                  <c:v>保健師(山梨)</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8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strRef>
          </c:cat>
          <c:val>
            <c:numRef>
              <c:f>'医療'!$D$95:$D$104</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5878777"/>
        <c:axId val="54473538"/>
      </c:lineChart>
      <c:catAx>
        <c:axId val="35878777"/>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54473538"/>
        <c:crosses val="autoZero"/>
        <c:auto val="1"/>
        <c:lblOffset val="100"/>
        <c:noMultiLvlLbl val="0"/>
      </c:catAx>
      <c:valAx>
        <c:axId val="54473538"/>
        <c:scaling>
          <c:orientation val="minMax"/>
          <c:max val="600"/>
        </c:scaling>
        <c:axPos val="l"/>
        <c:title>
          <c:tx>
            <c:rich>
              <a:bodyPr vert="horz" rot="0" anchor="ctr"/>
              <a:lstStyle/>
              <a:p>
                <a:pPr algn="ctr">
                  <a:defRPr/>
                </a:pPr>
                <a:r>
                  <a:rPr lang="en-US" cap="none" sz="800" b="0" i="0" u="none" baseline="0">
                    <a:latin typeface="ＭＳ ゴシック"/>
                    <a:ea typeface="ＭＳ ゴシック"/>
                    <a:cs typeface="ＭＳ ゴシック"/>
                  </a:rPr>
                  <a:t>(人/10万人)</a:t>
                </a:r>
              </a:p>
            </c:rich>
          </c:tx>
          <c:layout>
            <c:manualLayout>
              <c:xMode val="factor"/>
              <c:yMode val="factor"/>
              <c:x val="0.0275"/>
              <c:y val="0.129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5878777"/>
        <c:crossesAt val="1"/>
        <c:crossBetween val="between"/>
        <c:dispUnits/>
      </c:valAx>
      <c:spPr>
        <a:solidFill>
          <a:srgbClr val="FFFFC0"/>
        </a:solidFill>
        <a:ln w="12700">
          <a:solidFill>
            <a:srgbClr val="808080"/>
          </a:solidFill>
        </a:ln>
      </c:spPr>
    </c:plotArea>
    <c:legend>
      <c:legendPos val="r"/>
      <c:layout>
        <c:manualLayout>
          <c:xMode val="edge"/>
          <c:yMode val="edge"/>
          <c:x val="0.14475"/>
          <c:y val="0.076"/>
        </c:manualLayout>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25"/>
          <c:w val="1"/>
          <c:h val="0.92975"/>
        </c:manualLayout>
      </c:layout>
      <c:barChart>
        <c:barDir val="bar"/>
        <c:grouping val="stacked"/>
        <c:varyColors val="0"/>
        <c:ser>
          <c:idx val="0"/>
          <c:order val="0"/>
          <c:tx>
            <c:strRef>
              <c:f>'社会生活'!$K$13</c:f>
              <c:strCache>
                <c:ptCount val="1"/>
                <c:pt idx="0">
                  <c:v>睡眠</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'社会生活'!$L$13:$M$13</c:f>
              <c:numCache>
                <c:ptCount val="2"/>
                <c:pt idx="0">
                  <c:v>0</c:v>
                </c:pt>
                <c:pt idx="1">
                  <c:v>0</c:v>
                </c:pt>
              </c:numCache>
            </c:numRef>
          </c:val>
        </c:ser>
        <c:ser>
          <c:idx val="1"/>
          <c:order val="1"/>
          <c:tx>
            <c:strRef>
              <c:f>'社会生活'!$K$14</c:f>
              <c:strCache>
                <c:ptCount val="1"/>
                <c:pt idx="0">
                  <c:v>身の回りの用事</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'社会生活'!$L$14:$M$14</c:f>
              <c:numCache>
                <c:ptCount val="2"/>
                <c:pt idx="0">
                  <c:v>0</c:v>
                </c:pt>
                <c:pt idx="1">
                  <c:v>0</c:v>
                </c:pt>
              </c:numCache>
            </c:numRef>
          </c:val>
        </c:ser>
        <c:ser>
          <c:idx val="2"/>
          <c:order val="2"/>
          <c:tx>
            <c:strRef>
              <c:f>'社会生活'!$K$15</c:f>
              <c:strCache>
                <c:ptCount val="1"/>
                <c:pt idx="0">
                  <c:v>食事</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'社会生活'!$L$15:$M$15</c:f>
              <c:numCache>
                <c:ptCount val="2"/>
                <c:pt idx="0">
                  <c:v>0</c:v>
                </c:pt>
                <c:pt idx="1">
                  <c:v>0</c:v>
                </c:pt>
              </c:numCache>
            </c:numRef>
          </c:val>
        </c:ser>
        <c:ser>
          <c:idx val="3"/>
          <c:order val="3"/>
          <c:tx>
            <c:strRef>
              <c:f>'社会生活'!$K$16</c:f>
              <c:strCache>
                <c:ptCount val="1"/>
                <c:pt idx="0">
                  <c:v>通勤・通学</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'社会生活'!$L$16:$M$16</c:f>
              <c:numCache>
                <c:ptCount val="2"/>
                <c:pt idx="0">
                  <c:v>0</c:v>
                </c:pt>
                <c:pt idx="1">
                  <c:v>0</c:v>
                </c:pt>
              </c:numCache>
            </c:numRef>
          </c:val>
        </c:ser>
        <c:ser>
          <c:idx val="4"/>
          <c:order val="4"/>
          <c:tx>
            <c:strRef>
              <c:f>'社会生活'!$K$17</c:f>
              <c:strCache>
                <c:ptCount val="1"/>
                <c:pt idx="0">
                  <c:v>仕事</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'社会生活'!$L$17:$M$17</c:f>
              <c:numCache>
                <c:ptCount val="2"/>
                <c:pt idx="0">
                  <c:v>0</c:v>
                </c:pt>
                <c:pt idx="1">
                  <c:v>0</c:v>
                </c:pt>
              </c:numCache>
            </c:numRef>
          </c:val>
        </c:ser>
        <c:ser>
          <c:idx val="5"/>
          <c:order val="5"/>
          <c:tx>
            <c:strRef>
              <c:f>'社会生活'!$K$18</c:f>
              <c:strCache>
                <c:ptCount val="1"/>
                <c:pt idx="0">
                  <c:v>学業</c:v>
                </c:pt>
              </c:strCache>
            </c:strRef>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'社会生活'!$L$18:$M$18</c:f>
              <c:numCache>
                <c:ptCount val="2"/>
                <c:pt idx="0">
                  <c:v>0</c:v>
                </c:pt>
                <c:pt idx="1">
                  <c:v>0</c:v>
                </c:pt>
              </c:numCache>
            </c:numRef>
          </c:val>
        </c:ser>
        <c:ser>
          <c:idx val="6"/>
          <c:order val="6"/>
          <c:tx>
            <c:strRef>
              <c:f>'社会生活'!$K$19</c:f>
              <c:strCache>
                <c:ptCount val="1"/>
                <c:pt idx="0">
                  <c:v>家事</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'社会生活'!$L$19:$M$19</c:f>
              <c:numCache>
                <c:ptCount val="2"/>
                <c:pt idx="0">
                  <c:v>0</c:v>
                </c:pt>
                <c:pt idx="1">
                  <c:v>0</c:v>
                </c:pt>
              </c:numCache>
            </c:numRef>
          </c:val>
        </c:ser>
        <c:ser>
          <c:idx val="7"/>
          <c:order val="7"/>
          <c:tx>
            <c:strRef>
              <c:f>'社会生活'!$K$20</c:f>
              <c:strCache>
                <c:ptCount val="1"/>
                <c:pt idx="0">
                  <c:v>介護・看護</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'社会生活'!$L$20:$M$20</c:f>
              <c:numCache>
                <c:ptCount val="2"/>
                <c:pt idx="0">
                  <c:v>0</c:v>
                </c:pt>
                <c:pt idx="1">
                  <c:v>0</c:v>
                </c:pt>
              </c:numCache>
            </c:numRef>
          </c:val>
        </c:ser>
        <c:ser>
          <c:idx val="8"/>
          <c:order val="8"/>
          <c:tx>
            <c:strRef>
              <c:f>'社会生活'!$K$21</c:f>
              <c:strCache>
                <c:ptCount val="1"/>
                <c:pt idx="0">
                  <c:v>育児</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'社会生活'!$L$21:$M$21</c:f>
              <c:numCache>
                <c:ptCount val="2"/>
                <c:pt idx="0">
                  <c:v>0</c:v>
                </c:pt>
                <c:pt idx="1">
                  <c:v>0</c:v>
                </c:pt>
              </c:numCache>
            </c:numRef>
          </c:val>
        </c:ser>
        <c:ser>
          <c:idx val="9"/>
          <c:order val="9"/>
          <c:tx>
            <c:strRef>
              <c:f>'社会生活'!$K$22</c:f>
              <c:strCache>
                <c:ptCount val="1"/>
                <c:pt idx="0">
                  <c:v>買い物</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'社会生活'!$L$22:$M$22</c:f>
              <c:numCache>
                <c:ptCount val="2"/>
                <c:pt idx="0">
                  <c:v>0</c:v>
                </c:pt>
                <c:pt idx="1">
                  <c:v>0</c:v>
                </c:pt>
              </c:numCache>
            </c:numRef>
          </c:val>
        </c:ser>
        <c:ser>
          <c:idx val="11"/>
          <c:order val="10"/>
          <c:tx>
            <c:strRef>
              <c:f>'社会生活'!$K$23</c:f>
              <c:strCache>
                <c:ptCount val="1"/>
                <c:pt idx="0">
                  <c:v>テレビ・ラジオ・新聞・雑誌  </c:v>
                </c:pt>
              </c:strCache>
            </c:strRef>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'社会生活'!$L$23:$M$23</c:f>
              <c:numCache>
                <c:ptCount val="2"/>
                <c:pt idx="0">
                  <c:v>0</c:v>
                </c:pt>
                <c:pt idx="1">
                  <c:v>0</c:v>
                </c:pt>
              </c:numCache>
            </c:numRef>
          </c:val>
        </c:ser>
        <c:ser>
          <c:idx val="12"/>
          <c:order val="11"/>
          <c:tx>
            <c:strRef>
              <c:f>'社会生活'!$K$24</c:f>
              <c:strCache>
                <c:ptCount val="1"/>
                <c:pt idx="0">
                  <c:v>休養・くつろぎ</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'社会生活'!$L$24:$M$24</c:f>
              <c:numCache>
                <c:ptCount val="2"/>
                <c:pt idx="0">
                  <c:v>0</c:v>
                </c:pt>
                <c:pt idx="1">
                  <c:v>0</c:v>
                </c:pt>
              </c:numCache>
            </c:numRef>
          </c:val>
        </c:ser>
        <c:ser>
          <c:idx val="14"/>
          <c:order val="12"/>
          <c:tx>
            <c:strRef>
              <c:f>'社会生活'!$K$25</c:f>
              <c:strCache>
                <c:ptCount val="1"/>
                <c:pt idx="0">
                  <c:v>趣味・娯楽・スポーツ</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'社会生活'!$L$25:$M$25</c:f>
              <c:numCache>
                <c:ptCount val="2"/>
                <c:pt idx="0">
                  <c:v>0</c:v>
                </c:pt>
                <c:pt idx="1">
                  <c:v>0</c:v>
                </c:pt>
              </c:numCache>
            </c:numRef>
          </c:val>
        </c:ser>
        <c:ser>
          <c:idx val="16"/>
          <c:order val="13"/>
          <c:tx>
            <c:strRef>
              <c:f>'社会生活'!$K$26</c:f>
              <c:strCache>
                <c:ptCount val="1"/>
                <c:pt idx="0">
                  <c:v>ボランティア活動・社会参加活動</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'社会生活'!$L$26:$M$26</c:f>
              <c:numCache>
                <c:ptCount val="2"/>
                <c:pt idx="0">
                  <c:v>0</c:v>
                </c:pt>
                <c:pt idx="1">
                  <c:v>0</c:v>
                </c:pt>
              </c:numCache>
            </c:numRef>
          </c:val>
        </c:ser>
        <c:ser>
          <c:idx val="19"/>
          <c:order val="14"/>
          <c:tx>
            <c:strRef>
              <c:f>'社会生活'!$K$27</c:f>
              <c:strCache>
                <c:ptCount val="1"/>
                <c:pt idx="0">
                  <c:v>その他</c:v>
                </c:pt>
              </c:strCache>
            </c:strRef>
          </c:tx>
          <c:spPr>
            <a:solidFill>
              <a:srgbClr val="FFFFFF"/>
            </a:solidFill>
            <a:ln w="12700">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'社会生活'!$L$27:$M$27</c:f>
              <c:numCache>
                <c:ptCount val="2"/>
                <c:pt idx="0">
                  <c:v>0</c:v>
                </c:pt>
                <c:pt idx="1">
                  <c:v>0</c:v>
                </c:pt>
              </c:numCache>
            </c:numRef>
          </c:val>
        </c:ser>
        <c:overlap val="100"/>
        <c:axId val="20499795"/>
        <c:axId val="50280428"/>
      </c:barChart>
      <c:catAx>
        <c:axId val="20499795"/>
        <c:scaling>
          <c:orientation val="minMax"/>
        </c:scaling>
        <c:axPos val="l"/>
        <c:delete val="0"/>
        <c:numFmt formatCode="General" sourceLinked="1"/>
        <c:majorTickMark val="in"/>
        <c:minorTickMark val="none"/>
        <c:tickLblPos val="nextTo"/>
        <c:crossAx val="50280428"/>
        <c:crossesAt val="0"/>
        <c:auto val="1"/>
        <c:lblOffset val="100"/>
        <c:noMultiLvlLbl val="0"/>
      </c:catAx>
      <c:valAx>
        <c:axId val="50280428"/>
        <c:scaling>
          <c:orientation val="minMax"/>
          <c:max val="1"/>
          <c:min val="0"/>
        </c:scaling>
        <c:axPos val="b"/>
        <c:majorGridlines>
          <c:spPr>
            <a:ln w="3175">
              <a:solidFill>
                <a:srgbClr val="C0C0C0"/>
              </a:solidFill>
            </a:ln>
          </c:spPr>
        </c:majorGridlines>
        <c:delete val="0"/>
        <c:numFmt formatCode="General" sourceLinked="1"/>
        <c:majorTickMark val="in"/>
        <c:minorTickMark val="none"/>
        <c:tickLblPos val="nextTo"/>
        <c:crossAx val="20499795"/>
        <c:crossesAt val="1"/>
        <c:crossBetween val="between"/>
        <c:dispUnits/>
        <c:majorUnit val="0.25"/>
        <c:minorUnit val="0.25"/>
      </c:valAx>
      <c:spPr>
        <a:solidFill>
          <a:srgbClr val="FFFFC0"/>
        </a:solidFill>
        <a:ln w="12700">
          <a:solidFill>
            <a:srgbClr val="808080"/>
          </a:solidFill>
        </a:ln>
      </c:spPr>
    </c:plotArea>
    <c:legend>
      <c:legendPos val="r"/>
      <c:layout>
        <c:manualLayout>
          <c:xMode val="edge"/>
          <c:yMode val="edge"/>
          <c:x val="0"/>
          <c:y val="0"/>
          <c:w val="0.98975"/>
          <c:h val="0.07375"/>
        </c:manualLayout>
      </c:layout>
      <c:overlay val="0"/>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1"/>
          <c:order val="0"/>
          <c:tx>
            <c:strRef>
              <c:f>'社会生活'!$L$54</c:f>
              <c:strCache>
                <c:ptCount val="1"/>
                <c:pt idx="0">
                  <c:v>行動者率(山梨)</c:v>
                </c:pt>
              </c:strCache>
            </c:strRef>
          </c:tx>
          <c:spPr>
            <a:gradFill rotWithShape="1">
              <a:gsLst>
                <a:gs pos="0">
                  <a:srgbClr val="802060"/>
                </a:gs>
                <a:gs pos="50000">
                  <a:srgbClr val="D4B4C9"/>
                </a:gs>
                <a:gs pos="100000">
                  <a:srgbClr val="80206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'社会生活'!$K$55:$K$64</c:f>
              <c:strCache/>
            </c:strRef>
          </c:cat>
          <c:val>
            <c:numRef>
              <c:f>'社会生活'!$L$55:$L$64</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'社会生活'!$M$54</c:f>
              <c:strCache>
                <c:ptCount val="1"/>
                <c:pt idx="0">
                  <c:v>行動者率(全国)</c:v>
                </c:pt>
              </c:strCache>
            </c:strRef>
          </c:tx>
          <c:spPr>
            <a:gradFill rotWithShape="1">
              <a:gsLst>
                <a:gs pos="0">
                  <a:srgbClr val="CC99FF"/>
                </a:gs>
                <a:gs pos="50000">
                  <a:srgbClr val="EDDCFF"/>
                </a:gs>
                <a:gs pos="100000">
                  <a:srgbClr val="CC99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'社会生活'!$K$55:$K$64</c:f>
              <c:strCache/>
            </c:strRef>
          </c:cat>
          <c:val>
            <c:numRef>
              <c:f>'社会生活'!$M$55:$M$64</c:f>
              <c:numCache>
                <c:ptCount val="10"/>
                <c:pt idx="0">
                  <c:v>0</c:v>
                </c:pt>
                <c:pt idx="1">
                  <c:v>0</c:v>
                </c:pt>
                <c:pt idx="2">
                  <c:v>0</c:v>
                </c:pt>
                <c:pt idx="3">
                  <c:v>0</c:v>
                </c:pt>
                <c:pt idx="4">
                  <c:v>0</c:v>
                </c:pt>
                <c:pt idx="5">
                  <c:v>0</c:v>
                </c:pt>
                <c:pt idx="6">
                  <c:v>0</c:v>
                </c:pt>
                <c:pt idx="7">
                  <c:v>0</c:v>
                </c:pt>
                <c:pt idx="8">
                  <c:v>0</c:v>
                </c:pt>
                <c:pt idx="9">
                  <c:v>0</c:v>
                </c:pt>
              </c:numCache>
            </c:numRef>
          </c:val>
        </c:ser>
        <c:axId val="49870669"/>
        <c:axId val="46182838"/>
      </c:barChart>
      <c:catAx>
        <c:axId val="49870669"/>
        <c:scaling>
          <c:orientation val="minMax"/>
        </c:scaling>
        <c:axPos val="b"/>
        <c:delete val="0"/>
        <c:numFmt formatCode="General" sourceLinked="1"/>
        <c:majorTickMark val="in"/>
        <c:minorTickMark val="none"/>
        <c:tickLblPos val="nextTo"/>
        <c:txPr>
          <a:bodyPr vert="wordArtVert" rot="0"/>
          <a:lstStyle/>
          <a:p>
            <a:pPr>
              <a:defRPr lang="en-US" cap="none" sz="700" b="0" i="0" u="none" baseline="0"/>
            </a:pPr>
          </a:p>
        </c:txPr>
        <c:crossAx val="46182838"/>
        <c:crosses val="autoZero"/>
        <c:auto val="0"/>
        <c:lblOffset val="100"/>
        <c:noMultiLvlLbl val="0"/>
      </c:catAx>
      <c:valAx>
        <c:axId val="46182838"/>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03375"/>
              <c:y val="0.12775"/>
            </c:manualLayout>
          </c:layout>
          <c:overlay val="0"/>
          <c:spPr>
            <a:noFill/>
            <a:ln>
              <a:noFill/>
            </a:ln>
          </c:spPr>
        </c:title>
        <c:delete val="0"/>
        <c:numFmt formatCode="0" sourceLinked="0"/>
        <c:majorTickMark val="in"/>
        <c:minorTickMark val="none"/>
        <c:tickLblPos val="nextTo"/>
        <c:crossAx val="49870669"/>
        <c:crossesAt val="1"/>
        <c:crossBetween val="between"/>
        <c:dispUnits/>
      </c:valAx>
      <c:spPr>
        <a:solidFill>
          <a:srgbClr val="FFFFC0"/>
        </a:solidFill>
        <a:ln w="3175">
          <a:noFill/>
        </a:ln>
      </c:spPr>
    </c:plotArea>
    <c:legend>
      <c:legendPos val="r"/>
      <c:layout>
        <c:manualLayout>
          <c:xMode val="edge"/>
          <c:yMode val="edge"/>
          <c:x val="0.11725"/>
          <c:y val="0.14875"/>
          <c:w val="0.2135"/>
          <c:h val="0.1222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4525"/>
          <c:h val="0.9835"/>
        </c:manualLayout>
      </c:layout>
      <c:barChart>
        <c:barDir val="col"/>
        <c:grouping val="clustered"/>
        <c:varyColors val="0"/>
        <c:ser>
          <c:idx val="2"/>
          <c:order val="0"/>
          <c:tx>
            <c:strRef>
              <c:f>'社会生活'!$N$12</c:f>
              <c:strCache>
                <c:ptCount val="1"/>
                <c:pt idx="0">
                  <c:v>男</c:v>
                </c:pt>
              </c:strCache>
            </c:strRef>
          </c:tx>
          <c:spPr>
            <a:gradFill rotWithShape="1">
              <a:gsLst>
                <a:gs pos="0">
                  <a:srgbClr val="3333CC"/>
                </a:gs>
                <a:gs pos="50000">
                  <a:srgbClr val="6969D9"/>
                </a:gs>
                <a:gs pos="100000">
                  <a:srgbClr val="3333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dLblPos val="inEnd"/>
            <c:showLegendKey val="0"/>
            <c:showVal val="1"/>
            <c:showBubbleSize val="0"/>
            <c:showCatName val="0"/>
            <c:showSerName val="0"/>
            <c:showPercent val="0"/>
          </c:dLbls>
          <c:cat>
            <c:strRef>
              <c:f>'社会生活'!$K$13:$K$27</c:f>
              <c:strCache/>
            </c:strRef>
          </c:cat>
          <c:val>
            <c:numRef>
              <c:f>'社会生活'!$N$13:$N$27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1"/>
          <c:tx>
            <c:strRef>
              <c:f>'社会生活'!$O$12</c:f>
              <c:strCache>
                <c:ptCount val="1"/>
                <c:pt idx="0">
                  <c:v>女</c:v>
                </c:pt>
              </c:strCache>
            </c:strRef>
          </c:tx>
          <c:spPr>
            <a:gradFill rotWithShape="1">
              <a:gsLst>
                <a:gs pos="0">
                  <a:srgbClr val="FF0000"/>
                </a:gs>
                <a:gs pos="50000">
                  <a:srgbClr val="FFA9A9"/>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dLblPos val="inEnd"/>
            <c:showLegendKey val="0"/>
            <c:showVal val="1"/>
            <c:showBubbleSize val="0"/>
            <c:showCatName val="0"/>
            <c:showSerName val="0"/>
            <c:showPercent val="0"/>
          </c:dLbls>
          <c:cat>
            <c:strRef>
              <c:f>'社会生活'!$K$13:$K$27</c:f>
              <c:strCache/>
            </c:strRef>
          </c:cat>
          <c:val>
            <c:numRef>
              <c:f>'社会生活'!$O$13:$O$27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2992359"/>
        <c:axId val="49822368"/>
      </c:barChart>
      <c:catAx>
        <c:axId val="12992359"/>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ゴシック"/>
                <a:ea typeface="ＭＳ ゴシック"/>
                <a:cs typeface="ＭＳ ゴシック"/>
              </a:defRPr>
            </a:pPr>
          </a:p>
        </c:txPr>
        <c:crossAx val="49822368"/>
        <c:crossesAt val="0"/>
        <c:auto val="1"/>
        <c:lblOffset val="100"/>
        <c:noMultiLvlLbl val="0"/>
      </c:catAx>
      <c:valAx>
        <c:axId val="49822368"/>
        <c:scaling>
          <c:orientation val="minMax"/>
          <c:max val="16"/>
          <c:min val="-16"/>
        </c:scaling>
        <c:axPos val="l"/>
        <c:title>
          <c:tx>
            <c:rich>
              <a:bodyPr vert="horz" rot="0" anchor="ctr"/>
              <a:lstStyle/>
              <a:p>
                <a:pPr algn="ctr">
                  <a:defRPr/>
                </a:pPr>
                <a:r>
                  <a:rPr lang="en-US" cap="none" sz="800" b="0" i="0" u="none" baseline="0">
                    <a:latin typeface="ＭＳ ゴシック"/>
                    <a:ea typeface="ＭＳ ゴシック"/>
                    <a:cs typeface="ＭＳ ゴシック"/>
                  </a:rPr>
                  <a:t>(分)</a:t>
                </a:r>
              </a:p>
            </c:rich>
          </c:tx>
          <c:layout>
            <c:manualLayout>
              <c:xMode val="factor"/>
              <c:yMode val="factor"/>
              <c:x val="0.0155"/>
              <c:y val="0.122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solidFill>
                  <a:srgbClr val="000000"/>
                </a:solidFill>
                <a:latin typeface="ＭＳ ゴシック"/>
                <a:ea typeface="ＭＳ ゴシック"/>
                <a:cs typeface="ＭＳ ゴシック"/>
              </a:defRPr>
            </a:pPr>
          </a:p>
        </c:txPr>
        <c:crossAx val="12992359"/>
        <c:crossesAt val="1"/>
        <c:crossBetween val="between"/>
        <c:dispUnits/>
        <c:majorUnit val="4"/>
        <c:minorUnit val="0.2"/>
      </c:valAx>
      <c:spPr>
        <a:solidFill>
          <a:srgbClr val="FFFFC0"/>
        </a:solidFill>
        <a:ln w="3175">
          <a:noFill/>
        </a:ln>
      </c:spPr>
    </c:plotArea>
    <c:legend>
      <c:legendPos val="r"/>
      <c:layout>
        <c:manualLayout>
          <c:xMode val="edge"/>
          <c:yMode val="edge"/>
          <c:x val="0.084"/>
          <c:y val="0.0377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205"/>
          <c:w val="0.97775"/>
          <c:h val="0.959"/>
        </c:manualLayout>
      </c:layout>
      <c:barChart>
        <c:barDir val="col"/>
        <c:grouping val="clustered"/>
        <c:varyColors val="0"/>
        <c:ser>
          <c:idx val="0"/>
          <c:order val="0"/>
          <c:tx>
            <c:strRef>
              <c:f>'社会生活'!$K$39</c:f>
              <c:strCache>
                <c:ptCount val="1"/>
                <c:pt idx="0">
                  <c:v>情報交換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'社会生活'!$L$39:$R$39</c:f>
              <c:numCache>
                <c:ptCount val="7"/>
                <c:pt idx="0">
                  <c:v>0</c:v>
                </c:pt>
                <c:pt idx="1">
                  <c:v>0</c:v>
                </c:pt>
                <c:pt idx="2">
                  <c:v>0</c:v>
                </c:pt>
                <c:pt idx="3">
                  <c:v>0</c:v>
                </c:pt>
                <c:pt idx="4">
                  <c:v>0</c:v>
                </c:pt>
                <c:pt idx="5">
                  <c:v>0</c:v>
                </c:pt>
                <c:pt idx="6">
                  <c:v>0</c:v>
                </c:pt>
              </c:numCache>
            </c:numRef>
          </c:val>
        </c:ser>
        <c:ser>
          <c:idx val="1"/>
          <c:order val="1"/>
          <c:tx>
            <c:strRef>
              <c:f>'社会生活'!$K$40</c:f>
              <c:strCache>
                <c:ptCount val="1"/>
                <c:pt idx="0">
                  <c:v>情報収集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'社会生活'!$L$40:$R$40</c:f>
              <c:numCache>
                <c:ptCount val="7"/>
                <c:pt idx="0">
                  <c:v>0</c:v>
                </c:pt>
                <c:pt idx="1">
                  <c:v>0</c:v>
                </c:pt>
                <c:pt idx="2">
                  <c:v>0</c:v>
                </c:pt>
                <c:pt idx="3">
                  <c:v>0</c:v>
                </c:pt>
                <c:pt idx="4">
                  <c:v>0</c:v>
                </c:pt>
                <c:pt idx="5">
                  <c:v>0</c:v>
                </c:pt>
                <c:pt idx="6">
                  <c:v>0</c:v>
                </c:pt>
              </c:numCache>
            </c:numRef>
          </c:val>
        </c:ser>
        <c:ser>
          <c:idx val="2"/>
          <c:order val="2"/>
          <c:tx>
            <c:strRef>
              <c:f>'社会生活'!$K$41</c:f>
              <c:strCache>
                <c:ptCount val="1"/>
                <c:pt idx="0">
                  <c:v>情報発信</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'社会生活'!$L$41:$R$41</c:f>
              <c:numCache>
                <c:ptCount val="7"/>
                <c:pt idx="0">
                  <c:v>0</c:v>
                </c:pt>
                <c:pt idx="1">
                  <c:v>0</c:v>
                </c:pt>
                <c:pt idx="2">
                  <c:v>0</c:v>
                </c:pt>
                <c:pt idx="3">
                  <c:v>0</c:v>
                </c:pt>
                <c:pt idx="4">
                  <c:v>0</c:v>
                </c:pt>
                <c:pt idx="5">
                  <c:v>0</c:v>
                </c:pt>
                <c:pt idx="6">
                  <c:v>0</c:v>
                </c:pt>
              </c:numCache>
            </c:numRef>
          </c:val>
        </c:ser>
        <c:ser>
          <c:idx val="3"/>
          <c:order val="3"/>
          <c:tx>
            <c:strRef>
              <c:f>'社会生活'!$K$42</c:f>
              <c:strCache>
                <c:ptCount val="1"/>
                <c:pt idx="0">
                  <c:v>商品・サービスの購入</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strRef>
          </c:cat>
          <c:val>
            <c:numRef>
              <c:f>'社会生活'!$L$42:$R$42</c:f>
              <c:numCache>
                <c:ptCount val="7"/>
                <c:pt idx="0">
                  <c:v>0</c:v>
                </c:pt>
                <c:pt idx="1">
                  <c:v>0</c:v>
                </c:pt>
                <c:pt idx="2">
                  <c:v>0</c:v>
                </c:pt>
                <c:pt idx="3">
                  <c:v>0</c:v>
                </c:pt>
                <c:pt idx="4">
                  <c:v>0</c:v>
                </c:pt>
                <c:pt idx="5">
                  <c:v>0</c:v>
                </c:pt>
                <c:pt idx="6">
                  <c:v>0</c:v>
                </c:pt>
              </c:numCache>
            </c:numRef>
          </c:val>
        </c:ser>
        <c:axId val="45748129"/>
        <c:axId val="9079978"/>
      </c:barChart>
      <c:catAx>
        <c:axId val="45748129"/>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9079978"/>
        <c:crosses val="autoZero"/>
        <c:auto val="1"/>
        <c:lblOffset val="100"/>
        <c:noMultiLvlLbl val="0"/>
      </c:catAx>
      <c:valAx>
        <c:axId val="9079978"/>
        <c:scaling>
          <c:orientation val="minMax"/>
        </c:scaling>
        <c:axPos val="l"/>
        <c:majorGridlines>
          <c:spPr>
            <a:ln w="3175">
              <a:solidFill>
                <a:srgbClr val="FFFFFF"/>
              </a:solidFill>
            </a:ln>
          </c:spPr>
        </c:majorGridlines>
        <c:delete val="0"/>
        <c:numFmt formatCode="General" sourceLinked="1"/>
        <c:majorTickMark val="in"/>
        <c:minorTickMark val="none"/>
        <c:tickLblPos val="nextTo"/>
        <c:crossAx val="45748129"/>
        <c:crossesAt val="1"/>
        <c:crossBetween val="between"/>
        <c:dispUnits/>
      </c:valAx>
      <c:spPr>
        <a:solidFill>
          <a:srgbClr val="FFFFC0"/>
        </a:solidFill>
        <a:ln w="12700">
          <a:solidFill>
            <a:srgbClr val="FFFFC0"/>
          </a:solidFill>
        </a:ln>
      </c:spPr>
    </c:plotArea>
    <c:legend>
      <c:legendPos val="r"/>
      <c:layout>
        <c:manualLayout>
          <c:xMode val="edge"/>
          <c:yMode val="edge"/>
          <c:x val="0.509"/>
          <c:y val="0.0225"/>
          <c:w val="0.371"/>
          <c:h val="0.300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215"/>
          <c:w val="0.9775"/>
          <c:h val="0.95725"/>
        </c:manualLayout>
      </c:layout>
      <c:area3DChart>
        <c:grouping val="standard"/>
        <c:varyColors val="0"/>
        <c:ser>
          <c:idx val="0"/>
          <c:order val="0"/>
          <c:tx>
            <c:strRef>
              <c:f>'教育'!$L$11</c:f>
              <c:strCache>
                <c:ptCount val="1"/>
                <c:pt idx="0">
                  <c:v>高等学校</c:v>
                </c:pt>
              </c:strCache>
            </c:strRef>
          </c:tx>
          <c:spPr>
            <a:gradFill rotWithShape="1">
              <a:gsLst>
                <a:gs pos="0">
                  <a:srgbClr val="CC9CCC"/>
                </a:gs>
                <a:gs pos="100000">
                  <a:srgbClr val="EFE1EF"/>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'教育'!$K$12:$K$28</c:f>
              <c:strCache/>
            </c:strRef>
          </c:cat>
          <c:val>
            <c:numRef>
              <c:f>'教育'!$L$12:$L$28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1"/>
          <c:order val="1"/>
          <c:tx>
            <c:strRef>
              <c:f>'教育'!$M$11</c:f>
              <c:strCache>
                <c:ptCount val="1"/>
                <c:pt idx="0">
                  <c:v>中学校</c:v>
                </c:pt>
              </c:strCache>
            </c:strRef>
          </c:tx>
          <c:spPr>
            <a:gradFill rotWithShape="1">
              <a:gsLst>
                <a:gs pos="0">
                  <a:srgbClr val="802060"/>
                </a:gs>
                <a:gs pos="100000">
                  <a:srgbClr val="BE8CAD"/>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'教育'!$K$12:$K$28</c:f>
              <c:strCache/>
            </c:strRef>
          </c:cat>
          <c:val>
            <c:numRef>
              <c:f>'教育'!$M$12:$M$28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tx>
            <c:strRef>
              <c:f>'教育'!$N$11</c:f>
              <c:strCache>
                <c:ptCount val="1"/>
                <c:pt idx="0">
                  <c:v>小学校</c:v>
                </c:pt>
              </c:strCache>
            </c:strRef>
          </c:tx>
          <c:spPr>
            <a:gradFill rotWithShape="1">
              <a:gsLst>
                <a:gs pos="0">
                  <a:srgbClr val="33CCCC"/>
                </a:gs>
                <a:gs pos="100000">
                  <a:srgbClr val="89E1E1"/>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'教育'!$K$12:$K$28</c:f>
              <c:strCache/>
            </c:strRef>
          </c:cat>
          <c:val>
            <c:numRef>
              <c:f>'教育'!$N$12:$N$28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14610939"/>
        <c:axId val="64389588"/>
        <c:axId val="42635381"/>
      </c:area3DChart>
      <c:catAx>
        <c:axId val="14610939"/>
        <c:scaling>
          <c:orientation val="minMax"/>
        </c:scaling>
        <c:axPos val="b"/>
        <c:delete val="0"/>
        <c:numFmt formatCode="General" sourceLinked="1"/>
        <c:majorTickMark val="in"/>
        <c:minorTickMark val="none"/>
        <c:tickLblPos val="low"/>
        <c:txPr>
          <a:bodyPr vert="horz" rot="0"/>
          <a:lstStyle/>
          <a:p>
            <a:pPr>
              <a:defRPr lang="en-US" cap="none" sz="800" b="0" i="0" u="none" baseline="0">
                <a:latin typeface="ＭＳ ゴシック"/>
                <a:ea typeface="ＭＳ ゴシック"/>
                <a:cs typeface="ＭＳ ゴシック"/>
              </a:defRPr>
            </a:pPr>
          </a:p>
        </c:txPr>
        <c:crossAx val="64389588"/>
        <c:crosses val="autoZero"/>
        <c:auto val="1"/>
        <c:lblOffset val="100"/>
        <c:noMultiLvlLbl val="0"/>
      </c:catAx>
      <c:valAx>
        <c:axId val="64389588"/>
        <c:scaling>
          <c:orientation val="minMax"/>
        </c:scaling>
        <c:axPos val="l"/>
        <c:title>
          <c:tx>
            <c:rich>
              <a:bodyPr vert="horz" rot="0" anchor="ctr"/>
              <a:lstStyle/>
              <a:p>
                <a:pPr algn="ctr">
                  <a:defRPr/>
                </a:pPr>
                <a:r>
                  <a:rPr lang="en-US"/>
                  <a:t>(人)</a:t>
                </a:r>
              </a:p>
            </c:rich>
          </c:tx>
          <c:layout>
            <c:manualLayout>
              <c:xMode val="factor"/>
              <c:yMode val="factor"/>
              <c:x val="0.0645"/>
              <c:y val="-0.39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14610939"/>
        <c:crossesAt val="1"/>
        <c:crossBetween val="midCat"/>
        <c:dispUnits/>
      </c:valAx>
      <c:serAx>
        <c:axId val="42635381"/>
        <c:scaling>
          <c:orientation val="minMax"/>
        </c:scaling>
        <c:axPos val="b"/>
        <c:delete val="1"/>
        <c:majorTickMark val="in"/>
        <c:minorTickMark val="none"/>
        <c:tickLblPos val="low"/>
        <c:crossAx val="64389588"/>
        <c:crosses val="autoZero"/>
        <c:tickLblSkip val="1"/>
        <c:tickMarkSkip val="1"/>
      </c:serAx>
      <c:spPr>
        <a:solidFill>
          <a:srgbClr val="FFFFC0"/>
        </a:solidFill>
        <a:ln w="3175">
          <a:noFill/>
        </a:ln>
      </c:spPr>
    </c:plotArea>
    <c:floor>
      <c:thickness val="0"/>
    </c:floor>
    <c:sideWall>
      <c:spPr>
        <a:solidFill>
          <a:srgbClr val="FFFFC0"/>
        </a:solidFill>
        <a:ln w="12700">
          <a:solidFill>
            <a:srgbClr val="808080"/>
          </a:solidFill>
        </a:ln>
      </c:spPr>
      <c:thickness val="0"/>
    </c:sideWall>
    <c:backWall>
      <c:spPr>
        <a:solidFill>
          <a:srgbClr val="FFFFC0"/>
        </a:solidFill>
        <a:ln w="12700">
          <a:solidFill>
            <a:srgbClr val="808080"/>
          </a:solid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4"/>
          <c:w val="0.98625"/>
          <c:h val="0.92425"/>
        </c:manualLayout>
      </c:layout>
      <c:barChart>
        <c:barDir val="col"/>
        <c:grouping val="clustered"/>
        <c:varyColors val="0"/>
        <c:ser>
          <c:idx val="1"/>
          <c:order val="0"/>
          <c:tx>
            <c:strRef>
              <c:f>'教育'!$L$40</c:f>
              <c:strCache>
                <c:ptCount val="1"/>
                <c:pt idx="0">
                  <c:v>男性教員</c:v>
                </c:pt>
              </c:strCache>
            </c:strRef>
          </c:tx>
          <c:spPr>
            <a:gradFill rotWithShape="1">
              <a:gsLst>
                <a:gs pos="0">
                  <a:srgbClr val="3333CC"/>
                </a:gs>
                <a:gs pos="50000">
                  <a:srgbClr val="C7C7F1"/>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'教育'!$L$41:$L$49</c:f>
              <c:numCache>
                <c:ptCount val="9"/>
                <c:pt idx="0">
                  <c:v>0</c:v>
                </c:pt>
                <c:pt idx="1">
                  <c:v>0</c:v>
                </c:pt>
                <c:pt idx="2">
                  <c:v>0</c:v>
                </c:pt>
                <c:pt idx="3">
                  <c:v>0</c:v>
                </c:pt>
                <c:pt idx="4">
                  <c:v>0</c:v>
                </c:pt>
                <c:pt idx="5">
                  <c:v>0</c:v>
                </c:pt>
                <c:pt idx="6">
                  <c:v>0</c:v>
                </c:pt>
                <c:pt idx="7">
                  <c:v>0</c:v>
                </c:pt>
                <c:pt idx="8">
                  <c:v>0</c:v>
                </c:pt>
              </c:numCache>
            </c:numRef>
          </c:val>
        </c:ser>
        <c:ser>
          <c:idx val="0"/>
          <c:order val="1"/>
          <c:tx>
            <c:strRef>
              <c:f>'教育'!$M$40</c:f>
              <c:strCache>
                <c:ptCount val="1"/>
                <c:pt idx="0">
                  <c:v>女性教員</c:v>
                </c:pt>
              </c:strCache>
            </c:strRef>
          </c:tx>
          <c:spPr>
            <a:gradFill rotWithShape="1">
              <a:gsLst>
                <a:gs pos="0">
                  <a:srgbClr val="FF0000"/>
                </a:gs>
                <a:gs pos="50000">
                  <a:srgbClr val="FFB9B9"/>
                </a:gs>
                <a:gs pos="100000">
                  <a:srgbClr val="FF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'教育'!$M$41:$M$49</c:f>
              <c:numCache>
                <c:ptCount val="9"/>
                <c:pt idx="0">
                  <c:v>0</c:v>
                </c:pt>
                <c:pt idx="1">
                  <c:v>0</c:v>
                </c:pt>
                <c:pt idx="2">
                  <c:v>0</c:v>
                </c:pt>
                <c:pt idx="3">
                  <c:v>0</c:v>
                </c:pt>
                <c:pt idx="4">
                  <c:v>0</c:v>
                </c:pt>
                <c:pt idx="5">
                  <c:v>0</c:v>
                </c:pt>
                <c:pt idx="6">
                  <c:v>0</c:v>
                </c:pt>
                <c:pt idx="7">
                  <c:v>0</c:v>
                </c:pt>
                <c:pt idx="8">
                  <c:v>0</c:v>
                </c:pt>
              </c:numCache>
            </c:numRef>
          </c:val>
        </c:ser>
        <c:axId val="48174110"/>
        <c:axId val="30913807"/>
      </c:barChart>
      <c:lineChart>
        <c:grouping val="standard"/>
        <c:varyColors val="0"/>
        <c:ser>
          <c:idx val="2"/>
          <c:order val="2"/>
          <c:tx>
            <c:strRef>
              <c:f>'教育'!$N$40</c:f>
              <c:strCache>
                <c:ptCount val="1"/>
                <c:pt idx="0">
                  <c:v>教員１人あたり児童数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FF0000"/>
                </a:solidFill>
              </a:ln>
            </c:spPr>
          </c:marker>
          <c:dLbls>
            <c:dLbl>
              <c:idx val="0"/>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00"/>
                    </a:solidFill>
                  </a:defRPr>
                </a:pPr>
              </a:p>
            </c:txPr>
            <c:showLegendKey val="0"/>
            <c:showVal val="1"/>
            <c:showBubbleSize val="0"/>
            <c:showCatName val="0"/>
            <c:showSerName val="0"/>
            <c:showLeaderLines val="1"/>
            <c:showPercent val="0"/>
          </c:dLbls>
          <c:cat>
            <c:strRef>
              <c:f>'教育'!$K$41:$K$49</c:f>
              <c:strCache/>
            </c:strRef>
          </c:cat>
          <c:val>
            <c:numRef>
              <c:f>'教育'!$N$41:$N$49</c:f>
              <c:numCache>
                <c:ptCount val="9"/>
                <c:pt idx="0">
                  <c:v>0</c:v>
                </c:pt>
                <c:pt idx="1">
                  <c:v>0</c:v>
                </c:pt>
                <c:pt idx="2">
                  <c:v>0</c:v>
                </c:pt>
                <c:pt idx="3">
                  <c:v>0</c:v>
                </c:pt>
                <c:pt idx="4">
                  <c:v>0</c:v>
                </c:pt>
                <c:pt idx="5">
                  <c:v>0</c:v>
                </c:pt>
                <c:pt idx="6">
                  <c:v>0</c:v>
                </c:pt>
                <c:pt idx="7">
                  <c:v>0</c:v>
                </c:pt>
                <c:pt idx="8">
                  <c:v>0</c:v>
                </c:pt>
              </c:numCache>
            </c:numRef>
          </c:val>
          <c:smooth val="0"/>
        </c:ser>
        <c:axId val="9788808"/>
        <c:axId val="20990409"/>
      </c:lineChart>
      <c:catAx>
        <c:axId val="48174110"/>
        <c:scaling>
          <c:orientation val="minMax"/>
        </c:scaling>
        <c:axPos val="b"/>
        <c:delete val="0"/>
        <c:numFmt formatCode="General" sourceLinked="1"/>
        <c:majorTickMark val="in"/>
        <c:minorTickMark val="none"/>
        <c:tickLblPos val="nextTo"/>
        <c:crossAx val="30913807"/>
        <c:crossesAt val="0"/>
        <c:auto val="0"/>
        <c:lblOffset val="100"/>
        <c:noMultiLvlLbl val="0"/>
      </c:catAx>
      <c:valAx>
        <c:axId val="30913807"/>
        <c:scaling>
          <c:orientation val="minMax"/>
          <c:max val="2200"/>
          <c:min val="0"/>
        </c:scaling>
        <c:axPos val="l"/>
        <c:title>
          <c:tx>
            <c:rich>
              <a:bodyPr vert="horz" rot="0" anchor="ctr"/>
              <a:lstStyle/>
              <a:p>
                <a:pPr algn="ctr">
                  <a:defRPr/>
                </a:pPr>
                <a:r>
                  <a:rPr lang="en-US" cap="none" sz="800" b="0" i="0" u="none" baseline="0"/>
                  <a:t>(人)</a:t>
                </a:r>
              </a:p>
            </c:rich>
          </c:tx>
          <c:layout>
            <c:manualLayout>
              <c:xMode val="factor"/>
              <c:yMode val="factor"/>
              <c:x val="0.0375"/>
              <c:y val="0.12275"/>
            </c:manualLayout>
          </c:layout>
          <c:overlay val="0"/>
          <c:spPr>
            <a:noFill/>
            <a:ln>
              <a:noFill/>
            </a:ln>
          </c:spPr>
        </c:title>
        <c:delete val="0"/>
        <c:numFmt formatCode="General" sourceLinked="1"/>
        <c:majorTickMark val="in"/>
        <c:minorTickMark val="none"/>
        <c:tickLblPos val="nextTo"/>
        <c:crossAx val="48174110"/>
        <c:crossesAt val="1"/>
        <c:crossBetween val="between"/>
        <c:dispUnits/>
        <c:majorUnit val="200"/>
        <c:minorUnit val="100"/>
      </c:valAx>
      <c:catAx>
        <c:axId val="9788808"/>
        <c:scaling>
          <c:orientation val="minMax"/>
        </c:scaling>
        <c:axPos val="b"/>
        <c:delete val="1"/>
        <c:majorTickMark val="in"/>
        <c:minorTickMark val="none"/>
        <c:tickLblPos val="nextTo"/>
        <c:crossAx val="20990409"/>
        <c:crossesAt val="0"/>
        <c:auto val="0"/>
        <c:lblOffset val="100"/>
        <c:noMultiLvlLbl val="0"/>
      </c:catAx>
      <c:valAx>
        <c:axId val="20990409"/>
        <c:scaling>
          <c:orientation val="minMax"/>
          <c:max val="18"/>
          <c:min val="0"/>
        </c:scaling>
        <c:axPos val="l"/>
        <c:delete val="0"/>
        <c:numFmt formatCode="General" sourceLinked="1"/>
        <c:majorTickMark val="in"/>
        <c:minorTickMark val="none"/>
        <c:tickLblPos val="nextTo"/>
        <c:crossAx val="9788808"/>
        <c:crosses val="max"/>
        <c:crossBetween val="between"/>
        <c:dispUnits/>
        <c:majorUnit val="5"/>
        <c:minorUnit val="0.1"/>
      </c:valAx>
      <c:spPr>
        <a:solidFill>
          <a:srgbClr val="FFFFC0"/>
        </a:solidFill>
        <a:ln w="3175">
          <a:noFill/>
        </a:ln>
      </c:spPr>
    </c:plotArea>
    <c:legend>
      <c:legendPos val="r"/>
      <c:legendEntry>
        <c:idx val="0"/>
        <c:delete val="1"/>
      </c:legendEntry>
      <c:legendEntry>
        <c:idx val="1"/>
        <c:delete val="1"/>
      </c:legendEntry>
      <c:layout>
        <c:manualLayout>
          <c:xMode val="edge"/>
          <c:yMode val="edge"/>
          <c:x val="0.315"/>
          <c:y val="0.031"/>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4825"/>
          <c:w val="0.98625"/>
          <c:h val="0.931"/>
        </c:manualLayout>
      </c:layout>
      <c:barChart>
        <c:barDir val="col"/>
        <c:grouping val="clustered"/>
        <c:varyColors val="0"/>
        <c:ser>
          <c:idx val="1"/>
          <c:order val="0"/>
          <c:tx>
            <c:strRef>
              <c:f>'教育'!$L$52</c:f>
              <c:strCache>
                <c:ptCount val="1"/>
                <c:pt idx="0">
                  <c:v>男性教員</c:v>
                </c:pt>
              </c:strCache>
            </c:strRef>
          </c:tx>
          <c:spPr>
            <a:gradFill rotWithShape="1">
              <a:gsLst>
                <a:gs pos="0">
                  <a:srgbClr val="3333CC"/>
                </a:gs>
                <a:gs pos="50000">
                  <a:srgbClr val="C7C7F1"/>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'教育'!$L$53:$L$61</c:f>
              <c:numCache>
                <c:ptCount val="9"/>
                <c:pt idx="0">
                  <c:v>0</c:v>
                </c:pt>
                <c:pt idx="1">
                  <c:v>0</c:v>
                </c:pt>
                <c:pt idx="2">
                  <c:v>0</c:v>
                </c:pt>
                <c:pt idx="3">
                  <c:v>0</c:v>
                </c:pt>
                <c:pt idx="4">
                  <c:v>0</c:v>
                </c:pt>
                <c:pt idx="5">
                  <c:v>0</c:v>
                </c:pt>
                <c:pt idx="6">
                  <c:v>0</c:v>
                </c:pt>
                <c:pt idx="7">
                  <c:v>0</c:v>
                </c:pt>
                <c:pt idx="8">
                  <c:v>0</c:v>
                </c:pt>
              </c:numCache>
            </c:numRef>
          </c:val>
        </c:ser>
        <c:ser>
          <c:idx val="0"/>
          <c:order val="1"/>
          <c:tx>
            <c:strRef>
              <c:f>'教育'!$M$52</c:f>
              <c:strCache>
                <c:ptCount val="1"/>
                <c:pt idx="0">
                  <c:v>女性教員</c:v>
                </c:pt>
              </c:strCache>
            </c:strRef>
          </c:tx>
          <c:spPr>
            <a:gradFill rotWithShape="1">
              <a:gsLst>
                <a:gs pos="0">
                  <a:srgbClr val="FF0000"/>
                </a:gs>
                <a:gs pos="50000">
                  <a:srgbClr val="FFB9B9"/>
                </a:gs>
                <a:gs pos="100000">
                  <a:srgbClr val="FF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'教育'!$K$41:$K$49</c:f>
              <c:strCache/>
            </c:strRef>
          </c:cat>
          <c:val>
            <c:numRef>
              <c:f>'教育'!$M$53:$M$61</c:f>
              <c:numCache>
                <c:ptCount val="9"/>
                <c:pt idx="0">
                  <c:v>0</c:v>
                </c:pt>
                <c:pt idx="1">
                  <c:v>0</c:v>
                </c:pt>
                <c:pt idx="2">
                  <c:v>0</c:v>
                </c:pt>
                <c:pt idx="3">
                  <c:v>0</c:v>
                </c:pt>
                <c:pt idx="4">
                  <c:v>0</c:v>
                </c:pt>
                <c:pt idx="5">
                  <c:v>0</c:v>
                </c:pt>
                <c:pt idx="6">
                  <c:v>0</c:v>
                </c:pt>
                <c:pt idx="7">
                  <c:v>0</c:v>
                </c:pt>
                <c:pt idx="8">
                  <c:v>0</c:v>
                </c:pt>
              </c:numCache>
            </c:numRef>
          </c:val>
        </c:ser>
        <c:axId val="54695954"/>
        <c:axId val="22501539"/>
      </c:barChart>
      <c:lineChart>
        <c:grouping val="standard"/>
        <c:varyColors val="0"/>
        <c:ser>
          <c:idx val="2"/>
          <c:order val="2"/>
          <c:tx>
            <c:strRef>
              <c:f>'教育'!$N$52</c:f>
              <c:strCache>
                <c:ptCount val="1"/>
                <c:pt idx="0">
                  <c:v>教員１人あたり生徒数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80"/>
                </a:solidFill>
              </a:ln>
            </c:spPr>
          </c:marker>
          <c:dLbls>
            <c:dLbl>
              <c:idx val="0"/>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80"/>
                    </a:solidFill>
                  </a:defRPr>
                </a:pPr>
              </a:p>
            </c:txPr>
            <c:showLegendKey val="0"/>
            <c:showVal val="1"/>
            <c:showBubbleSize val="0"/>
            <c:showCatName val="0"/>
            <c:showSerName val="0"/>
            <c:showLeaderLines val="1"/>
            <c:showPercent val="0"/>
          </c:dLbls>
          <c:cat>
            <c:strRef>
              <c:f>'教育'!$K$41:$K$49</c:f>
              <c:strCache/>
            </c:strRef>
          </c:cat>
          <c:val>
            <c:numRef>
              <c:f>'教育'!$N$53:$N$61</c:f>
              <c:numCache>
                <c:ptCount val="9"/>
                <c:pt idx="0">
                  <c:v>0</c:v>
                </c:pt>
                <c:pt idx="1">
                  <c:v>0</c:v>
                </c:pt>
                <c:pt idx="2">
                  <c:v>0</c:v>
                </c:pt>
                <c:pt idx="3">
                  <c:v>0</c:v>
                </c:pt>
                <c:pt idx="4">
                  <c:v>0</c:v>
                </c:pt>
                <c:pt idx="5">
                  <c:v>0</c:v>
                </c:pt>
                <c:pt idx="6">
                  <c:v>0</c:v>
                </c:pt>
                <c:pt idx="7">
                  <c:v>0</c:v>
                </c:pt>
                <c:pt idx="8">
                  <c:v>0</c:v>
                </c:pt>
              </c:numCache>
            </c:numRef>
          </c:val>
          <c:smooth val="0"/>
        </c:ser>
        <c:axId val="1187260"/>
        <c:axId val="10685341"/>
      </c:lineChart>
      <c:catAx>
        <c:axId val="54695954"/>
        <c:scaling>
          <c:orientation val="minMax"/>
        </c:scaling>
        <c:axPos val="b"/>
        <c:delete val="0"/>
        <c:numFmt formatCode="General" sourceLinked="1"/>
        <c:majorTickMark val="in"/>
        <c:minorTickMark val="none"/>
        <c:tickLblPos val="nextTo"/>
        <c:crossAx val="22501539"/>
        <c:crossesAt val="0"/>
        <c:auto val="0"/>
        <c:lblOffset val="100"/>
        <c:noMultiLvlLbl val="0"/>
      </c:catAx>
      <c:valAx>
        <c:axId val="22501539"/>
        <c:scaling>
          <c:orientation val="minMax"/>
          <c:max val="2200"/>
          <c:min val="0"/>
        </c:scaling>
        <c:axPos val="l"/>
        <c:title>
          <c:tx>
            <c:rich>
              <a:bodyPr vert="horz" rot="0" anchor="ctr"/>
              <a:lstStyle/>
              <a:p>
                <a:pPr algn="ctr">
                  <a:defRPr/>
                </a:pPr>
                <a:r>
                  <a:rPr lang="en-US" cap="none" sz="800" b="0" i="0" u="none" baseline="0"/>
                  <a:t>(人)</a:t>
                </a:r>
              </a:p>
            </c:rich>
          </c:tx>
          <c:layout>
            <c:manualLayout>
              <c:xMode val="factor"/>
              <c:yMode val="factor"/>
              <c:x val="0.03825"/>
              <c:y val="0.1195"/>
            </c:manualLayout>
          </c:layout>
          <c:overlay val="0"/>
          <c:spPr>
            <a:noFill/>
            <a:ln>
              <a:noFill/>
            </a:ln>
          </c:spPr>
        </c:title>
        <c:delete val="0"/>
        <c:numFmt formatCode="General" sourceLinked="1"/>
        <c:majorTickMark val="in"/>
        <c:minorTickMark val="none"/>
        <c:tickLblPos val="nextTo"/>
        <c:crossAx val="54695954"/>
        <c:crossesAt val="1"/>
        <c:crossBetween val="between"/>
        <c:dispUnits/>
        <c:majorUnit val="200"/>
        <c:minorUnit val="100"/>
      </c:valAx>
      <c:catAx>
        <c:axId val="1187260"/>
        <c:scaling>
          <c:orientation val="minMax"/>
        </c:scaling>
        <c:axPos val="b"/>
        <c:delete val="1"/>
        <c:majorTickMark val="in"/>
        <c:minorTickMark val="none"/>
        <c:tickLblPos val="nextTo"/>
        <c:crossAx val="10685341"/>
        <c:crossesAt val="0"/>
        <c:auto val="0"/>
        <c:lblOffset val="100"/>
        <c:noMultiLvlLbl val="0"/>
      </c:catAx>
      <c:valAx>
        <c:axId val="10685341"/>
        <c:scaling>
          <c:orientation val="minMax"/>
          <c:max val="18"/>
          <c:min val="0"/>
        </c:scaling>
        <c:axPos val="l"/>
        <c:delete val="0"/>
        <c:numFmt formatCode="General" sourceLinked="1"/>
        <c:majorTickMark val="in"/>
        <c:minorTickMark val="none"/>
        <c:tickLblPos val="nextTo"/>
        <c:crossAx val="1187260"/>
        <c:crosses val="max"/>
        <c:crossBetween val="between"/>
        <c:dispUnits/>
        <c:majorUnit val="5"/>
        <c:minorUnit val="0.1"/>
      </c:valAx>
      <c:spPr>
        <a:solidFill>
          <a:srgbClr val="FFFFC0"/>
        </a:solidFill>
        <a:ln w="3175">
          <a:noFill/>
        </a:ln>
      </c:spPr>
    </c:plotArea>
    <c:legend>
      <c:legendPos val="r"/>
      <c:legendEntry>
        <c:idx val="0"/>
        <c:delete val="1"/>
      </c:legendEntry>
      <c:legendEntry>
        <c:idx val="1"/>
        <c:delete val="1"/>
      </c:legendEntry>
      <c:layout>
        <c:manualLayout>
          <c:xMode val="edge"/>
          <c:yMode val="edge"/>
          <c:x val="0.32425"/>
          <c:y val="0.031"/>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2125"/>
          <c:w val="0.98525"/>
          <c:h val="0.9575"/>
        </c:manualLayout>
      </c:layout>
      <c:areaChart>
        <c:grouping val="stacked"/>
        <c:varyColors val="0"/>
        <c:ser>
          <c:idx val="0"/>
          <c:order val="0"/>
          <c:tx>
            <c:strRef>
              <c:f>'交通・通信'!$L$11</c:f>
              <c:strCache>
                <c:ptCount val="1"/>
                <c:pt idx="0">
                  <c:v>乗用車</c:v>
                </c:pt>
              </c:strCache>
            </c:strRef>
          </c:tx>
          <c:spPr>
            <a:solidFill>
              <a:srgbClr val="0033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'交通・通信'!$L$12:$L$29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'交通・通信'!$M$11</c:f>
              <c:strCache>
                <c:ptCount val="1"/>
                <c:pt idx="0">
                  <c:v>軽自動車</c:v>
                </c:pt>
              </c:strCache>
            </c:strRef>
          </c:tx>
          <c:spPr>
            <a:solidFill>
              <a:srgbClr val="0080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'交通・通信'!$M$12:$M$29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'交通・通信'!$N$11</c:f>
              <c:strCache>
                <c:ptCount val="1"/>
                <c:pt idx="0">
                  <c:v>貨物自動車</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'交通・通信'!$N$12:$N$29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tx>
            <c:strRef>
              <c:f>'交通・通信'!$O$11</c:f>
              <c:strCache>
                <c:ptCount val="1"/>
                <c:pt idx="0">
                  <c:v>その他</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'交通・通信'!$K$12:$K$29</c:f>
              <c:strCache/>
            </c:strRef>
          </c:cat>
          <c:val>
            <c:numRef>
              <c:f>'交通・通信'!$O$12:$O$29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9059206"/>
        <c:axId val="60206263"/>
      </c:areaChart>
      <c:catAx>
        <c:axId val="29059206"/>
        <c:scaling>
          <c:orientation val="minMax"/>
        </c:scaling>
        <c:axPos val="b"/>
        <c:delete val="0"/>
        <c:numFmt formatCode="General" sourceLinked="1"/>
        <c:majorTickMark val="in"/>
        <c:minorTickMark val="none"/>
        <c:tickLblPos val="nextTo"/>
        <c:crossAx val="60206263"/>
        <c:crosses val="autoZero"/>
        <c:auto val="1"/>
        <c:lblOffset val="100"/>
        <c:noMultiLvlLbl val="0"/>
      </c:catAx>
      <c:valAx>
        <c:axId val="60206263"/>
        <c:scaling>
          <c:orientation val="minMax"/>
        </c:scaling>
        <c:axPos val="l"/>
        <c:title>
          <c:tx>
            <c:rich>
              <a:bodyPr vert="horz" rot="0" anchor="ctr"/>
              <a:lstStyle/>
              <a:p>
                <a:pPr algn="ctr">
                  <a:defRPr/>
                </a:pPr>
                <a:r>
                  <a:rPr lang="en-US"/>
                  <a:t>(台)</a:t>
                </a:r>
              </a:p>
            </c:rich>
          </c:tx>
          <c:layout>
            <c:manualLayout>
              <c:xMode val="factor"/>
              <c:yMode val="factor"/>
              <c:x val="0.0255"/>
              <c:y val="0.129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29059206"/>
        <c:crossesAt val="1"/>
        <c:crossBetween val="midCat"/>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2125"/>
          <c:w val="0.93825"/>
          <c:h val="0.77575"/>
        </c:manualLayout>
      </c:layout>
      <c:barChart>
        <c:barDir val="col"/>
        <c:grouping val="clustered"/>
        <c:varyColors val="0"/>
        <c:ser>
          <c:idx val="1"/>
          <c:order val="0"/>
          <c:tx>
            <c:strRef>
              <c:f>'人口'!$L$11</c:f>
              <c:strCache>
                <c:ptCount val="1"/>
                <c:pt idx="0">
                  <c:v>人口（万人）</c:v>
                </c:pt>
              </c:strCache>
            </c:strRef>
          </c:tx>
          <c:spPr>
            <a:gradFill rotWithShape="1">
              <a:gsLst>
                <a:gs pos="0">
                  <a:srgbClr val="996633"/>
                </a:gs>
                <a:gs pos="50000">
                  <a:srgbClr val="E6D9CD"/>
                </a:gs>
                <a:gs pos="100000">
                  <a:srgbClr val="996633"/>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'人口'!$K$12:$K$29</c:f>
              <c:strCache>
                <c:ptCount val="18"/>
                <c:pt idx="0">
                  <c:v>大正9</c:v>
                </c:pt>
                <c:pt idx="1">
                  <c:v>14</c:v>
                </c:pt>
                <c:pt idx="2">
                  <c:v>昭和5</c:v>
                </c:pt>
                <c:pt idx="3">
                  <c:v>10</c:v>
                </c:pt>
                <c:pt idx="4">
                  <c:v>15</c:v>
                </c:pt>
                <c:pt idx="5">
                  <c:v>22</c:v>
                </c:pt>
                <c:pt idx="6">
                  <c:v>25</c:v>
                </c:pt>
                <c:pt idx="7">
                  <c:v>30</c:v>
                </c:pt>
                <c:pt idx="8">
                  <c:v>35</c:v>
                </c:pt>
                <c:pt idx="9">
                  <c:v>40</c:v>
                </c:pt>
                <c:pt idx="10">
                  <c:v>45</c:v>
                </c:pt>
                <c:pt idx="11">
                  <c:v>50</c:v>
                </c:pt>
                <c:pt idx="12">
                  <c:v>55</c:v>
                </c:pt>
                <c:pt idx="13">
                  <c:v>60</c:v>
                </c:pt>
                <c:pt idx="14">
                  <c:v>平成2</c:v>
                </c:pt>
                <c:pt idx="15">
                  <c:v>7</c:v>
                </c:pt>
                <c:pt idx="16">
                  <c:v>12</c:v>
                </c:pt>
                <c:pt idx="17">
                  <c:v>15</c:v>
                </c:pt>
              </c:strCache>
            </c:strRef>
          </c:cat>
          <c:val>
            <c:numRef>
              <c:f>'人口'!$L$12:$L$29</c:f>
              <c:numCache>
                <c:ptCount val="18"/>
                <c:pt idx="0">
                  <c:v>58.3453</c:v>
                </c:pt>
                <c:pt idx="1">
                  <c:v>60.0675</c:v>
                </c:pt>
                <c:pt idx="2">
                  <c:v>63.1042</c:v>
                </c:pt>
                <c:pt idx="3">
                  <c:v>64.6727</c:v>
                </c:pt>
                <c:pt idx="4">
                  <c:v>66.3026</c:v>
                </c:pt>
                <c:pt idx="5">
                  <c:v>80.7251</c:v>
                </c:pt>
                <c:pt idx="6">
                  <c:v>81.1369</c:v>
                </c:pt>
                <c:pt idx="7">
                  <c:v>80.7044</c:v>
                </c:pt>
                <c:pt idx="8">
                  <c:v>78.2062</c:v>
                </c:pt>
                <c:pt idx="9">
                  <c:v>76.3194</c:v>
                </c:pt>
                <c:pt idx="10">
                  <c:v>76.2029</c:v>
                </c:pt>
                <c:pt idx="11">
                  <c:v>78.305</c:v>
                </c:pt>
                <c:pt idx="12">
                  <c:v>80.4256</c:v>
                </c:pt>
                <c:pt idx="13">
                  <c:v>83.2832</c:v>
                </c:pt>
                <c:pt idx="14">
                  <c:v>85.2966</c:v>
                </c:pt>
                <c:pt idx="15">
                  <c:v>88.1996</c:v>
                </c:pt>
                <c:pt idx="16">
                  <c:v>88.8172</c:v>
                </c:pt>
                <c:pt idx="17">
                  <c:v>88.7595</c:v>
                </c:pt>
              </c:numCache>
            </c:numRef>
          </c:val>
        </c:ser>
        <c:gapWidth val="70"/>
        <c:axId val="2284248"/>
        <c:axId val="20558233"/>
      </c:barChart>
      <c:lineChart>
        <c:grouping val="standard"/>
        <c:varyColors val="0"/>
        <c:ser>
          <c:idx val="2"/>
          <c:order val="1"/>
          <c:tx>
            <c:strRef>
              <c:f>'人口'!$M$11</c:f>
              <c:strCache>
                <c:ptCount val="1"/>
                <c:pt idx="0">
                  <c:v>人口増加率(%)</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CC"/>
                </a:solidFill>
              </a:ln>
            </c:spPr>
          </c:marker>
          <c:val>
            <c:numRef>
              <c:f>'人口'!$M$12:$M$29</c:f>
              <c:numCache>
                <c:ptCount val="18"/>
                <c:pt idx="1">
                  <c:v>2.9499999999999997</c:v>
                </c:pt>
                <c:pt idx="2">
                  <c:v>5.06</c:v>
                </c:pt>
                <c:pt idx="3">
                  <c:v>2.4899999999999998</c:v>
                </c:pt>
                <c:pt idx="4">
                  <c:v>2.52</c:v>
                </c:pt>
                <c:pt idx="5">
                  <c:v>21.75</c:v>
                </c:pt>
                <c:pt idx="6">
                  <c:v>0.51</c:v>
                </c:pt>
                <c:pt idx="7">
                  <c:v>-0.53</c:v>
                </c:pt>
                <c:pt idx="8">
                  <c:v>-3.1</c:v>
                </c:pt>
                <c:pt idx="9">
                  <c:v>-2.41</c:v>
                </c:pt>
                <c:pt idx="10">
                  <c:v>-0.15</c:v>
                </c:pt>
                <c:pt idx="11">
                  <c:v>2.76</c:v>
                </c:pt>
                <c:pt idx="12">
                  <c:v>2.71</c:v>
                </c:pt>
                <c:pt idx="13">
                  <c:v>3.55</c:v>
                </c:pt>
                <c:pt idx="14">
                  <c:v>2.42</c:v>
                </c:pt>
                <c:pt idx="15">
                  <c:v>3.4000000000000004</c:v>
                </c:pt>
                <c:pt idx="16">
                  <c:v>0.7000000000000001</c:v>
                </c:pt>
                <c:pt idx="17">
                  <c:v>-0.06</c:v>
                </c:pt>
              </c:numCache>
            </c:numRef>
          </c:val>
          <c:smooth val="0"/>
        </c:ser>
        <c:axId val="50806370"/>
        <c:axId val="54604147"/>
      </c:lineChart>
      <c:catAx>
        <c:axId val="2284248"/>
        <c:scaling>
          <c:orientation val="minMax"/>
        </c:scaling>
        <c:axPos val="b"/>
        <c:delete val="0"/>
        <c:numFmt formatCode="General" sourceLinked="1"/>
        <c:majorTickMark val="none"/>
        <c:minorTickMark val="none"/>
        <c:tickLblPos val="nextTo"/>
        <c:txPr>
          <a:bodyPr/>
          <a:lstStyle/>
          <a:p>
            <a:pPr>
              <a:defRPr lang="en-US" cap="none" sz="900" b="0" i="0" u="none" baseline="0"/>
            </a:pPr>
          </a:p>
        </c:txPr>
        <c:crossAx val="20558233"/>
        <c:crosses val="autoZero"/>
        <c:auto val="0"/>
        <c:lblOffset val="100"/>
        <c:noMultiLvlLbl val="0"/>
      </c:catAx>
      <c:valAx>
        <c:axId val="20558233"/>
        <c:scaling>
          <c:orientation val="minMax"/>
          <c:max val="100"/>
          <c:min val="0"/>
        </c:scaling>
        <c:axPos val="l"/>
        <c:delete val="0"/>
        <c:numFmt formatCode="#,##0" sourceLinked="0"/>
        <c:majorTickMark val="out"/>
        <c:minorTickMark val="none"/>
        <c:tickLblPos val="nextTo"/>
        <c:txPr>
          <a:bodyPr/>
          <a:lstStyle/>
          <a:p>
            <a:pPr>
              <a:defRPr lang="en-US" cap="none" sz="900" b="0" i="0" u="none" baseline="0"/>
            </a:pPr>
          </a:p>
        </c:txPr>
        <c:crossAx val="2284248"/>
        <c:crossesAt val="1"/>
        <c:crossBetween val="between"/>
        <c:dispUnits/>
      </c:valAx>
      <c:catAx>
        <c:axId val="50806370"/>
        <c:scaling>
          <c:orientation val="minMax"/>
        </c:scaling>
        <c:axPos val="b"/>
        <c:delete val="1"/>
        <c:majorTickMark val="in"/>
        <c:minorTickMark val="none"/>
        <c:tickLblPos val="nextTo"/>
        <c:crossAx val="54604147"/>
        <c:crosses val="autoZero"/>
        <c:auto val="0"/>
        <c:lblOffset val="100"/>
        <c:noMultiLvlLbl val="0"/>
      </c:catAx>
      <c:valAx>
        <c:axId val="54604147"/>
        <c:scaling>
          <c:orientation val="minMax"/>
        </c:scaling>
        <c:axPos val="l"/>
        <c:delete val="0"/>
        <c:numFmt formatCode="General" sourceLinked="1"/>
        <c:majorTickMark val="out"/>
        <c:minorTickMark val="none"/>
        <c:tickLblPos val="nextTo"/>
        <c:txPr>
          <a:bodyPr/>
          <a:lstStyle/>
          <a:p>
            <a:pPr>
              <a:defRPr lang="en-US" cap="none" sz="900" b="0" i="0" u="none" baseline="0"/>
            </a:pPr>
          </a:p>
        </c:txPr>
        <c:crossAx val="50806370"/>
        <c:crosses val="max"/>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1"/>
          <c:w val="0.96975"/>
          <c:h val="0.95225"/>
        </c:manualLayout>
      </c:layout>
      <c:barChart>
        <c:barDir val="bar"/>
        <c:grouping val="clustered"/>
        <c:varyColors val="0"/>
        <c:ser>
          <c:idx val="0"/>
          <c:order val="0"/>
          <c:tx>
            <c:strRef>
              <c:f>'交通・通信'!$L$40</c:f>
              <c:strCache>
                <c:ptCount val="1"/>
                <c:pt idx="0">
                  <c:v>台数</c:v>
                </c:pt>
              </c:strCache>
            </c:strRef>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'交通・通信'!$K$41:$K$51</c:f>
              <c:strCache/>
            </c:strRef>
          </c:cat>
          <c:val>
            <c:numRef>
              <c:f>'交通・通信'!$L$41:$L$51</c:f>
              <c:numCache>
                <c:ptCount val="11"/>
                <c:pt idx="0">
                  <c:v>0</c:v>
                </c:pt>
                <c:pt idx="1">
                  <c:v>0</c:v>
                </c:pt>
                <c:pt idx="2">
                  <c:v>0</c:v>
                </c:pt>
                <c:pt idx="3">
                  <c:v>0</c:v>
                </c:pt>
                <c:pt idx="4">
                  <c:v>0</c:v>
                </c:pt>
                <c:pt idx="5">
                  <c:v>0</c:v>
                </c:pt>
                <c:pt idx="6">
                  <c:v>0</c:v>
                </c:pt>
                <c:pt idx="7">
                  <c:v>0</c:v>
                </c:pt>
                <c:pt idx="8">
                  <c:v>0</c:v>
                </c:pt>
                <c:pt idx="9">
                  <c:v>0</c:v>
                </c:pt>
                <c:pt idx="10">
                  <c:v>0</c:v>
                </c:pt>
              </c:numCache>
            </c:numRef>
          </c:val>
        </c:ser>
        <c:axId val="4985456"/>
        <c:axId val="44869105"/>
      </c:barChart>
      <c:catAx>
        <c:axId val="4985456"/>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03425"/>
              <c:y val="0.125"/>
            </c:manualLayout>
          </c:layout>
          <c:overlay val="0"/>
          <c:spPr>
            <a:noFill/>
            <a:ln>
              <a:noFill/>
            </a:ln>
          </c:spPr>
        </c:title>
        <c:delete val="0"/>
        <c:numFmt formatCode="General" sourceLinked="1"/>
        <c:majorTickMark val="in"/>
        <c:minorTickMark val="none"/>
        <c:tickLblPos val="nextTo"/>
        <c:crossAx val="44869105"/>
        <c:crosses val="autoZero"/>
        <c:auto val="1"/>
        <c:lblOffset val="100"/>
        <c:noMultiLvlLbl val="0"/>
      </c:catAx>
      <c:valAx>
        <c:axId val="44869105"/>
        <c:scaling>
          <c:orientation val="minMax"/>
          <c:max val="50000"/>
        </c:scaling>
        <c:axPos val="b"/>
        <c:title>
          <c:tx>
            <c:rich>
              <a:bodyPr vert="horz" rot="0" anchor="ctr"/>
              <a:lstStyle/>
              <a:p>
                <a:pPr algn="ctr">
                  <a:defRPr/>
                </a:pPr>
                <a:r>
                  <a:rPr lang="en-US" cap="none" sz="800" b="0" i="0" u="none" baseline="0">
                    <a:latin typeface="ＭＳ ゴシック"/>
                    <a:ea typeface="ＭＳ ゴシック"/>
                    <a:cs typeface="ＭＳ ゴシック"/>
                  </a:rPr>
                  <a:t>(台)</a:t>
                </a:r>
              </a:p>
            </c:rich>
          </c:tx>
          <c:layout>
            <c:manualLayout>
              <c:xMode val="factor"/>
              <c:yMode val="factor"/>
              <c:x val="0.0235"/>
              <c:y val="0.130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98545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0.97625"/>
          <c:h val="0.949"/>
        </c:manualLayout>
      </c:layout>
      <c:barChart>
        <c:barDir val="bar"/>
        <c:grouping val="clustered"/>
        <c:varyColors val="0"/>
        <c:ser>
          <c:idx val="0"/>
          <c:order val="0"/>
          <c:spPr>
            <a:gradFill rotWithShape="1">
              <a:gsLst>
                <a:gs pos="0">
                  <a:srgbClr val="5E475E"/>
                </a:gs>
                <a:gs pos="50000">
                  <a:srgbClr val="CC9CCC"/>
                </a:gs>
                <a:gs pos="100000">
                  <a:srgbClr val="5E47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'交通・通信'!$K$75:$K$82</c:f>
              <c:strCache/>
            </c:strRef>
          </c:cat>
          <c:val>
            <c:numRef>
              <c:f>'交通・通信'!$L$75:$L$82</c:f>
              <c:numCache>
                <c:ptCount val="8"/>
                <c:pt idx="0">
                  <c:v>0</c:v>
                </c:pt>
                <c:pt idx="1">
                  <c:v>0</c:v>
                </c:pt>
                <c:pt idx="2">
                  <c:v>0</c:v>
                </c:pt>
                <c:pt idx="3">
                  <c:v>0</c:v>
                </c:pt>
                <c:pt idx="4">
                  <c:v>0</c:v>
                </c:pt>
                <c:pt idx="5">
                  <c:v>0</c:v>
                </c:pt>
                <c:pt idx="6">
                  <c:v>0</c:v>
                </c:pt>
                <c:pt idx="7">
                  <c:v>0</c:v>
                </c:pt>
              </c:numCache>
            </c:numRef>
          </c:val>
        </c:ser>
        <c:axId val="1168762"/>
        <c:axId val="10518859"/>
      </c:barChart>
      <c:catAx>
        <c:axId val="1168762"/>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0315"/>
              <c:y val="0.12475"/>
            </c:manualLayout>
          </c:layout>
          <c:overlay val="0"/>
          <c:spPr>
            <a:noFill/>
            <a:ln>
              <a:noFill/>
            </a:ln>
          </c:spPr>
        </c:title>
        <c:delete val="0"/>
        <c:numFmt formatCode="General" sourceLinked="1"/>
        <c:majorTickMark val="in"/>
        <c:minorTickMark val="none"/>
        <c:tickLblPos val="nextTo"/>
        <c:crossAx val="10518859"/>
        <c:crosses val="autoZero"/>
        <c:auto val="1"/>
        <c:lblOffset val="100"/>
        <c:noMultiLvlLbl val="0"/>
      </c:catAx>
      <c:valAx>
        <c:axId val="10518859"/>
        <c:scaling>
          <c:orientation val="minMax"/>
          <c:max val="60"/>
        </c:scaling>
        <c:axPos val="b"/>
        <c:title>
          <c:tx>
            <c:rich>
              <a:bodyPr vert="horz" rot="0" anchor="ctr"/>
              <a:lstStyle/>
              <a:p>
                <a:pPr algn="ctr">
                  <a:defRPr/>
                </a:pPr>
                <a:r>
                  <a:rPr lang="en-US" cap="none" sz="800" b="0" i="0" u="none" baseline="0">
                    <a:latin typeface="ＭＳ ゴシック"/>
                    <a:ea typeface="ＭＳ ゴシック"/>
                    <a:cs typeface="ＭＳ ゴシック"/>
                  </a:rPr>
                  <a:t>(万加入)</a:t>
                </a:r>
              </a:p>
            </c:rich>
          </c:tx>
          <c:layout>
            <c:manualLayout>
              <c:xMode val="factor"/>
              <c:yMode val="factor"/>
              <c:x val="0.01725"/>
              <c:y val="0.126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1168762"/>
        <c:crossesAt val="1"/>
        <c:crossBetween val="between"/>
        <c:dispUnits/>
        <c:maj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10925"/>
          <c:w val="0.89725"/>
          <c:h val="0.82825"/>
        </c:manualLayout>
      </c:layout>
      <c:barChart>
        <c:barDir val="col"/>
        <c:grouping val="stacked"/>
        <c:varyColors val="0"/>
        <c:ser>
          <c:idx val="1"/>
          <c:order val="0"/>
          <c:tx>
            <c:strRef>
              <c:f>エネルギー!$L$11</c:f>
              <c:strCache>
                <c:ptCount val="1"/>
                <c:pt idx="0">
                  <c:v>電力使用量</c:v>
                </c:pt>
              </c:strCache>
            </c:strRef>
          </c:tx>
          <c:spPr>
            <a:gradFill rotWithShape="1">
              <a:gsLst>
                <a:gs pos="0">
                  <a:srgbClr val="84A0BF"/>
                </a:gs>
                <a:gs pos="50000">
                  <a:srgbClr val="A6CAF0"/>
                </a:gs>
                <a:gs pos="100000">
                  <a:srgbClr val="84A0BF"/>
                </a:gs>
              </a:gsLst>
              <a:lin ang="0" scaled="1"/>
            </a:gradFill>
            <a:ln w="12700">
              <a:solidFill>
                <a:srgbClr val="3366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エネルギー!$K$12:$K$26</c:f>
              <c:strCache/>
            </c:strRef>
          </c:cat>
          <c:val>
            <c:numRef>
              <c:f>エネルギー!$L$12:$L$26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0"/>
          <c:order val="1"/>
          <c:tx>
            <c:strRef>
              <c:f>エネルギー!$M$11</c:f>
              <c:strCache>
                <c:ptCount val="1"/>
                <c:pt idx="0">
                  <c:v>電灯使用量</c:v>
                </c:pt>
              </c:strCache>
            </c:strRef>
          </c:tx>
          <c:spPr>
            <a:gradFill rotWithShape="1">
              <a:gsLst>
                <a:gs pos="0">
                  <a:srgbClr val="FF0000"/>
                </a:gs>
                <a:gs pos="50000">
                  <a:srgbClr val="FFD1D1"/>
                </a:gs>
                <a:gs pos="100000">
                  <a:srgbClr val="FF0000"/>
                </a:gs>
              </a:gsLst>
              <a:lin ang="0" scaled="1"/>
            </a:gradFill>
            <a:ln w="127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エネルギー!$K$12:$K$26</c:f>
              <c:strCache/>
            </c:strRef>
          </c:cat>
          <c:val>
            <c:numRef>
              <c:f>エネルギー!$M$12:$M$26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overlap val="100"/>
        <c:gapWidth val="50"/>
        <c:axId val="27560868"/>
        <c:axId val="46721221"/>
      </c:barChart>
      <c:lineChart>
        <c:grouping val="standard"/>
        <c:varyColors val="0"/>
        <c:ser>
          <c:idx val="2"/>
          <c:order val="2"/>
          <c:tx>
            <c:strRef>
              <c:f>エネルギー!$N$11</c:f>
              <c:strCache>
                <c:ptCount val="1"/>
                <c:pt idx="0">
                  <c:v>発生電力量</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6633"/>
              </a:solidFill>
              <a:ln>
                <a:solidFill>
                  <a:srgbClr val="996633"/>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エネルギー!$K$12:$K$26</c:f>
              <c:strCache/>
            </c:strRef>
          </c:cat>
          <c:val>
            <c:numRef>
              <c:f>エネルギー!$N$12:$N$26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axId val="17837806"/>
        <c:axId val="26322527"/>
      </c:lineChart>
      <c:catAx>
        <c:axId val="27560868"/>
        <c:scaling>
          <c:orientation val="minMax"/>
        </c:scaling>
        <c:axPos val="b"/>
        <c:delete val="0"/>
        <c:numFmt formatCode="General" sourceLinked="1"/>
        <c:majorTickMark val="none"/>
        <c:minorTickMark val="none"/>
        <c:tickLblPos val="nextTo"/>
        <c:txPr>
          <a:bodyPr/>
          <a:lstStyle/>
          <a:p>
            <a:pPr>
              <a:defRPr lang="en-US" cap="none" sz="1000" b="0" i="0" u="none" baseline="0">
                <a:latin typeface="ＭＳ ゴシック"/>
                <a:ea typeface="ＭＳ ゴシック"/>
                <a:cs typeface="ＭＳ ゴシック"/>
              </a:defRPr>
            </a:pPr>
          </a:p>
        </c:txPr>
        <c:crossAx val="46721221"/>
        <c:crosses val="autoZero"/>
        <c:auto val="0"/>
        <c:lblOffset val="100"/>
        <c:noMultiLvlLbl val="0"/>
      </c:catAx>
      <c:valAx>
        <c:axId val="46721221"/>
        <c:scaling>
          <c:orientation val="minMax"/>
          <c:max val="70"/>
        </c:scaling>
        <c:axPos val="l"/>
        <c:delete val="0"/>
        <c:numFmt formatCode="#,##0;[Red](#,##0)" sourceLinked="0"/>
        <c:majorTickMark val="in"/>
        <c:minorTickMark val="none"/>
        <c:tickLblPos val="nextTo"/>
        <c:txPr>
          <a:bodyPr/>
          <a:lstStyle/>
          <a:p>
            <a:pPr>
              <a:defRPr lang="en-US" cap="none" sz="1000" b="0" i="0" u="none" baseline="0">
                <a:latin typeface="ＭＳ ゴシック"/>
                <a:ea typeface="ＭＳ ゴシック"/>
                <a:cs typeface="ＭＳ ゴシック"/>
              </a:defRPr>
            </a:pPr>
          </a:p>
        </c:txPr>
        <c:crossAx val="27560868"/>
        <c:crossesAt val="1"/>
        <c:crossBetween val="between"/>
        <c:dispUnits/>
        <c:majorUnit val="10"/>
      </c:valAx>
      <c:catAx>
        <c:axId val="17837806"/>
        <c:scaling>
          <c:orientation val="minMax"/>
        </c:scaling>
        <c:axPos val="b"/>
        <c:delete val="1"/>
        <c:majorTickMark val="in"/>
        <c:minorTickMark val="none"/>
        <c:tickLblPos val="nextTo"/>
        <c:crossAx val="26322527"/>
        <c:crosses val="autoZero"/>
        <c:auto val="0"/>
        <c:lblOffset val="100"/>
        <c:noMultiLvlLbl val="0"/>
      </c:catAx>
      <c:valAx>
        <c:axId val="26322527"/>
        <c:scaling>
          <c:orientation val="minMax"/>
          <c:max val="70"/>
        </c:scaling>
        <c:axPos val="l"/>
        <c:delete val="0"/>
        <c:numFmt formatCode="#,##0;[Red](#,##0)" sourceLinked="0"/>
        <c:majorTickMark val="in"/>
        <c:minorTickMark val="none"/>
        <c:tickLblPos val="high"/>
        <c:txPr>
          <a:bodyPr/>
          <a:lstStyle/>
          <a:p>
            <a:pPr>
              <a:defRPr lang="en-US" cap="none" sz="1000" b="0" i="0" u="none" baseline="0">
                <a:latin typeface="ＭＳ ゴシック"/>
                <a:ea typeface="ＭＳ ゴシック"/>
                <a:cs typeface="ＭＳ ゴシック"/>
              </a:defRPr>
            </a:pPr>
          </a:p>
        </c:txPr>
        <c:crossAx val="17837806"/>
        <c:crosses val="max"/>
        <c:crossBetween val="between"/>
        <c:dispUnits/>
        <c:majorUnit val="10"/>
      </c:valAx>
      <c:spPr>
        <a:solidFill>
          <a:srgbClr val="FFFFC0"/>
        </a:solidFill>
        <a:ln w="12700">
          <a:solidFill>
            <a:srgbClr val="808080"/>
          </a:solidFill>
        </a:ln>
      </c:spPr>
    </c:plotArea>
    <c:legend>
      <c:legendPos val="r"/>
      <c:layout>
        <c:manualLayout>
          <c:xMode val="edge"/>
          <c:yMode val="edge"/>
          <c:x val="0.071"/>
          <c:y val="0.17625"/>
        </c:manualLayout>
      </c:layout>
      <c:overlay val="0"/>
      <c:spPr>
        <a:noFill/>
        <a:ln w="3175">
          <a:noFill/>
        </a:ln>
      </c:spPr>
    </c:legend>
    <c:plotVisOnly val="1"/>
    <c:dispBlanksAs val="gap"/>
    <c:showDLblsOverMax val="0"/>
  </c:chart>
  <c:spPr>
    <a:solidFill>
      <a:srgbClr val="FFFFC0"/>
    </a:solidFill>
    <a:ln w="3175">
      <a:noFill/>
    </a:ln>
  </c:spPr>
  <c:txPr>
    <a:bodyPr vert="horz" rot="0"/>
    <a:lstStyle/>
    <a:p>
      <a:pPr>
        <a:defRPr lang="en-US" cap="none" sz="1200" b="0" i="0" u="none" baseline="0">
          <a:latin typeface="ＭＳ ゴシック"/>
          <a:ea typeface="ＭＳ ゴシック"/>
          <a:cs typeface="ＭＳ ゴシック"/>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
          <c:w val="0.98325"/>
          <c:h val="0.8715"/>
        </c:manualLayout>
      </c:layout>
      <c:doughnutChart>
        <c:varyColors val="1"/>
        <c:ser>
          <c:idx val="0"/>
          <c:order val="0"/>
          <c:tx>
            <c:strRef>
              <c:f>エネルギー!$K$59</c:f>
              <c:strCache>
                <c:ptCount val="1"/>
                <c:pt idx="0">
                  <c:v>発電量</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エネルギー!$L$58:$O$58</c:f>
              <c:strCache/>
            </c:strRef>
          </c:cat>
          <c:val>
            <c:numRef>
              <c:f>エネルギー!$L$59:$O$59</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2"/>
      <c:hPercent val="100"/>
      <c:rotY val="44"/>
      <c:depthPercent val="100"/>
      <c:rAngAx val="1"/>
    </c:view3D>
    <c:plotArea>
      <c:layout>
        <c:manualLayout>
          <c:xMode val="edge"/>
          <c:yMode val="edge"/>
          <c:x val="0.01175"/>
          <c:y val="0.04075"/>
          <c:w val="0.95325"/>
          <c:h val="0.95925"/>
        </c:manualLayout>
      </c:layout>
      <c:bar3DChart>
        <c:barDir val="bar"/>
        <c:grouping val="stacked"/>
        <c:varyColors val="0"/>
        <c:ser>
          <c:idx val="0"/>
          <c:order val="0"/>
          <c:tx>
            <c:strRef>
              <c:f>エネルギー!$L$38</c:f>
              <c:strCache>
                <c:ptCount val="1"/>
                <c:pt idx="0">
                  <c:v>ガソリン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1"/>
            <c:showVal val="1"/>
            <c:showBubbleSize val="0"/>
            <c:showCatName val="0"/>
            <c:showSerName val="0"/>
            <c:showPercent val="0"/>
          </c:dLbls>
          <c:cat>
            <c:strRef>
              <c:f>エネルギー!$K$39:$K$47</c:f>
              <c:strCache/>
            </c:strRef>
          </c:cat>
          <c:val>
            <c:numRef>
              <c:f>エネルギー!$L$39:$L$47</c:f>
              <c:numCache>
                <c:ptCount val="9"/>
                <c:pt idx="0">
                  <c:v>0</c:v>
                </c:pt>
                <c:pt idx="1">
                  <c:v>0</c:v>
                </c:pt>
                <c:pt idx="2">
                  <c:v>0</c:v>
                </c:pt>
                <c:pt idx="3">
                  <c:v>0</c:v>
                </c:pt>
                <c:pt idx="4">
                  <c:v>0</c:v>
                </c:pt>
                <c:pt idx="5">
                  <c:v>0</c:v>
                </c:pt>
                <c:pt idx="6">
                  <c:v>0</c:v>
                </c:pt>
                <c:pt idx="7">
                  <c:v>0</c:v>
                </c:pt>
                <c:pt idx="8">
                  <c:v>0</c:v>
                </c:pt>
              </c:numCache>
            </c:numRef>
          </c:val>
          <c:shape val="box"/>
        </c:ser>
        <c:ser>
          <c:idx val="1"/>
          <c:order val="1"/>
          <c:tx>
            <c:strRef>
              <c:f>エネルギー!$M$38</c:f>
              <c:strCache>
                <c:ptCount val="1"/>
                <c:pt idx="0">
                  <c:v>灯油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エネルギー!$K$39:$K$47</c:f>
              <c:strCache/>
            </c:strRef>
          </c:cat>
          <c:val>
            <c:numRef>
              <c:f>エネルギー!$M$39:$M$47</c:f>
              <c:numCache>
                <c:ptCount val="9"/>
                <c:pt idx="0">
                  <c:v>0</c:v>
                </c:pt>
                <c:pt idx="1">
                  <c:v>0</c:v>
                </c:pt>
                <c:pt idx="2">
                  <c:v>0</c:v>
                </c:pt>
                <c:pt idx="3">
                  <c:v>0</c:v>
                </c:pt>
                <c:pt idx="4">
                  <c:v>0</c:v>
                </c:pt>
                <c:pt idx="5">
                  <c:v>0</c:v>
                </c:pt>
                <c:pt idx="6">
                  <c:v>0</c:v>
                </c:pt>
                <c:pt idx="7">
                  <c:v>0</c:v>
                </c:pt>
                <c:pt idx="8">
                  <c:v>0</c:v>
                </c:pt>
              </c:numCache>
            </c:numRef>
          </c:val>
          <c:shape val="box"/>
        </c:ser>
        <c:ser>
          <c:idx val="2"/>
          <c:order val="2"/>
          <c:tx>
            <c:strRef>
              <c:f>エネルギー!$N$38</c:f>
              <c:strCache>
                <c:ptCount val="1"/>
                <c:pt idx="0">
                  <c:v>軽油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エネルギー!$K$39:$K$47</c:f>
              <c:strCache/>
            </c:strRef>
          </c:cat>
          <c:val>
            <c:numRef>
              <c:f>エネルギー!$N$39:$N$47</c:f>
              <c:numCache>
                <c:ptCount val="9"/>
                <c:pt idx="0">
                  <c:v>0</c:v>
                </c:pt>
                <c:pt idx="1">
                  <c:v>0</c:v>
                </c:pt>
                <c:pt idx="2">
                  <c:v>0</c:v>
                </c:pt>
                <c:pt idx="3">
                  <c:v>0</c:v>
                </c:pt>
                <c:pt idx="4">
                  <c:v>0</c:v>
                </c:pt>
                <c:pt idx="5">
                  <c:v>0</c:v>
                </c:pt>
                <c:pt idx="6">
                  <c:v>0</c:v>
                </c:pt>
                <c:pt idx="7">
                  <c:v>0</c:v>
                </c:pt>
                <c:pt idx="8">
                  <c:v>0</c:v>
                </c:pt>
              </c:numCache>
            </c:numRef>
          </c:val>
          <c:shape val="box"/>
        </c:ser>
        <c:ser>
          <c:idx val="3"/>
          <c:order val="3"/>
          <c:tx>
            <c:strRef>
              <c:f>エネルギー!$O$38</c:f>
              <c:strCache>
                <c:ptCount val="1"/>
                <c:pt idx="0">
                  <c:v>重油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エネルギー!$K$39:$K$47</c:f>
              <c:strCache/>
            </c:strRef>
          </c:cat>
          <c:val>
            <c:numRef>
              <c:f>エネルギー!$O$39:$O$47</c:f>
              <c:numCache>
                <c:ptCount val="9"/>
                <c:pt idx="0">
                  <c:v>0</c:v>
                </c:pt>
                <c:pt idx="1">
                  <c:v>0</c:v>
                </c:pt>
                <c:pt idx="2">
                  <c:v>0</c:v>
                </c:pt>
                <c:pt idx="3">
                  <c:v>0</c:v>
                </c:pt>
                <c:pt idx="4">
                  <c:v>0</c:v>
                </c:pt>
                <c:pt idx="5">
                  <c:v>0</c:v>
                </c:pt>
                <c:pt idx="6">
                  <c:v>0</c:v>
                </c:pt>
                <c:pt idx="7">
                  <c:v>0</c:v>
                </c:pt>
                <c:pt idx="8">
                  <c:v>0</c:v>
                </c:pt>
              </c:numCache>
            </c:numRef>
          </c:val>
          <c:shape val="box"/>
        </c:ser>
        <c:overlap val="100"/>
        <c:shape val="box"/>
        <c:axId val="35576152"/>
        <c:axId val="51749913"/>
      </c:bar3DChart>
      <c:catAx>
        <c:axId val="35576152"/>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10125"/>
              <c:y val="-0.33825"/>
            </c:manualLayout>
          </c:layout>
          <c:overlay val="0"/>
          <c:spPr>
            <a:noFill/>
            <a:ln>
              <a:noFill/>
            </a:ln>
          </c:spPr>
        </c:title>
        <c:delete val="0"/>
        <c:numFmt formatCode="General" sourceLinked="1"/>
        <c:majorTickMark val="in"/>
        <c:minorTickMark val="none"/>
        <c:tickLblPos val="low"/>
        <c:crossAx val="51749913"/>
        <c:crosses val="autoZero"/>
        <c:auto val="1"/>
        <c:lblOffset val="100"/>
        <c:noMultiLvlLbl val="0"/>
      </c:catAx>
      <c:valAx>
        <c:axId val="51749913"/>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(万kl)</a:t>
                </a:r>
              </a:p>
            </c:rich>
          </c:tx>
          <c:layout>
            <c:manualLayout>
              <c:xMode val="factor"/>
              <c:yMode val="factor"/>
              <c:x val="0.3695"/>
              <c:y val="-0.031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5576152"/>
        <c:crossesAt val="1"/>
        <c:crossBetween val="between"/>
        <c:dispUnits/>
      </c:valAx>
      <c:spPr>
        <a:noFill/>
        <a:ln>
          <a:noFill/>
        </a:ln>
      </c:spPr>
    </c:plotArea>
    <c:legend>
      <c:legendPos val="r"/>
      <c:layout>
        <c:manualLayout>
          <c:xMode val="edge"/>
          <c:yMode val="edge"/>
          <c:x val="0.2705"/>
          <c:y val="0.08175"/>
        </c:manualLayout>
      </c:layout>
      <c:overlay val="0"/>
    </c:legend>
    <c:floor>
      <c:thickness val="0"/>
    </c:floor>
    <c:sideWall>
      <c:spPr>
        <a:solidFill>
          <a:srgbClr val="FFFFC0"/>
        </a:solidFill>
        <a:ln w="3175">
          <a:noFill/>
        </a:ln>
      </c:spPr>
      <c:thickness val="0"/>
    </c:sideWall>
    <c:backWall>
      <c:spPr>
        <a:solidFill>
          <a:srgbClr val="FFFFC0"/>
        </a:solidFill>
        <a:ln w="3175">
          <a:no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1"/>
          <c:h val="0.9615"/>
        </c:manualLayout>
      </c:layout>
      <c:lineChart>
        <c:grouping val="standard"/>
        <c:varyColors val="0"/>
        <c:ser>
          <c:idx val="0"/>
          <c:order val="0"/>
          <c:tx>
            <c:strRef>
              <c:f>'国際交流'!$L$11</c:f>
              <c:strCache>
                <c:ptCount val="1"/>
                <c:pt idx="0">
                  <c:v>登録者数</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dLbl>
              <c:idx val="14"/>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'国際交流'!$K$12:$K$25</c:f>
              <c:strCache/>
            </c:strRef>
          </c:cat>
          <c:val>
            <c:numRef>
              <c:f>'国際交流'!$L$12:$L$25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63096034"/>
        <c:axId val="30993395"/>
      </c:lineChart>
      <c:catAx>
        <c:axId val="63096034"/>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01225"/>
              <c:y val="0.1205"/>
            </c:manualLayout>
          </c:layout>
          <c:overlay val="0"/>
          <c:spPr>
            <a:noFill/>
            <a:ln>
              <a:noFill/>
            </a:ln>
          </c:spPr>
        </c:title>
        <c:delete val="0"/>
        <c:numFmt formatCode="General" sourceLinked="1"/>
        <c:majorTickMark val="in"/>
        <c:minorTickMark val="none"/>
        <c:tickLblPos val="nextTo"/>
        <c:crossAx val="30993395"/>
        <c:crossesAt val="0"/>
        <c:auto val="1"/>
        <c:lblOffset val="100"/>
        <c:noMultiLvlLbl val="0"/>
      </c:catAx>
      <c:valAx>
        <c:axId val="30993395"/>
        <c:scaling>
          <c:orientation val="minMax"/>
          <c:max val="16000"/>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625"/>
              <c:y val="0.131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63096034"/>
        <c:crossesAt val="1"/>
        <c:crossBetween val="between"/>
        <c:dispUnits/>
        <c:majorUnit val="2000"/>
        <c:minorUnit val="40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045"/>
          <c:w val="0.89025"/>
          <c:h val="0.995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'国際交流'!$K$40:$K$48</c:f>
              <c:strCache/>
            </c:strRef>
          </c:cat>
          <c:val>
            <c:numRef>
              <c:f>'国際交流'!$L$40:$L$48</c:f>
              <c:numCache>
                <c:ptCount val="9"/>
                <c:pt idx="0">
                  <c:v>0</c:v>
                </c:pt>
                <c:pt idx="1">
                  <c:v>0</c:v>
                </c:pt>
                <c:pt idx="2">
                  <c:v>0</c:v>
                </c:pt>
                <c:pt idx="3">
                  <c:v>0</c:v>
                </c:pt>
                <c:pt idx="4">
                  <c:v>0</c:v>
                </c:pt>
                <c:pt idx="5">
                  <c:v>0</c:v>
                </c:pt>
                <c:pt idx="6">
                  <c:v>0</c:v>
                </c:pt>
                <c:pt idx="7">
                  <c:v>0</c:v>
                </c:pt>
                <c:pt idx="8">
                  <c:v>0</c:v>
                </c:pt>
              </c:numCache>
            </c:numRef>
          </c:val>
        </c:ser>
        <c:holeSize val="45"/>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5"/>
          <c:w val="0.977"/>
          <c:h val="0.94"/>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800080"/>
              </a:solidFill>
            </c:spPr>
          </c:dPt>
          <c:dPt>
            <c:idx val="7"/>
            <c:invertIfNegative val="0"/>
            <c:spPr>
              <a:solidFill>
                <a:srgbClr val="336666"/>
              </a:solidFill>
            </c:spPr>
          </c:dPt>
          <c:dLbls>
            <c:dLbl>
              <c:idx val="3"/>
              <c:numFmt formatCode="General" sourceLinked="1"/>
              <c:spPr>
                <a:noFill/>
                <a:ln>
                  <a:noFill/>
                </a:ln>
              </c:spPr>
              <c:showLegendKey val="0"/>
              <c:showVal val="1"/>
              <c:showBubbleSize val="0"/>
              <c:showCatName val="0"/>
              <c:showSerName val="0"/>
              <c:showPercent val="0"/>
            </c:dLbl>
            <c:dLbl>
              <c:idx val="7"/>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'国際交流'!$N$61:$N$68</c:f>
              <c:strCache/>
            </c:strRef>
          </c:cat>
          <c:val>
            <c:numRef>
              <c:f>'国際交流'!$O$61:$O$68</c:f>
              <c:numCache>
                <c:ptCount val="8"/>
                <c:pt idx="0">
                  <c:v>0</c:v>
                </c:pt>
                <c:pt idx="1">
                  <c:v>0</c:v>
                </c:pt>
                <c:pt idx="2">
                  <c:v>0</c:v>
                </c:pt>
                <c:pt idx="3">
                  <c:v>0</c:v>
                </c:pt>
                <c:pt idx="4">
                  <c:v>0</c:v>
                </c:pt>
                <c:pt idx="5">
                  <c:v>0</c:v>
                </c:pt>
                <c:pt idx="6">
                  <c:v>0</c:v>
                </c:pt>
                <c:pt idx="7">
                  <c:v>0</c:v>
                </c:pt>
              </c:numCache>
            </c:numRef>
          </c:val>
        </c:ser>
        <c:axId val="10505100"/>
        <c:axId val="27437037"/>
      </c:barChart>
      <c:catAx>
        <c:axId val="10505100"/>
        <c:scaling>
          <c:orientation val="minMax"/>
        </c:scaling>
        <c:axPos val="l"/>
        <c:delete val="0"/>
        <c:numFmt formatCode="General" sourceLinked="1"/>
        <c:majorTickMark val="in"/>
        <c:minorTickMark val="none"/>
        <c:tickLblPos val="nextTo"/>
        <c:crossAx val="27437037"/>
        <c:crosses val="autoZero"/>
        <c:auto val="1"/>
        <c:lblOffset val="100"/>
        <c:noMultiLvlLbl val="0"/>
      </c:catAx>
      <c:valAx>
        <c:axId val="27437037"/>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(人/人口千人)</a:t>
                </a:r>
              </a:p>
            </c:rich>
          </c:tx>
          <c:layout>
            <c:manualLayout>
              <c:xMode val="factor"/>
              <c:yMode val="factor"/>
              <c:x val="0.0045"/>
              <c:y val="0.109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1050510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75"/>
          <c:w val="0.99325"/>
          <c:h val="0.9485"/>
        </c:manualLayout>
      </c:layout>
      <c:barChart>
        <c:barDir val="col"/>
        <c:grouping val="stacked"/>
        <c:varyColors val="0"/>
        <c:ser>
          <c:idx val="0"/>
          <c:order val="0"/>
          <c:tx>
            <c:strRef>
              <c:f>'国際交流'!$L$80</c:f>
              <c:strCache>
                <c:ptCount val="1"/>
                <c:pt idx="0">
                  <c:v>男性</c:v>
                </c:pt>
              </c:strCache>
            </c:strRef>
          </c:tx>
          <c:spPr>
            <a:gradFill rotWithShape="1">
              <a:gsLst>
                <a:gs pos="0">
                  <a:srgbClr val="8080FF"/>
                </a:gs>
                <a:gs pos="50000">
                  <a:srgbClr val="DCDC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'国際交流'!$K$81:$K$89</c:f>
              <c:strCache/>
            </c:strRef>
          </c:cat>
          <c:val>
            <c:numRef>
              <c:f>'国際交流'!$L$81:$L$89</c:f>
              <c:numCache>
                <c:ptCount val="9"/>
                <c:pt idx="0">
                  <c:v>0</c:v>
                </c:pt>
                <c:pt idx="1">
                  <c:v>0</c:v>
                </c:pt>
                <c:pt idx="2">
                  <c:v>0</c:v>
                </c:pt>
                <c:pt idx="3">
                  <c:v>0</c:v>
                </c:pt>
                <c:pt idx="4">
                  <c:v>0</c:v>
                </c:pt>
                <c:pt idx="5">
                  <c:v>0</c:v>
                </c:pt>
                <c:pt idx="6">
                  <c:v>0</c:v>
                </c:pt>
                <c:pt idx="7">
                  <c:v>0</c:v>
                </c:pt>
                <c:pt idx="8">
                  <c:v>0</c:v>
                </c:pt>
              </c:numCache>
            </c:numRef>
          </c:val>
        </c:ser>
        <c:ser>
          <c:idx val="1"/>
          <c:order val="1"/>
          <c:tx>
            <c:strRef>
              <c:f>'国際交流'!$M$80</c:f>
              <c:strCache>
                <c:ptCount val="1"/>
                <c:pt idx="0">
                  <c:v>女性</c:v>
                </c:pt>
              </c:strCache>
            </c:strRef>
          </c:tx>
          <c:spPr>
            <a:gradFill rotWithShape="1">
              <a:gsLst>
                <a:gs pos="0">
                  <a:srgbClr val="FF00FF"/>
                </a:gs>
                <a:gs pos="50000">
                  <a:srgbClr val="FFC1FF"/>
                </a:gs>
                <a:gs pos="100000">
                  <a:srgbClr val="FF0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'国際交流'!$K$81:$K$89</c:f>
              <c:strCache/>
            </c:strRef>
          </c:cat>
          <c:val>
            <c:numRef>
              <c:f>'国際交流'!$M$81:$M$89</c:f>
              <c:numCache>
                <c:ptCount val="9"/>
                <c:pt idx="0">
                  <c:v>0</c:v>
                </c:pt>
                <c:pt idx="1">
                  <c:v>0</c:v>
                </c:pt>
                <c:pt idx="2">
                  <c:v>0</c:v>
                </c:pt>
                <c:pt idx="3">
                  <c:v>0</c:v>
                </c:pt>
                <c:pt idx="4">
                  <c:v>0</c:v>
                </c:pt>
                <c:pt idx="5">
                  <c:v>0</c:v>
                </c:pt>
                <c:pt idx="6">
                  <c:v>0</c:v>
                </c:pt>
                <c:pt idx="7">
                  <c:v>0</c:v>
                </c:pt>
                <c:pt idx="8">
                  <c:v>0</c:v>
                </c:pt>
              </c:numCache>
            </c:numRef>
          </c:val>
        </c:ser>
        <c:overlap val="100"/>
        <c:axId val="45606742"/>
        <c:axId val="7807495"/>
      </c:barChart>
      <c:catAx>
        <c:axId val="45606742"/>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267"/>
              <c:y val="-0.1285"/>
            </c:manualLayout>
          </c:layout>
          <c:overlay val="0"/>
          <c:spPr>
            <a:noFill/>
            <a:ln>
              <a:noFill/>
            </a:ln>
          </c:spPr>
        </c:title>
        <c:delete val="0"/>
        <c:numFmt formatCode="General" sourceLinked="1"/>
        <c:majorTickMark val="in"/>
        <c:minorTickMark val="none"/>
        <c:tickLblPos val="nextTo"/>
        <c:crossAx val="7807495"/>
        <c:crosses val="autoZero"/>
        <c:auto val="1"/>
        <c:lblOffset val="100"/>
        <c:noMultiLvlLbl val="0"/>
      </c:catAx>
      <c:valAx>
        <c:axId val="7807495"/>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25125"/>
              <c:y val="-0.128"/>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5606742"/>
        <c:crossesAt val="1"/>
        <c:crossBetween val="between"/>
        <c:dispUnits/>
      </c:valAx>
      <c:spPr>
        <a:solidFill>
          <a:srgbClr val="FFFFC0"/>
        </a:solidFill>
        <a:ln w="3175">
          <a:noFill/>
        </a:ln>
      </c:spPr>
    </c:plotArea>
    <c:legend>
      <c:legendPos val="r"/>
      <c:layout>
        <c:manualLayout>
          <c:xMode val="edge"/>
          <c:yMode val="edge"/>
          <c:x val="0.37"/>
          <c:y val="0.05575"/>
          <c:w val="0.10075"/>
          <c:h val="0.07425"/>
        </c:manualLayout>
      </c:layout>
      <c:overlay val="0"/>
      <c:spPr>
        <a:solidFill>
          <a:srgbClr val="FFFFC0"/>
        </a:solidFill>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spPr>
            <a:gradFill rotWithShape="1">
              <a:gsLst>
                <a:gs pos="0">
                  <a:srgbClr val="8080FF"/>
                </a:gs>
                <a:gs pos="100000">
                  <a:srgbClr val="3B3B75"/>
                </a:gs>
              </a:gsLst>
              <a:path path="rect">
                <a:fillToRect r="100000" b="100000"/>
              </a:path>
            </a:gradFill>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80FF"/>
                  </a:gs>
                  <a:gs pos="100000">
                    <a:srgbClr val="3B3B75"/>
                  </a:gs>
                </a:gsLst>
                <a:path path="rect">
                  <a:fillToRect r="100000" b="100000"/>
                </a:path>
              </a:gradFill>
            </c:spPr>
          </c:dPt>
          <c:dPt>
            <c:idx val="1"/>
            <c:spPr>
              <a:gradFill rotWithShape="1">
                <a:gsLst>
                  <a:gs pos="0">
                    <a:srgbClr val="CC99FF"/>
                  </a:gs>
                  <a:gs pos="100000">
                    <a:srgbClr val="5E4675"/>
                  </a:gs>
                </a:gsLst>
                <a:lin ang="5400000" scaled="1"/>
              </a:gradFill>
            </c:spPr>
          </c:dPt>
          <c:dPt>
            <c:idx val="2"/>
            <c:spPr>
              <a:gradFill rotWithShape="1">
                <a:gsLst>
                  <a:gs pos="0">
                    <a:srgbClr val="999933"/>
                  </a:gs>
                  <a:gs pos="100000">
                    <a:srgbClr val="464617"/>
                  </a:gs>
                </a:gsLst>
                <a:lin ang="2700000" scaled="1"/>
              </a:gradFill>
            </c:spPr>
          </c:dPt>
          <c:dPt>
            <c:idx val="3"/>
            <c:spPr>
              <a:gradFill rotWithShape="1">
                <a:gsLst>
                  <a:gs pos="0">
                    <a:srgbClr val="FFFF99"/>
                  </a:gs>
                  <a:gs pos="100000">
                    <a:srgbClr val="757546"/>
                  </a:gs>
                </a:gsLst>
                <a:path path="rect">
                  <a:fillToRect r="100000" b="100000"/>
                </a:path>
              </a:gradFill>
            </c:spPr>
          </c:dPt>
          <c:dPt>
            <c:idx val="4"/>
            <c:spPr>
              <a:gradFill rotWithShape="1">
                <a:gsLst>
                  <a:gs pos="0">
                    <a:srgbClr val="C0C0C0"/>
                  </a:gs>
                  <a:gs pos="100000">
                    <a:srgbClr val="585858"/>
                  </a:gs>
                </a:gsLst>
                <a:path path="rect">
                  <a:fillToRect r="100000" b="100000"/>
                </a:path>
              </a:gradFill>
            </c:spPr>
          </c:dPt>
          <c:dPt>
            <c:idx val="5"/>
            <c:spPr>
              <a:gradFill rotWithShape="1">
                <a:gsLst>
                  <a:gs pos="0">
                    <a:srgbClr val="CC9CCC"/>
                  </a:gs>
                  <a:gs pos="100000">
                    <a:srgbClr val="EEDEEE"/>
                  </a:gs>
                </a:gsLst>
                <a:path path="rect">
                  <a:fillToRect r="100000" b="100000"/>
                </a:path>
              </a:gradFill>
            </c:spPr>
          </c:dPt>
          <c:dPt>
            <c:idx val="6"/>
            <c:spPr>
              <a:gradFill rotWithShape="1">
                <a:gsLst>
                  <a:gs pos="0">
                    <a:srgbClr val="A6CAF0"/>
                  </a:gs>
                  <a:gs pos="100000">
                    <a:srgbClr val="D3E5F7"/>
                  </a:gs>
                </a:gsLst>
                <a:path path="rect">
                  <a:fillToRect r="100000" b="100000"/>
                </a:path>
              </a:gradFill>
            </c:spPr>
          </c:dPt>
          <c:dPt>
            <c:idx val="7"/>
            <c:spPr>
              <a:gradFill rotWithShape="1">
                <a:gsLst>
                  <a:gs pos="0">
                    <a:srgbClr val="FFFFFF"/>
                  </a:gs>
                  <a:gs pos="100000">
                    <a:srgbClr val="C8C8C8"/>
                  </a:gs>
                </a:gsLst>
                <a:path path="rect">
                  <a:fillToRect r="100000" b="100000"/>
                </a:path>
              </a:gradFill>
            </c:spPr>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'観光'!$K$12:$K$19</c:f>
              <c:strCache/>
            </c:strRef>
          </c:cat>
          <c:val>
            <c:numRef>
              <c:f>'観光'!$L$12:$L$19</c:f>
              <c:numCache>
                <c:ptCount val="8"/>
                <c:pt idx="0">
                  <c:v>0</c:v>
                </c:pt>
                <c:pt idx="1">
                  <c:v>0</c:v>
                </c:pt>
                <c:pt idx="2">
                  <c:v>0</c:v>
                </c:pt>
                <c:pt idx="3">
                  <c:v>0</c:v>
                </c:pt>
                <c:pt idx="4">
                  <c:v>0</c:v>
                </c:pt>
                <c:pt idx="5">
                  <c:v>0</c:v>
                </c:pt>
                <c:pt idx="6">
                  <c:v>0</c:v>
                </c:pt>
                <c:pt idx="7">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19"/>
          <c:w val="0.974"/>
          <c:h val="0.93775"/>
        </c:manualLayout>
      </c:layout>
      <c:barChart>
        <c:barDir val="bar"/>
        <c:grouping val="clustered"/>
        <c:varyColors val="0"/>
        <c:ser>
          <c:idx val="3"/>
          <c:order val="0"/>
          <c:tx>
            <c:strRef>
              <c:f>'人口'!$L$71</c:f>
              <c:strCache>
                <c:ptCount val="1"/>
                <c:pt idx="0">
                  <c:v>全国</c:v>
                </c:pt>
              </c:strCache>
            </c:strRef>
          </c:tx>
          <c:spPr>
            <a:gradFill rotWithShape="1">
              <a:gsLst>
                <a:gs pos="0">
                  <a:srgbClr val="FF00FF"/>
                </a:gs>
                <a:gs pos="50000">
                  <a:srgbClr val="FFC9FF"/>
                </a:gs>
                <a:gs pos="100000">
                  <a:srgbClr val="FF00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quot;%&quot;" sourceLinked="0"/>
            <c:txPr>
              <a:bodyPr vert="horz" rot="0" anchor="ctr"/>
              <a:lstStyle/>
              <a:p>
                <a:pPr algn="ctr">
                  <a:defRPr lang="en-US" cap="none" sz="900" b="0" i="0" u="none" baseline="0"/>
                </a:pPr>
              </a:p>
            </c:txPr>
            <c:showLegendKey val="0"/>
            <c:showVal val="1"/>
            <c:showBubbleSize val="0"/>
            <c:showCatName val="0"/>
            <c:showSerName val="0"/>
            <c:showPercent val="0"/>
          </c:dLbls>
          <c:cat>
            <c:strRef>
              <c:f>'人口'!$K$72:$K$79</c:f>
              <c:strCache/>
            </c:strRef>
          </c:cat>
          <c:val>
            <c:numRef>
              <c:f>'人口'!$L$72:$L$79</c:f>
              <c:numCache>
                <c:ptCount val="8"/>
                <c:pt idx="0">
                  <c:v>0</c:v>
                </c:pt>
                <c:pt idx="1">
                  <c:v>0</c:v>
                </c:pt>
                <c:pt idx="2">
                  <c:v>0</c:v>
                </c:pt>
                <c:pt idx="3">
                  <c:v>0</c:v>
                </c:pt>
                <c:pt idx="4">
                  <c:v>0</c:v>
                </c:pt>
                <c:pt idx="5">
                  <c:v>0</c:v>
                </c:pt>
                <c:pt idx="6">
                  <c:v>0</c:v>
                </c:pt>
                <c:pt idx="7">
                  <c:v>0</c:v>
                </c:pt>
              </c:numCache>
            </c:numRef>
          </c:val>
        </c:ser>
        <c:ser>
          <c:idx val="0"/>
          <c:order val="1"/>
          <c:tx>
            <c:strRef>
              <c:f>'人口'!$M$71</c:f>
              <c:strCache>
                <c:ptCount val="1"/>
                <c:pt idx="0">
                  <c:v>山梨県</c:v>
                </c:pt>
              </c:strCache>
            </c:strRef>
          </c:tx>
          <c:spPr>
            <a:gradFill rotWithShape="1">
              <a:gsLst>
                <a:gs pos="0">
                  <a:srgbClr val="800080"/>
                </a:gs>
                <a:gs pos="50000">
                  <a:srgbClr val="EFE0EF"/>
                </a:gs>
                <a:gs pos="100000">
                  <a:srgbClr val="800080"/>
                </a:gs>
              </a:gsLst>
              <a:lin ang="5400000" scaled="1"/>
            </a:gradFill>
            <a:ln w="12700">
              <a:solidFill>
                <a:srgbClr val="80008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quot;%&quot;" sourceLinked="0"/>
            <c:txPr>
              <a:bodyPr vert="horz" rot="0" anchor="ctr"/>
              <a:lstStyle/>
              <a:p>
                <a:pPr algn="ctr">
                  <a:defRPr lang="en-US" cap="none" sz="900" b="0" i="0" u="none" baseline="0"/>
                </a:pPr>
              </a:p>
            </c:txPr>
            <c:showLegendKey val="0"/>
            <c:showVal val="1"/>
            <c:showBubbleSize val="0"/>
            <c:showCatName val="0"/>
            <c:showSerName val="0"/>
            <c:showPercent val="0"/>
          </c:dLbls>
          <c:cat>
            <c:strRef>
              <c:f>'人口'!$K$72:$K$79</c:f>
              <c:strCache/>
            </c:strRef>
          </c:cat>
          <c:val>
            <c:numRef>
              <c:f>'人口'!$M$72:$M$79</c:f>
              <c:numCache>
                <c:ptCount val="8"/>
                <c:pt idx="0">
                  <c:v>0</c:v>
                </c:pt>
                <c:pt idx="1">
                  <c:v>0</c:v>
                </c:pt>
                <c:pt idx="2">
                  <c:v>0</c:v>
                </c:pt>
                <c:pt idx="3">
                  <c:v>0</c:v>
                </c:pt>
                <c:pt idx="4">
                  <c:v>0</c:v>
                </c:pt>
                <c:pt idx="5">
                  <c:v>0</c:v>
                </c:pt>
                <c:pt idx="6">
                  <c:v>0</c:v>
                </c:pt>
                <c:pt idx="7">
                  <c:v>0</c:v>
                </c:pt>
              </c:numCache>
            </c:numRef>
          </c:val>
        </c:ser>
        <c:overlap val="-10"/>
        <c:gapWidth val="30"/>
        <c:axId val="21675276"/>
        <c:axId val="60859757"/>
      </c:barChart>
      <c:catAx>
        <c:axId val="21675276"/>
        <c:scaling>
          <c:orientation val="maxMin"/>
        </c:scaling>
        <c:axPos val="l"/>
        <c:title>
          <c:tx>
            <c:rich>
              <a:bodyPr vert="horz" rot="0" anchor="ctr"/>
              <a:lstStyle/>
              <a:p>
                <a:pPr algn="ctr">
                  <a:defRPr/>
                </a:pPr>
                <a:r>
                  <a:rPr lang="en-US" cap="none" sz="800" b="0" i="0" u="none" baseline="0"/>
                  <a:t>（％）</a:t>
                </a:r>
              </a:p>
            </c:rich>
          </c:tx>
          <c:layout>
            <c:manualLayout>
              <c:xMode val="factor"/>
              <c:yMode val="factor"/>
              <c:x val="0.2495"/>
              <c:y val="-0.122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60859757"/>
        <c:crosses val="autoZero"/>
        <c:auto val="1"/>
        <c:lblOffset val="0"/>
        <c:noMultiLvlLbl val="0"/>
      </c:catAx>
      <c:valAx>
        <c:axId val="60859757"/>
        <c:scaling>
          <c:orientation val="minMax"/>
        </c:scaling>
        <c:axPos val="t"/>
        <c:title>
          <c:tx>
            <c:rich>
              <a:bodyPr vert="horz" rot="0" anchor="ctr"/>
              <a:lstStyle/>
              <a:p>
                <a:pPr algn="ctr">
                  <a:defRPr/>
                </a:pPr>
                <a:r>
                  <a:rPr lang="en-US" cap="none" sz="800" b="0" i="0" u="none" baseline="0"/>
                  <a:t>（年）</a:t>
                </a:r>
              </a:p>
            </c:rich>
          </c:tx>
          <c:layout>
            <c:manualLayout>
              <c:xMode val="factor"/>
              <c:yMode val="factor"/>
              <c:x val="0.26125"/>
              <c:y val="-0.13775"/>
            </c:manualLayout>
          </c:layout>
          <c:overlay val="0"/>
          <c:spPr>
            <a:noFill/>
            <a:ln>
              <a:noFill/>
            </a:ln>
          </c:spPr>
        </c:title>
        <c:majorGridlines>
          <c:spPr>
            <a:ln w="3175">
              <a:solidFill>
                <a:srgbClr val="FFFFFF"/>
              </a:solidFill>
            </a:ln>
          </c:spPr>
        </c:majorGridlines>
        <c:delete val="0"/>
        <c:numFmt formatCode="General" sourceLinked="1"/>
        <c:majorTickMark val="none"/>
        <c:minorTickMark val="none"/>
        <c:tickLblPos val="nextTo"/>
        <c:txPr>
          <a:bodyPr/>
          <a:lstStyle/>
          <a:p>
            <a:pPr>
              <a:defRPr lang="en-US" cap="none" sz="800" b="0" i="0" u="none" baseline="0"/>
            </a:pPr>
          </a:p>
        </c:txPr>
        <c:crossAx val="21675276"/>
        <c:crosses val="max"/>
        <c:crossBetween val="between"/>
        <c:dispUnits/>
        <c:majorUnit val="5"/>
        <c:minorUnit val="1"/>
      </c:valAx>
      <c:spPr>
        <a:noFill/>
        <a:ln>
          <a:noFill/>
        </a:ln>
      </c:spPr>
    </c:plotArea>
    <c:legend>
      <c:legendPos val="r"/>
      <c:layout>
        <c:manualLayout>
          <c:xMode val="edge"/>
          <c:yMode val="edge"/>
          <c:x val="0.773"/>
          <c:y val="0.354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200" b="0" i="0" u="none" baseline="0"/>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2125"/>
          <c:w val="0.95325"/>
          <c:h val="0.94175"/>
        </c:manualLayout>
      </c:layout>
      <c:barChart>
        <c:barDir val="bar"/>
        <c:grouping val="clustered"/>
        <c:varyColors val="0"/>
        <c:ser>
          <c:idx val="0"/>
          <c:order val="0"/>
          <c:tx>
            <c:strRef>
              <c:f>'観光'!$L$32</c:f>
              <c:strCache>
                <c:ptCount val="1"/>
                <c:pt idx="0">
                  <c:v>観光客数</c:v>
                </c:pt>
              </c:strCache>
            </c:strRef>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'観光'!$K$33:$K$37</c:f>
              <c:strCache/>
            </c:strRef>
          </c:cat>
          <c:val>
            <c:numRef>
              <c:f>'観光'!$L$33:$L$37</c:f>
              <c:numCache>
                <c:ptCount val="5"/>
                <c:pt idx="0">
                  <c:v>0</c:v>
                </c:pt>
                <c:pt idx="1">
                  <c:v>0</c:v>
                </c:pt>
                <c:pt idx="2">
                  <c:v>0</c:v>
                </c:pt>
                <c:pt idx="3">
                  <c:v>0</c:v>
                </c:pt>
                <c:pt idx="4">
                  <c:v>0</c:v>
                </c:pt>
              </c:numCache>
            </c:numRef>
          </c:val>
        </c:ser>
        <c:axId val="3158592"/>
        <c:axId val="28427329"/>
      </c:barChart>
      <c:catAx>
        <c:axId val="3158592"/>
        <c:scaling>
          <c:orientation val="minMax"/>
        </c:scaling>
        <c:axPos val="l"/>
        <c:delete val="0"/>
        <c:numFmt formatCode="General" sourceLinked="1"/>
        <c:majorTickMark val="in"/>
        <c:minorTickMark val="none"/>
        <c:tickLblPos val="nextTo"/>
        <c:spPr>
          <a:ln w="3175">
            <a:noFill/>
          </a:ln>
        </c:spPr>
        <c:txPr>
          <a:bodyPr vert="horz" rot="0"/>
          <a:lstStyle/>
          <a:p>
            <a:pPr>
              <a:defRPr lang="en-US" cap="none" sz="800" b="0" i="0" u="none" baseline="0">
                <a:latin typeface="ＭＳ ゴシック"/>
                <a:ea typeface="ＭＳ ゴシック"/>
                <a:cs typeface="ＭＳ ゴシック"/>
              </a:defRPr>
            </a:pPr>
          </a:p>
        </c:txPr>
        <c:crossAx val="28427329"/>
        <c:crosses val="autoZero"/>
        <c:auto val="1"/>
        <c:lblOffset val="100"/>
        <c:noMultiLvlLbl val="0"/>
      </c:catAx>
      <c:valAx>
        <c:axId val="28427329"/>
        <c:scaling>
          <c:orientation val="minMax"/>
          <c:max val="900"/>
          <c:min val="0"/>
        </c:scaling>
        <c:axPos val="b"/>
        <c:title>
          <c:tx>
            <c:rich>
              <a:bodyPr vert="horz" rot="0" anchor="ctr"/>
              <a:lstStyle/>
              <a:p>
                <a:pPr algn="ctr">
                  <a:defRPr/>
                </a:pPr>
                <a:r>
                  <a:rPr lang="en-US" cap="none" sz="800" b="0" i="0" u="none" baseline="0">
                    <a:latin typeface="ＭＳ ゴシック"/>
                    <a:ea typeface="ＭＳ ゴシック"/>
                    <a:cs typeface="ＭＳ ゴシック"/>
                  </a:rPr>
                  <a:t>(万人)</a:t>
                </a:r>
              </a:p>
            </c:rich>
          </c:tx>
          <c:layout>
            <c:manualLayout>
              <c:xMode val="factor"/>
              <c:yMode val="factor"/>
              <c:x val="0.0165"/>
              <c:y val="0.127"/>
            </c:manualLayout>
          </c:layout>
          <c:overlay val="0"/>
          <c:spPr>
            <a:noFill/>
            <a:ln>
              <a:noFill/>
            </a:ln>
          </c:spPr>
        </c:title>
        <c:majorGridlines>
          <c:spPr>
            <a:ln w="3175">
              <a:solidFill>
                <a:srgbClr val="FFFFFF"/>
              </a:solidFill>
            </a:ln>
          </c:spPr>
        </c:majorGridlines>
        <c:delete val="0"/>
        <c:numFmt formatCode="General" sourceLinked="0"/>
        <c:majorTickMark val="in"/>
        <c:minorTickMark val="none"/>
        <c:tickLblPos val="nextTo"/>
        <c:crossAx val="3158592"/>
        <c:crossesAt val="1"/>
        <c:crossBetween val="between"/>
        <c:dispUnits/>
        <c:majorUnit val="200"/>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'観光'!$L$48</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'観光'!$K$49:$K$53</c:f>
              <c:strCache/>
            </c:strRef>
          </c:cat>
          <c:val>
            <c:numRef>
              <c:f>'観光'!$L$49:$L$53</c:f>
              <c:numCache>
                <c:ptCount val="5"/>
                <c:pt idx="0">
                  <c:v>0</c:v>
                </c:pt>
                <c:pt idx="1">
                  <c:v>0</c:v>
                </c:pt>
                <c:pt idx="2">
                  <c:v>0</c:v>
                </c:pt>
                <c:pt idx="3">
                  <c:v>0</c:v>
                </c:pt>
                <c:pt idx="4">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'観光'!$O$48</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00FF00"/>
                  </a:gs>
                  <a:gs pos="100000">
                    <a:srgbClr val="B9FFB9"/>
                  </a:gs>
                </a:gsLst>
                <a:path path="rect">
                  <a:fillToRect r="100000" b="100000"/>
                </a:path>
              </a:gradFill>
            </c:spPr>
          </c:dPt>
          <c:dPt>
            <c:idx val="1"/>
            <c:spPr>
              <a:gradFill rotWithShape="1">
                <a:gsLst>
                  <a:gs pos="0">
                    <a:srgbClr val="FF0000"/>
                  </a:gs>
                  <a:gs pos="100000">
                    <a:srgbClr val="FFC1C1"/>
                  </a:gs>
                </a:gsLst>
                <a:path path="rect">
                  <a:fillToRect r="100000" b="100000"/>
                </a:path>
              </a:gradFill>
            </c:spPr>
          </c:dPt>
          <c:dPt>
            <c:idx val="2"/>
            <c:spPr>
              <a:gradFill rotWithShape="1">
                <a:gsLst>
                  <a:gs pos="0">
                    <a:srgbClr val="996666"/>
                  </a:gs>
                  <a:gs pos="100000">
                    <a:srgbClr val="604040"/>
                  </a:gs>
                </a:gsLst>
                <a:path path="rect">
                  <a:fillToRect r="100000" b="100000"/>
                </a:path>
              </a:gradFill>
            </c:spPr>
          </c:dPt>
          <c:dPt>
            <c:idx val="3"/>
            <c:spPr>
              <a:gradFill rotWithShape="1">
                <a:gsLst>
                  <a:gs pos="0">
                    <a:srgbClr val="A0E0E0"/>
                  </a:gs>
                  <a:gs pos="100000">
                    <a:srgbClr val="CEEFEF"/>
                  </a:gs>
                </a:gsLst>
                <a:path path="rect">
                  <a:fillToRect r="100000" b="100000"/>
                </a:path>
              </a:gradFill>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'観光'!$N$49:$N$52</c:f>
              <c:strCache/>
            </c:strRef>
          </c:cat>
          <c:val>
            <c:numRef>
              <c:f>'観光'!$O$49:$O$52</c:f>
              <c:numCache>
                <c:ptCount val="4"/>
                <c:pt idx="0">
                  <c:v>0</c:v>
                </c:pt>
                <c:pt idx="1">
                  <c:v>0</c:v>
                </c:pt>
                <c:pt idx="2">
                  <c:v>0</c:v>
                </c:pt>
                <c:pt idx="3">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'観光'!$L$56</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'観光'!$K$57:$K$69</c:f>
              <c:strCache/>
            </c:strRef>
          </c:cat>
          <c:val>
            <c:numRef>
              <c:f>'観光'!$L$57:$L$69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45"/>
          <c:w val="1"/>
          <c:h val="0.911"/>
        </c:manualLayout>
      </c:layout>
      <c:barChart>
        <c:barDir val="bar"/>
        <c:grouping val="stacked"/>
        <c:varyColors val="0"/>
        <c:ser>
          <c:idx val="0"/>
          <c:order val="0"/>
          <c:tx>
            <c:strRef>
              <c:f>'居住環境'!$L$11</c:f>
              <c:strCache>
                <c:ptCount val="1"/>
                <c:pt idx="0">
                  <c:v>大気汚染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'居住環境'!$L$12:$L$20</c:f>
              <c:numCache>
                <c:ptCount val="9"/>
                <c:pt idx="0">
                  <c:v>0</c:v>
                </c:pt>
                <c:pt idx="1">
                  <c:v>0</c:v>
                </c:pt>
                <c:pt idx="2">
                  <c:v>0</c:v>
                </c:pt>
                <c:pt idx="3">
                  <c:v>0</c:v>
                </c:pt>
                <c:pt idx="4">
                  <c:v>0</c:v>
                </c:pt>
                <c:pt idx="5">
                  <c:v>0</c:v>
                </c:pt>
                <c:pt idx="6">
                  <c:v>0</c:v>
                </c:pt>
                <c:pt idx="7">
                  <c:v>0</c:v>
                </c:pt>
                <c:pt idx="8">
                  <c:v>0</c:v>
                </c:pt>
              </c:numCache>
            </c:numRef>
          </c:val>
        </c:ser>
        <c:ser>
          <c:idx val="1"/>
          <c:order val="1"/>
          <c:tx>
            <c:strRef>
              <c:f>'居住環境'!$M$11</c:f>
              <c:strCache>
                <c:ptCount val="1"/>
                <c:pt idx="0">
                  <c:v>水質汚濁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Percent val="0"/>
          </c:dLbls>
          <c:cat>
            <c:strRef>
              <c:f>'居住環境'!$K$12:$K$20</c:f>
              <c:strCache/>
            </c:strRef>
          </c:cat>
          <c:val>
            <c:numRef>
              <c:f>'居住環境'!$M$12:$M$20</c:f>
              <c:numCache>
                <c:ptCount val="9"/>
                <c:pt idx="0">
                  <c:v>0</c:v>
                </c:pt>
                <c:pt idx="1">
                  <c:v>0</c:v>
                </c:pt>
                <c:pt idx="2">
                  <c:v>0</c:v>
                </c:pt>
                <c:pt idx="3">
                  <c:v>0</c:v>
                </c:pt>
                <c:pt idx="4">
                  <c:v>0</c:v>
                </c:pt>
                <c:pt idx="5">
                  <c:v>0</c:v>
                </c:pt>
                <c:pt idx="6">
                  <c:v>0</c:v>
                </c:pt>
                <c:pt idx="7">
                  <c:v>0</c:v>
                </c:pt>
                <c:pt idx="8">
                  <c:v>0</c:v>
                </c:pt>
              </c:numCache>
            </c:numRef>
          </c:val>
        </c:ser>
        <c:ser>
          <c:idx val="2"/>
          <c:order val="2"/>
          <c:tx>
            <c:strRef>
              <c:f>'居住環境'!$N$11</c:f>
              <c:strCache>
                <c:ptCount val="1"/>
                <c:pt idx="0">
                  <c:v>土壌汚染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elete val="1"/>
          </c:dLbls>
          <c:cat>
            <c:strRef>
              <c:f>'居住環境'!$K$12:$K$20</c:f>
              <c:strCache/>
            </c:strRef>
          </c:cat>
          <c:val>
            <c:numRef>
              <c:f>'居住環境'!$N$12:$N$20</c:f>
              <c:numCache>
                <c:ptCount val="9"/>
                <c:pt idx="0">
                  <c:v>0</c:v>
                </c:pt>
                <c:pt idx="1">
                  <c:v>0</c:v>
                </c:pt>
                <c:pt idx="2">
                  <c:v>0</c:v>
                </c:pt>
                <c:pt idx="3">
                  <c:v>0</c:v>
                </c:pt>
                <c:pt idx="4">
                  <c:v>0</c:v>
                </c:pt>
                <c:pt idx="5">
                  <c:v>0</c:v>
                </c:pt>
                <c:pt idx="6">
                  <c:v>0</c:v>
                </c:pt>
                <c:pt idx="7">
                  <c:v>0</c:v>
                </c:pt>
                <c:pt idx="8">
                  <c:v>0</c:v>
                </c:pt>
              </c:numCache>
            </c:numRef>
          </c:val>
        </c:ser>
        <c:ser>
          <c:idx val="3"/>
          <c:order val="3"/>
          <c:tx>
            <c:strRef>
              <c:f>'居住環境'!$O$11</c:f>
              <c:strCache>
                <c:ptCount val="1"/>
                <c:pt idx="0">
                  <c:v>騒音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'居住環境'!$O$12:$O$20</c:f>
              <c:numCache>
                <c:ptCount val="9"/>
                <c:pt idx="0">
                  <c:v>0</c:v>
                </c:pt>
                <c:pt idx="1">
                  <c:v>0</c:v>
                </c:pt>
                <c:pt idx="2">
                  <c:v>0</c:v>
                </c:pt>
                <c:pt idx="3">
                  <c:v>0</c:v>
                </c:pt>
                <c:pt idx="4">
                  <c:v>0</c:v>
                </c:pt>
                <c:pt idx="5">
                  <c:v>0</c:v>
                </c:pt>
                <c:pt idx="6">
                  <c:v>0</c:v>
                </c:pt>
                <c:pt idx="7">
                  <c:v>0</c:v>
                </c:pt>
                <c:pt idx="8">
                  <c:v>0</c:v>
                </c:pt>
              </c:numCache>
            </c:numRef>
          </c:val>
        </c:ser>
        <c:ser>
          <c:idx val="4"/>
          <c:order val="4"/>
          <c:tx>
            <c:strRef>
              <c:f>'居住環境'!$P$11</c:f>
              <c:strCache>
                <c:ptCount val="1"/>
                <c:pt idx="0">
                  <c:v>振動</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elete val="1"/>
          </c:dLbls>
          <c:cat>
            <c:strRef>
              <c:f>'居住環境'!$K$12:$K$20</c:f>
              <c:strCache/>
            </c:strRef>
          </c:cat>
          <c:val>
            <c:numRef>
              <c:f>'居住環境'!$P$12:$P$20</c:f>
              <c:numCache>
                <c:ptCount val="9"/>
                <c:pt idx="0">
                  <c:v>0</c:v>
                </c:pt>
                <c:pt idx="1">
                  <c:v>0</c:v>
                </c:pt>
                <c:pt idx="2">
                  <c:v>0</c:v>
                </c:pt>
                <c:pt idx="3">
                  <c:v>0</c:v>
                </c:pt>
                <c:pt idx="4">
                  <c:v>0</c:v>
                </c:pt>
                <c:pt idx="5">
                  <c:v>0</c:v>
                </c:pt>
                <c:pt idx="6">
                  <c:v>0</c:v>
                </c:pt>
                <c:pt idx="7">
                  <c:v>0</c:v>
                </c:pt>
                <c:pt idx="8">
                  <c:v>0</c:v>
                </c:pt>
              </c:numCache>
            </c:numRef>
          </c:val>
        </c:ser>
        <c:ser>
          <c:idx val="5"/>
          <c:order val="5"/>
          <c:tx>
            <c:strRef>
              <c:f>'居住環境'!$Q$11</c:f>
              <c:strCache>
                <c:ptCount val="1"/>
                <c:pt idx="0">
                  <c:v>地盤沈下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'居住環境'!$K$12:$K$20</c:f>
              <c:strCache/>
            </c:strRef>
          </c:cat>
          <c:val>
            <c:numRef>
              <c:f>'居住環境'!$Q$12:$Q$20</c:f>
              <c:numCache>
                <c:ptCount val="9"/>
                <c:pt idx="0">
                  <c:v>0</c:v>
                </c:pt>
                <c:pt idx="1">
                  <c:v>0</c:v>
                </c:pt>
                <c:pt idx="2">
                  <c:v>0</c:v>
                </c:pt>
                <c:pt idx="3">
                  <c:v>0</c:v>
                </c:pt>
                <c:pt idx="4">
                  <c:v>0</c:v>
                </c:pt>
                <c:pt idx="5">
                  <c:v>0</c:v>
                </c:pt>
                <c:pt idx="6">
                  <c:v>0</c:v>
                </c:pt>
                <c:pt idx="7">
                  <c:v>0</c:v>
                </c:pt>
                <c:pt idx="8">
                  <c:v>0</c:v>
                </c:pt>
              </c:numCache>
            </c:numRef>
          </c:val>
        </c:ser>
        <c:ser>
          <c:idx val="6"/>
          <c:order val="6"/>
          <c:tx>
            <c:strRef>
              <c:f>'居住環境'!$R$11</c:f>
              <c:strCache>
                <c:ptCount val="1"/>
                <c:pt idx="0">
                  <c:v>悪臭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'居住環境'!$R$12:$R$20</c:f>
              <c:numCache>
                <c:ptCount val="9"/>
                <c:pt idx="0">
                  <c:v>0</c:v>
                </c:pt>
                <c:pt idx="1">
                  <c:v>0</c:v>
                </c:pt>
                <c:pt idx="2">
                  <c:v>0</c:v>
                </c:pt>
                <c:pt idx="3">
                  <c:v>0</c:v>
                </c:pt>
                <c:pt idx="4">
                  <c:v>0</c:v>
                </c:pt>
                <c:pt idx="5">
                  <c:v>0</c:v>
                </c:pt>
                <c:pt idx="6">
                  <c:v>0</c:v>
                </c:pt>
                <c:pt idx="7">
                  <c:v>0</c:v>
                </c:pt>
                <c:pt idx="8">
                  <c:v>0</c:v>
                </c:pt>
              </c:numCache>
            </c:numRef>
          </c:val>
        </c:ser>
        <c:ser>
          <c:idx val="7"/>
          <c:order val="7"/>
          <c:tx>
            <c:strRef>
              <c:f>'居住環境'!$S$11</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'居住環境'!$K$12:$K$20</c:f>
              <c:strCache/>
            </c:strRef>
          </c:cat>
          <c:val>
            <c:numRef>
              <c:f>'居住環境'!$S$12:$S$20</c:f>
              <c:numCache>
                <c:ptCount val="9"/>
                <c:pt idx="0">
                  <c:v>0</c:v>
                </c:pt>
                <c:pt idx="1">
                  <c:v>0</c:v>
                </c:pt>
                <c:pt idx="2">
                  <c:v>0</c:v>
                </c:pt>
                <c:pt idx="3">
                  <c:v>0</c:v>
                </c:pt>
                <c:pt idx="4">
                  <c:v>0</c:v>
                </c:pt>
                <c:pt idx="5">
                  <c:v>0</c:v>
                </c:pt>
                <c:pt idx="6">
                  <c:v>0</c:v>
                </c:pt>
                <c:pt idx="7">
                  <c:v>0</c:v>
                </c:pt>
                <c:pt idx="8">
                  <c:v>0</c:v>
                </c:pt>
              </c:numCache>
            </c:numRef>
          </c:val>
        </c:ser>
        <c:overlap val="100"/>
        <c:axId val="54519370"/>
        <c:axId val="20912283"/>
      </c:barChart>
      <c:catAx>
        <c:axId val="54519370"/>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0115"/>
              <c:y val="0.1245"/>
            </c:manualLayout>
          </c:layout>
          <c:overlay val="0"/>
          <c:spPr>
            <a:noFill/>
            <a:ln>
              <a:noFill/>
            </a:ln>
          </c:spPr>
        </c:title>
        <c:delete val="0"/>
        <c:numFmt formatCode="General" sourceLinked="1"/>
        <c:majorTickMark val="in"/>
        <c:minorTickMark val="none"/>
        <c:tickLblPos val="nextTo"/>
        <c:crossAx val="20912283"/>
        <c:crossesAt val="0"/>
        <c:auto val="1"/>
        <c:lblOffset val="100"/>
        <c:noMultiLvlLbl val="0"/>
      </c:catAx>
      <c:valAx>
        <c:axId val="20912283"/>
        <c:scaling>
          <c:orientation val="minMax"/>
          <c:max val="1100"/>
          <c:min val="0"/>
        </c:scaling>
        <c:axPos val="b"/>
        <c:title>
          <c:tx>
            <c:rich>
              <a:bodyPr vert="horz" rot="0" anchor="ctr"/>
              <a:lstStyle/>
              <a:p>
                <a:pPr algn="ctr">
                  <a:defRPr/>
                </a:pPr>
                <a:r>
                  <a:rPr lang="en-US" cap="none" sz="800" b="0" i="0" u="none" baseline="0">
                    <a:latin typeface="ＭＳ ゴシック"/>
                    <a:ea typeface="ＭＳ ゴシック"/>
                    <a:cs typeface="ＭＳ ゴシック"/>
                  </a:rPr>
                  <a:t>(件)</a:t>
                </a:r>
              </a:p>
            </c:rich>
          </c:tx>
          <c:layout>
            <c:manualLayout>
              <c:xMode val="factor"/>
              <c:yMode val="factor"/>
              <c:x val="0.01525"/>
              <c:y val="0.126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4519370"/>
        <c:crossesAt val="1"/>
        <c:crossBetween val="between"/>
        <c:dispUnits/>
        <c:majorUnit val="100"/>
      </c:valAx>
      <c:spPr>
        <a:solidFill>
          <a:srgbClr val="FFFFC0"/>
        </a:solidFill>
        <a:ln w="3175">
          <a:noFill/>
        </a:ln>
      </c:spPr>
    </c:plotArea>
    <c:legend>
      <c:legendPos val="r"/>
      <c:layout>
        <c:manualLayout>
          <c:xMode val="edge"/>
          <c:yMode val="edge"/>
          <c:x val="0.02825"/>
          <c:y val="0.03625"/>
        </c:manualLayout>
      </c:layout>
      <c:overlay val="0"/>
      <c:spPr>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0225"/>
          <c:w val="0.98075"/>
          <c:h val="0.89675"/>
        </c:manualLayout>
      </c:layout>
      <c:doughnutChart>
        <c:varyColors val="1"/>
        <c:ser>
          <c:idx val="0"/>
          <c:order val="0"/>
          <c:tx>
            <c:strRef>
              <c:f>'居住環境'!$L$32</c:f>
              <c:strCache>
                <c:ptCount val="1"/>
                <c:pt idx="0">
                  <c:v>件数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8"/>
            <c:spPr>
              <a:solidFill>
                <a:srgbClr val="FFFFFF"/>
              </a:solidFill>
            </c:spPr>
          </c:dPt>
          <c:dLbls>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'居住環境'!$K$33:$K$42</c:f>
              <c:strCache/>
            </c:strRef>
          </c:cat>
          <c:val>
            <c:numRef>
              <c:f>'居住環境'!$L$33:$L$42</c:f>
              <c:numCache>
                <c:ptCount val="10"/>
                <c:pt idx="0">
                  <c:v>0</c:v>
                </c:pt>
                <c:pt idx="1">
                  <c:v>0</c:v>
                </c:pt>
                <c:pt idx="2">
                  <c:v>0</c:v>
                </c:pt>
                <c:pt idx="3">
                  <c:v>0</c:v>
                </c:pt>
                <c:pt idx="4">
                  <c:v>0</c:v>
                </c:pt>
                <c:pt idx="5">
                  <c:v>0</c:v>
                </c:pt>
                <c:pt idx="6">
                  <c:v>0</c:v>
                </c:pt>
                <c:pt idx="7">
                  <c:v>0</c:v>
                </c:pt>
                <c:pt idx="8">
                  <c:v>0</c:v>
                </c:pt>
                <c:pt idx="9">
                  <c:v>0</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925"/>
        </c:manualLayout>
      </c:layout>
      <c:barChart>
        <c:barDir val="col"/>
        <c:grouping val="clustered"/>
        <c:varyColors val="0"/>
        <c:ser>
          <c:idx val="1"/>
          <c:order val="0"/>
          <c:tx>
            <c:strRef>
              <c:f>'居住環境'!$L$54</c:f>
              <c:strCache>
                <c:ptCount val="1"/>
                <c:pt idx="0">
                  <c:v>年間排出量（千t）</c:v>
                </c:pt>
              </c:strCache>
            </c:strRef>
          </c:tx>
          <c:spPr>
            <a:gradFill rotWithShape="1">
              <a:gsLst>
                <a:gs pos="0">
                  <a:srgbClr val="585858"/>
                </a:gs>
                <a:gs pos="50000">
                  <a:srgbClr val="C0C0C0"/>
                </a:gs>
                <a:gs pos="100000">
                  <a:srgbClr val="58585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dLblPos val="inEnd"/>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'居住環境'!$K$55:$K$67</c:f>
              <c:strCache/>
            </c:strRef>
          </c:cat>
          <c:val>
            <c:numRef>
              <c:f>'居住環境'!$L$55:$L$67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53992820"/>
        <c:axId val="16173333"/>
      </c:barChart>
      <c:lineChart>
        <c:grouping val="standard"/>
        <c:varyColors val="0"/>
        <c:ser>
          <c:idx val="0"/>
          <c:order val="1"/>
          <c:tx>
            <c:strRef>
              <c:f>'居住環境'!$M$54</c:f>
              <c:strCache>
                <c:ptCount val="1"/>
                <c:pt idx="0">
                  <c:v>一人一日当たり（ｇ）</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dLbl>
              <c:idx val="9"/>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'居住環境'!$M$55:$M$67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11342270"/>
        <c:axId val="34971567"/>
      </c:lineChart>
      <c:catAx>
        <c:axId val="53992820"/>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8"/>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pPr>
          </a:p>
        </c:txPr>
        <c:crossAx val="16173333"/>
        <c:crosses val="autoZero"/>
        <c:auto val="0"/>
        <c:lblOffset val="100"/>
        <c:noMultiLvlLbl val="0"/>
      </c:catAx>
      <c:valAx>
        <c:axId val="16173333"/>
        <c:scaling>
          <c:orientation val="minMax"/>
        </c:scaling>
        <c:axPos val="l"/>
        <c:title>
          <c:tx>
            <c:rich>
              <a:bodyPr vert="horz" rot="0" anchor="ctr"/>
              <a:lstStyle/>
              <a:p>
                <a:pPr algn="ctr">
                  <a:defRPr/>
                </a:pPr>
                <a:r>
                  <a:rPr lang="en-US" cap="none" sz="800" b="0" i="0" u="none" baseline="0"/>
                  <a:t>(千t)</a:t>
                </a:r>
              </a:p>
            </c:rich>
          </c:tx>
          <c:layout>
            <c:manualLayout>
              <c:xMode val="factor"/>
              <c:yMode val="factor"/>
              <c:x val="0.02875"/>
              <c:y val="0.13025"/>
            </c:manualLayout>
          </c:layout>
          <c:overlay val="0"/>
          <c:spPr>
            <a:noFill/>
            <a:ln>
              <a:noFill/>
            </a:ln>
          </c:spPr>
        </c:title>
        <c:delete val="0"/>
        <c:numFmt formatCode="General" sourceLinked="1"/>
        <c:majorTickMark val="in"/>
        <c:minorTickMark val="none"/>
        <c:tickLblPos val="nextTo"/>
        <c:crossAx val="53992820"/>
        <c:crossesAt val="1"/>
        <c:crossBetween val="between"/>
        <c:dispUnits/>
      </c:valAx>
      <c:catAx>
        <c:axId val="11342270"/>
        <c:scaling>
          <c:orientation val="minMax"/>
        </c:scaling>
        <c:axPos val="b"/>
        <c:delete val="1"/>
        <c:majorTickMark val="in"/>
        <c:minorTickMark val="none"/>
        <c:tickLblPos val="nextTo"/>
        <c:crossAx val="34971567"/>
        <c:crossesAt val="0"/>
        <c:auto val="0"/>
        <c:lblOffset val="100"/>
        <c:noMultiLvlLbl val="0"/>
      </c:catAx>
      <c:valAx>
        <c:axId val="34971567"/>
        <c:scaling>
          <c:orientation val="minMax"/>
          <c:max val="1050"/>
          <c:min val="0"/>
        </c:scaling>
        <c:axPos val="l"/>
        <c:title>
          <c:tx>
            <c:rich>
              <a:bodyPr vert="horz" rot="0" anchor="ctr"/>
              <a:lstStyle/>
              <a:p>
                <a:pPr algn="ctr">
                  <a:defRPr/>
                </a:pPr>
                <a:r>
                  <a:rPr lang="en-US" cap="none" sz="800" b="0" i="0" u="none" baseline="0"/>
                  <a:t>(g)</a:t>
                </a:r>
              </a:p>
            </c:rich>
          </c:tx>
          <c:layout>
            <c:manualLayout>
              <c:xMode val="factor"/>
              <c:yMode val="factor"/>
              <c:x val="0.022"/>
              <c:y val="0.12975"/>
            </c:manualLayout>
          </c:layout>
          <c:overlay val="0"/>
          <c:spPr>
            <a:noFill/>
            <a:ln>
              <a:noFill/>
            </a:ln>
          </c:spPr>
        </c:title>
        <c:delete val="0"/>
        <c:numFmt formatCode="General" sourceLinked="1"/>
        <c:majorTickMark val="in"/>
        <c:minorTickMark val="none"/>
        <c:tickLblPos val="nextTo"/>
        <c:crossAx val="11342270"/>
        <c:crosses val="max"/>
        <c:crossBetween val="between"/>
        <c:dispUnits/>
        <c:majorUnit val="100"/>
        <c:minorUnit val="40"/>
      </c:valAx>
      <c:spPr>
        <a:solidFill>
          <a:srgbClr val="FFFFC0"/>
        </a:solidFill>
        <a:ln w="3175">
          <a:noFill/>
        </a:ln>
      </c:spPr>
    </c:plotArea>
    <c:legend>
      <c:legendPos val="r"/>
      <c:layout>
        <c:manualLayout>
          <c:xMode val="edge"/>
          <c:yMode val="edge"/>
          <c:x val="0.16475"/>
          <c:y val="0.068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1"/>
          <c:w val="0.99075"/>
          <c:h val="0.96025"/>
        </c:manualLayout>
      </c:layout>
      <c:barChart>
        <c:barDir val="col"/>
        <c:grouping val="stacked"/>
        <c:varyColors val="0"/>
        <c:ser>
          <c:idx val="1"/>
          <c:order val="0"/>
          <c:tx>
            <c:strRef>
              <c:f>'居住環境'!$L$78</c:f>
              <c:strCache>
                <c:ptCount val="1"/>
                <c:pt idx="0">
                  <c:v>居住等住宅（万戸）</c:v>
                </c:pt>
              </c:strCache>
            </c:strRef>
          </c:tx>
          <c:spPr>
            <a:gradFill rotWithShape="1">
              <a:gsLst>
                <a:gs pos="0">
                  <a:srgbClr val="8080FF"/>
                </a:gs>
                <a:gs pos="50000">
                  <a:srgbClr val="DCDC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numFmt formatCode="General" sourceLinked="1"/>
              <c:showLegendKey val="0"/>
              <c:showVal val="1"/>
              <c:showBubbleSize val="0"/>
              <c:showCatName val="0"/>
              <c:showSerName val="0"/>
              <c:showPercent val="0"/>
            </c:dLbl>
            <c:dLbl>
              <c:idx val="7"/>
              <c:numFmt formatCode="General" sourceLinked="1"/>
              <c:showLegendKey val="0"/>
              <c:showVal val="1"/>
              <c:showBubbleSize val="0"/>
              <c:showCatName val="0"/>
              <c:showSerName val="0"/>
              <c:showPercent val="0"/>
            </c:dLbl>
            <c:dLbl>
              <c:idx val="8"/>
              <c:layout>
                <c:manualLayout>
                  <c:x val="0"/>
                  <c:y val="0"/>
                </c:manualLayout>
              </c:layout>
              <c:numFmt formatCode="General" sourceLinked="0"/>
              <c:showLegendKey val="0"/>
              <c:showVal val="1"/>
              <c:showBubbleSize val="0"/>
              <c:showCatName val="0"/>
              <c:showSerName val="0"/>
              <c:showPercent val="0"/>
            </c:dLbl>
            <c:numFmt formatCode="General" sourceLinked="0"/>
            <c:showLegendKey val="0"/>
            <c:showVal val="1"/>
            <c:showBubbleSize val="0"/>
            <c:showCatName val="0"/>
            <c:showSerName val="0"/>
            <c:showPercent val="0"/>
          </c:dLbls>
          <c:cat>
            <c:strRef>
              <c:f>'居住環境'!$K$79:$K$87</c:f>
              <c:strCache/>
            </c:strRef>
          </c:cat>
          <c:val>
            <c:numRef>
              <c:f>'居住環境'!$L$79:$L$87</c:f>
              <c:numCache>
                <c:ptCount val="9"/>
                <c:pt idx="0">
                  <c:v>0</c:v>
                </c:pt>
                <c:pt idx="1">
                  <c:v>0</c:v>
                </c:pt>
                <c:pt idx="2">
                  <c:v>0</c:v>
                </c:pt>
                <c:pt idx="3">
                  <c:v>0</c:v>
                </c:pt>
                <c:pt idx="4">
                  <c:v>0</c:v>
                </c:pt>
                <c:pt idx="5">
                  <c:v>0</c:v>
                </c:pt>
                <c:pt idx="6">
                  <c:v>0</c:v>
                </c:pt>
                <c:pt idx="7">
                  <c:v>0</c:v>
                </c:pt>
                <c:pt idx="8">
                  <c:v>0</c:v>
                </c:pt>
              </c:numCache>
            </c:numRef>
          </c:val>
        </c:ser>
        <c:ser>
          <c:idx val="0"/>
          <c:order val="1"/>
          <c:tx>
            <c:strRef>
              <c:f>'居住環境'!$M$78</c:f>
              <c:strCache>
                <c:ptCount val="1"/>
                <c:pt idx="0">
                  <c:v>空き家住宅（万戸）</c:v>
                </c:pt>
              </c:strCache>
            </c:strRef>
          </c:tx>
          <c:spPr>
            <a:gradFill rotWithShape="1">
              <a:gsLst>
                <a:gs pos="0">
                  <a:srgbClr val="C0C0C0"/>
                </a:gs>
                <a:gs pos="50000">
                  <a:srgbClr val="E4E4E4"/>
                </a:gs>
                <a:gs pos="100000">
                  <a:srgbClr val="C0C0C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'居住環境'!$K$79:$K$87</c:f>
              <c:strCache/>
            </c:strRef>
          </c:cat>
          <c:val>
            <c:numRef>
              <c:f>'居住環境'!$M$79:$M$87</c:f>
              <c:numCache>
                <c:ptCount val="9"/>
                <c:pt idx="0">
                  <c:v>0</c:v>
                </c:pt>
                <c:pt idx="1">
                  <c:v>0</c:v>
                </c:pt>
                <c:pt idx="2">
                  <c:v>0</c:v>
                </c:pt>
                <c:pt idx="3">
                  <c:v>0</c:v>
                </c:pt>
                <c:pt idx="4">
                  <c:v>0</c:v>
                </c:pt>
                <c:pt idx="5">
                  <c:v>0</c:v>
                </c:pt>
                <c:pt idx="6">
                  <c:v>0</c:v>
                </c:pt>
                <c:pt idx="7">
                  <c:v>0</c:v>
                </c:pt>
                <c:pt idx="8">
                  <c:v>0</c:v>
                </c:pt>
              </c:numCache>
            </c:numRef>
          </c:val>
        </c:ser>
        <c:overlap val="100"/>
        <c:axId val="46308648"/>
        <c:axId val="14124649"/>
      </c:barChart>
      <c:lineChart>
        <c:grouping val="standard"/>
        <c:varyColors val="0"/>
        <c:ser>
          <c:idx val="2"/>
          <c:order val="2"/>
          <c:tx>
            <c:strRef>
              <c:f>'居住環境'!$N$78</c:f>
              <c:strCache>
                <c:ptCount val="1"/>
                <c:pt idx="0">
                  <c:v>総世帯数（万世帯）</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003300"/>
                </a:solidFill>
              </a:ln>
            </c:spPr>
          </c:marker>
          <c:dLbls>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'居住環境'!$N$79:$N$87</c:f>
              <c:numCache>
                <c:ptCount val="9"/>
                <c:pt idx="0">
                  <c:v>0</c:v>
                </c:pt>
                <c:pt idx="1">
                  <c:v>0</c:v>
                </c:pt>
                <c:pt idx="2">
                  <c:v>0</c:v>
                </c:pt>
                <c:pt idx="3">
                  <c:v>0</c:v>
                </c:pt>
                <c:pt idx="4">
                  <c:v>0</c:v>
                </c:pt>
                <c:pt idx="5">
                  <c:v>0</c:v>
                </c:pt>
                <c:pt idx="6">
                  <c:v>0</c:v>
                </c:pt>
                <c:pt idx="7">
                  <c:v>0</c:v>
                </c:pt>
                <c:pt idx="8">
                  <c:v>0</c:v>
                </c:pt>
              </c:numCache>
            </c:numRef>
          </c:val>
          <c:smooth val="0"/>
        </c:ser>
        <c:axId val="60012978"/>
        <c:axId val="3245891"/>
      </c:lineChart>
      <c:catAx>
        <c:axId val="46308648"/>
        <c:scaling>
          <c:orientation val="minMax"/>
        </c:scaling>
        <c:axPos val="b"/>
        <c:title>
          <c:tx>
            <c:rich>
              <a:bodyPr vert="horz" rot="0" anchor="ctr"/>
              <a:lstStyle/>
              <a:p>
                <a:pPr algn="ctr">
                  <a:defRPr/>
                </a:pPr>
                <a:r>
                  <a:rPr lang="en-US"/>
                  <a:t>(年)</a:t>
                </a:r>
              </a:p>
            </c:rich>
          </c:tx>
          <c:layout>
            <c:manualLayout>
              <c:xMode val="factor"/>
              <c:yMode val="factor"/>
              <c:x val="0.014"/>
              <c:y val="0.1225"/>
            </c:manualLayout>
          </c:layout>
          <c:overlay val="0"/>
          <c:spPr>
            <a:noFill/>
            <a:ln>
              <a:noFill/>
            </a:ln>
          </c:spPr>
        </c:title>
        <c:delete val="0"/>
        <c:numFmt formatCode="General" sourceLinked="1"/>
        <c:majorTickMark val="in"/>
        <c:minorTickMark val="none"/>
        <c:tickLblPos val="nextTo"/>
        <c:crossAx val="14124649"/>
        <c:crosses val="autoZero"/>
        <c:auto val="0"/>
        <c:lblOffset val="100"/>
        <c:noMultiLvlLbl val="0"/>
      </c:catAx>
      <c:valAx>
        <c:axId val="14124649"/>
        <c:scaling>
          <c:orientation val="minMax"/>
        </c:scaling>
        <c:axPos val="l"/>
        <c:title>
          <c:tx>
            <c:rich>
              <a:bodyPr vert="horz" rot="0" anchor="ctr"/>
              <a:lstStyle/>
              <a:p>
                <a:pPr algn="ctr">
                  <a:defRPr/>
                </a:pPr>
                <a:r>
                  <a:rPr lang="en-US" cap="none" sz="800" b="0" i="0" u="none" baseline="0"/>
                  <a:t>(万戸,万世帯)</a:t>
                </a:r>
              </a:p>
            </c:rich>
          </c:tx>
          <c:layout>
            <c:manualLayout>
              <c:xMode val="factor"/>
              <c:yMode val="factor"/>
              <c:x val="0.02825"/>
              <c:y val="0.129"/>
            </c:manualLayout>
          </c:layout>
          <c:overlay val="0"/>
          <c:spPr>
            <a:noFill/>
            <a:ln>
              <a:noFill/>
            </a:ln>
          </c:spPr>
        </c:title>
        <c:delete val="0"/>
        <c:numFmt formatCode="General" sourceLinked="1"/>
        <c:majorTickMark val="in"/>
        <c:minorTickMark val="none"/>
        <c:tickLblPos val="nextTo"/>
        <c:crossAx val="46308648"/>
        <c:crossesAt val="1"/>
        <c:crossBetween val="between"/>
        <c:dispUnits/>
      </c:valAx>
      <c:catAx>
        <c:axId val="60012978"/>
        <c:scaling>
          <c:orientation val="minMax"/>
        </c:scaling>
        <c:axPos val="b"/>
        <c:delete val="1"/>
        <c:majorTickMark val="in"/>
        <c:minorTickMark val="none"/>
        <c:tickLblPos val="nextTo"/>
        <c:crossAx val="3245891"/>
        <c:crosses val="autoZero"/>
        <c:auto val="0"/>
        <c:lblOffset val="100"/>
        <c:noMultiLvlLbl val="0"/>
      </c:catAx>
      <c:valAx>
        <c:axId val="3245891"/>
        <c:scaling>
          <c:orientation val="minMax"/>
        </c:scaling>
        <c:axPos val="l"/>
        <c:delete val="1"/>
        <c:majorTickMark val="in"/>
        <c:minorTickMark val="none"/>
        <c:tickLblPos val="nextTo"/>
        <c:crossAx val="60012978"/>
        <c:crosses val="max"/>
        <c:crossBetween val="between"/>
        <c:dispUnits/>
      </c:valAx>
      <c:spPr>
        <a:solidFill>
          <a:srgbClr val="FFFFC0"/>
        </a:solidFill>
        <a:ln w="3175">
          <a:noFill/>
        </a:ln>
      </c:spPr>
    </c:plotArea>
    <c:legend>
      <c:legendPos val="r"/>
      <c:layout>
        <c:manualLayout>
          <c:xMode val="edge"/>
          <c:yMode val="edge"/>
          <c:x val="0.115"/>
          <c:y val="0.18275"/>
        </c:manualLayout>
      </c:layout>
      <c:overlay val="0"/>
      <c:spPr>
        <a:solidFill>
          <a:srgbClr val="FFFFC0"/>
        </a:solidFill>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
          <c:w val="1"/>
          <c:h val="0.95875"/>
        </c:manualLayout>
      </c:layout>
      <c:barChart>
        <c:barDir val="bar"/>
        <c:grouping val="percentStacked"/>
        <c:varyColors val="0"/>
        <c:ser>
          <c:idx val="0"/>
          <c:order val="0"/>
          <c:tx>
            <c:strRef>
              <c:f>'居住環境'!$K$100</c:f>
              <c:strCache>
                <c:ptCount val="1"/>
                <c:pt idx="0">
                  <c:v>高齢者のいる世帯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'居住環境'!$L$99:$M$99</c:f>
              <c:strCache/>
            </c:strRef>
          </c:cat>
          <c:val>
            <c:numRef>
              <c:f>'居住環境'!$L$100:$M$100</c:f>
              <c:numCache>
                <c:ptCount val="2"/>
                <c:pt idx="0">
                  <c:v>0</c:v>
                </c:pt>
                <c:pt idx="1">
                  <c:v>0</c:v>
                </c:pt>
              </c:numCache>
            </c:numRef>
          </c:val>
        </c:ser>
        <c:ser>
          <c:idx val="1"/>
          <c:order val="1"/>
          <c:tx>
            <c:strRef>
              <c:f>'居住環境'!$K$101</c:f>
              <c:strCache>
                <c:ptCount val="1"/>
                <c:pt idx="0">
                  <c:v>高齢者のいない世帯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'居住環境'!$L$99:$M$99</c:f>
              <c:strCache/>
            </c:strRef>
          </c:cat>
          <c:val>
            <c:numRef>
              <c:f>'居住環境'!$L$101:$M$101</c:f>
              <c:numCache>
                <c:ptCount val="2"/>
                <c:pt idx="0">
                  <c:v>0</c:v>
                </c:pt>
                <c:pt idx="1">
                  <c:v>0</c:v>
                </c:pt>
              </c:numCache>
            </c:numRef>
          </c:val>
        </c:ser>
        <c:overlap val="100"/>
        <c:axId val="29213020"/>
        <c:axId val="61590589"/>
      </c:barChart>
      <c:catAx>
        <c:axId val="29213020"/>
        <c:scaling>
          <c:orientation val="minMax"/>
        </c:scaling>
        <c:axPos val="l"/>
        <c:delete val="0"/>
        <c:numFmt formatCode="General" sourceLinked="1"/>
        <c:majorTickMark val="in"/>
        <c:minorTickMark val="none"/>
        <c:tickLblPos val="nextTo"/>
        <c:crossAx val="61590589"/>
        <c:crosses val="autoZero"/>
        <c:auto val="1"/>
        <c:lblOffset val="100"/>
        <c:noMultiLvlLbl val="0"/>
      </c:catAx>
      <c:valAx>
        <c:axId val="61590589"/>
        <c:scaling>
          <c:orientation val="minMax"/>
        </c:scaling>
        <c:axPos val="b"/>
        <c:majorGridlines>
          <c:spPr>
            <a:ln w="3175">
              <a:solidFill>
                <a:srgbClr val="C0C0C0"/>
              </a:solidFill>
            </a:ln>
          </c:spPr>
        </c:majorGridlines>
        <c:delete val="0"/>
        <c:numFmt formatCode="General" sourceLinked="1"/>
        <c:majorTickMark val="in"/>
        <c:minorTickMark val="none"/>
        <c:tickLblPos val="nextTo"/>
        <c:crossAx val="2921302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1"/>
          <c:h val="0.91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5"/>
            <c:invertIfNegative val="0"/>
            <c:spPr>
              <a:gradFill rotWithShape="1">
                <a:gsLst>
                  <a:gs pos="0">
                    <a:srgbClr val="46172F"/>
                  </a:gs>
                  <a:gs pos="50000">
                    <a:srgbClr val="993366"/>
                  </a:gs>
                  <a:gs pos="100000">
                    <a:srgbClr val="46172F"/>
                  </a:gs>
                </a:gsLst>
                <a:lin ang="5400000" scaled="1"/>
              </a:gradFill>
            </c:spPr>
          </c:dPt>
          <c:dLbls>
            <c:dLbl>
              <c:idx val="5"/>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'居住環境'!$N$113:$N$124</c:f>
              <c:strCache/>
            </c:strRef>
          </c:cat>
          <c:val>
            <c:numRef>
              <c:f>'居住環境'!$O$113:$O$124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7444390"/>
        <c:axId val="22781783"/>
      </c:barChart>
      <c:catAx>
        <c:axId val="17444390"/>
        <c:scaling>
          <c:orientation val="minMax"/>
        </c:scaling>
        <c:axPos val="l"/>
        <c:delete val="0"/>
        <c:numFmt formatCode="General" sourceLinked="1"/>
        <c:majorTickMark val="in"/>
        <c:minorTickMark val="none"/>
        <c:tickLblPos val="nextTo"/>
        <c:crossAx val="22781783"/>
        <c:crossesAt val="0"/>
        <c:auto val="1"/>
        <c:lblOffset val="100"/>
        <c:noMultiLvlLbl val="0"/>
      </c:catAx>
      <c:valAx>
        <c:axId val="22781783"/>
        <c:scaling>
          <c:orientation val="minMax"/>
          <c:max val="160"/>
          <c:min val="0"/>
        </c:scaling>
        <c:axPos val="b"/>
        <c:title>
          <c:tx>
            <c:rich>
              <a:bodyPr vert="horz" rot="0" anchor="ctr"/>
              <a:lstStyle/>
              <a:p>
                <a:pPr algn="ctr">
                  <a:defRPr/>
                </a:pPr>
                <a:r>
                  <a:rPr lang="en-US"/>
                  <a:t>(㎡)</a:t>
                </a:r>
              </a:p>
            </c:rich>
          </c:tx>
          <c:layout>
            <c:manualLayout>
              <c:xMode val="factor"/>
              <c:yMode val="factor"/>
              <c:x val="0.00475"/>
              <c:y val="0.121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17444390"/>
        <c:crossesAt val="1"/>
        <c:crossBetween val="between"/>
        <c:dispUnits/>
        <c:majorUnit val="20"/>
        <c:min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275"/>
          <c:w val="0.9715"/>
          <c:h val="0.9155"/>
        </c:manualLayout>
      </c:layout>
      <c:lineChart>
        <c:grouping val="standard"/>
        <c:varyColors val="0"/>
        <c:ser>
          <c:idx val="2"/>
          <c:order val="0"/>
          <c:tx>
            <c:strRef>
              <c:f>'人口'!$L$93</c:f>
              <c:strCache>
                <c:ptCount val="1"/>
                <c:pt idx="0">
                  <c:v>転入</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'人口'!$L$94:$L$122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0"/>
          <c:order val="1"/>
          <c:tx>
            <c:strRef>
              <c:f>'人口'!$M$93</c:f>
              <c:strCache>
                <c:ptCount val="1"/>
                <c:pt idx="0">
                  <c:v>転出</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'人口'!$M$94:$M$122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1"/>
          <c:order val="2"/>
          <c:tx>
            <c:strRef>
              <c:f>'人口'!$N$93</c:f>
              <c:strCache>
                <c:ptCount val="1"/>
                <c:pt idx="0">
                  <c:v>出生</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'人口'!$N$94:$N$122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ser>
          <c:idx val="2"/>
          <c:order val="3"/>
          <c:tx>
            <c:strRef>
              <c:f>'人口'!$O$93</c:f>
              <c:strCache>
                <c:ptCount val="1"/>
                <c:pt idx="0">
                  <c:v>死亡</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cat>
          <c:val>
            <c:numRef>
              <c:f>'人口'!$O$94:$O$122</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ser>
        <c:axId val="10866902"/>
        <c:axId val="30693255"/>
      </c:lineChart>
      <c:catAx>
        <c:axId val="10866902"/>
        <c:scaling>
          <c:orientation val="minMax"/>
        </c:scaling>
        <c:axPos val="b"/>
        <c:majorGridlines>
          <c:spPr>
            <a:ln w="3175">
              <a:solidFill>
                <a:srgbClr val="969696"/>
              </a:solidFill>
            </a:ln>
          </c:spPr>
        </c:majorGridlines>
        <c:delete val="0"/>
        <c:numFmt formatCode="General" sourceLinked="1"/>
        <c:majorTickMark val="in"/>
        <c:minorTickMark val="none"/>
        <c:tickLblPos val="nextTo"/>
        <c:txPr>
          <a:bodyPr/>
          <a:lstStyle/>
          <a:p>
            <a:pPr>
              <a:defRPr lang="en-US" cap="none" sz="600" b="0" i="0" u="none" baseline="0"/>
            </a:pPr>
          </a:p>
        </c:txPr>
        <c:crossAx val="30693255"/>
        <c:crosses val="autoZero"/>
        <c:auto val="1"/>
        <c:lblOffset val="100"/>
        <c:noMultiLvlLbl val="0"/>
      </c:catAx>
      <c:valAx>
        <c:axId val="30693255"/>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0866902"/>
        <c:crossesAt val="1"/>
        <c:crossBetween val="midCat"/>
        <c:dispUnits/>
        <c:majorUnit val="1000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125"/>
          <c:w val="0.963"/>
          <c:h val="0.9185"/>
        </c:manualLayout>
      </c:layout>
      <c:barChart>
        <c:barDir val="col"/>
        <c:grouping val="clustered"/>
        <c:varyColors val="0"/>
        <c:ser>
          <c:idx val="1"/>
          <c:order val="0"/>
          <c:tx>
            <c:strRef>
              <c:f>'災害'!$L$11</c:f>
              <c:strCache>
                <c:ptCount val="1"/>
                <c:pt idx="0">
                  <c:v>損害額（億円）</c:v>
                </c:pt>
              </c:strCache>
            </c:strRef>
          </c:tx>
          <c:spPr>
            <a:gradFill rotWithShape="1">
              <a:gsLst>
                <a:gs pos="0">
                  <a:srgbClr val="FF0000"/>
                </a:gs>
                <a:gs pos="100000">
                  <a:srgbClr val="750000"/>
                </a:gs>
              </a:gsLst>
              <a:path path="rect">
                <a:fillToRect t="100000" r="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'災害'!$K$12:$K$25</c:f>
              <c:strCache/>
            </c:strRef>
          </c:cat>
          <c:val>
            <c:numRef>
              <c:f>'災害'!$L$12:$L$25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3709456"/>
        <c:axId val="33385105"/>
      </c:barChart>
      <c:lineChart>
        <c:grouping val="standard"/>
        <c:varyColors val="0"/>
        <c:ser>
          <c:idx val="0"/>
          <c:order val="1"/>
          <c:tx>
            <c:strRef>
              <c:f>'災害'!$M$11</c:f>
              <c:strCache>
                <c:ptCount val="1"/>
                <c:pt idx="0">
                  <c:v>出火件数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99"/>
              </a:solidFill>
              <a:ln>
                <a:solidFill>
                  <a:srgbClr val="FF0000"/>
                </a:solidFill>
              </a:ln>
            </c:spPr>
          </c:marker>
          <c:dLbls>
            <c:dLbl>
              <c:idx val="5"/>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'災害'!$K$12:$K$25</c:f>
              <c:strCache/>
            </c:strRef>
          </c:cat>
          <c:val>
            <c:numRef>
              <c:f>'災害'!$M$12:$M$25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32030490"/>
        <c:axId val="19838955"/>
      </c:lineChart>
      <c:catAx>
        <c:axId val="3709456"/>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3"/>
            </c:manualLayout>
          </c:layout>
          <c:overlay val="0"/>
          <c:spPr>
            <a:noFill/>
            <a:ln>
              <a:noFill/>
            </a:ln>
          </c:spPr>
        </c:title>
        <c:delete val="0"/>
        <c:numFmt formatCode="General" sourceLinked="1"/>
        <c:majorTickMark val="in"/>
        <c:minorTickMark val="none"/>
        <c:tickLblPos val="nextTo"/>
        <c:crossAx val="33385105"/>
        <c:crosses val="autoZero"/>
        <c:auto val="0"/>
        <c:lblOffset val="100"/>
        <c:noMultiLvlLbl val="0"/>
      </c:catAx>
      <c:valAx>
        <c:axId val="33385105"/>
        <c:scaling>
          <c:orientation val="minMax"/>
        </c:scaling>
        <c:axPos val="l"/>
        <c:title>
          <c:tx>
            <c:rich>
              <a:bodyPr vert="horz" rot="0" anchor="ctr"/>
              <a:lstStyle/>
              <a:p>
                <a:pPr algn="ctr">
                  <a:defRPr/>
                </a:pPr>
                <a:r>
                  <a:rPr lang="en-US" cap="none" sz="800" b="0" i="0" u="none" baseline="0"/>
                  <a:t>(億円)</a:t>
                </a:r>
              </a:p>
            </c:rich>
          </c:tx>
          <c:layout>
            <c:manualLayout>
              <c:xMode val="factor"/>
              <c:yMode val="factor"/>
              <c:x val="0.01625"/>
              <c:y val="0.1285"/>
            </c:manualLayout>
          </c:layout>
          <c:overlay val="0"/>
          <c:spPr>
            <a:noFill/>
            <a:ln>
              <a:noFill/>
            </a:ln>
          </c:spPr>
        </c:title>
        <c:delete val="0"/>
        <c:numFmt formatCode="#,##0;[Red](#,##0)" sourceLinked="0"/>
        <c:majorTickMark val="in"/>
        <c:minorTickMark val="none"/>
        <c:tickLblPos val="nextTo"/>
        <c:crossAx val="3709456"/>
        <c:crossesAt val="1"/>
        <c:crossBetween val="between"/>
        <c:dispUnits/>
      </c:valAx>
      <c:catAx>
        <c:axId val="32030490"/>
        <c:scaling>
          <c:orientation val="minMax"/>
        </c:scaling>
        <c:axPos val="b"/>
        <c:delete val="1"/>
        <c:majorTickMark val="in"/>
        <c:minorTickMark val="none"/>
        <c:tickLblPos val="nextTo"/>
        <c:crossAx val="19838955"/>
        <c:crossesAt val="0"/>
        <c:auto val="0"/>
        <c:lblOffset val="100"/>
        <c:noMultiLvlLbl val="0"/>
      </c:catAx>
      <c:valAx>
        <c:axId val="19838955"/>
        <c:scaling>
          <c:orientation val="minMax"/>
          <c:max val="700"/>
          <c:min val="0"/>
        </c:scaling>
        <c:axPos val="l"/>
        <c:title>
          <c:tx>
            <c:rich>
              <a:bodyPr vert="horz" rot="0" anchor="ctr"/>
              <a:lstStyle/>
              <a:p>
                <a:pPr algn="ctr">
                  <a:defRPr/>
                </a:pPr>
                <a:r>
                  <a:rPr lang="en-US" cap="none" sz="800" b="0" i="0" u="none" baseline="0"/>
                  <a:t>(件)</a:t>
                </a:r>
              </a:p>
            </c:rich>
          </c:tx>
          <c:layout>
            <c:manualLayout>
              <c:xMode val="factor"/>
              <c:yMode val="factor"/>
              <c:x val="0.01475"/>
              <c:y val="0.12775"/>
            </c:manualLayout>
          </c:layout>
          <c:overlay val="0"/>
          <c:spPr>
            <a:noFill/>
            <a:ln>
              <a:noFill/>
            </a:ln>
          </c:spPr>
        </c:title>
        <c:delete val="0"/>
        <c:numFmt formatCode="General" sourceLinked="1"/>
        <c:majorTickMark val="in"/>
        <c:minorTickMark val="none"/>
        <c:tickLblPos val="nextTo"/>
        <c:crossAx val="32030490"/>
        <c:crosses val="max"/>
        <c:crossBetween val="between"/>
        <c:dispUnits/>
        <c:majorUnit val="100"/>
        <c:minorUnit val="20"/>
      </c:valAx>
      <c:spPr>
        <a:solidFill>
          <a:srgbClr val="FFFFC0"/>
        </a:solidFill>
        <a:ln w="3175">
          <a:noFill/>
        </a:ln>
      </c:spPr>
    </c:plotArea>
    <c:legend>
      <c:legendPos val="r"/>
      <c:layout>
        <c:manualLayout>
          <c:xMode val="edge"/>
          <c:yMode val="edge"/>
          <c:x val="0.241"/>
          <c:y val="0.1107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75"/>
          <c:h val="0.979"/>
        </c:manualLayout>
      </c:layout>
      <c:barChart>
        <c:barDir val="col"/>
        <c:grouping val="clustered"/>
        <c:varyColors val="0"/>
        <c:ser>
          <c:idx val="0"/>
          <c:order val="0"/>
          <c:tx>
            <c:strRef>
              <c:f>'災害'!$L$37</c:f>
              <c:strCache>
                <c:ptCount val="1"/>
                <c:pt idx="0">
                  <c:v>件数</c:v>
                </c:pt>
              </c:strCache>
            </c:strRef>
          </c:tx>
          <c:spPr>
            <a:gradFill rotWithShape="1">
              <a:gsLst>
                <a:gs pos="0">
                  <a:srgbClr val="FF0000"/>
                </a:gs>
                <a:gs pos="100000">
                  <a:srgbClr val="750000"/>
                </a:gs>
              </a:gsLst>
              <a:path path="rect">
                <a:fillToRect l="100000" t="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'災害'!$K$38:$K$47</c:f>
              <c:strCache/>
            </c:strRef>
          </c:cat>
          <c:val>
            <c:numRef>
              <c:f>'災害'!$L$38:$L$47</c:f>
              <c:numCache>
                <c:ptCount val="10"/>
                <c:pt idx="0">
                  <c:v>0</c:v>
                </c:pt>
                <c:pt idx="1">
                  <c:v>0</c:v>
                </c:pt>
                <c:pt idx="2">
                  <c:v>0</c:v>
                </c:pt>
                <c:pt idx="3">
                  <c:v>0</c:v>
                </c:pt>
                <c:pt idx="4">
                  <c:v>0</c:v>
                </c:pt>
                <c:pt idx="5">
                  <c:v>0</c:v>
                </c:pt>
                <c:pt idx="6">
                  <c:v>0</c:v>
                </c:pt>
                <c:pt idx="7">
                  <c:v>0</c:v>
                </c:pt>
                <c:pt idx="8">
                  <c:v>0</c:v>
                </c:pt>
                <c:pt idx="9">
                  <c:v>0</c:v>
                </c:pt>
              </c:numCache>
            </c:numRef>
          </c:val>
        </c:ser>
        <c:axId val="44332868"/>
        <c:axId val="63451493"/>
      </c:barChart>
      <c:catAx>
        <c:axId val="44332868"/>
        <c:scaling>
          <c:orientation val="minMax"/>
        </c:scaling>
        <c:axPos val="b"/>
        <c:delete val="0"/>
        <c:numFmt formatCode="General" sourceLinked="1"/>
        <c:majorTickMark val="in"/>
        <c:minorTickMark val="none"/>
        <c:tickLblPos val="nextTo"/>
        <c:txPr>
          <a:bodyPr vert="wordArtVert" rot="0"/>
          <a:lstStyle/>
          <a:p>
            <a:pPr>
              <a:defRPr lang="en-US" cap="none" sz="1025" b="0" i="0" u="none" baseline="0">
                <a:latin typeface="ＭＳ ゴシック"/>
                <a:ea typeface="ＭＳ ゴシック"/>
                <a:cs typeface="ＭＳ ゴシック"/>
              </a:defRPr>
            </a:pPr>
          </a:p>
        </c:txPr>
        <c:crossAx val="63451493"/>
        <c:crosses val="autoZero"/>
        <c:auto val="1"/>
        <c:lblOffset val="100"/>
        <c:noMultiLvlLbl val="0"/>
      </c:catAx>
      <c:valAx>
        <c:axId val="63451493"/>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(件)</a:t>
                </a:r>
              </a:p>
            </c:rich>
          </c:tx>
          <c:layout>
            <c:manualLayout>
              <c:xMode val="factor"/>
              <c:yMode val="factor"/>
              <c:x val="0.02375"/>
              <c:y val="0.126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433286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50" b="0" i="0" u="none" baseline="0">
          <a:latin typeface="ＭＳ ゴシック"/>
          <a:ea typeface="ＭＳ ゴシック"/>
          <a:cs typeface="ＭＳ ゴシック"/>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25"/>
          <c:w val="1"/>
          <c:h val="0.87475"/>
        </c:manualLayout>
      </c:layout>
      <c:doughnutChart>
        <c:varyColors val="1"/>
        <c:ser>
          <c:idx val="0"/>
          <c:order val="0"/>
          <c:tx>
            <c:strRef>
              <c:f>'災害'!$L$58</c:f>
              <c:strCache>
                <c:ptCount val="1"/>
                <c:pt idx="0">
                  <c:v>件数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E3E3E3"/>
              </a:solidFill>
            </c:spPr>
          </c:dPt>
          <c:dPt>
            <c:idx val="2"/>
            <c:spPr>
              <a:solidFill>
                <a:srgbClr val="FFFF00"/>
              </a:solidFill>
            </c:spPr>
          </c:dPt>
          <c:dPt>
            <c:idx val="3"/>
            <c:spPr>
              <a:solidFill>
                <a:srgbClr val="FF00FF"/>
              </a:solidFill>
            </c:spPr>
          </c:dPt>
          <c:dPt>
            <c:idx val="5"/>
            <c:spPr>
              <a:solidFill>
                <a:srgbClr val="969696"/>
              </a:solidFill>
            </c:spPr>
          </c:dPt>
          <c:dPt>
            <c:idx val="6"/>
            <c:spPr>
              <a:solidFill>
                <a:srgbClr val="69FFFF"/>
              </a:solidFill>
            </c:spPr>
          </c:dPt>
          <c:dPt>
            <c:idx val="7"/>
            <c:spPr>
              <a:solidFill>
                <a:srgbClr val="33CCCC"/>
              </a:solidFill>
            </c:spPr>
          </c:dPt>
          <c:dPt>
            <c:idx val="8"/>
            <c:spPr>
              <a:solidFill>
                <a:srgbClr val="CC99FF"/>
              </a:solidFill>
            </c:spPr>
          </c:dPt>
          <c:dPt>
            <c:idx val="9"/>
            <c:spPr>
              <a:solidFill>
                <a:srgbClr val="996666"/>
              </a:solidFill>
            </c:spPr>
          </c:dPt>
          <c:dPt>
            <c:idx val="10"/>
            <c:spPr>
              <a:solidFill>
                <a:srgbClr val="996633"/>
              </a:solidFill>
            </c:spPr>
          </c:dPt>
          <c:dPt>
            <c:idx val="11"/>
            <c:spPr>
              <a:solidFill>
                <a:srgbClr val="FF0000"/>
              </a:solidFill>
            </c:spPr>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5"/>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7"/>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8"/>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9"/>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'災害'!$K$59:$K$70</c:f>
              <c:strCache/>
            </c:strRef>
          </c:cat>
          <c:val>
            <c:numRef>
              <c:f>'災害'!$L$59:$L$70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2025"/>
          <c:w val="0.97625"/>
          <c:h val="0.94925"/>
        </c:manualLayout>
      </c:layout>
      <c:barChart>
        <c:barDir val="col"/>
        <c:grouping val="stacked"/>
        <c:varyColors val="0"/>
        <c:ser>
          <c:idx val="0"/>
          <c:order val="0"/>
          <c:tx>
            <c:strRef>
              <c:f>'事故'!$M$11</c:f>
              <c:strCache>
                <c:ptCount val="1"/>
                <c:pt idx="0">
                  <c:v>傷者数(人)</c:v>
                </c:pt>
              </c:strCache>
            </c:strRef>
          </c:tx>
          <c:spPr>
            <a:gradFill rotWithShape="1">
              <a:gsLst>
                <a:gs pos="0">
                  <a:srgbClr val="8080FF"/>
                </a:gs>
                <a:gs pos="50000">
                  <a:srgbClr val="C9C9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'事故'!$K$12:$K$26</c:f>
              <c:strCache/>
            </c:strRef>
          </c:cat>
          <c:val>
            <c:numRef>
              <c:f>'事故'!$M$12:$M$26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tx>
            <c:strRef>
              <c:f>'事故'!$L$11</c:f>
              <c:strCache>
                <c:ptCount val="1"/>
                <c:pt idx="0">
                  <c:v>死者数(人)</c:v>
                </c:pt>
              </c:strCache>
            </c:strRef>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inBase"/>
            <c:showLegendKey val="0"/>
            <c:showVal val="1"/>
            <c:showBubbleSize val="0"/>
            <c:showCatName val="0"/>
            <c:showSerName val="0"/>
            <c:showPercent val="0"/>
          </c:dLbls>
          <c:cat>
            <c:strRef>
              <c:f>'事故'!$K$12:$K$26</c:f>
              <c:strCache/>
            </c:strRef>
          </c:cat>
          <c:val>
            <c:numRef>
              <c:f>'事故'!$L$12:$L$26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overlap val="100"/>
        <c:axId val="34192526"/>
        <c:axId val="39297279"/>
      </c:barChart>
      <c:lineChart>
        <c:grouping val="standard"/>
        <c:varyColors val="0"/>
        <c:ser>
          <c:idx val="2"/>
          <c:order val="2"/>
          <c:tx>
            <c:strRef>
              <c:f>'事故'!$N$11</c:f>
              <c:strCache>
                <c:ptCount val="1"/>
                <c:pt idx="0">
                  <c:v>発生件数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dLbls>
            <c:numFmt formatCode="General" sourceLinked="1"/>
            <c:dLblPos val="t"/>
            <c:showLegendKey val="0"/>
            <c:showVal val="1"/>
            <c:showBubbleSize val="0"/>
            <c:showCatName val="0"/>
            <c:showSerName val="0"/>
            <c:showLeaderLines val="1"/>
            <c:showPercent val="0"/>
          </c:dLbls>
          <c:val>
            <c:numRef>
              <c:f>'事故'!$N$12:$N$26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axId val="18131192"/>
        <c:axId val="28963001"/>
      </c:lineChart>
      <c:catAx>
        <c:axId val="34192526"/>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225"/>
              <c:y val="0.126"/>
            </c:manualLayout>
          </c:layout>
          <c:overlay val="0"/>
          <c:spPr>
            <a:noFill/>
            <a:ln>
              <a:noFill/>
            </a:ln>
          </c:spPr>
        </c:title>
        <c:delete val="0"/>
        <c:numFmt formatCode="General" sourceLinked="1"/>
        <c:majorTickMark val="in"/>
        <c:minorTickMark val="none"/>
        <c:tickLblPos val="nextTo"/>
        <c:crossAx val="39297279"/>
        <c:crosses val="autoZero"/>
        <c:auto val="0"/>
        <c:lblOffset val="100"/>
        <c:noMultiLvlLbl val="0"/>
      </c:catAx>
      <c:valAx>
        <c:axId val="39297279"/>
        <c:scaling>
          <c:orientation val="minMax"/>
        </c:scaling>
        <c:axPos val="l"/>
        <c:title>
          <c:tx>
            <c:rich>
              <a:bodyPr vert="horz" rot="0" anchor="ctr"/>
              <a:lstStyle/>
              <a:p>
                <a:pPr algn="ctr">
                  <a:defRPr/>
                </a:pPr>
                <a:r>
                  <a:rPr lang="en-US" cap="none" sz="800" b="0" i="0" u="none" baseline="0"/>
                  <a:t>(件,人)</a:t>
                </a:r>
              </a:p>
            </c:rich>
          </c:tx>
          <c:layout>
            <c:manualLayout>
              <c:xMode val="factor"/>
              <c:yMode val="factor"/>
              <c:x val="0.02625"/>
              <c:y val="0.12475"/>
            </c:manualLayout>
          </c:layout>
          <c:overlay val="0"/>
          <c:spPr>
            <a:noFill/>
            <a:ln>
              <a:noFill/>
            </a:ln>
          </c:spPr>
        </c:title>
        <c:delete val="0"/>
        <c:numFmt formatCode="General" sourceLinked="1"/>
        <c:majorTickMark val="in"/>
        <c:minorTickMark val="none"/>
        <c:tickLblPos val="nextTo"/>
        <c:crossAx val="34192526"/>
        <c:crossesAt val="1"/>
        <c:crossBetween val="between"/>
        <c:dispUnits/>
      </c:valAx>
      <c:catAx>
        <c:axId val="18131192"/>
        <c:scaling>
          <c:orientation val="minMax"/>
        </c:scaling>
        <c:axPos val="b"/>
        <c:delete val="1"/>
        <c:majorTickMark val="in"/>
        <c:minorTickMark val="none"/>
        <c:tickLblPos val="nextTo"/>
        <c:crossAx val="28963001"/>
        <c:crossesAt val="0"/>
        <c:auto val="0"/>
        <c:lblOffset val="100"/>
        <c:noMultiLvlLbl val="0"/>
      </c:catAx>
      <c:valAx>
        <c:axId val="28963001"/>
        <c:scaling>
          <c:orientation val="minMax"/>
          <c:max val="12000"/>
        </c:scaling>
        <c:axPos val="l"/>
        <c:delete val="1"/>
        <c:majorTickMark val="in"/>
        <c:minorTickMark val="none"/>
        <c:tickLblPos val="nextTo"/>
        <c:crossAx val="18131192"/>
        <c:crosses val="max"/>
        <c:crossBetween val="between"/>
        <c:dispUnits/>
        <c:majorUnit val="2000"/>
      </c:valAx>
      <c:spPr>
        <a:solidFill>
          <a:srgbClr val="FFFFC0"/>
        </a:solidFill>
        <a:ln w="3175">
          <a:noFill/>
        </a:ln>
      </c:spPr>
    </c:plotArea>
    <c:legend>
      <c:legendPos val="r"/>
      <c:layout>
        <c:manualLayout>
          <c:xMode val="edge"/>
          <c:yMode val="edge"/>
          <c:x val="0.6485"/>
          <c:y val="0.0382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50" b="0" i="0" u="none" baseline="0">
                <a:latin typeface="ＭＳ ゴシック"/>
                <a:ea typeface="ＭＳ ゴシック"/>
                <a:cs typeface="ＭＳ ゴシック"/>
              </a:rPr>
              <a:t>平成15年におけるシートベルト着用状況別の四輪乗車中の死者</a:t>
            </a:r>
          </a:p>
        </c:rich>
      </c:tx>
      <c:layout>
        <c:manualLayout>
          <c:xMode val="factor"/>
          <c:yMode val="factor"/>
          <c:x val="-0.0495"/>
          <c:y val="-0.01225"/>
        </c:manualLayout>
      </c:layout>
      <c:spPr>
        <a:noFill/>
        <a:ln>
          <a:noFill/>
        </a:ln>
      </c:spPr>
    </c:title>
    <c:plotArea>
      <c:layout>
        <c:manualLayout>
          <c:xMode val="edge"/>
          <c:yMode val="edge"/>
          <c:x val="0.1505"/>
          <c:y val="0.16075"/>
          <c:w val="0.54425"/>
          <c:h val="0.822"/>
        </c:manualLayout>
      </c:layout>
      <c:doughnutChart>
        <c:varyColors val="1"/>
        <c:ser>
          <c:idx val="0"/>
          <c:order val="0"/>
          <c:tx>
            <c:strRef>
              <c:f>'事故'!$L$28</c:f>
              <c:strCache>
                <c:ptCount val="1"/>
                <c:pt idx="0">
                  <c:v>死者数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'事故'!$K$29:$K$30</c:f>
              <c:strCache/>
            </c:strRef>
          </c:cat>
          <c:val>
            <c:numRef>
              <c:f>'事故'!$L$29:$L$30</c:f>
              <c:numCache>
                <c:ptCount val="2"/>
                <c:pt idx="0">
                  <c:v>0</c:v>
                </c:pt>
                <c:pt idx="1">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0.98425"/>
          <c:h val="0.95775"/>
        </c:manualLayout>
      </c:layout>
      <c:barChart>
        <c:barDir val="col"/>
        <c:grouping val="stacked"/>
        <c:varyColors val="0"/>
        <c:ser>
          <c:idx val="0"/>
          <c:order val="0"/>
          <c:tx>
            <c:strRef>
              <c:f>'事故'!$K$42</c:f>
              <c:strCache>
                <c:ptCount val="1"/>
                <c:pt idx="0">
                  <c:v>15歳以下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'事故'!$L$42:$R$42</c:f>
              <c:numCache>
                <c:ptCount val="7"/>
                <c:pt idx="0">
                  <c:v>0</c:v>
                </c:pt>
                <c:pt idx="1">
                  <c:v>0</c:v>
                </c:pt>
                <c:pt idx="2">
                  <c:v>0</c:v>
                </c:pt>
                <c:pt idx="3">
                  <c:v>0</c:v>
                </c:pt>
                <c:pt idx="4">
                  <c:v>0</c:v>
                </c:pt>
                <c:pt idx="5">
                  <c:v>0</c:v>
                </c:pt>
                <c:pt idx="6">
                  <c:v>0</c:v>
                </c:pt>
              </c:numCache>
            </c:numRef>
          </c:val>
        </c:ser>
        <c:ser>
          <c:idx val="1"/>
          <c:order val="1"/>
          <c:tx>
            <c:strRef>
              <c:f>'事故'!$K$43</c:f>
              <c:strCache>
                <c:ptCount val="1"/>
                <c:pt idx="0">
                  <c:v>16～24歳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'事故'!$L$43:$R$43</c:f>
              <c:numCache>
                <c:ptCount val="7"/>
                <c:pt idx="0">
                  <c:v>0</c:v>
                </c:pt>
                <c:pt idx="1">
                  <c:v>0</c:v>
                </c:pt>
                <c:pt idx="2">
                  <c:v>0</c:v>
                </c:pt>
                <c:pt idx="3">
                  <c:v>0</c:v>
                </c:pt>
                <c:pt idx="4">
                  <c:v>0</c:v>
                </c:pt>
                <c:pt idx="5">
                  <c:v>0</c:v>
                </c:pt>
                <c:pt idx="6">
                  <c:v>0</c:v>
                </c:pt>
              </c:numCache>
            </c:numRef>
          </c:val>
        </c:ser>
        <c:ser>
          <c:idx val="2"/>
          <c:order val="2"/>
          <c:tx>
            <c:strRef>
              <c:f>'事故'!$K$44</c:f>
              <c:strCache>
                <c:ptCount val="1"/>
                <c:pt idx="0">
                  <c:v>25～29歳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'事故'!$L$44:$R$44</c:f>
              <c:numCache>
                <c:ptCount val="7"/>
                <c:pt idx="0">
                  <c:v>0</c:v>
                </c:pt>
                <c:pt idx="1">
                  <c:v>0</c:v>
                </c:pt>
                <c:pt idx="2">
                  <c:v>0</c:v>
                </c:pt>
                <c:pt idx="3">
                  <c:v>0</c:v>
                </c:pt>
                <c:pt idx="4">
                  <c:v>0</c:v>
                </c:pt>
                <c:pt idx="5">
                  <c:v>0</c:v>
                </c:pt>
                <c:pt idx="6">
                  <c:v>0</c:v>
                </c:pt>
              </c:numCache>
            </c:numRef>
          </c:val>
        </c:ser>
        <c:ser>
          <c:idx val="3"/>
          <c:order val="3"/>
          <c:tx>
            <c:strRef>
              <c:f>'事故'!$K$45</c:f>
              <c:strCache>
                <c:ptCount val="1"/>
                <c:pt idx="0">
                  <c:v>30～39歳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'事故'!$L$45:$R$45</c:f>
              <c:numCache>
                <c:ptCount val="7"/>
                <c:pt idx="0">
                  <c:v>0</c:v>
                </c:pt>
                <c:pt idx="1">
                  <c:v>0</c:v>
                </c:pt>
                <c:pt idx="2">
                  <c:v>0</c:v>
                </c:pt>
                <c:pt idx="3">
                  <c:v>0</c:v>
                </c:pt>
                <c:pt idx="4">
                  <c:v>0</c:v>
                </c:pt>
                <c:pt idx="5">
                  <c:v>0</c:v>
                </c:pt>
                <c:pt idx="6">
                  <c:v>0</c:v>
                </c:pt>
              </c:numCache>
            </c:numRef>
          </c:val>
        </c:ser>
        <c:ser>
          <c:idx val="4"/>
          <c:order val="4"/>
          <c:tx>
            <c:strRef>
              <c:f>'事故'!$K$46</c:f>
              <c:strCache>
                <c:ptCount val="1"/>
                <c:pt idx="0">
                  <c:v>40～49歳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'事故'!$L$46:$R$46</c:f>
              <c:numCache>
                <c:ptCount val="7"/>
                <c:pt idx="0">
                  <c:v>0</c:v>
                </c:pt>
                <c:pt idx="1">
                  <c:v>0</c:v>
                </c:pt>
                <c:pt idx="2">
                  <c:v>0</c:v>
                </c:pt>
                <c:pt idx="3">
                  <c:v>0</c:v>
                </c:pt>
                <c:pt idx="4">
                  <c:v>0</c:v>
                </c:pt>
                <c:pt idx="5">
                  <c:v>0</c:v>
                </c:pt>
                <c:pt idx="6">
                  <c:v>0</c:v>
                </c:pt>
              </c:numCache>
            </c:numRef>
          </c:val>
        </c:ser>
        <c:ser>
          <c:idx val="5"/>
          <c:order val="5"/>
          <c:tx>
            <c:strRef>
              <c:f>'事故'!$K$47</c:f>
              <c:strCache>
                <c:ptCount val="1"/>
                <c:pt idx="0">
                  <c:v>50～59歳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'事故'!$L$47:$R$47</c:f>
              <c:numCache>
                <c:ptCount val="7"/>
                <c:pt idx="0">
                  <c:v>0</c:v>
                </c:pt>
                <c:pt idx="1">
                  <c:v>0</c:v>
                </c:pt>
                <c:pt idx="2">
                  <c:v>0</c:v>
                </c:pt>
                <c:pt idx="3">
                  <c:v>0</c:v>
                </c:pt>
                <c:pt idx="4">
                  <c:v>0</c:v>
                </c:pt>
                <c:pt idx="5">
                  <c:v>0</c:v>
                </c:pt>
                <c:pt idx="6">
                  <c:v>0</c:v>
                </c:pt>
              </c:numCache>
            </c:numRef>
          </c:val>
        </c:ser>
        <c:ser>
          <c:idx val="6"/>
          <c:order val="6"/>
          <c:tx>
            <c:strRef>
              <c:f>'事故'!$K$48</c:f>
              <c:strCache>
                <c:ptCount val="1"/>
                <c:pt idx="0">
                  <c:v>60～64歳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'事故'!$L$48:$R$48</c:f>
              <c:numCache>
                <c:ptCount val="7"/>
                <c:pt idx="0">
                  <c:v>0</c:v>
                </c:pt>
                <c:pt idx="1">
                  <c:v>0</c:v>
                </c:pt>
                <c:pt idx="2">
                  <c:v>0</c:v>
                </c:pt>
                <c:pt idx="3">
                  <c:v>0</c:v>
                </c:pt>
                <c:pt idx="4">
                  <c:v>0</c:v>
                </c:pt>
                <c:pt idx="5">
                  <c:v>0</c:v>
                </c:pt>
                <c:pt idx="6">
                  <c:v>0</c:v>
                </c:pt>
              </c:numCache>
            </c:numRef>
          </c:val>
        </c:ser>
        <c:ser>
          <c:idx val="7"/>
          <c:order val="7"/>
          <c:tx>
            <c:strRef>
              <c:f>'事故'!$K$49</c:f>
              <c:strCache>
                <c:ptCount val="1"/>
                <c:pt idx="0">
                  <c:v>65歳以上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'事故'!$L$41:$R$41</c:f>
              <c:strCache/>
            </c:strRef>
          </c:cat>
          <c:val>
            <c:numRef>
              <c:f>'事故'!$L$49:$R$49</c:f>
              <c:numCache>
                <c:ptCount val="7"/>
                <c:pt idx="0">
                  <c:v>0</c:v>
                </c:pt>
                <c:pt idx="1">
                  <c:v>0</c:v>
                </c:pt>
                <c:pt idx="2">
                  <c:v>0</c:v>
                </c:pt>
                <c:pt idx="3">
                  <c:v>0</c:v>
                </c:pt>
                <c:pt idx="4">
                  <c:v>0</c:v>
                </c:pt>
                <c:pt idx="5">
                  <c:v>0</c:v>
                </c:pt>
                <c:pt idx="6">
                  <c:v>0</c:v>
                </c:pt>
              </c:numCache>
            </c:numRef>
          </c:val>
        </c:ser>
        <c:overlap val="100"/>
        <c:axId val="59340418"/>
        <c:axId val="64301715"/>
      </c:barChart>
      <c:catAx>
        <c:axId val="59340418"/>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ゴシック"/>
                <a:ea typeface="ＭＳ ゴシック"/>
                <a:cs typeface="ＭＳ ゴシック"/>
              </a:defRPr>
            </a:pPr>
          </a:p>
        </c:txPr>
        <c:crossAx val="64301715"/>
        <c:crossesAt val="0"/>
        <c:auto val="1"/>
        <c:lblOffset val="100"/>
        <c:noMultiLvlLbl val="0"/>
      </c:catAx>
      <c:valAx>
        <c:axId val="64301715"/>
        <c:scaling>
          <c:orientation val="minMax"/>
          <c:max val="35"/>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775"/>
              <c:y val="0.15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9340418"/>
        <c:crossesAt val="1"/>
        <c:crossBetween val="between"/>
        <c:dispUnits/>
        <c:majorUnit val="5"/>
        <c:minorUnit val="1"/>
      </c:valAx>
      <c:spPr>
        <a:solidFill>
          <a:srgbClr val="FFFFC0"/>
        </a:solidFill>
        <a:ln w="3175">
          <a:noFill/>
        </a:ln>
      </c:spPr>
    </c:plotArea>
    <c:legend>
      <c:legendPos val="r"/>
      <c:layout>
        <c:manualLayout>
          <c:xMode val="edge"/>
          <c:yMode val="edge"/>
          <c:x val="0.25"/>
          <c:y val="0.1395"/>
          <c:w val="0.20425"/>
          <c:h val="0.378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0.98425"/>
          <c:h val="0.95775"/>
        </c:manualLayout>
      </c:layout>
      <c:barChart>
        <c:barDir val="col"/>
        <c:grouping val="stacked"/>
        <c:varyColors val="0"/>
        <c:ser>
          <c:idx val="0"/>
          <c:order val="0"/>
          <c:tx>
            <c:strRef>
              <c:f>'事故'!$L$41</c:f>
              <c:strCache>
                <c:ptCount val="1"/>
                <c:pt idx="0">
                  <c:v>歩行中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'事故'!$L$42:$L$49</c:f>
              <c:numCache>
                <c:ptCount val="8"/>
                <c:pt idx="0">
                  <c:v>0</c:v>
                </c:pt>
                <c:pt idx="1">
                  <c:v>0</c:v>
                </c:pt>
                <c:pt idx="2">
                  <c:v>0</c:v>
                </c:pt>
                <c:pt idx="3">
                  <c:v>0</c:v>
                </c:pt>
                <c:pt idx="4">
                  <c:v>0</c:v>
                </c:pt>
                <c:pt idx="5">
                  <c:v>0</c:v>
                </c:pt>
                <c:pt idx="6">
                  <c:v>0</c:v>
                </c:pt>
                <c:pt idx="7">
                  <c:v>0</c:v>
                </c:pt>
              </c:numCache>
            </c:numRef>
          </c:val>
        </c:ser>
        <c:ser>
          <c:idx val="1"/>
          <c:order val="1"/>
          <c:tx>
            <c:strRef>
              <c:f>'事故'!$M$41</c:f>
              <c:strCache>
                <c:ptCount val="1"/>
                <c:pt idx="0">
                  <c:v>自転車乗車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'事故'!$M$42:$M$49</c:f>
              <c:numCache>
                <c:ptCount val="8"/>
                <c:pt idx="0">
                  <c:v>0</c:v>
                </c:pt>
                <c:pt idx="1">
                  <c:v>0</c:v>
                </c:pt>
                <c:pt idx="2">
                  <c:v>0</c:v>
                </c:pt>
                <c:pt idx="3">
                  <c:v>0</c:v>
                </c:pt>
                <c:pt idx="4">
                  <c:v>0</c:v>
                </c:pt>
                <c:pt idx="5">
                  <c:v>0</c:v>
                </c:pt>
                <c:pt idx="6">
                  <c:v>0</c:v>
                </c:pt>
                <c:pt idx="7">
                  <c:v>0</c:v>
                </c:pt>
              </c:numCache>
            </c:numRef>
          </c:val>
        </c:ser>
        <c:ser>
          <c:idx val="2"/>
          <c:order val="2"/>
          <c:tx>
            <c:strRef>
              <c:f>'事故'!$N$41</c:f>
              <c:strCache>
                <c:ptCount val="1"/>
                <c:pt idx="0">
                  <c:v>二輪運転中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'事故'!$N$42:$N$49</c:f>
              <c:numCache>
                <c:ptCount val="8"/>
                <c:pt idx="0">
                  <c:v>0</c:v>
                </c:pt>
                <c:pt idx="1">
                  <c:v>0</c:v>
                </c:pt>
                <c:pt idx="2">
                  <c:v>0</c:v>
                </c:pt>
                <c:pt idx="3">
                  <c:v>0</c:v>
                </c:pt>
                <c:pt idx="4">
                  <c:v>0</c:v>
                </c:pt>
                <c:pt idx="5">
                  <c:v>0</c:v>
                </c:pt>
                <c:pt idx="6">
                  <c:v>0</c:v>
                </c:pt>
                <c:pt idx="7">
                  <c:v>0</c:v>
                </c:pt>
              </c:numCache>
            </c:numRef>
          </c:val>
        </c:ser>
        <c:ser>
          <c:idx val="3"/>
          <c:order val="3"/>
          <c:tx>
            <c:strRef>
              <c:f>'事故'!$O$41</c:f>
              <c:strCache>
                <c:ptCount val="1"/>
                <c:pt idx="0">
                  <c:v>原付運転中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'事故'!$O$42:$O$49</c:f>
              <c:numCache>
                <c:ptCount val="8"/>
                <c:pt idx="0">
                  <c:v>0</c:v>
                </c:pt>
                <c:pt idx="1">
                  <c:v>0</c:v>
                </c:pt>
                <c:pt idx="2">
                  <c:v>0</c:v>
                </c:pt>
                <c:pt idx="3">
                  <c:v>0</c:v>
                </c:pt>
                <c:pt idx="4">
                  <c:v>0</c:v>
                </c:pt>
                <c:pt idx="5">
                  <c:v>0</c:v>
                </c:pt>
                <c:pt idx="6">
                  <c:v>0</c:v>
                </c:pt>
                <c:pt idx="7">
                  <c:v>0</c:v>
                </c:pt>
              </c:numCache>
            </c:numRef>
          </c:val>
        </c:ser>
        <c:ser>
          <c:idx val="4"/>
          <c:order val="4"/>
          <c:tx>
            <c:strRef>
              <c:f>'事故'!$P$41</c:f>
              <c:strCache>
                <c:ptCount val="1"/>
                <c:pt idx="0">
                  <c:v>四輪運転中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'事故'!$P$42:$P$49</c:f>
              <c:numCache>
                <c:ptCount val="8"/>
                <c:pt idx="0">
                  <c:v>0</c:v>
                </c:pt>
                <c:pt idx="1">
                  <c:v>0</c:v>
                </c:pt>
                <c:pt idx="2">
                  <c:v>0</c:v>
                </c:pt>
                <c:pt idx="3">
                  <c:v>0</c:v>
                </c:pt>
                <c:pt idx="4">
                  <c:v>0</c:v>
                </c:pt>
                <c:pt idx="5">
                  <c:v>0</c:v>
                </c:pt>
                <c:pt idx="6">
                  <c:v>0</c:v>
                </c:pt>
                <c:pt idx="7">
                  <c:v>0</c:v>
                </c:pt>
              </c:numCache>
            </c:numRef>
          </c:val>
        </c:ser>
        <c:ser>
          <c:idx val="5"/>
          <c:order val="5"/>
          <c:tx>
            <c:strRef>
              <c:f>'事故'!$Q$41</c:f>
              <c:strCache>
                <c:ptCount val="1"/>
                <c:pt idx="0">
                  <c:v>二輪同乗中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'事故'!$Q$42:$Q$49</c:f>
              <c:numCache>
                <c:ptCount val="8"/>
                <c:pt idx="0">
                  <c:v>0</c:v>
                </c:pt>
                <c:pt idx="1">
                  <c:v>0</c:v>
                </c:pt>
                <c:pt idx="2">
                  <c:v>0</c:v>
                </c:pt>
                <c:pt idx="3">
                  <c:v>0</c:v>
                </c:pt>
                <c:pt idx="4">
                  <c:v>0</c:v>
                </c:pt>
                <c:pt idx="5">
                  <c:v>0</c:v>
                </c:pt>
                <c:pt idx="6">
                  <c:v>0</c:v>
                </c:pt>
                <c:pt idx="7">
                  <c:v>0</c:v>
                </c:pt>
              </c:numCache>
            </c:numRef>
          </c:val>
        </c:ser>
        <c:ser>
          <c:idx val="6"/>
          <c:order val="6"/>
          <c:tx>
            <c:strRef>
              <c:f>'事故'!$R$41</c:f>
              <c:strCache>
                <c:ptCount val="1"/>
                <c:pt idx="0">
                  <c:v>四輪同乗中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'事故'!$K$42:$K$49</c:f>
              <c:strCache/>
            </c:strRef>
          </c:cat>
          <c:val>
            <c:numRef>
              <c:f>'事故'!$R$42:$R$49</c:f>
              <c:numCache>
                <c:ptCount val="8"/>
                <c:pt idx="0">
                  <c:v>0</c:v>
                </c:pt>
                <c:pt idx="1">
                  <c:v>0</c:v>
                </c:pt>
                <c:pt idx="2">
                  <c:v>0</c:v>
                </c:pt>
                <c:pt idx="3">
                  <c:v>0</c:v>
                </c:pt>
                <c:pt idx="4">
                  <c:v>0</c:v>
                </c:pt>
                <c:pt idx="5">
                  <c:v>0</c:v>
                </c:pt>
                <c:pt idx="6">
                  <c:v>0</c:v>
                </c:pt>
                <c:pt idx="7">
                  <c:v>0</c:v>
                </c:pt>
              </c:numCache>
            </c:numRef>
          </c:val>
        </c:ser>
        <c:overlap val="100"/>
        <c:axId val="41844524"/>
        <c:axId val="41056397"/>
      </c:barChart>
      <c:catAx>
        <c:axId val="41844524"/>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41056397"/>
        <c:crossesAt val="0"/>
        <c:auto val="1"/>
        <c:lblOffset val="100"/>
        <c:noMultiLvlLbl val="0"/>
      </c:catAx>
      <c:valAx>
        <c:axId val="41056397"/>
        <c:scaling>
          <c:orientation val="minMax"/>
          <c:max val="35"/>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775"/>
              <c:y val="0.15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1844524"/>
        <c:crossesAt val="1"/>
        <c:crossBetween val="between"/>
        <c:dispUnits/>
        <c:majorUnit val="5"/>
        <c:minorUnit val="1"/>
      </c:valAx>
      <c:spPr>
        <a:solidFill>
          <a:srgbClr val="FFFFC0"/>
        </a:solidFill>
        <a:ln w="3175">
          <a:noFill/>
        </a:ln>
      </c:spPr>
    </c:plotArea>
    <c:legend>
      <c:legendPos val="r"/>
      <c:layout>
        <c:manualLayout>
          <c:xMode val="edge"/>
          <c:yMode val="edge"/>
          <c:x val="0.29975"/>
          <c:y val="0.0695"/>
          <c:w val="0.199"/>
          <c:h val="0.386"/>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chart" Target="/xl/charts/chart24.xml" /><Relationship Id="rId8" Type="http://schemas.openxmlformats.org/officeDocument/2006/relationships/chart" Target="/xl/charts/chart25.xml" /><Relationship Id="rId9" Type="http://schemas.openxmlformats.org/officeDocument/2006/relationships/chart" Target="/xl/charts/chart26.xml" /><Relationship Id="rId10" Type="http://schemas.openxmlformats.org/officeDocument/2006/relationships/chart" Target="/xl/charts/chart27.xml" /><Relationship Id="rId11" Type="http://schemas.openxmlformats.org/officeDocument/2006/relationships/chart" Target="/xl/charts/chart28.xml" /><Relationship Id="rId12" Type="http://schemas.openxmlformats.org/officeDocument/2006/relationships/chart" Target="/xl/charts/chart29.xml" /><Relationship Id="rId13" Type="http://schemas.openxmlformats.org/officeDocument/2006/relationships/chart" Target="/xl/charts/chart30.xml" /><Relationship Id="rId14" Type="http://schemas.openxmlformats.org/officeDocument/2006/relationships/chart" Target="/xl/charts/chart31.xml" /><Relationship Id="rId15" Type="http://schemas.openxmlformats.org/officeDocument/2006/relationships/chart" Target="/xl/charts/chart32.xml" /><Relationship Id="rId16" Type="http://schemas.openxmlformats.org/officeDocument/2006/relationships/chart" Target="/xl/charts/chart33.xml" /><Relationship Id="rId17"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 Id="rId5" Type="http://schemas.openxmlformats.org/officeDocument/2006/relationships/chart" Target="/xl/charts/chart39.xml" /><Relationship Id="rId6" Type="http://schemas.openxmlformats.org/officeDocument/2006/relationships/chart" Target="/xl/charts/chart40.xml" /><Relationship Id="rId7" Type="http://schemas.openxmlformats.org/officeDocument/2006/relationships/chart" Target="/xl/charts/chart41.xml" /><Relationship Id="rId8" Type="http://schemas.openxmlformats.org/officeDocument/2006/relationships/chart" Target="/xl/charts/chart42.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 Id="rId3" Type="http://schemas.openxmlformats.org/officeDocument/2006/relationships/chart" Target="/xl/charts/chart53.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 Id="rId3" Type="http://schemas.openxmlformats.org/officeDocument/2006/relationships/chart" Target="/xl/charts/chart56.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 Id="rId3" Type="http://schemas.openxmlformats.org/officeDocument/2006/relationships/chart" Target="/xl/charts/chart5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60.xml" /><Relationship Id="rId2" Type="http://schemas.openxmlformats.org/officeDocument/2006/relationships/chart" Target="/xl/charts/chart61.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 Id="rId4" Type="http://schemas.openxmlformats.org/officeDocument/2006/relationships/chart" Target="/xl/charts/chart65.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66.xml" /><Relationship Id="rId2" Type="http://schemas.openxmlformats.org/officeDocument/2006/relationships/chart" Target="/xl/charts/chart67.xml" /><Relationship Id="rId3" Type="http://schemas.openxmlformats.org/officeDocument/2006/relationships/chart" Target="/xl/charts/chart68.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69.xml" /><Relationship Id="rId2" Type="http://schemas.openxmlformats.org/officeDocument/2006/relationships/chart" Target="/xl/charts/chart70.xml" /><Relationship Id="rId3" Type="http://schemas.openxmlformats.org/officeDocument/2006/relationships/chart" Target="/xl/charts/chart7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 Id="rId3" Type="http://schemas.openxmlformats.org/officeDocument/2006/relationships/chart" Target="/xl/charts/chart74.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75.xml" /><Relationship Id="rId2" Type="http://schemas.openxmlformats.org/officeDocument/2006/relationships/chart" Target="/xl/charts/chart76.xml" /><Relationship Id="rId3" Type="http://schemas.openxmlformats.org/officeDocument/2006/relationships/chart" Target="/xl/charts/chart77.xml" /><Relationship Id="rId4" Type="http://schemas.openxmlformats.org/officeDocument/2006/relationships/chart" Target="/xl/charts/chart78.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79.xml" /><Relationship Id="rId2" Type="http://schemas.openxmlformats.org/officeDocument/2006/relationships/chart" Target="/xl/charts/chart80.xml" /><Relationship Id="rId3" Type="http://schemas.openxmlformats.org/officeDocument/2006/relationships/chart" Target="/xl/charts/chart81.xml" /><Relationship Id="rId4" Type="http://schemas.openxmlformats.org/officeDocument/2006/relationships/chart" Target="/xl/charts/chart82.xml" /><Relationship Id="rId5" Type="http://schemas.openxmlformats.org/officeDocument/2006/relationships/chart" Target="/xl/charts/chart83.xml" /></Relationships>
</file>

<file path=xl/drawings/_rels/drawing59.xml.rels><?xml version="1.0" encoding="utf-8" standalone="yes"?><Relationships xmlns="http://schemas.openxmlformats.org/package/2006/relationships"><Relationship Id="rId1" Type="http://schemas.openxmlformats.org/officeDocument/2006/relationships/chart" Target="/xl/charts/chart84.xml" /><Relationship Id="rId2" Type="http://schemas.openxmlformats.org/officeDocument/2006/relationships/chart" Target="/xl/charts/chart85.xml" /><Relationship Id="rId3" Type="http://schemas.openxmlformats.org/officeDocument/2006/relationships/chart" Target="/xl/charts/chart86.xml" /><Relationship Id="rId4" Type="http://schemas.openxmlformats.org/officeDocument/2006/relationships/chart" Target="/xl/charts/chart87.xml" /><Relationship Id="rId5" Type="http://schemas.openxmlformats.org/officeDocument/2006/relationships/chart" Target="/xl/charts/chart88.xml" /><Relationship Id="rId6" Type="http://schemas.openxmlformats.org/officeDocument/2006/relationships/chart" Target="/xl/charts/chart89.xml" /></Relationships>
</file>

<file path=xl/drawings/_rels/drawing60.xml.rels><?xml version="1.0" encoding="utf-8" standalone="yes"?><Relationships xmlns="http://schemas.openxmlformats.org/package/2006/relationships"><Relationship Id="rId1" Type="http://schemas.openxmlformats.org/officeDocument/2006/relationships/chart" Target="/xl/charts/chart90.xml" /><Relationship Id="rId2" Type="http://schemas.openxmlformats.org/officeDocument/2006/relationships/chart" Target="/xl/charts/chart91.xml" /><Relationship Id="rId3" Type="http://schemas.openxmlformats.org/officeDocument/2006/relationships/chart" Target="/xl/charts/chart92.xml" /></Relationships>
</file>

<file path=xl/drawings/_rels/drawing61.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chart" Target="/xl/charts/chart95.xml" /><Relationship Id="rId4" Type="http://schemas.openxmlformats.org/officeDocument/2006/relationships/chart" Target="/xl/charts/chart9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cdr:x>
      <cdr:y>0.39475</cdr:y>
    </cdr:from>
    <cdr:to>
      <cdr:x>0.63775</cdr:x>
      <cdr:y>0.441</cdr:y>
    </cdr:to>
    <cdr:sp>
      <cdr:nvSpPr>
        <cdr:cNvPr id="1" name="テキスト 12"/>
        <cdr:cNvSpPr txBox="1">
          <a:spLocks noChangeArrowheads="1"/>
        </cdr:cNvSpPr>
      </cdr:nvSpPr>
      <cdr:spPr>
        <a:xfrm>
          <a:off x="2038350" y="1809750"/>
          <a:ext cx="1038225" cy="209550"/>
        </a:xfrm>
        <a:prstGeom prst="rect">
          <a:avLst/>
        </a:prstGeom>
        <a:gradFill rotWithShape="1">
          <a:gsLst>
            <a:gs pos="0">
              <a:srgbClr val="DCDCFF"/>
            </a:gs>
            <a:gs pos="100000">
              <a:srgbClr val="8080FF"/>
            </a:gs>
          </a:gsLst>
          <a:path path="rect">
            <a:fillToRect l="50000" t="50000" r="50000" b="50000"/>
          </a:path>
        </a:gradFill>
        <a:ln w="17145" cmpd="sng">
          <a:noFill/>
        </a:ln>
      </cdr:spPr>
      <cdr:txBody>
        <a:bodyPr vertOverflow="clip" wrap="square" anchor="ctr"/>
        <a:p>
          <a:pPr algn="ctr">
            <a:defRPr/>
          </a:pPr>
          <a:r>
            <a:rPr lang="en-US" cap="none" sz="900" b="0" i="0" u="none" baseline="0">
              <a:latin typeface="ＭＳ ゴシック"/>
              <a:ea typeface="ＭＳ ゴシック"/>
              <a:cs typeface="ＭＳ ゴシック"/>
            </a:rPr>
            <a:t>総面積</a:t>
          </a:r>
        </a:p>
      </cdr:txBody>
    </cdr:sp>
  </cdr:relSizeAnchor>
  <cdr:relSizeAnchor xmlns:cdr="http://schemas.openxmlformats.org/drawingml/2006/chartDrawing">
    <cdr:from>
      <cdr:x>0.26</cdr:x>
      <cdr:y>0.124</cdr:y>
    </cdr:from>
    <cdr:to>
      <cdr:x>0.32</cdr:x>
      <cdr:y>0.14975</cdr:y>
    </cdr:to>
    <cdr:sp>
      <cdr:nvSpPr>
        <cdr:cNvPr id="2" name="Line 14"/>
        <cdr:cNvSpPr>
          <a:spLocks/>
        </cdr:cNvSpPr>
      </cdr:nvSpPr>
      <cdr:spPr>
        <a:xfrm>
          <a:off x="1257300" y="561975"/>
          <a:ext cx="28575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cdr:x>
      <cdr:y>0.17325</cdr:y>
    </cdr:from>
    <cdr:to>
      <cdr:x>0.2785</cdr:x>
      <cdr:y>0.196</cdr:y>
    </cdr:to>
    <cdr:sp>
      <cdr:nvSpPr>
        <cdr:cNvPr id="3" name="Line 15"/>
        <cdr:cNvSpPr>
          <a:spLocks/>
        </cdr:cNvSpPr>
      </cdr:nvSpPr>
      <cdr:spPr>
        <a:xfrm flipV="1">
          <a:off x="504825" y="790575"/>
          <a:ext cx="83820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0.49125</cdr:x>
      <cdr:y>0.20525</cdr:y>
    </cdr:from>
    <cdr:to>
      <cdr:x>0.50625</cdr:x>
      <cdr:y>0.32025</cdr:y>
    </cdr:to>
    <cdr:sp>
      <cdr:nvSpPr>
        <cdr:cNvPr id="1" name="TextBox 1"/>
        <cdr:cNvSpPr txBox="1">
          <a:spLocks noChangeArrowheads="1"/>
        </cdr:cNvSpPr>
      </cdr:nvSpPr>
      <cdr:spPr>
        <a:xfrm>
          <a:off x="2400300" y="0"/>
          <a:ext cx="76200" cy="0"/>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転入</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cdr:x>
      <cdr:y>0.627</cdr:y>
    </cdr:from>
    <cdr:to>
      <cdr:x>0.36025</cdr:x>
      <cdr:y>0.6295</cdr:y>
    </cdr:to>
    <cdr:sp>
      <cdr:nvSpPr>
        <cdr:cNvPr id="1" name="Line 1"/>
        <cdr:cNvSpPr>
          <a:spLocks/>
        </cdr:cNvSpPr>
      </cdr:nvSpPr>
      <cdr:spPr>
        <a:xfrm flipV="1">
          <a:off x="3162300" y="3105150"/>
          <a:ext cx="352425" cy="95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0.69025</cdr:x>
      <cdr:y>0.29225</cdr:y>
    </cdr:from>
    <cdr:to>
      <cdr:x>0.7245</cdr:x>
      <cdr:y>0.301</cdr:y>
    </cdr:to>
    <cdr:sp>
      <cdr:nvSpPr>
        <cdr:cNvPr id="2" name="Line 2"/>
        <cdr:cNvSpPr>
          <a:spLocks/>
        </cdr:cNvSpPr>
      </cdr:nvSpPr>
      <cdr:spPr>
        <a:xfrm flipV="1">
          <a:off x="6734175" y="1438275"/>
          <a:ext cx="333375" cy="47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0.86925</cdr:x>
      <cdr:y>0.83375</cdr:y>
    </cdr:from>
    <cdr:to>
      <cdr:x>0.899</cdr:x>
      <cdr:y>0.8365</cdr:y>
    </cdr:to>
    <cdr:sp>
      <cdr:nvSpPr>
        <cdr:cNvPr id="3" name="Line 3"/>
        <cdr:cNvSpPr>
          <a:spLocks/>
        </cdr:cNvSpPr>
      </cdr:nvSpPr>
      <cdr:spPr>
        <a:xfrm flipV="1">
          <a:off x="8477250" y="4124325"/>
          <a:ext cx="285750" cy="95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cdr:y>
    </cdr:from>
    <cdr:to>
      <cdr:x>0.3005</cdr:x>
      <cdr:y>0.048</cdr:y>
    </cdr:to>
    <cdr:sp>
      <cdr:nvSpPr>
        <cdr:cNvPr id="4" name="テキスト 28"/>
        <cdr:cNvSpPr txBox="1">
          <a:spLocks noChangeArrowheads="1"/>
        </cdr:cNvSpPr>
      </cdr:nvSpPr>
      <cdr:spPr>
        <a:xfrm>
          <a:off x="0" y="0"/>
          <a:ext cx="2933700" cy="238125"/>
        </a:xfrm>
        <a:prstGeom prst="rect">
          <a:avLst/>
        </a:prstGeom>
        <a:noFill/>
        <a:ln w="0" cmpd="sng">
          <a:noFill/>
        </a:ln>
      </cdr:spPr>
      <cdr:txBody>
        <a:bodyPr vertOverflow="clip" wrap="square" anchor="ctr"/>
        <a:p>
          <a:pPr algn="l">
            <a:defRPr/>
          </a:pPr>
          <a:r>
            <a:rPr lang="en-US" cap="none" sz="1000" b="0" i="0" u="none" baseline="0">
              <a:latin typeface="ＭＳ ゴシック"/>
              <a:ea typeface="ＭＳ ゴシック"/>
              <a:cs typeface="ＭＳ ゴシック"/>
            </a:rPr>
            <a:t>〈平成１３年度県民経済計算〉</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47</xdr:row>
      <xdr:rowOff>123825</xdr:rowOff>
    </xdr:from>
    <xdr:to>
      <xdr:col>11</xdr:col>
      <xdr:colOff>504825</xdr:colOff>
      <xdr:row>51</xdr:row>
      <xdr:rowOff>66675</xdr:rowOff>
    </xdr:to>
    <xdr:sp>
      <xdr:nvSpPr>
        <xdr:cNvPr id="1" name="Line 1"/>
        <xdr:cNvSpPr>
          <a:spLocks/>
        </xdr:cNvSpPr>
      </xdr:nvSpPr>
      <xdr:spPr>
        <a:xfrm>
          <a:off x="11401425" y="786765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0</xdr:rowOff>
    </xdr:from>
    <xdr:to>
      <xdr:col>8</xdr:col>
      <xdr:colOff>1171575</xdr:colOff>
      <xdr:row>33</xdr:row>
      <xdr:rowOff>161925</xdr:rowOff>
    </xdr:to>
    <xdr:graphicFrame>
      <xdr:nvGraphicFramePr>
        <xdr:cNvPr id="2" name="Chart 3"/>
        <xdr:cNvGraphicFramePr/>
      </xdr:nvGraphicFramePr>
      <xdr:xfrm>
        <a:off x="0" y="752475"/>
        <a:ext cx="9782175" cy="4886325"/>
      </xdr:xfrm>
      <a:graphic>
        <a:graphicData uri="http://schemas.openxmlformats.org/drawingml/2006/chart">
          <c:chart xmlns:c="http://schemas.openxmlformats.org/drawingml/2006/chart" r:id="rId1"/>
        </a:graphicData>
      </a:graphic>
    </xdr:graphicFrame>
    <xdr:clientData/>
  </xdr:twoCellAnchor>
  <xdr:oneCellAnchor>
    <xdr:from>
      <xdr:col>9</xdr:col>
      <xdr:colOff>9525</xdr:colOff>
      <xdr:row>22</xdr:row>
      <xdr:rowOff>57150</xdr:rowOff>
    </xdr:from>
    <xdr:ext cx="790575" cy="238125"/>
    <xdr:sp textlink="$M$29">
      <xdr:nvSpPr>
        <xdr:cNvPr id="3" name="テキスト 28"/>
        <xdr:cNvSpPr txBox="1">
          <a:spLocks noChangeArrowheads="1"/>
        </xdr:cNvSpPr>
      </xdr:nvSpPr>
      <xdr:spPr>
        <a:xfrm>
          <a:off x="9820275" y="3724275"/>
          <a:ext cx="790575" cy="238125"/>
        </a:xfrm>
        <a:prstGeom prst="rect">
          <a:avLst/>
        </a:prstGeom>
        <a:noFill/>
        <a:ln w="0" cmpd="sng">
          <a:noFill/>
        </a:ln>
      </xdr:spPr>
      <xdr:txBody>
        <a:bodyPr vertOverflow="clip" wrap="square" anchor="ctr"/>
        <a:p>
          <a:pPr algn="l">
            <a:defRPr/>
          </a:pPr>
          <a:fld id="{b1d86b0e-2db9-4c65-8e8f-33da89fa8ee3}" type="TxLink">
            <a:rPr lang="en-US" cap="none" u="none" baseline="0">
              <a:latin typeface="ＭＳ ゴシック"/>
              <a:ea typeface="ＭＳ ゴシック"/>
              <a:cs typeface="ＭＳ ゴシック"/>
            </a:rPr>
            <a:t/>
          </a:fld>
        </a:p>
      </xdr:txBody>
    </xdr:sp>
    <xdr:clientData/>
  </xdr:oneCellAnchor>
  <xdr:oneCellAnchor>
    <xdr:from>
      <xdr:col>8</xdr:col>
      <xdr:colOff>1190625</xdr:colOff>
      <xdr:row>7</xdr:row>
      <xdr:rowOff>0</xdr:rowOff>
    </xdr:from>
    <xdr:ext cx="781050" cy="228600"/>
    <xdr:sp textlink="$N29">
      <xdr:nvSpPr>
        <xdr:cNvPr id="4" name="テキスト 28"/>
        <xdr:cNvSpPr txBox="1">
          <a:spLocks noChangeArrowheads="1"/>
        </xdr:cNvSpPr>
      </xdr:nvSpPr>
      <xdr:spPr>
        <a:xfrm>
          <a:off x="9801225" y="1238250"/>
          <a:ext cx="781050" cy="228600"/>
        </a:xfrm>
        <a:prstGeom prst="rect">
          <a:avLst/>
        </a:prstGeom>
        <a:noFill/>
        <a:ln w="0" cmpd="sng">
          <a:noFill/>
        </a:ln>
      </xdr:spPr>
      <xdr:txBody>
        <a:bodyPr vertOverflow="clip" wrap="square" anchor="ctr"/>
        <a:p>
          <a:pPr algn="l">
            <a:defRPr/>
          </a:pPr>
          <a:fld id="{f4bafe18-81f4-4fc4-9b15-64d8df064f64}"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62</xdr:row>
      <xdr:rowOff>152400</xdr:rowOff>
    </xdr:from>
    <xdr:ext cx="790575" cy="228600"/>
    <xdr:sp textlink="$L60">
      <xdr:nvSpPr>
        <xdr:cNvPr id="5" name="テキスト 28"/>
        <xdr:cNvSpPr txBox="1">
          <a:spLocks noChangeArrowheads="1"/>
        </xdr:cNvSpPr>
      </xdr:nvSpPr>
      <xdr:spPr>
        <a:xfrm>
          <a:off x="3314700" y="10325100"/>
          <a:ext cx="790575" cy="228600"/>
        </a:xfrm>
        <a:prstGeom prst="rect">
          <a:avLst/>
        </a:prstGeom>
        <a:noFill/>
        <a:ln w="0" cmpd="sng">
          <a:noFill/>
        </a:ln>
      </xdr:spPr>
      <xdr:txBody>
        <a:bodyPr vertOverflow="clip" wrap="square" anchor="ctr"/>
        <a:p>
          <a:pPr algn="l">
            <a:defRPr/>
          </a:pPr>
          <a:fld id="{26c08c26-4be7-4371-a004-c10affa2daac}" type="TxLink">
            <a:rPr lang="en-US" cap="none" u="none" baseline="0">
              <a:latin typeface="ＭＳ ゴシック"/>
              <a:ea typeface="ＭＳ ゴシック"/>
              <a:cs typeface="ＭＳ ゴシック"/>
            </a:rPr>
            <a:t/>
          </a:fld>
        </a:p>
      </xdr:txBody>
    </xdr:sp>
    <xdr:clientData/>
  </xdr:oneCellAnchor>
  <xdr:oneCellAnchor>
    <xdr:from>
      <xdr:col>2</xdr:col>
      <xdr:colOff>885825</xdr:colOff>
      <xdr:row>61</xdr:row>
      <xdr:rowOff>95250</xdr:rowOff>
    </xdr:from>
    <xdr:ext cx="781050" cy="228600"/>
    <xdr:sp textlink="$L59">
      <xdr:nvSpPr>
        <xdr:cNvPr id="6" name="テキスト 28"/>
        <xdr:cNvSpPr txBox="1">
          <a:spLocks noChangeArrowheads="1"/>
        </xdr:cNvSpPr>
      </xdr:nvSpPr>
      <xdr:spPr>
        <a:xfrm>
          <a:off x="3286125" y="10106025"/>
          <a:ext cx="781050" cy="228600"/>
        </a:xfrm>
        <a:prstGeom prst="rect">
          <a:avLst/>
        </a:prstGeom>
        <a:noFill/>
        <a:ln w="0" cmpd="sng">
          <a:noFill/>
        </a:ln>
      </xdr:spPr>
      <xdr:txBody>
        <a:bodyPr vertOverflow="clip" wrap="square" anchor="ctr"/>
        <a:p>
          <a:pPr algn="l">
            <a:defRPr/>
          </a:pPr>
          <a:fld id="{0f8ba662-7743-4bd8-b652-eb79e70c6fdc}" type="TxLink">
            <a:rPr lang="en-US" cap="none" u="none" baseline="0">
              <a:latin typeface="ＭＳ ゴシック"/>
              <a:ea typeface="ＭＳ ゴシック"/>
              <a:cs typeface="ＭＳ ゴシック"/>
            </a:rPr>
            <a:t/>
          </a:fld>
        </a:p>
      </xdr:txBody>
    </xdr:sp>
    <xdr:clientData/>
  </xdr:oneCellAnchor>
  <xdr:oneCellAnchor>
    <xdr:from>
      <xdr:col>2</xdr:col>
      <xdr:colOff>800100</xdr:colOff>
      <xdr:row>54</xdr:row>
      <xdr:rowOff>19050</xdr:rowOff>
    </xdr:from>
    <xdr:ext cx="781050" cy="238125"/>
    <xdr:sp textlink="$M59">
      <xdr:nvSpPr>
        <xdr:cNvPr id="7" name="テキスト 28"/>
        <xdr:cNvSpPr txBox="1">
          <a:spLocks noChangeArrowheads="1"/>
        </xdr:cNvSpPr>
      </xdr:nvSpPr>
      <xdr:spPr>
        <a:xfrm>
          <a:off x="3200400" y="8896350"/>
          <a:ext cx="781050" cy="238125"/>
        </a:xfrm>
        <a:prstGeom prst="rect">
          <a:avLst/>
        </a:prstGeom>
        <a:noFill/>
        <a:ln w="0" cmpd="sng">
          <a:noFill/>
        </a:ln>
      </xdr:spPr>
      <xdr:txBody>
        <a:bodyPr vertOverflow="clip" wrap="square" anchor="ctr"/>
        <a:p>
          <a:pPr algn="l">
            <a:defRPr/>
          </a:pPr>
          <a:fld id="{562d6bdd-1005-4cb1-ae8c-e15e45109e0f}" type="TxLink">
            <a:rPr lang="en-US" cap="none" u="none" baseline="0">
              <a:latin typeface="ＭＳ ゴシック"/>
              <a:ea typeface="ＭＳ ゴシック"/>
              <a:cs typeface="ＭＳ ゴシック"/>
            </a:rPr>
            <a:t/>
          </a:fld>
        </a:p>
      </xdr:txBody>
    </xdr:sp>
    <xdr:clientData/>
  </xdr:oneCellAnchor>
  <xdr:oneCellAnchor>
    <xdr:from>
      <xdr:col>2</xdr:col>
      <xdr:colOff>847725</xdr:colOff>
      <xdr:row>55</xdr:row>
      <xdr:rowOff>104775</xdr:rowOff>
    </xdr:from>
    <xdr:ext cx="790575" cy="228600"/>
    <xdr:sp textlink="$M60">
      <xdr:nvSpPr>
        <xdr:cNvPr id="8" name="テキスト 28"/>
        <xdr:cNvSpPr txBox="1">
          <a:spLocks noChangeArrowheads="1"/>
        </xdr:cNvSpPr>
      </xdr:nvSpPr>
      <xdr:spPr>
        <a:xfrm>
          <a:off x="3248025" y="9144000"/>
          <a:ext cx="790575" cy="228600"/>
        </a:xfrm>
        <a:prstGeom prst="rect">
          <a:avLst/>
        </a:prstGeom>
        <a:noFill/>
        <a:ln w="0" cmpd="sng">
          <a:noFill/>
        </a:ln>
      </xdr:spPr>
      <xdr:txBody>
        <a:bodyPr vertOverflow="clip" wrap="square" anchor="ctr"/>
        <a:p>
          <a:pPr algn="l">
            <a:defRPr/>
          </a:pPr>
          <a:fld id="{7b489299-baf2-4c59-b118-8bcc18638cc1}" type="TxLink">
            <a:rPr lang="en-US" cap="none" u="none" baseline="0">
              <a:latin typeface="ＭＳ ゴシック"/>
              <a:ea typeface="ＭＳ ゴシック"/>
              <a:cs typeface="ＭＳ ゴシック"/>
            </a:rPr>
            <a:t/>
          </a:fld>
        </a:p>
      </xdr:txBody>
    </xdr:sp>
    <xdr:clientData/>
  </xdr:oneCellAnchor>
  <xdr:oneCellAnchor>
    <xdr:from>
      <xdr:col>2</xdr:col>
      <xdr:colOff>904875</xdr:colOff>
      <xdr:row>44</xdr:row>
      <xdr:rowOff>57150</xdr:rowOff>
    </xdr:from>
    <xdr:ext cx="790575" cy="238125"/>
    <xdr:sp textlink="$N59">
      <xdr:nvSpPr>
        <xdr:cNvPr id="9" name="テキスト 28"/>
        <xdr:cNvSpPr txBox="1">
          <a:spLocks noChangeArrowheads="1"/>
        </xdr:cNvSpPr>
      </xdr:nvSpPr>
      <xdr:spPr>
        <a:xfrm>
          <a:off x="3305175" y="7315200"/>
          <a:ext cx="790575" cy="238125"/>
        </a:xfrm>
        <a:prstGeom prst="rect">
          <a:avLst/>
        </a:prstGeom>
        <a:noFill/>
        <a:ln w="0" cmpd="sng">
          <a:noFill/>
        </a:ln>
      </xdr:spPr>
      <xdr:txBody>
        <a:bodyPr vertOverflow="clip" wrap="square" anchor="ctr"/>
        <a:p>
          <a:pPr algn="l">
            <a:defRPr/>
          </a:pPr>
          <a:fld id="{975961df-6ca7-48bd-b8a8-23e739ab4e98}"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46</xdr:row>
      <xdr:rowOff>0</xdr:rowOff>
    </xdr:from>
    <xdr:ext cx="790575" cy="228600"/>
    <xdr:sp textlink="$N60">
      <xdr:nvSpPr>
        <xdr:cNvPr id="10" name="テキスト 28"/>
        <xdr:cNvSpPr txBox="1">
          <a:spLocks noChangeArrowheads="1"/>
        </xdr:cNvSpPr>
      </xdr:nvSpPr>
      <xdr:spPr>
        <a:xfrm>
          <a:off x="3314700" y="7581900"/>
          <a:ext cx="790575" cy="228600"/>
        </a:xfrm>
        <a:prstGeom prst="rect">
          <a:avLst/>
        </a:prstGeom>
        <a:noFill/>
        <a:ln w="0" cmpd="sng">
          <a:noFill/>
        </a:ln>
      </xdr:spPr>
      <xdr:txBody>
        <a:bodyPr vertOverflow="clip" wrap="square" anchor="ctr"/>
        <a:p>
          <a:pPr algn="l">
            <a:defRPr/>
          </a:pPr>
          <a:fld id="{aad812f8-388d-4ec8-a51c-eff0677670af}"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76</xdr:row>
      <xdr:rowOff>0</xdr:rowOff>
    </xdr:from>
    <xdr:ext cx="781050" cy="228600"/>
    <xdr:sp textlink="$L$121">
      <xdr:nvSpPr>
        <xdr:cNvPr id="11" name="テキスト 28"/>
        <xdr:cNvSpPr txBox="1">
          <a:spLocks noChangeArrowheads="1"/>
        </xdr:cNvSpPr>
      </xdr:nvSpPr>
      <xdr:spPr>
        <a:xfrm>
          <a:off x="8772525" y="12392025"/>
          <a:ext cx="781050" cy="228600"/>
        </a:xfrm>
        <a:prstGeom prst="rect">
          <a:avLst/>
        </a:prstGeom>
        <a:noFill/>
        <a:ln w="0" cmpd="sng">
          <a:noFill/>
        </a:ln>
      </xdr:spPr>
      <xdr:txBody>
        <a:bodyPr vertOverflow="clip" wrap="square" anchor="ctr"/>
        <a:p>
          <a:pPr algn="l">
            <a:defRPr/>
          </a:pPr>
          <a:fld id="{61c0d063-7ad3-4f97-8150-60fb8e58646c}" type="TxLink">
            <a:rPr lang="en-US" cap="none" u="none" baseline="0">
              <a:latin typeface="ＭＳ ゴシック"/>
              <a:ea typeface="ＭＳ ゴシック"/>
              <a:cs typeface="ＭＳ ゴシック"/>
            </a:rPr>
            <a:t/>
          </a:fld>
        </a:p>
      </xdr:txBody>
    </xdr:sp>
    <xdr:clientData/>
  </xdr:oneCellAnchor>
  <xdr:oneCellAnchor>
    <xdr:from>
      <xdr:col>1</xdr:col>
      <xdr:colOff>1123950</xdr:colOff>
      <xdr:row>68</xdr:row>
      <xdr:rowOff>152400</xdr:rowOff>
    </xdr:from>
    <xdr:ext cx="781050" cy="228600"/>
    <xdr:sp textlink="$N29">
      <xdr:nvSpPr>
        <xdr:cNvPr id="12" name="テキスト 28"/>
        <xdr:cNvSpPr txBox="1">
          <a:spLocks noChangeArrowheads="1"/>
        </xdr:cNvSpPr>
      </xdr:nvSpPr>
      <xdr:spPr>
        <a:xfrm>
          <a:off x="2324100" y="11296650"/>
          <a:ext cx="781050" cy="228600"/>
        </a:xfrm>
        <a:prstGeom prst="rect">
          <a:avLst/>
        </a:prstGeom>
        <a:noFill/>
        <a:ln w="0" cmpd="sng">
          <a:noFill/>
        </a:ln>
      </xdr:spPr>
      <xdr:txBody>
        <a:bodyPr vertOverflow="clip" wrap="square" anchor="ctr"/>
        <a:p>
          <a:pPr algn="l">
            <a:defRPr/>
          </a:pPr>
          <a:fld id="{44028fde-3d13-4e1c-ad3a-26a6c69d9e5e}" type="TxLink">
            <a:rPr lang="en-US" cap="none" u="none" baseline="0">
              <a:latin typeface="ＭＳ ゴシック"/>
              <a:ea typeface="ＭＳ ゴシック"/>
              <a:cs typeface="ＭＳ ゴシック"/>
            </a:rPr>
            <a:t/>
          </a:fld>
        </a:p>
      </xdr:txBody>
    </xdr:sp>
    <xdr:clientData/>
  </xdr:oneCellAnchor>
  <xdr:oneCellAnchor>
    <xdr:from>
      <xdr:col>0</xdr:col>
      <xdr:colOff>123825</xdr:colOff>
      <xdr:row>76</xdr:row>
      <xdr:rowOff>0</xdr:rowOff>
    </xdr:from>
    <xdr:ext cx="1743075" cy="228600"/>
    <xdr:sp textlink="$L130">
      <xdr:nvSpPr>
        <xdr:cNvPr id="13" name="テキスト 28"/>
        <xdr:cNvSpPr txBox="1">
          <a:spLocks noChangeArrowheads="1"/>
        </xdr:cNvSpPr>
      </xdr:nvSpPr>
      <xdr:spPr>
        <a:xfrm>
          <a:off x="123825" y="12392025"/>
          <a:ext cx="1743075" cy="228600"/>
        </a:xfrm>
        <a:prstGeom prst="rect">
          <a:avLst/>
        </a:prstGeom>
        <a:noFill/>
        <a:ln w="0" cmpd="sng">
          <a:noFill/>
        </a:ln>
      </xdr:spPr>
      <xdr:txBody>
        <a:bodyPr vertOverflow="clip" wrap="square" anchor="ctr"/>
        <a:p>
          <a:pPr algn="l">
            <a:defRPr/>
          </a:pPr>
          <a:fld id="{785ab790-b2f7-4b82-b57f-3285cba398b3}" type="TxLink">
            <a:rPr lang="en-US" cap="none" u="none" baseline="0">
              <a:latin typeface="ＭＳ ゴシック"/>
              <a:ea typeface="ＭＳ ゴシック"/>
              <a:cs typeface="ＭＳ ゴシック"/>
            </a:rPr>
            <a:t/>
          </a:fld>
        </a:p>
      </xdr:txBody>
    </xdr:sp>
    <xdr:clientData/>
  </xdr:oneCellAnchor>
  <xdr:oneCellAnchor>
    <xdr:from>
      <xdr:col>0</xdr:col>
      <xdr:colOff>0</xdr:colOff>
      <xdr:row>144</xdr:row>
      <xdr:rowOff>66675</xdr:rowOff>
    </xdr:from>
    <xdr:ext cx="781050" cy="228600"/>
    <xdr:sp textlink="$N29">
      <xdr:nvSpPr>
        <xdr:cNvPr id="14" name="テキスト 28"/>
        <xdr:cNvSpPr txBox="1">
          <a:spLocks noChangeArrowheads="1"/>
        </xdr:cNvSpPr>
      </xdr:nvSpPr>
      <xdr:spPr>
        <a:xfrm>
          <a:off x="0" y="23469600"/>
          <a:ext cx="781050" cy="228600"/>
        </a:xfrm>
        <a:prstGeom prst="rect">
          <a:avLst/>
        </a:prstGeom>
        <a:noFill/>
        <a:ln w="0" cmpd="sng">
          <a:noFill/>
        </a:ln>
      </xdr:spPr>
      <xdr:txBody>
        <a:bodyPr vertOverflow="clip" wrap="square" anchor="ctr"/>
        <a:p>
          <a:pPr algn="l">
            <a:defRPr/>
          </a:pPr>
          <a:fld id="{607e03d5-a431-4ba9-ab8c-cf61db6346e7}" type="TxLink">
            <a:rPr lang="en-US" cap="none" u="none" baseline="0">
              <a:latin typeface="ＭＳ ゴシック"/>
              <a:ea typeface="ＭＳ ゴシック"/>
              <a:cs typeface="ＭＳ ゴシック"/>
            </a:rPr>
            <a:t/>
          </a:fld>
        </a:p>
      </xdr:txBody>
    </xdr:sp>
    <xdr:clientData/>
  </xdr:oneCellAnchor>
  <xdr:oneCellAnchor>
    <xdr:from>
      <xdr:col>8</xdr:col>
      <xdr:colOff>381000</xdr:colOff>
      <xdr:row>76</xdr:row>
      <xdr:rowOff>0</xdr:rowOff>
    </xdr:from>
    <xdr:ext cx="781050" cy="228600"/>
    <xdr:sp textlink="$M$121">
      <xdr:nvSpPr>
        <xdr:cNvPr id="15" name="テキスト 28"/>
        <xdr:cNvSpPr txBox="1">
          <a:spLocks noChangeArrowheads="1"/>
        </xdr:cNvSpPr>
      </xdr:nvSpPr>
      <xdr:spPr>
        <a:xfrm>
          <a:off x="8991600" y="12392025"/>
          <a:ext cx="781050" cy="228600"/>
        </a:xfrm>
        <a:prstGeom prst="rect">
          <a:avLst/>
        </a:prstGeom>
        <a:noFill/>
        <a:ln w="0" cmpd="sng">
          <a:noFill/>
        </a:ln>
      </xdr:spPr>
      <xdr:txBody>
        <a:bodyPr vertOverflow="clip" wrap="square" anchor="ctr"/>
        <a:p>
          <a:pPr algn="r">
            <a:defRPr/>
          </a:pPr>
          <a:fld id="{68bb183e-5121-47b2-acb1-6480bb0ebaa1}" type="TxLink">
            <a:rPr lang="en-US" cap="none" u="none" baseline="0">
              <a:latin typeface="ＭＳ ゴシック"/>
              <a:ea typeface="ＭＳ ゴシック"/>
              <a:cs typeface="ＭＳ ゴシック"/>
            </a:rPr>
            <a:t/>
          </a:fld>
        </a:p>
      </xdr:txBody>
    </xdr:sp>
    <xdr:clientData/>
  </xdr:oneCellAnchor>
  <xdr:oneCellAnchor>
    <xdr:from>
      <xdr:col>8</xdr:col>
      <xdr:colOff>419100</xdr:colOff>
      <xdr:row>76</xdr:row>
      <xdr:rowOff>0</xdr:rowOff>
    </xdr:from>
    <xdr:ext cx="781050" cy="228600"/>
    <xdr:sp textlink="$N$121">
      <xdr:nvSpPr>
        <xdr:cNvPr id="16" name="テキスト 28"/>
        <xdr:cNvSpPr txBox="1">
          <a:spLocks noChangeArrowheads="1"/>
        </xdr:cNvSpPr>
      </xdr:nvSpPr>
      <xdr:spPr>
        <a:xfrm>
          <a:off x="9029700" y="12392025"/>
          <a:ext cx="781050" cy="228600"/>
        </a:xfrm>
        <a:prstGeom prst="rect">
          <a:avLst/>
        </a:prstGeom>
        <a:noFill/>
        <a:ln w="0" cmpd="sng">
          <a:noFill/>
        </a:ln>
      </xdr:spPr>
      <xdr:txBody>
        <a:bodyPr vertOverflow="clip" wrap="square" anchor="ctr"/>
        <a:p>
          <a:pPr algn="l">
            <a:defRPr/>
          </a:pPr>
          <a:fld id="{4fb9c6b8-27db-466a-a031-792a53b08d58}" type="TxLink">
            <a:rPr lang="en-US" cap="none" u="none" baseline="0">
              <a:latin typeface="ＭＳ ゴシック"/>
              <a:ea typeface="ＭＳ ゴシック"/>
              <a:cs typeface="ＭＳ ゴシック"/>
            </a:rPr>
            <a:t/>
          </a:fld>
        </a:p>
      </xdr:txBody>
    </xdr:sp>
    <xdr:clientData/>
  </xdr:oneCellAnchor>
  <xdr:oneCellAnchor>
    <xdr:from>
      <xdr:col>8</xdr:col>
      <xdr:colOff>495300</xdr:colOff>
      <xdr:row>76</xdr:row>
      <xdr:rowOff>0</xdr:rowOff>
    </xdr:from>
    <xdr:ext cx="704850" cy="228600"/>
    <xdr:sp textlink="$O$121">
      <xdr:nvSpPr>
        <xdr:cNvPr id="17" name="テキスト 28"/>
        <xdr:cNvSpPr txBox="1">
          <a:spLocks noChangeArrowheads="1"/>
        </xdr:cNvSpPr>
      </xdr:nvSpPr>
      <xdr:spPr>
        <a:xfrm>
          <a:off x="9105900" y="12392025"/>
          <a:ext cx="704850" cy="228600"/>
        </a:xfrm>
        <a:prstGeom prst="rect">
          <a:avLst/>
        </a:prstGeom>
        <a:noFill/>
        <a:ln w="0" cmpd="sng">
          <a:noFill/>
        </a:ln>
      </xdr:spPr>
      <xdr:txBody>
        <a:bodyPr vertOverflow="clip" wrap="square" anchor="ctr"/>
        <a:p>
          <a:pPr algn="l">
            <a:defRPr/>
          </a:pPr>
          <a:fld id="{f5956092-fede-4901-a1ab-77df14cc7374}" type="TxLink">
            <a:rPr lang="en-US" cap="none" u="none" baseline="0">
              <a:latin typeface="ＭＳ ゴシック"/>
              <a:ea typeface="ＭＳ ゴシック"/>
              <a:cs typeface="ＭＳ ゴシック"/>
            </a:rPr>
            <a:t/>
          </a:fld>
        </a:p>
      </xdr:txBody>
    </xdr:sp>
    <xdr:clientData/>
  </xdr:oneCellAnchor>
  <xdr:oneCellAnchor>
    <xdr:from>
      <xdr:col>8</xdr:col>
      <xdr:colOff>428625</xdr:colOff>
      <xdr:row>76</xdr:row>
      <xdr:rowOff>0</xdr:rowOff>
    </xdr:from>
    <xdr:ext cx="781050" cy="228600"/>
    <xdr:sp textlink="$L$121">
      <xdr:nvSpPr>
        <xdr:cNvPr id="18" name="テキスト 28"/>
        <xdr:cNvSpPr txBox="1">
          <a:spLocks noChangeArrowheads="1"/>
        </xdr:cNvSpPr>
      </xdr:nvSpPr>
      <xdr:spPr>
        <a:xfrm>
          <a:off x="9039225" y="12392025"/>
          <a:ext cx="781050" cy="228600"/>
        </a:xfrm>
        <a:prstGeom prst="rect">
          <a:avLst/>
        </a:prstGeom>
        <a:noFill/>
        <a:ln w="0" cmpd="sng">
          <a:noFill/>
        </a:ln>
      </xdr:spPr>
      <xdr:txBody>
        <a:bodyPr vertOverflow="clip" wrap="square" anchor="ctr"/>
        <a:p>
          <a:pPr algn="r">
            <a:defRPr/>
          </a:pPr>
          <a:fld id="{11b1b286-e52d-4f35-b5cf-75c31ad87952}" type="TxLink">
            <a:rPr lang="en-US" cap="none" u="none" baseline="0">
              <a:latin typeface="ＭＳ ゴシック"/>
              <a:ea typeface="ＭＳ ゴシック"/>
              <a:cs typeface="ＭＳ ゴシック"/>
            </a:rPr>
            <a:t/>
          </a:fld>
        </a:p>
      </xdr:txBody>
    </xdr:sp>
    <xdr:clientData/>
  </xdr:oneCellAnchor>
  <xdr:twoCellAnchor>
    <xdr:from>
      <xdr:col>0</xdr:col>
      <xdr:colOff>0</xdr:colOff>
      <xdr:row>76</xdr:row>
      <xdr:rowOff>0</xdr:rowOff>
    </xdr:from>
    <xdr:to>
      <xdr:col>4</xdr:col>
      <xdr:colOff>95250</xdr:colOff>
      <xdr:row>76</xdr:row>
      <xdr:rowOff>0</xdr:rowOff>
    </xdr:to>
    <xdr:graphicFrame>
      <xdr:nvGraphicFramePr>
        <xdr:cNvPr id="19" name="Chart 25"/>
        <xdr:cNvGraphicFramePr/>
      </xdr:nvGraphicFramePr>
      <xdr:xfrm>
        <a:off x="0" y="12392025"/>
        <a:ext cx="4895850" cy="0"/>
      </xdr:xfrm>
      <a:graphic>
        <a:graphicData uri="http://schemas.openxmlformats.org/drawingml/2006/chart">
          <c:chart xmlns:c="http://schemas.openxmlformats.org/drawingml/2006/chart" r:id="rId2"/>
        </a:graphicData>
      </a:graphic>
    </xdr:graphicFrame>
    <xdr:clientData/>
  </xdr:twoCellAnchor>
  <xdr:oneCellAnchor>
    <xdr:from>
      <xdr:col>1</xdr:col>
      <xdr:colOff>847725</xdr:colOff>
      <xdr:row>76</xdr:row>
      <xdr:rowOff>0</xdr:rowOff>
    </xdr:from>
    <xdr:ext cx="790575" cy="228600"/>
    <xdr:sp textlink="$Q142">
      <xdr:nvSpPr>
        <xdr:cNvPr id="20" name="テキスト 28"/>
        <xdr:cNvSpPr txBox="1">
          <a:spLocks noChangeArrowheads="1"/>
        </xdr:cNvSpPr>
      </xdr:nvSpPr>
      <xdr:spPr>
        <a:xfrm>
          <a:off x="2047875" y="12392025"/>
          <a:ext cx="790575" cy="228600"/>
        </a:xfrm>
        <a:prstGeom prst="rect">
          <a:avLst/>
        </a:prstGeom>
        <a:noFill/>
        <a:ln w="0" cmpd="sng">
          <a:noFill/>
        </a:ln>
      </xdr:spPr>
      <xdr:txBody>
        <a:bodyPr vertOverflow="clip" wrap="square" anchor="ctr"/>
        <a:p>
          <a:pPr algn="ctr">
            <a:defRPr/>
          </a:pPr>
          <a:fld id="{7ed0d35f-9a7f-4f68-89d1-b892323a4aa7}" type="TxLink">
            <a:rPr lang="en-US" cap="none" u="none" baseline="0">
              <a:latin typeface="ＭＳ ゴシック"/>
              <a:ea typeface="ＭＳ ゴシック"/>
              <a:cs typeface="ＭＳ ゴシック"/>
            </a:rPr>
            <a:t/>
          </a:fld>
        </a:p>
      </xdr:txBody>
    </xdr:sp>
    <xdr:clientData/>
  </xdr:oneCellAnchor>
  <xdr:oneCellAnchor>
    <xdr:from>
      <xdr:col>6</xdr:col>
      <xdr:colOff>876300</xdr:colOff>
      <xdr:row>76</xdr:row>
      <xdr:rowOff>0</xdr:rowOff>
    </xdr:from>
    <xdr:ext cx="781050" cy="228600"/>
    <xdr:sp textlink="$Q152">
      <xdr:nvSpPr>
        <xdr:cNvPr id="21" name="テキスト 28"/>
        <xdr:cNvSpPr txBox="1">
          <a:spLocks noChangeArrowheads="1"/>
        </xdr:cNvSpPr>
      </xdr:nvSpPr>
      <xdr:spPr>
        <a:xfrm>
          <a:off x="7086600" y="12392025"/>
          <a:ext cx="781050" cy="228600"/>
        </a:xfrm>
        <a:prstGeom prst="rect">
          <a:avLst/>
        </a:prstGeom>
        <a:noFill/>
        <a:ln w="0" cmpd="sng">
          <a:noFill/>
        </a:ln>
      </xdr:spPr>
      <xdr:txBody>
        <a:bodyPr vertOverflow="clip" wrap="square" anchor="ctr"/>
        <a:p>
          <a:pPr algn="ctr">
            <a:defRPr/>
          </a:pPr>
          <a:fld id="{18134254-df59-4244-9438-815d1f8aa550}" type="TxLink">
            <a:rPr lang="en-US" cap="none" u="none" baseline="0">
              <a:latin typeface="ＭＳ ゴシック"/>
              <a:ea typeface="ＭＳ ゴシック"/>
              <a:cs typeface="ＭＳ ゴシック"/>
            </a:rPr>
            <a:t/>
          </a:fld>
        </a:p>
      </xdr:txBody>
    </xdr:sp>
    <xdr:clientData/>
  </xdr:oneCellAnchor>
  <xdr:twoCellAnchor>
    <xdr:from>
      <xdr:col>7</xdr:col>
      <xdr:colOff>609600</xdr:colOff>
      <xdr:row>76</xdr:row>
      <xdr:rowOff>0</xdr:rowOff>
    </xdr:from>
    <xdr:to>
      <xdr:col>8</xdr:col>
      <xdr:colOff>9525</xdr:colOff>
      <xdr:row>76</xdr:row>
      <xdr:rowOff>0</xdr:rowOff>
    </xdr:to>
    <xdr:sp>
      <xdr:nvSpPr>
        <xdr:cNvPr id="22" name="TextBox 29"/>
        <xdr:cNvSpPr txBox="1">
          <a:spLocks noChangeArrowheads="1"/>
        </xdr:cNvSpPr>
      </xdr:nvSpPr>
      <xdr:spPr>
        <a:xfrm>
          <a:off x="8020050"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6</xdr:col>
      <xdr:colOff>161925</xdr:colOff>
      <xdr:row>76</xdr:row>
      <xdr:rowOff>0</xdr:rowOff>
    </xdr:from>
    <xdr:to>
      <xdr:col>6</xdr:col>
      <xdr:colOff>762000</xdr:colOff>
      <xdr:row>76</xdr:row>
      <xdr:rowOff>0</xdr:rowOff>
    </xdr:to>
    <xdr:sp>
      <xdr:nvSpPr>
        <xdr:cNvPr id="23" name="TextBox 30"/>
        <xdr:cNvSpPr txBox="1">
          <a:spLocks noChangeArrowheads="1"/>
        </xdr:cNvSpPr>
      </xdr:nvSpPr>
      <xdr:spPr>
        <a:xfrm>
          <a:off x="6372225"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2</xdr:col>
      <xdr:colOff>600075</xdr:colOff>
      <xdr:row>76</xdr:row>
      <xdr:rowOff>0</xdr:rowOff>
    </xdr:from>
    <xdr:to>
      <xdr:col>3</xdr:col>
      <xdr:colOff>0</xdr:colOff>
      <xdr:row>76</xdr:row>
      <xdr:rowOff>0</xdr:rowOff>
    </xdr:to>
    <xdr:sp>
      <xdr:nvSpPr>
        <xdr:cNvPr id="24" name="TextBox 31"/>
        <xdr:cNvSpPr txBox="1">
          <a:spLocks noChangeArrowheads="1"/>
        </xdr:cNvSpPr>
      </xdr:nvSpPr>
      <xdr:spPr>
        <a:xfrm>
          <a:off x="3000375"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xdr:col>
      <xdr:colOff>1123950</xdr:colOff>
      <xdr:row>76</xdr:row>
      <xdr:rowOff>0</xdr:rowOff>
    </xdr:from>
    <xdr:to>
      <xdr:col>2</xdr:col>
      <xdr:colOff>523875</xdr:colOff>
      <xdr:row>76</xdr:row>
      <xdr:rowOff>0</xdr:rowOff>
    </xdr:to>
    <xdr:sp>
      <xdr:nvSpPr>
        <xdr:cNvPr id="25" name="TextBox 32"/>
        <xdr:cNvSpPr txBox="1">
          <a:spLocks noChangeArrowheads="1"/>
        </xdr:cNvSpPr>
      </xdr:nvSpPr>
      <xdr:spPr>
        <a:xfrm>
          <a:off x="2324100" y="1239202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3</xdr:col>
      <xdr:colOff>962025</xdr:colOff>
      <xdr:row>76</xdr:row>
      <xdr:rowOff>0</xdr:rowOff>
    </xdr:from>
    <xdr:to>
      <xdr:col>5</xdr:col>
      <xdr:colOff>438150</xdr:colOff>
      <xdr:row>76</xdr:row>
      <xdr:rowOff>0</xdr:rowOff>
    </xdr:to>
    <xdr:grpSp>
      <xdr:nvGrpSpPr>
        <xdr:cNvPr id="26" name="Group 33"/>
        <xdr:cNvGrpSpPr>
          <a:grpSpLocks/>
        </xdr:cNvGrpSpPr>
      </xdr:nvGrpSpPr>
      <xdr:grpSpPr>
        <a:xfrm>
          <a:off x="4562475" y="12392025"/>
          <a:ext cx="885825" cy="0"/>
          <a:chOff x="2356" y="1894"/>
          <a:chExt cx="81" cy="58"/>
        </a:xfrm>
        <a:solidFill>
          <a:srgbClr val="FFFFFF"/>
        </a:solidFill>
      </xdr:grpSpPr>
      <xdr:sp textlink="$N121">
        <xdr:nvSpPr>
          <xdr:cNvPr id="27" name="テキスト 28"/>
          <xdr:cNvSpPr txBox="1">
            <a:spLocks noChangeArrowheads="1"/>
          </xdr:cNvSpPr>
        </xdr:nvSpPr>
        <xdr:spPr>
          <a:xfrm>
            <a:off x="2361" y="1929"/>
            <a:ext cx="72" cy="23"/>
          </a:xfrm>
          <a:prstGeom prst="rect">
            <a:avLst/>
          </a:prstGeom>
          <a:noFill/>
          <a:ln w="0" cmpd="sng">
            <a:noFill/>
          </a:ln>
        </xdr:spPr>
        <xdr:txBody>
          <a:bodyPr vertOverflow="clip" wrap="square" anchor="ctr"/>
          <a:p>
            <a:pPr algn="ctr">
              <a:defRPr/>
            </a:pPr>
            <a:fld id="{0c9b25ef-3d6f-47d6-adc2-b9dad9c9bae4}" type="TxLink">
              <a:rPr lang="en-US" cap="none" u="none" baseline="0">
                <a:latin typeface="ＭＳ ゴシック"/>
                <a:ea typeface="ＭＳ ゴシック"/>
                <a:cs typeface="ＭＳ ゴシック"/>
              </a:rPr>
              <a:t/>
            </a:fld>
          </a:p>
        </xdr:txBody>
      </xdr:sp>
      <xdr:sp>
        <xdr:nvSpPr>
          <xdr:cNvPr id="28" name="TextBox 35"/>
          <xdr:cNvSpPr txBox="1">
            <a:spLocks noChangeArrowheads="1"/>
          </xdr:cNvSpPr>
        </xdr:nvSpPr>
        <xdr:spPr>
          <a:xfrm>
            <a:off x="2356" y="1894"/>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3</xdr:col>
      <xdr:colOff>981075</xdr:colOff>
      <xdr:row>76</xdr:row>
      <xdr:rowOff>0</xdr:rowOff>
    </xdr:from>
    <xdr:to>
      <xdr:col>5</xdr:col>
      <xdr:colOff>457200</xdr:colOff>
      <xdr:row>76</xdr:row>
      <xdr:rowOff>0</xdr:rowOff>
    </xdr:to>
    <xdr:grpSp>
      <xdr:nvGrpSpPr>
        <xdr:cNvPr id="29" name="Group 36"/>
        <xdr:cNvGrpSpPr>
          <a:grpSpLocks/>
        </xdr:cNvGrpSpPr>
      </xdr:nvGrpSpPr>
      <xdr:grpSpPr>
        <a:xfrm>
          <a:off x="4581525" y="12392025"/>
          <a:ext cx="885825" cy="0"/>
          <a:chOff x="2417" y="1936"/>
          <a:chExt cx="81" cy="58"/>
        </a:xfrm>
        <a:solidFill>
          <a:srgbClr val="FFFFFF"/>
        </a:solidFill>
      </xdr:grpSpPr>
      <xdr:sp textlink="$O121">
        <xdr:nvSpPr>
          <xdr:cNvPr id="30" name="テキスト 28"/>
          <xdr:cNvSpPr txBox="1">
            <a:spLocks noChangeArrowheads="1"/>
          </xdr:cNvSpPr>
        </xdr:nvSpPr>
        <xdr:spPr>
          <a:xfrm>
            <a:off x="2422" y="1971"/>
            <a:ext cx="72" cy="23"/>
          </a:xfrm>
          <a:prstGeom prst="rect">
            <a:avLst/>
          </a:prstGeom>
          <a:noFill/>
          <a:ln w="0" cmpd="sng">
            <a:noFill/>
          </a:ln>
        </xdr:spPr>
        <xdr:txBody>
          <a:bodyPr vertOverflow="clip" wrap="square" anchor="ctr"/>
          <a:p>
            <a:pPr algn="ctr">
              <a:defRPr/>
            </a:pPr>
            <a:fld id="{7318c99a-aff0-464a-b632-2692b797a60f}" type="TxLink">
              <a:rPr lang="en-US" cap="none" u="none" baseline="0">
                <a:latin typeface="ＭＳ ゴシック"/>
                <a:ea typeface="ＭＳ ゴシック"/>
                <a:cs typeface="ＭＳ ゴシック"/>
              </a:rPr>
              <a:t/>
            </a:fld>
          </a:p>
        </xdr:txBody>
      </xdr:sp>
      <xdr:sp>
        <xdr:nvSpPr>
          <xdr:cNvPr id="31" name="TextBox 38"/>
          <xdr:cNvSpPr txBox="1">
            <a:spLocks noChangeArrowheads="1"/>
          </xdr:cNvSpPr>
        </xdr:nvSpPr>
        <xdr:spPr>
          <a:xfrm>
            <a:off x="2417" y="193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3</xdr:col>
      <xdr:colOff>342900</xdr:colOff>
      <xdr:row>76</xdr:row>
      <xdr:rowOff>0</xdr:rowOff>
    </xdr:from>
    <xdr:to>
      <xdr:col>6</xdr:col>
      <xdr:colOff>19050</xdr:colOff>
      <xdr:row>76</xdr:row>
      <xdr:rowOff>0</xdr:rowOff>
    </xdr:to>
    <xdr:sp>
      <xdr:nvSpPr>
        <xdr:cNvPr id="32" name="TextBox 39"/>
        <xdr:cNvSpPr txBox="1">
          <a:spLocks noChangeArrowheads="1"/>
        </xdr:cNvSpPr>
      </xdr:nvSpPr>
      <xdr:spPr>
        <a:xfrm>
          <a:off x="3943350" y="12392025"/>
          <a:ext cx="2286000" cy="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県内の転出入は含まれません。</a:t>
          </a:r>
        </a:p>
      </xdr:txBody>
    </xdr:sp>
    <xdr:clientData/>
  </xdr:twoCellAnchor>
  <xdr:twoCellAnchor>
    <xdr:from>
      <xdr:col>7</xdr:col>
      <xdr:colOff>533400</xdr:colOff>
      <xdr:row>76</xdr:row>
      <xdr:rowOff>0</xdr:rowOff>
    </xdr:from>
    <xdr:to>
      <xdr:col>8</xdr:col>
      <xdr:colOff>1190625</xdr:colOff>
      <xdr:row>76</xdr:row>
      <xdr:rowOff>0</xdr:rowOff>
    </xdr:to>
    <xdr:sp>
      <xdr:nvSpPr>
        <xdr:cNvPr id="33" name="TextBox 40"/>
        <xdr:cNvSpPr txBox="1">
          <a:spLocks noChangeArrowheads="1"/>
        </xdr:cNvSpPr>
      </xdr:nvSpPr>
      <xdr:spPr>
        <a:xfrm>
          <a:off x="7943850" y="12392025"/>
          <a:ext cx="1857375" cy="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&lt;山梨県常住人口調査&gt;</a:t>
          </a:r>
        </a:p>
      </xdr:txBody>
    </xdr:sp>
    <xdr:clientData/>
  </xdr:twoCellAnchor>
  <xdr:oneCellAnchor>
    <xdr:from>
      <xdr:col>3</xdr:col>
      <xdr:colOff>457200</xdr:colOff>
      <xdr:row>76</xdr:row>
      <xdr:rowOff>0</xdr:rowOff>
    </xdr:from>
    <xdr:ext cx="657225" cy="190500"/>
    <xdr:sp textlink="$N$121">
      <xdr:nvSpPr>
        <xdr:cNvPr id="34" name="テキスト 28"/>
        <xdr:cNvSpPr txBox="1">
          <a:spLocks noChangeArrowheads="1"/>
        </xdr:cNvSpPr>
      </xdr:nvSpPr>
      <xdr:spPr>
        <a:xfrm>
          <a:off x="4057650" y="12392025"/>
          <a:ext cx="657225" cy="190500"/>
        </a:xfrm>
        <a:prstGeom prst="rect">
          <a:avLst/>
        </a:prstGeom>
        <a:noFill/>
        <a:ln w="0" cmpd="sng">
          <a:noFill/>
        </a:ln>
      </xdr:spPr>
      <xdr:txBody>
        <a:bodyPr vertOverflow="clip" wrap="square" anchor="ctr"/>
        <a:p>
          <a:pPr algn="l">
            <a:defRPr/>
          </a:pPr>
          <a:fld id="{1d2ba277-5b63-43c9-b6cc-9f7d54be8274}" type="TxLink">
            <a:rPr lang="en-US" cap="none" u="none" baseline="0">
              <a:latin typeface="ＭＳ ゴシック"/>
              <a:ea typeface="ＭＳ ゴシック"/>
              <a:cs typeface="ＭＳ ゴシック"/>
            </a:rPr>
            <a:t/>
          </a:fld>
        </a:p>
      </xdr:txBody>
    </xdr:sp>
    <xdr:clientData/>
  </xdr:oneCellAnchor>
  <xdr:oneCellAnchor>
    <xdr:from>
      <xdr:col>5</xdr:col>
      <xdr:colOff>47625</xdr:colOff>
      <xdr:row>76</xdr:row>
      <xdr:rowOff>0</xdr:rowOff>
    </xdr:from>
    <xdr:ext cx="666750" cy="200025"/>
    <xdr:sp textlink="$O$121">
      <xdr:nvSpPr>
        <xdr:cNvPr id="35" name="テキスト 28"/>
        <xdr:cNvSpPr txBox="1">
          <a:spLocks noChangeArrowheads="1"/>
        </xdr:cNvSpPr>
      </xdr:nvSpPr>
      <xdr:spPr>
        <a:xfrm>
          <a:off x="5057775" y="12392025"/>
          <a:ext cx="666750" cy="200025"/>
        </a:xfrm>
        <a:prstGeom prst="rect">
          <a:avLst/>
        </a:prstGeom>
        <a:noFill/>
        <a:ln w="0" cmpd="sng">
          <a:noFill/>
        </a:ln>
      </xdr:spPr>
      <xdr:txBody>
        <a:bodyPr vertOverflow="clip" wrap="square" anchor="ctr"/>
        <a:p>
          <a:pPr algn="l">
            <a:defRPr/>
          </a:pPr>
          <a:fld id="{90a68fe1-a42e-4593-ba76-d348eba4321e}" type="TxLink">
            <a:rPr lang="en-US" cap="none" u="none" baseline="0">
              <a:latin typeface="ＭＳ ゴシック"/>
              <a:ea typeface="ＭＳ ゴシック"/>
              <a:cs typeface="ＭＳ ゴシック"/>
            </a:rPr>
            <a:t/>
          </a:fld>
        </a:p>
      </xdr:txBody>
    </xdr:sp>
    <xdr:clientData/>
  </xdr:oneCellAnchor>
  <xdr:twoCellAnchor>
    <xdr:from>
      <xdr:col>6</xdr:col>
      <xdr:colOff>0</xdr:colOff>
      <xdr:row>76</xdr:row>
      <xdr:rowOff>0</xdr:rowOff>
    </xdr:from>
    <xdr:to>
      <xdr:col>6</xdr:col>
      <xdr:colOff>323850</xdr:colOff>
      <xdr:row>77</xdr:row>
      <xdr:rowOff>38100</xdr:rowOff>
    </xdr:to>
    <xdr:grpSp>
      <xdr:nvGrpSpPr>
        <xdr:cNvPr id="36" name="Group 43"/>
        <xdr:cNvGrpSpPr>
          <a:grpSpLocks/>
        </xdr:cNvGrpSpPr>
      </xdr:nvGrpSpPr>
      <xdr:grpSpPr>
        <a:xfrm>
          <a:off x="6210300" y="12392025"/>
          <a:ext cx="323850" cy="200025"/>
          <a:chOff x="1939" y="2409"/>
          <a:chExt cx="81" cy="20"/>
        </a:xfrm>
        <a:solidFill>
          <a:srgbClr val="FFFFFF"/>
        </a:solidFill>
      </xdr:grpSpPr>
      <xdr:sp textlink="$Q$121">
        <xdr:nvSpPr>
          <xdr:cNvPr id="37" name="テキスト 28"/>
          <xdr:cNvSpPr txBox="1">
            <a:spLocks noChangeArrowheads="1"/>
          </xdr:cNvSpPr>
        </xdr:nvSpPr>
        <xdr:spPr>
          <a:xfrm>
            <a:off x="1998" y="2409"/>
            <a:ext cx="22" cy="20"/>
          </a:xfrm>
          <a:prstGeom prst="rect">
            <a:avLst/>
          </a:prstGeom>
          <a:noFill/>
          <a:ln w="0" cmpd="sng">
            <a:noFill/>
          </a:ln>
        </xdr:spPr>
        <xdr:txBody>
          <a:bodyPr vertOverflow="clip" wrap="square" anchor="ctr">
            <a:spAutoFit/>
          </a:bodyPr>
          <a:p>
            <a:pPr algn="ctr">
              <a:defRPr/>
            </a:pPr>
            <a:fld id="{691fb952-53ed-4c84-90cb-9dab79df0b70}" type="TxLink">
              <a:rPr lang="en-US" cap="none" u="none" baseline="0">
                <a:latin typeface="ＭＳ ゴシック"/>
                <a:ea typeface="ＭＳ ゴシック"/>
                <a:cs typeface="ＭＳ ゴシック"/>
              </a:rPr>
              <a:t/>
            </a:fld>
          </a:p>
        </xdr:txBody>
      </xdr:sp>
      <xdr:sp textlink="$Q$120">
        <xdr:nvSpPr>
          <xdr:cNvPr id="38" name="テキスト 28"/>
          <xdr:cNvSpPr txBox="1">
            <a:spLocks noChangeArrowheads="1"/>
          </xdr:cNvSpPr>
        </xdr:nvSpPr>
        <xdr:spPr>
          <a:xfrm>
            <a:off x="1939" y="2409"/>
            <a:ext cx="22" cy="20"/>
          </a:xfrm>
          <a:prstGeom prst="rect">
            <a:avLst/>
          </a:prstGeom>
          <a:noFill/>
          <a:ln w="0" cmpd="sng">
            <a:noFill/>
          </a:ln>
        </xdr:spPr>
        <xdr:txBody>
          <a:bodyPr vertOverflow="clip" wrap="square" anchor="ctr">
            <a:spAutoFit/>
          </a:bodyPr>
          <a:p>
            <a:pPr algn="ctr">
              <a:defRPr/>
            </a:pPr>
            <a:fld id="{1e777956-f1e2-4094-af5b-045d97ac5fe5}" type="TxLink">
              <a:rPr lang="en-US" cap="none" u="none" baseline="0">
                <a:latin typeface="ＭＳ ゴシック"/>
                <a:ea typeface="ＭＳ ゴシック"/>
                <a:cs typeface="ＭＳ ゴシック"/>
              </a:rPr>
              <a:t/>
            </a:fld>
          </a:p>
        </xdr:txBody>
      </xdr:sp>
    </xdr:grpSp>
    <xdr:clientData/>
  </xdr:twoCellAnchor>
  <xdr:twoCellAnchor>
    <xdr:from>
      <xdr:col>5</xdr:col>
      <xdr:colOff>542925</xdr:colOff>
      <xdr:row>76</xdr:row>
      <xdr:rowOff>0</xdr:rowOff>
    </xdr:from>
    <xdr:to>
      <xdr:col>6</xdr:col>
      <xdr:colOff>657225</xdr:colOff>
      <xdr:row>76</xdr:row>
      <xdr:rowOff>0</xdr:rowOff>
    </xdr:to>
    <xdr:grpSp>
      <xdr:nvGrpSpPr>
        <xdr:cNvPr id="39" name="Group 46"/>
        <xdr:cNvGrpSpPr>
          <a:grpSpLocks/>
        </xdr:cNvGrpSpPr>
      </xdr:nvGrpSpPr>
      <xdr:grpSpPr>
        <a:xfrm>
          <a:off x="5553075" y="12392025"/>
          <a:ext cx="1314450" cy="0"/>
          <a:chOff x="1939" y="2473"/>
          <a:chExt cx="120" cy="19"/>
        </a:xfrm>
        <a:solidFill>
          <a:srgbClr val="FFFFFF"/>
        </a:solidFill>
      </xdr:grpSpPr>
      <xdr:sp textlink="$P$121">
        <xdr:nvSpPr>
          <xdr:cNvPr id="40" name="テキスト 28"/>
          <xdr:cNvSpPr txBox="1">
            <a:spLocks noChangeArrowheads="1"/>
          </xdr:cNvSpPr>
        </xdr:nvSpPr>
        <xdr:spPr>
          <a:xfrm>
            <a:off x="1999" y="2473"/>
            <a:ext cx="60" cy="19"/>
          </a:xfrm>
          <a:prstGeom prst="rect">
            <a:avLst/>
          </a:prstGeom>
          <a:noFill/>
          <a:ln w="0" cmpd="sng">
            <a:noFill/>
          </a:ln>
        </xdr:spPr>
        <xdr:txBody>
          <a:bodyPr vertOverflow="clip" wrap="square" anchor="ctr"/>
          <a:p>
            <a:pPr algn="r">
              <a:defRPr/>
            </a:pPr>
            <a:fld id="{2d3e0097-55a8-402d-a242-927554f84fe7}" type="TxLink">
              <a:rPr lang="en-US" cap="none" u="none" baseline="0">
                <a:latin typeface="ＭＳ ゴシック"/>
                <a:ea typeface="ＭＳ ゴシック"/>
                <a:cs typeface="ＭＳ ゴシック"/>
              </a:rPr>
              <a:t/>
            </a:fld>
          </a:p>
        </xdr:txBody>
      </xdr:sp>
      <xdr:sp textlink="$P$120">
        <xdr:nvSpPr>
          <xdr:cNvPr id="41" name="テキスト 28"/>
          <xdr:cNvSpPr txBox="1">
            <a:spLocks noChangeArrowheads="1"/>
          </xdr:cNvSpPr>
        </xdr:nvSpPr>
        <xdr:spPr>
          <a:xfrm>
            <a:off x="1939" y="2473"/>
            <a:ext cx="60" cy="19"/>
          </a:xfrm>
          <a:prstGeom prst="rect">
            <a:avLst/>
          </a:prstGeom>
          <a:noFill/>
          <a:ln w="0" cmpd="sng">
            <a:noFill/>
          </a:ln>
        </xdr:spPr>
        <xdr:txBody>
          <a:bodyPr vertOverflow="clip" wrap="square" anchor="ctr"/>
          <a:p>
            <a:pPr algn="l">
              <a:defRPr/>
            </a:pPr>
            <a:fld id="{8e4dbfcd-cf0e-4a4a-90af-bcb61afac7dc}" type="TxLink">
              <a:rPr lang="en-US" cap="none" u="none" baseline="0">
                <a:latin typeface="ＭＳ ゴシック"/>
                <a:ea typeface="ＭＳ ゴシック"/>
                <a:cs typeface="ＭＳ ゴシック"/>
              </a:rPr>
              <a:t/>
            </a:fld>
          </a:p>
        </xdr:txBody>
      </xdr:sp>
    </xdr:grpSp>
    <xdr:clientData/>
  </xdr:twoCellAnchor>
  <xdr:twoCellAnchor>
    <xdr:from>
      <xdr:col>0</xdr:col>
      <xdr:colOff>723900</xdr:colOff>
      <xdr:row>55</xdr:row>
      <xdr:rowOff>104775</xdr:rowOff>
    </xdr:from>
    <xdr:to>
      <xdr:col>8</xdr:col>
      <xdr:colOff>438150</xdr:colOff>
      <xdr:row>55</xdr:row>
      <xdr:rowOff>104775</xdr:rowOff>
    </xdr:to>
    <xdr:sp>
      <xdr:nvSpPr>
        <xdr:cNvPr id="42" name="Line 52"/>
        <xdr:cNvSpPr>
          <a:spLocks/>
        </xdr:cNvSpPr>
      </xdr:nvSpPr>
      <xdr:spPr>
        <a:xfrm flipH="1" flipV="1">
          <a:off x="723900" y="9144000"/>
          <a:ext cx="8324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37</xdr:row>
      <xdr:rowOff>28575</xdr:rowOff>
    </xdr:from>
    <xdr:to>
      <xdr:col>8</xdr:col>
      <xdr:colOff>1181100</xdr:colOff>
      <xdr:row>67</xdr:row>
      <xdr:rowOff>123825</xdr:rowOff>
    </xdr:to>
    <xdr:graphicFrame>
      <xdr:nvGraphicFramePr>
        <xdr:cNvPr id="43" name="Chart 53"/>
        <xdr:cNvGraphicFramePr/>
      </xdr:nvGraphicFramePr>
      <xdr:xfrm>
        <a:off x="28575" y="6153150"/>
        <a:ext cx="9763125" cy="4953000"/>
      </xdr:xfrm>
      <a:graphic>
        <a:graphicData uri="http://schemas.openxmlformats.org/drawingml/2006/chart">
          <c:chart xmlns:c="http://schemas.openxmlformats.org/drawingml/2006/chart" r:id="rId3"/>
        </a:graphicData>
      </a:graphic>
    </xdr:graphicFrame>
    <xdr:clientData/>
  </xdr:twoCellAnchor>
  <xdr:twoCellAnchor>
    <xdr:from>
      <xdr:col>0</xdr:col>
      <xdr:colOff>990600</xdr:colOff>
      <xdr:row>53</xdr:row>
      <xdr:rowOff>47625</xdr:rowOff>
    </xdr:from>
    <xdr:to>
      <xdr:col>8</xdr:col>
      <xdr:colOff>523875</xdr:colOff>
      <xdr:row>53</xdr:row>
      <xdr:rowOff>47625</xdr:rowOff>
    </xdr:to>
    <xdr:sp>
      <xdr:nvSpPr>
        <xdr:cNvPr id="44" name="Line 54"/>
        <xdr:cNvSpPr>
          <a:spLocks/>
        </xdr:cNvSpPr>
      </xdr:nvSpPr>
      <xdr:spPr>
        <a:xfrm flipH="1" flipV="1">
          <a:off x="990600" y="8763000"/>
          <a:ext cx="81438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46</xdr:row>
      <xdr:rowOff>123825</xdr:rowOff>
    </xdr:from>
    <xdr:to>
      <xdr:col>11</xdr:col>
      <xdr:colOff>504825</xdr:colOff>
      <xdr:row>50</xdr:row>
      <xdr:rowOff>66675</xdr:rowOff>
    </xdr:to>
    <xdr:sp>
      <xdr:nvSpPr>
        <xdr:cNvPr id="45" name="Line 55"/>
        <xdr:cNvSpPr>
          <a:spLocks/>
        </xdr:cNvSpPr>
      </xdr:nvSpPr>
      <xdr:spPr>
        <a:xfrm>
          <a:off x="11401425" y="7705725"/>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628650</xdr:colOff>
      <xdr:row>38</xdr:row>
      <xdr:rowOff>114300</xdr:rowOff>
    </xdr:from>
    <xdr:to>
      <xdr:col>0</xdr:col>
      <xdr:colOff>1095375</xdr:colOff>
      <xdr:row>40</xdr:row>
      <xdr:rowOff>19050</xdr:rowOff>
    </xdr:to>
    <xdr:sp>
      <xdr:nvSpPr>
        <xdr:cNvPr id="46" name="TextBox 56"/>
        <xdr:cNvSpPr txBox="1">
          <a:spLocks noChangeArrowheads="1"/>
        </xdr:cNvSpPr>
      </xdr:nvSpPr>
      <xdr:spPr>
        <a:xfrm>
          <a:off x="628650" y="6400800"/>
          <a:ext cx="457200" cy="2286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(億円)</a:t>
          </a:r>
        </a:p>
      </xdr:txBody>
    </xdr:sp>
    <xdr:clientData/>
  </xdr:twoCellAnchor>
  <xdr:twoCellAnchor>
    <xdr:from>
      <xdr:col>8</xdr:col>
      <xdr:colOff>590550</xdr:colOff>
      <xdr:row>38</xdr:row>
      <xdr:rowOff>133350</xdr:rowOff>
    </xdr:from>
    <xdr:to>
      <xdr:col>8</xdr:col>
      <xdr:colOff>1047750</xdr:colOff>
      <xdr:row>40</xdr:row>
      <xdr:rowOff>38100</xdr:rowOff>
    </xdr:to>
    <xdr:sp>
      <xdr:nvSpPr>
        <xdr:cNvPr id="47" name="TextBox 57"/>
        <xdr:cNvSpPr txBox="1">
          <a:spLocks noChangeArrowheads="1"/>
        </xdr:cNvSpPr>
      </xdr:nvSpPr>
      <xdr:spPr>
        <a:xfrm>
          <a:off x="9201150" y="6419850"/>
          <a:ext cx="457200" cy="228600"/>
        </a:xfrm>
        <a:prstGeom prst="rect">
          <a:avLst/>
        </a:prstGeom>
        <a:noFill/>
        <a:ln w="9525" cmpd="sng">
          <a:noFill/>
        </a:ln>
      </xdr:spPr>
      <xdr:txBody>
        <a:bodyPr vertOverflow="clip" wrap="square"/>
        <a:p>
          <a:pPr algn="l">
            <a:defRPr/>
          </a:pPr>
          <a:r>
            <a:rPr lang="en-US" cap="none" sz="800" b="0" i="0" u="none" baseline="0">
              <a:solidFill>
                <a:srgbClr val="FF0000"/>
              </a:solidFill>
              <a:latin typeface="ＭＳ ゴシック"/>
              <a:ea typeface="ＭＳ ゴシック"/>
              <a:cs typeface="ＭＳ ゴシック"/>
            </a:rPr>
            <a:t>(％)</a:t>
          </a:r>
        </a:p>
      </xdr:txBody>
    </xdr:sp>
    <xdr:clientData/>
  </xdr:twoCellAnchor>
  <xdr:oneCellAnchor>
    <xdr:from>
      <xdr:col>6</xdr:col>
      <xdr:colOff>276225</xdr:colOff>
      <xdr:row>32</xdr:row>
      <xdr:rowOff>66675</xdr:rowOff>
    </xdr:from>
    <xdr:ext cx="2895600" cy="238125"/>
    <xdr:sp>
      <xdr:nvSpPr>
        <xdr:cNvPr id="48" name="テキスト 28"/>
        <xdr:cNvSpPr txBox="1">
          <a:spLocks noChangeArrowheads="1"/>
        </xdr:cNvSpPr>
      </xdr:nvSpPr>
      <xdr:spPr>
        <a:xfrm>
          <a:off x="6486525" y="5353050"/>
          <a:ext cx="2895600" cy="238125"/>
        </a:xfrm>
        <a:prstGeom prst="rect">
          <a:avLst/>
        </a:prstGeom>
        <a:noFill/>
        <a:ln w="0" cmpd="sng">
          <a:noFill/>
        </a:ln>
      </xdr:spPr>
      <xdr:txBody>
        <a:bodyPr vertOverflow="clip" wrap="square" anchor="ctr"/>
        <a:p>
          <a:pPr algn="l">
            <a:defRPr/>
          </a:pPr>
          <a:r>
            <a:rPr lang="en-US" cap="none" sz="1000" b="0" i="0" u="none" baseline="0">
              <a:latin typeface="ＭＳ ゴシック"/>
              <a:ea typeface="ＭＳ ゴシック"/>
              <a:cs typeface="ＭＳ ゴシック"/>
            </a:rPr>
            <a:t>〈平成１３年度県民経済計算〉</a:t>
          </a:r>
        </a:p>
      </xdr:txBody>
    </xdr:sp>
    <xdr:clientData/>
  </xdr:oneCellAnchor>
  <xdr:twoCellAnchor>
    <xdr:from>
      <xdr:col>7</xdr:col>
      <xdr:colOff>1143000</xdr:colOff>
      <xdr:row>64</xdr:row>
      <xdr:rowOff>28575</xdr:rowOff>
    </xdr:from>
    <xdr:to>
      <xdr:col>8</xdr:col>
      <xdr:colOff>590550</xdr:colOff>
      <xdr:row>65</xdr:row>
      <xdr:rowOff>95250</xdr:rowOff>
    </xdr:to>
    <xdr:sp>
      <xdr:nvSpPr>
        <xdr:cNvPr id="49" name="TextBox 61"/>
        <xdr:cNvSpPr txBox="1">
          <a:spLocks noChangeArrowheads="1"/>
        </xdr:cNvSpPr>
      </xdr:nvSpPr>
      <xdr:spPr>
        <a:xfrm>
          <a:off x="8553450" y="10525125"/>
          <a:ext cx="647700" cy="2286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（年度)</a:t>
          </a:r>
        </a:p>
      </xdr:txBody>
    </xdr:sp>
    <xdr:clientData/>
  </xdr:twoCellAnchor>
  <xdr:twoCellAnchor>
    <xdr:from>
      <xdr:col>7</xdr:col>
      <xdr:colOff>19050</xdr:colOff>
      <xdr:row>40</xdr:row>
      <xdr:rowOff>133350</xdr:rowOff>
    </xdr:from>
    <xdr:to>
      <xdr:col>8</xdr:col>
      <xdr:colOff>104775</xdr:colOff>
      <xdr:row>43</xdr:row>
      <xdr:rowOff>28575</xdr:rowOff>
    </xdr:to>
    <xdr:grpSp>
      <xdr:nvGrpSpPr>
        <xdr:cNvPr id="50" name="Group 65"/>
        <xdr:cNvGrpSpPr>
          <a:grpSpLocks/>
        </xdr:cNvGrpSpPr>
      </xdr:nvGrpSpPr>
      <xdr:grpSpPr>
        <a:xfrm>
          <a:off x="7429500" y="6743700"/>
          <a:ext cx="1285875" cy="381000"/>
          <a:chOff x="1796" y="658"/>
          <a:chExt cx="118" cy="38"/>
        </a:xfrm>
        <a:solidFill>
          <a:srgbClr val="FFFFFF"/>
        </a:solidFill>
      </xdr:grpSpPr>
      <xdr:sp textlink="$R46">
        <xdr:nvSpPr>
          <xdr:cNvPr id="51" name="テキスト 28"/>
          <xdr:cNvSpPr txBox="1">
            <a:spLocks noChangeArrowheads="1"/>
          </xdr:cNvSpPr>
        </xdr:nvSpPr>
        <xdr:spPr>
          <a:xfrm>
            <a:off x="1827" y="679"/>
            <a:ext cx="85" cy="17"/>
          </a:xfrm>
          <a:prstGeom prst="rect">
            <a:avLst/>
          </a:prstGeom>
          <a:noFill/>
          <a:ln w="0" cmpd="sng">
            <a:noFill/>
          </a:ln>
        </xdr:spPr>
        <xdr:txBody>
          <a:bodyPr vertOverflow="clip" wrap="square" anchor="ctr"/>
          <a:p>
            <a:pPr algn="l">
              <a:defRPr/>
            </a:pPr>
            <a:fld id="{d9d573e8-3b91-4460-a1fc-4e48376ce7b5}" type="TxLink">
              <a:rPr lang="en-US" cap="none" sz="1000" b="0" i="0" u="none" baseline="0">
                <a:latin typeface="ＭＳ ゴシック"/>
                <a:ea typeface="ＭＳ ゴシック"/>
                <a:cs typeface="ＭＳ ゴシック"/>
              </a:rPr>
              <a:t>3.0547兆円</a:t>
            </a:fld>
          </a:p>
        </xdr:txBody>
      </xdr:sp>
      <xdr:sp>
        <xdr:nvSpPr>
          <xdr:cNvPr id="52" name="TextBox 63"/>
          <xdr:cNvSpPr txBox="1">
            <a:spLocks noChangeArrowheads="1"/>
          </xdr:cNvSpPr>
        </xdr:nvSpPr>
        <xdr:spPr>
          <a:xfrm>
            <a:off x="1796" y="658"/>
            <a:ext cx="118" cy="2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県内総生産(名目)</a:t>
            </a:r>
          </a:p>
        </xdr:txBody>
      </xdr:sp>
    </xdr:grpSp>
    <xdr:clientData/>
  </xdr:twoCellAnchor>
  <xdr:twoCellAnchor>
    <xdr:from>
      <xdr:col>7</xdr:col>
      <xdr:colOff>1028700</xdr:colOff>
      <xdr:row>62</xdr:row>
      <xdr:rowOff>66675</xdr:rowOff>
    </xdr:from>
    <xdr:to>
      <xdr:col>8</xdr:col>
      <xdr:colOff>161925</xdr:colOff>
      <xdr:row>62</xdr:row>
      <xdr:rowOff>123825</xdr:rowOff>
    </xdr:to>
    <xdr:sp>
      <xdr:nvSpPr>
        <xdr:cNvPr id="53" name="Line 66"/>
        <xdr:cNvSpPr>
          <a:spLocks/>
        </xdr:cNvSpPr>
      </xdr:nvSpPr>
      <xdr:spPr>
        <a:xfrm flipV="1">
          <a:off x="8439150" y="10239375"/>
          <a:ext cx="333375" cy="4762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552450</xdr:colOff>
      <xdr:row>66</xdr:row>
      <xdr:rowOff>85725</xdr:rowOff>
    </xdr:from>
    <xdr:ext cx="2362200" cy="228600"/>
    <xdr:sp>
      <xdr:nvSpPr>
        <xdr:cNvPr id="54" name="テキスト 28"/>
        <xdr:cNvSpPr txBox="1">
          <a:spLocks noChangeArrowheads="1"/>
        </xdr:cNvSpPr>
      </xdr:nvSpPr>
      <xdr:spPr>
        <a:xfrm>
          <a:off x="6762750" y="10906125"/>
          <a:ext cx="2362200" cy="228600"/>
        </a:xfrm>
        <a:prstGeom prst="rect">
          <a:avLst/>
        </a:prstGeom>
        <a:noFill/>
        <a:ln w="0" cmpd="sng">
          <a:noFill/>
        </a:ln>
      </xdr:spPr>
      <xdr:txBody>
        <a:bodyPr vertOverflow="clip" wrap="square" anchor="ctr"/>
        <a:p>
          <a:pPr algn="l">
            <a:defRPr/>
          </a:pPr>
          <a:r>
            <a:rPr lang="en-US" cap="none" sz="1000" b="0" i="0" u="none" baseline="0">
              <a:latin typeface="ＭＳ ゴシック"/>
              <a:ea typeface="ＭＳ ゴシック"/>
              <a:cs typeface="ＭＳ ゴシック"/>
            </a:rPr>
            <a:t>〈平成１３年度県民経済計算〉</a:t>
          </a:r>
        </a:p>
      </xdr:txBody>
    </xdr:sp>
    <xdr:clientData/>
  </xdr:one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0.95275</cdr:y>
    </cdr:from>
    <cdr:to>
      <cdr:x>0.04825</cdr:x>
      <cdr:y>0.95275</cdr:y>
    </cdr:to>
    <cdr:sp>
      <cdr:nvSpPr>
        <cdr:cNvPr id="1" name="テキスト 1"/>
        <cdr:cNvSpPr txBox="1">
          <a:spLocks noChangeArrowheads="1"/>
        </cdr:cNvSpPr>
      </cdr:nvSpPr>
      <cdr:spPr>
        <a:xfrm>
          <a:off x="466725" y="4486275"/>
          <a:ext cx="0" cy="0"/>
        </a:xfrm>
        <a:prstGeom prst="rect">
          <a:avLst/>
        </a:prstGeom>
        <a:noFill/>
        <a:ln w="1" cmpd="sng">
          <a:noFill/>
        </a:ln>
      </cdr:spPr>
      <cdr:txBody>
        <a:bodyPr vertOverflow="clip" wrap="square" anchor="ctr" vert="wordArtVertRtl"/>
        <a:p>
          <a:pPr algn="ctr">
            <a:defRPr/>
          </a:pPr>
          <a:r>
            <a:rPr lang="en-US" cap="none" sz="875" b="0" i="0" u="none" baseline="0">
              <a:latin typeface="ＭＳ ゴシック"/>
              <a:ea typeface="ＭＳ ゴシック"/>
              <a:cs typeface="ＭＳ ゴシック"/>
            </a:rPr>
            <a:t>昭和</a:t>
          </a:r>
        </a:p>
      </cdr:txBody>
    </cdr:sp>
  </cdr:relSizeAnchor>
  <cdr:relSizeAnchor xmlns:cdr="http://schemas.openxmlformats.org/drawingml/2006/chartDrawing">
    <cdr:from>
      <cdr:x>0.8345</cdr:x>
      <cdr:y>0.96125</cdr:y>
    </cdr:from>
    <cdr:to>
      <cdr:x>0.8345</cdr:x>
      <cdr:y>0.96125</cdr:y>
    </cdr:to>
    <cdr:sp>
      <cdr:nvSpPr>
        <cdr:cNvPr id="2" name="テキスト 3"/>
        <cdr:cNvSpPr txBox="1">
          <a:spLocks noChangeArrowheads="1"/>
        </cdr:cNvSpPr>
      </cdr:nvSpPr>
      <cdr:spPr>
        <a:xfrm>
          <a:off x="8162925" y="4524375"/>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（年度）</a:t>
          </a:r>
        </a:p>
      </cdr:txBody>
    </cdr:sp>
  </cdr:relSizeAnchor>
  <cdr:relSizeAnchor xmlns:cdr="http://schemas.openxmlformats.org/drawingml/2006/chartDrawing">
    <cdr:from>
      <cdr:x>0.3875</cdr:x>
      <cdr:y>0.70825</cdr:y>
    </cdr:from>
    <cdr:to>
      <cdr:x>0.3875</cdr:x>
      <cdr:y>0.70825</cdr:y>
    </cdr:to>
    <cdr:sp>
      <cdr:nvSpPr>
        <cdr:cNvPr id="3" name="テキスト 10"/>
        <cdr:cNvSpPr txBox="1">
          <a:spLocks noChangeArrowheads="1"/>
        </cdr:cNvSpPr>
      </cdr:nvSpPr>
      <cdr:spPr>
        <a:xfrm>
          <a:off x="3781425" y="3333750"/>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23.6</a:t>
          </a:r>
        </a:p>
      </cdr:txBody>
    </cdr:sp>
  </cdr:relSizeAnchor>
  <cdr:relSizeAnchor xmlns:cdr="http://schemas.openxmlformats.org/drawingml/2006/chartDrawing">
    <cdr:from>
      <cdr:x>0.2345</cdr:x>
      <cdr:y>0.747</cdr:y>
    </cdr:from>
    <cdr:to>
      <cdr:x>0.2345</cdr:x>
      <cdr:y>0.747</cdr:y>
    </cdr:to>
    <cdr:sp>
      <cdr:nvSpPr>
        <cdr:cNvPr id="4" name="TextBox 4"/>
        <cdr:cNvSpPr txBox="1">
          <a:spLocks noChangeArrowheads="1"/>
        </cdr:cNvSpPr>
      </cdr:nvSpPr>
      <cdr:spPr>
        <a:xfrm>
          <a:off x="2286000" y="3514725"/>
          <a:ext cx="0" cy="0"/>
        </a:xfrm>
        <a:prstGeom prst="rect">
          <a:avLst/>
        </a:prstGeom>
        <a:noFill/>
        <a:ln w="1" cmpd="sng">
          <a:noFill/>
        </a:ln>
      </cdr:spPr>
      <cdr:txBody>
        <a:bodyPr vertOverflow="clip" wrap="square"/>
        <a:p>
          <a:pPr algn="l">
            <a:defRPr/>
          </a:pPr>
          <a:r>
            <a:rPr lang="en-US" cap="none" sz="875" b="0" i="0" u="none" baseline="0">
              <a:latin typeface="ＭＳ ゴシック"/>
              <a:ea typeface="ＭＳ ゴシック"/>
              <a:cs typeface="ＭＳ ゴシック"/>
            </a:rPr>
            <a:t>23.6</a:t>
          </a:r>
        </a:p>
      </cdr:txBody>
    </cdr:sp>
  </cdr:relSizeAnchor>
  <cdr:relSizeAnchor xmlns:cdr="http://schemas.openxmlformats.org/drawingml/2006/chartDrawing">
    <cdr:from>
      <cdr:x>0.208</cdr:x>
      <cdr:y>0.682</cdr:y>
    </cdr:from>
    <cdr:to>
      <cdr:x>0.208</cdr:x>
      <cdr:y>0.682</cdr:y>
    </cdr:to>
    <cdr:sp>
      <cdr:nvSpPr>
        <cdr:cNvPr id="5" name="TextBox 5"/>
        <cdr:cNvSpPr txBox="1">
          <a:spLocks noChangeArrowheads="1"/>
        </cdr:cNvSpPr>
      </cdr:nvSpPr>
      <cdr:spPr>
        <a:xfrm>
          <a:off x="2028825" y="3209925"/>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31.0</a:t>
          </a:r>
        </a:p>
      </cdr:txBody>
    </cdr:sp>
  </cdr:relSizeAnchor>
  <cdr:relSizeAnchor xmlns:cdr="http://schemas.openxmlformats.org/drawingml/2006/chartDrawing">
    <cdr:from>
      <cdr:x>0.8125</cdr:x>
      <cdr:y>0.5015</cdr:y>
    </cdr:from>
    <cdr:to>
      <cdr:x>0.8125</cdr:x>
      <cdr:y>0.5015</cdr:y>
    </cdr:to>
    <cdr:sp>
      <cdr:nvSpPr>
        <cdr:cNvPr id="6" name="TextBox 6"/>
        <cdr:cNvSpPr txBox="1">
          <a:spLocks noChangeArrowheads="1"/>
        </cdr:cNvSpPr>
      </cdr:nvSpPr>
      <cdr:spPr>
        <a:xfrm>
          <a:off x="7943850" y="2362200"/>
          <a:ext cx="0" cy="0"/>
        </a:xfrm>
        <a:prstGeom prst="rect">
          <a:avLst/>
        </a:prstGeom>
        <a:noFill/>
        <a:ln w="1" cmpd="sng">
          <a:noFill/>
        </a:ln>
      </cdr:spPr>
      <cdr:txBody>
        <a:bodyPr vertOverflow="clip" wrap="square"/>
        <a:p>
          <a:pPr algn="l">
            <a:defRPr/>
          </a:pPr>
          <a:r>
            <a:rPr lang="en-US" cap="none" sz="875" b="0" i="0" u="none" baseline="0">
              <a:latin typeface="ＭＳ ゴシック"/>
              <a:ea typeface="ＭＳ ゴシック"/>
              <a:cs typeface="ＭＳ ゴシック"/>
            </a:rPr>
            <a:t>58.12</a:t>
          </a:r>
        </a:p>
      </cdr:txBody>
    </cdr:sp>
  </cdr:relSizeAnchor>
  <cdr:relSizeAnchor xmlns:cdr="http://schemas.openxmlformats.org/drawingml/2006/chartDrawing">
    <cdr:from>
      <cdr:x>0.847</cdr:x>
      <cdr:y>0.94</cdr:y>
    </cdr:from>
    <cdr:to>
      <cdr:x>0.847</cdr:x>
      <cdr:y>0.94</cdr:y>
    </cdr:to>
    <cdr:sp>
      <cdr:nvSpPr>
        <cdr:cNvPr id="7" name="TextBox 7"/>
        <cdr:cNvSpPr txBox="1">
          <a:spLocks noChangeArrowheads="1"/>
        </cdr:cNvSpPr>
      </cdr:nvSpPr>
      <cdr:spPr>
        <a:xfrm>
          <a:off x="8277225" y="44291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0.04075</cdr:x>
      <cdr:y>0</cdr:y>
    </cdr:from>
    <cdr:to>
      <cdr:x>0.04075</cdr:x>
      <cdr:y>0</cdr:y>
    </cdr:to>
    <cdr:sp>
      <cdr:nvSpPr>
        <cdr:cNvPr id="8" name="TextBox 8"/>
        <cdr:cNvSpPr txBox="1">
          <a:spLocks noChangeArrowheads="1"/>
        </cdr:cNvSpPr>
      </cdr:nvSpPr>
      <cdr:spPr>
        <a:xfrm>
          <a:off x="390525" y="0"/>
          <a:ext cx="0" cy="0"/>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0.93625</cdr:x>
      <cdr:y>0.89475</cdr:y>
    </cdr:from>
    <cdr:to>
      <cdr:x>0.93625</cdr:x>
      <cdr:y>0.89475</cdr:y>
    </cdr:to>
    <cdr:sp>
      <cdr:nvSpPr>
        <cdr:cNvPr id="9" name="TextBox 9"/>
        <cdr:cNvSpPr txBox="1">
          <a:spLocks noChangeArrowheads="1"/>
        </cdr:cNvSpPr>
      </cdr:nvSpPr>
      <cdr:spPr>
        <a:xfrm>
          <a:off x="9153525" y="4210050"/>
          <a:ext cx="0" cy="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0.11675</cdr:x>
      <cdr:y>0.9175</cdr:y>
    </cdr:from>
    <cdr:to>
      <cdr:x>0.253</cdr:x>
      <cdr:y>1</cdr:y>
    </cdr:to>
    <cdr:sp>
      <cdr:nvSpPr>
        <cdr:cNvPr id="10" name="TextBox 10"/>
        <cdr:cNvSpPr txBox="1">
          <a:spLocks noChangeArrowheads="1"/>
        </cdr:cNvSpPr>
      </cdr:nvSpPr>
      <cdr:spPr>
        <a:xfrm>
          <a:off x="1133475" y="4324350"/>
          <a:ext cx="1333500" cy="790575"/>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0.02725</cdr:x>
      <cdr:y>0.80875</cdr:y>
    </cdr:from>
    <cdr:to>
      <cdr:x>-0.25875</cdr:x>
      <cdr:y>1</cdr:y>
    </cdr:to>
    <cdr:sp>
      <cdr:nvSpPr>
        <cdr:cNvPr id="11" name="TextBox 11"/>
        <cdr:cNvSpPr txBox="1">
          <a:spLocks noChangeArrowheads="1"/>
        </cdr:cNvSpPr>
      </cdr:nvSpPr>
      <cdr:spPr>
        <a:xfrm>
          <a:off x="257175" y="3810000"/>
          <a:ext cx="0" cy="29622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0.06025</cdr:x>
      <cdr:y>0.998</cdr:y>
    </cdr:from>
    <cdr:to>
      <cdr:x>0.06025</cdr:x>
      <cdr:y>0.998</cdr:y>
    </cdr:to>
    <cdr:sp>
      <cdr:nvSpPr>
        <cdr:cNvPr id="12" name="TextBox 12"/>
        <cdr:cNvSpPr txBox="1">
          <a:spLocks noChangeArrowheads="1"/>
        </cdr:cNvSpPr>
      </cdr:nvSpPr>
      <cdr:spPr>
        <a:xfrm>
          <a:off x="581025" y="4705350"/>
          <a:ext cx="0" cy="0"/>
        </a:xfrm>
        <a:prstGeom prst="rect">
          <a:avLst/>
        </a:prstGeom>
        <a:noFill/>
        <a:ln w="1" cmpd="sng">
          <a:noFill/>
        </a:ln>
      </cdr:spPr>
      <cdr:txBody>
        <a:bodyPr vertOverflow="clip" wrap="square" anchor="ctr" vert="wordArtVertRtl"/>
        <a:p>
          <a:pPr algn="ctr">
            <a:defRPr/>
          </a:pPr>
          <a:r>
            <a:rPr lang="en-US" cap="none" sz="1000" b="0" i="0" u="none" baseline="0"/>
            <a:t>山梨</a:t>
          </a:r>
        </a:p>
      </cdr:txBody>
    </cdr:sp>
  </cdr:relSizeAnchor>
  <cdr:relSizeAnchor xmlns:cdr="http://schemas.openxmlformats.org/drawingml/2006/chartDrawing">
    <cdr:from>
      <cdr:x>0.08325</cdr:x>
      <cdr:y>0.998</cdr:y>
    </cdr:from>
    <cdr:to>
      <cdr:x>0.08325</cdr:x>
      <cdr:y>0.998</cdr:y>
    </cdr:to>
    <cdr:sp>
      <cdr:nvSpPr>
        <cdr:cNvPr id="13" name="TextBox 13"/>
        <cdr:cNvSpPr txBox="1">
          <a:spLocks noChangeArrowheads="1"/>
        </cdr:cNvSpPr>
      </cdr:nvSpPr>
      <cdr:spPr>
        <a:xfrm>
          <a:off x="809625" y="4705350"/>
          <a:ext cx="0" cy="0"/>
        </a:xfrm>
        <a:prstGeom prst="rect">
          <a:avLst/>
        </a:prstGeom>
        <a:noFill/>
        <a:ln w="1" cmpd="sng">
          <a:noFill/>
        </a:ln>
      </cdr:spPr>
      <cdr:txBody>
        <a:bodyPr vertOverflow="clip" wrap="square" anchor="ctr"/>
        <a:p>
          <a:pPr algn="ctr">
            <a:defRPr/>
          </a:pPr>
          <a:r>
            <a:rPr lang="en-US" cap="none" sz="1000" b="0" i="0" u="none" baseline="0"/>
            <a:t>国</a:t>
          </a:r>
        </a:p>
      </cdr:txBody>
    </cdr:sp>
  </cdr:relSizeAnchor>
  <cdr:relSizeAnchor xmlns:cdr="http://schemas.openxmlformats.org/drawingml/2006/chartDrawing">
    <cdr:from>
      <cdr:x>0.04275</cdr:x>
      <cdr:y>0.941</cdr:y>
    </cdr:from>
    <cdr:to>
      <cdr:x>-0.0085</cdr:x>
      <cdr:y>0.63025</cdr:y>
    </cdr:to>
    <cdr:sp>
      <cdr:nvSpPr>
        <cdr:cNvPr id="14" name="TextBox 15"/>
        <cdr:cNvSpPr txBox="1">
          <a:spLocks noChangeArrowheads="1"/>
        </cdr:cNvSpPr>
      </cdr:nvSpPr>
      <cdr:spPr>
        <a:xfrm>
          <a:off x="409575" y="4429125"/>
          <a:ext cx="0" cy="0"/>
        </a:xfrm>
        <a:prstGeom prst="rect">
          <a:avLst/>
        </a:prstGeom>
        <a:noFill/>
        <a:ln w="1" cmpd="sng">
          <a:noFill/>
        </a:ln>
      </cdr:spPr>
      <cdr:txBody>
        <a:bodyPr vertOverflow="clip" wrap="square" anchor="ctr">
          <a:spAutoFit/>
        </a:bodyPr>
        <a:p>
          <a:pPr algn="ctr">
            <a:defRPr/>
          </a:pPr>
          <a:r>
            <a:rPr lang="en-US" cap="none" sz="800" b="0" i="0" u="none" baseline="0"/>
            <a:t>平成</a:t>
          </a:r>
        </a:p>
      </cdr:txBody>
    </cdr:sp>
  </cdr:relSizeAnchor>
  <cdr:relSizeAnchor xmlns:cdr="http://schemas.openxmlformats.org/drawingml/2006/chartDrawing">
    <cdr:from>
      <cdr:x>0.043</cdr:x>
      <cdr:y>0.91025</cdr:y>
    </cdr:from>
    <cdr:to>
      <cdr:x>-0.062</cdr:x>
      <cdr:y>1</cdr:y>
    </cdr:to>
    <cdr:sp>
      <cdr:nvSpPr>
        <cdr:cNvPr id="15" name="TextBox 16"/>
        <cdr:cNvSpPr txBox="1">
          <a:spLocks noChangeArrowheads="1"/>
        </cdr:cNvSpPr>
      </cdr:nvSpPr>
      <cdr:spPr>
        <a:xfrm>
          <a:off x="419100" y="4286250"/>
          <a:ext cx="0" cy="2381250"/>
        </a:xfrm>
        <a:prstGeom prst="rect">
          <a:avLst/>
        </a:prstGeom>
        <a:noFill/>
        <a:ln w="1" cmpd="sng">
          <a:noFill/>
        </a:ln>
      </cdr:spPr>
      <cdr:txBody>
        <a:bodyPr vertOverflow="clip" wrap="square" anchor="ctr" vert="wordArtVertRtl">
          <a:spAutoFit/>
        </a:bodyPr>
        <a:p>
          <a:pPr algn="ctr">
            <a:defRPr/>
          </a:pPr>
          <a:r>
            <a:rPr lang="en-US" cap="none" sz="800" b="0" i="0" u="none" baseline="0"/>
            <a:t>昭和</a:t>
          </a:r>
        </a:p>
      </cdr:txBody>
    </cdr:sp>
  </cdr:relSizeAnchor>
  <cdr:relSizeAnchor xmlns:cdr="http://schemas.openxmlformats.org/drawingml/2006/chartDrawing">
    <cdr:from>
      <cdr:x>0.4495</cdr:x>
      <cdr:y>0.972</cdr:y>
    </cdr:from>
    <cdr:to>
      <cdr:x>1</cdr:x>
      <cdr:y>-0.08625</cdr:y>
    </cdr:to>
    <cdr:sp>
      <cdr:nvSpPr>
        <cdr:cNvPr id="16" name="TextBox 20"/>
        <cdr:cNvSpPr txBox="1">
          <a:spLocks noChangeArrowheads="1"/>
        </cdr:cNvSpPr>
      </cdr:nvSpPr>
      <cdr:spPr>
        <a:xfrm>
          <a:off x="4391025" y="4581525"/>
          <a:ext cx="14163675" cy="0"/>
        </a:xfrm>
        <a:prstGeom prst="rect">
          <a:avLst/>
        </a:prstGeom>
        <a:noFill/>
        <a:ln w="1" cmpd="sng">
          <a:noFill/>
        </a:ln>
      </cdr:spPr>
      <cdr:txBody>
        <a:bodyPr vertOverflow="clip" wrap="square" anchor="ctr">
          <a:spAutoFit/>
        </a:bodyPr>
        <a:p>
          <a:pPr algn="ctr">
            <a:defRPr/>
          </a:pPr>
          <a:r>
            <a:rPr lang="en-US" cap="none" sz="1075" b="0" i="0" u="none" baseline="0"/>
            <a:t>&lt;事業所・企業統計調査&gt;</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cdr:x>
      <cdr:y>0.22175</cdr:y>
    </cdr:from>
    <cdr:to>
      <cdr:x>0.53325</cdr:x>
      <cdr:y>0.34575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転入</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0.4095</cdr:x>
      <cdr:y>0.27175</cdr:y>
    </cdr:from>
    <cdr:to>
      <cdr:x>0.58375</cdr:x>
      <cdr:y>0.42375</cdr:y>
    </cdr:to>
    <cdr:sp>
      <cdr:nvSpPr>
        <cdr:cNvPr id="1" name="TextBox 1"/>
        <cdr:cNvSpPr txBox="1">
          <a:spLocks noChangeArrowheads="1"/>
        </cdr:cNvSpPr>
      </cdr:nvSpPr>
      <cdr:spPr>
        <a:xfrm>
          <a:off x="0" y="1371600"/>
          <a:ext cx="0" cy="771525"/>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転出</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0.5465</cdr:y>
    </cdr:from>
    <cdr:to>
      <cdr:x>-1.2445</cdr:x>
      <cdr:y>1</cdr:y>
    </cdr:to>
    <cdr:sp>
      <cdr:nvSpPr>
        <cdr:cNvPr id="1" name="TextBox 14"/>
        <cdr:cNvSpPr txBox="1">
          <a:spLocks noChangeArrowheads="1"/>
        </cdr:cNvSpPr>
      </cdr:nvSpPr>
      <cdr:spPr>
        <a:xfrm>
          <a:off x="9525" y="2724150"/>
          <a:ext cx="0" cy="6486525"/>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0.00375</cdr:x>
      <cdr:y>0.57675</cdr:y>
    </cdr:from>
    <cdr:to>
      <cdr:x>-1.2445</cdr:x>
      <cdr:y>1</cdr:y>
    </cdr:to>
    <cdr:sp>
      <cdr:nvSpPr>
        <cdr:cNvPr id="2" name="TextBox 15"/>
        <cdr:cNvSpPr txBox="1">
          <a:spLocks noChangeArrowheads="1"/>
        </cdr:cNvSpPr>
      </cdr:nvSpPr>
      <cdr:spPr>
        <a:xfrm>
          <a:off x="9525" y="2876550"/>
          <a:ext cx="0" cy="605790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0.00375</cdr:x>
      <cdr:y>0.61675</cdr:y>
    </cdr:from>
    <cdr:to>
      <cdr:x>-1.2445</cdr:x>
      <cdr:y>1</cdr:y>
    </cdr:to>
    <cdr:sp>
      <cdr:nvSpPr>
        <cdr:cNvPr id="3" name="TextBox 16"/>
        <cdr:cNvSpPr txBox="1">
          <a:spLocks noChangeArrowheads="1"/>
        </cdr:cNvSpPr>
      </cdr:nvSpPr>
      <cdr:spPr>
        <a:xfrm>
          <a:off x="9525" y="3076575"/>
          <a:ext cx="0" cy="552450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0.00375</cdr:x>
      <cdr:y>0.647</cdr:y>
    </cdr:from>
    <cdr:to>
      <cdr:x>-1.2445</cdr:x>
      <cdr:y>1</cdr:y>
    </cdr:to>
    <cdr:sp>
      <cdr:nvSpPr>
        <cdr:cNvPr id="4" name="TextBox 17"/>
        <cdr:cNvSpPr txBox="1">
          <a:spLocks noChangeArrowheads="1"/>
        </cdr:cNvSpPr>
      </cdr:nvSpPr>
      <cdr:spPr>
        <a:xfrm>
          <a:off x="9525" y="3228975"/>
          <a:ext cx="0" cy="510540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0.00375</cdr:x>
      <cdr:y>0.74075</cdr:y>
    </cdr:from>
    <cdr:to>
      <cdr:x>-1.2445</cdr:x>
      <cdr:y>1</cdr:y>
    </cdr:to>
    <cdr:sp>
      <cdr:nvSpPr>
        <cdr:cNvPr id="5" name="TextBox 20"/>
        <cdr:cNvSpPr txBox="1">
          <a:spLocks noChangeArrowheads="1"/>
        </cdr:cNvSpPr>
      </cdr:nvSpPr>
      <cdr:spPr>
        <a:xfrm>
          <a:off x="9525" y="3695700"/>
          <a:ext cx="0" cy="382905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0.0055</cdr:x>
      <cdr:y>0.772</cdr:y>
    </cdr:from>
    <cdr:to>
      <cdr:x>-1.101</cdr:x>
      <cdr:y>1</cdr:y>
    </cdr:to>
    <cdr:sp>
      <cdr:nvSpPr>
        <cdr:cNvPr id="6" name="TextBox 21"/>
        <cdr:cNvSpPr txBox="1">
          <a:spLocks noChangeArrowheads="1"/>
        </cdr:cNvSpPr>
      </cdr:nvSpPr>
      <cdr:spPr>
        <a:xfrm>
          <a:off x="19050" y="3857625"/>
          <a:ext cx="0" cy="3400425"/>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0.7555</cdr:y>
    </cdr:from>
    <cdr:to>
      <cdr:x>-1.35975</cdr:x>
      <cdr:y>1</cdr:y>
    </cdr:to>
    <cdr:sp>
      <cdr:nvSpPr>
        <cdr:cNvPr id="7" name="TextBox 28"/>
        <cdr:cNvSpPr txBox="1">
          <a:spLocks noChangeArrowheads="1"/>
        </cdr:cNvSpPr>
      </cdr:nvSpPr>
      <cdr:spPr>
        <a:xfrm>
          <a:off x="0" y="3771900"/>
          <a:ext cx="0" cy="3619500"/>
        </a:xfrm>
        <a:prstGeom prst="rect">
          <a:avLst/>
        </a:prstGeom>
        <a:noFill/>
        <a:ln w="1" cmpd="sng">
          <a:noFill/>
        </a:ln>
      </cdr:spPr>
      <cdr:txBody>
        <a:bodyPr vertOverflow="clip" wrap="square" anchor="ctr">
          <a:spAutoFit/>
        </a:bodyPr>
        <a:p>
          <a:pPr algn="ctr">
            <a:defRPr/>
          </a:pPr>
          <a:r>
            <a:rPr lang="en-US" cap="none" sz="1025" b="0" i="0" u="none" baseline="0"/>
            <a:t>平成</a:t>
          </a:r>
        </a:p>
      </cdr:txBody>
    </cdr:sp>
  </cdr:relSizeAnchor>
  <cdr:relSizeAnchor xmlns:cdr="http://schemas.openxmlformats.org/drawingml/2006/chartDrawing">
    <cdr:from>
      <cdr:x>0.00425</cdr:x>
      <cdr:y>0.8345</cdr:y>
    </cdr:from>
    <cdr:to>
      <cdr:x>-1.18775</cdr:x>
      <cdr:y>1</cdr:y>
    </cdr:to>
    <cdr:sp>
      <cdr:nvSpPr>
        <cdr:cNvPr id="8" name="TextBox 29"/>
        <cdr:cNvSpPr txBox="1">
          <a:spLocks noChangeArrowheads="1"/>
        </cdr:cNvSpPr>
      </cdr:nvSpPr>
      <cdr:spPr>
        <a:xfrm>
          <a:off x="19050" y="4171950"/>
          <a:ext cx="0" cy="2543175"/>
        </a:xfrm>
        <a:prstGeom prst="rect">
          <a:avLst/>
        </a:prstGeom>
        <a:noFill/>
        <a:ln w="1" cmpd="sng">
          <a:noFill/>
        </a:ln>
      </cdr:spPr>
      <cdr:txBody>
        <a:bodyPr vertOverflow="clip" wrap="square" anchor="ctr">
          <a:spAutoFit/>
        </a:bodyPr>
        <a:p>
          <a:pPr algn="ctr">
            <a:defRPr/>
          </a:pPr>
          <a:r>
            <a:rPr lang="en-US" cap="none" sz="1000" b="0" i="0" u="none" baseline="0"/>
            <a:t>12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0.1355</cdr:y>
    </cdr:from>
    <cdr:to>
      <cdr:x>0.39925</cdr:x>
      <cdr:y>0.1645</cdr:y>
    </cdr:to>
    <cdr:sp>
      <cdr:nvSpPr>
        <cdr:cNvPr id="1" name="Line 6"/>
        <cdr:cNvSpPr>
          <a:spLocks/>
        </cdr:cNvSpPr>
      </cdr:nvSpPr>
      <cdr:spPr>
        <a:xfrm>
          <a:off x="1209675" y="666750"/>
          <a:ext cx="714375"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0.29125</cdr:x>
      <cdr:y>0.06925</cdr:y>
    </cdr:from>
    <cdr:to>
      <cdr:x>0.453</cdr:x>
      <cdr:y>0.1355</cdr:y>
    </cdr:to>
    <cdr:sp>
      <cdr:nvSpPr>
        <cdr:cNvPr id="2" name="Line 7"/>
        <cdr:cNvSpPr>
          <a:spLocks/>
        </cdr:cNvSpPr>
      </cdr:nvSpPr>
      <cdr:spPr>
        <a:xfrm>
          <a:off x="1400175" y="333375"/>
          <a:ext cx="781050"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0.432</cdr:x>
      <cdr:y>0.06925</cdr:y>
    </cdr:from>
    <cdr:to>
      <cdr:x>0.478</cdr:x>
      <cdr:y>0.1355</cdr:y>
    </cdr:to>
    <cdr:sp>
      <cdr:nvSpPr>
        <cdr:cNvPr id="3" name="Line 8"/>
        <cdr:cNvSpPr>
          <a:spLocks/>
        </cdr:cNvSpPr>
      </cdr:nvSpPr>
      <cdr:spPr>
        <a:xfrm>
          <a:off x="2076450" y="333375"/>
          <a:ext cx="219075"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0.49225</cdr:x>
      <cdr:y>0.06925</cdr:y>
    </cdr:from>
    <cdr:to>
      <cdr:x>0.49475</cdr:x>
      <cdr:y>0.1355</cdr:y>
    </cdr:to>
    <cdr:sp>
      <cdr:nvSpPr>
        <cdr:cNvPr id="4" name="Line 9"/>
        <cdr:cNvSpPr>
          <a:spLocks/>
        </cdr:cNvSpPr>
      </cdr:nvSpPr>
      <cdr:spPr>
        <a:xfrm flipH="1">
          <a:off x="2371725" y="333375"/>
          <a:ext cx="9525"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47</xdr:row>
      <xdr:rowOff>123825</xdr:rowOff>
    </xdr:from>
    <xdr:to>
      <xdr:col>11</xdr:col>
      <xdr:colOff>504825</xdr:colOff>
      <xdr:row>51</xdr:row>
      <xdr:rowOff>66675</xdr:rowOff>
    </xdr:to>
    <xdr:sp>
      <xdr:nvSpPr>
        <xdr:cNvPr id="1" name="Line 1"/>
        <xdr:cNvSpPr>
          <a:spLocks/>
        </xdr:cNvSpPr>
      </xdr:nvSpPr>
      <xdr:spPr>
        <a:xfrm>
          <a:off x="11401425" y="786765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0</xdr:rowOff>
    </xdr:from>
    <xdr:to>
      <xdr:col>8</xdr:col>
      <xdr:colOff>1171575</xdr:colOff>
      <xdr:row>32</xdr:row>
      <xdr:rowOff>180975</xdr:rowOff>
    </xdr:to>
    <xdr:graphicFrame>
      <xdr:nvGraphicFramePr>
        <xdr:cNvPr id="2" name="Chart 2"/>
        <xdr:cNvGraphicFramePr/>
      </xdr:nvGraphicFramePr>
      <xdr:xfrm>
        <a:off x="0" y="752475"/>
        <a:ext cx="9782175" cy="4714875"/>
      </xdr:xfrm>
      <a:graphic>
        <a:graphicData uri="http://schemas.openxmlformats.org/drawingml/2006/chart">
          <c:chart xmlns:c="http://schemas.openxmlformats.org/drawingml/2006/chart" r:id="rId1"/>
        </a:graphicData>
      </a:graphic>
    </xdr:graphicFrame>
    <xdr:clientData/>
  </xdr:twoCellAnchor>
  <xdr:oneCellAnchor>
    <xdr:from>
      <xdr:col>8</xdr:col>
      <xdr:colOff>1190625</xdr:colOff>
      <xdr:row>7</xdr:row>
      <xdr:rowOff>0</xdr:rowOff>
    </xdr:from>
    <xdr:ext cx="781050" cy="228600"/>
    <xdr:sp textlink="$N28">
      <xdr:nvSpPr>
        <xdr:cNvPr id="3" name="テキスト 28"/>
        <xdr:cNvSpPr txBox="1">
          <a:spLocks noChangeArrowheads="1"/>
        </xdr:cNvSpPr>
      </xdr:nvSpPr>
      <xdr:spPr>
        <a:xfrm>
          <a:off x="9801225" y="1238250"/>
          <a:ext cx="781050" cy="228600"/>
        </a:xfrm>
        <a:prstGeom prst="rect">
          <a:avLst/>
        </a:prstGeom>
        <a:noFill/>
        <a:ln w="0" cmpd="sng">
          <a:noFill/>
        </a:ln>
      </xdr:spPr>
      <xdr:txBody>
        <a:bodyPr vertOverflow="clip" wrap="square" anchor="ctr"/>
        <a:p>
          <a:pPr algn="l">
            <a:defRPr/>
          </a:pPr>
          <a:fld id="{951ff6ae-e813-4b4c-9113-a11c7ee720aa}"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61</xdr:row>
      <xdr:rowOff>152400</xdr:rowOff>
    </xdr:from>
    <xdr:ext cx="790575" cy="228600"/>
    <xdr:sp textlink="$L59">
      <xdr:nvSpPr>
        <xdr:cNvPr id="4" name="テキスト 28"/>
        <xdr:cNvSpPr txBox="1">
          <a:spLocks noChangeArrowheads="1"/>
        </xdr:cNvSpPr>
      </xdr:nvSpPr>
      <xdr:spPr>
        <a:xfrm>
          <a:off x="3314700" y="10191750"/>
          <a:ext cx="790575" cy="228600"/>
        </a:xfrm>
        <a:prstGeom prst="rect">
          <a:avLst/>
        </a:prstGeom>
        <a:noFill/>
        <a:ln w="0" cmpd="sng">
          <a:noFill/>
        </a:ln>
      </xdr:spPr>
      <xdr:txBody>
        <a:bodyPr vertOverflow="clip" wrap="square" anchor="ctr"/>
        <a:p>
          <a:pPr algn="l">
            <a:defRPr/>
          </a:pPr>
          <a:fld id="{22dbe725-fdfc-4297-b3b1-eb2b24038a70}" type="TxLink">
            <a:rPr lang="en-US" cap="none" u="none" baseline="0">
              <a:latin typeface="ＭＳ ゴシック"/>
              <a:ea typeface="ＭＳ ゴシック"/>
              <a:cs typeface="ＭＳ ゴシック"/>
            </a:rPr>
            <a:t/>
          </a:fld>
        </a:p>
      </xdr:txBody>
    </xdr:sp>
    <xdr:clientData/>
  </xdr:oneCellAnchor>
  <xdr:oneCellAnchor>
    <xdr:from>
      <xdr:col>2</xdr:col>
      <xdr:colOff>885825</xdr:colOff>
      <xdr:row>60</xdr:row>
      <xdr:rowOff>95250</xdr:rowOff>
    </xdr:from>
    <xdr:ext cx="781050" cy="228600"/>
    <xdr:sp textlink="$L58">
      <xdr:nvSpPr>
        <xdr:cNvPr id="5" name="テキスト 28"/>
        <xdr:cNvSpPr txBox="1">
          <a:spLocks noChangeArrowheads="1"/>
        </xdr:cNvSpPr>
      </xdr:nvSpPr>
      <xdr:spPr>
        <a:xfrm>
          <a:off x="3286125" y="9972675"/>
          <a:ext cx="781050" cy="228600"/>
        </a:xfrm>
        <a:prstGeom prst="rect">
          <a:avLst/>
        </a:prstGeom>
        <a:noFill/>
        <a:ln w="0" cmpd="sng">
          <a:noFill/>
        </a:ln>
      </xdr:spPr>
      <xdr:txBody>
        <a:bodyPr vertOverflow="clip" wrap="square" anchor="ctr"/>
        <a:p>
          <a:pPr algn="l">
            <a:defRPr/>
          </a:pPr>
          <a:fld id="{e2e77075-053f-4606-a294-948a7e26cbb7}" type="TxLink">
            <a:rPr lang="en-US" cap="none" u="none" baseline="0">
              <a:latin typeface="ＭＳ ゴシック"/>
              <a:ea typeface="ＭＳ ゴシック"/>
              <a:cs typeface="ＭＳ ゴシック"/>
            </a:rPr>
            <a:t/>
          </a:fld>
        </a:p>
      </xdr:txBody>
    </xdr:sp>
    <xdr:clientData/>
  </xdr:oneCellAnchor>
  <xdr:oneCellAnchor>
    <xdr:from>
      <xdr:col>2</xdr:col>
      <xdr:colOff>800100</xdr:colOff>
      <xdr:row>53</xdr:row>
      <xdr:rowOff>19050</xdr:rowOff>
    </xdr:from>
    <xdr:ext cx="781050" cy="238125"/>
    <xdr:sp textlink="$M58">
      <xdr:nvSpPr>
        <xdr:cNvPr id="6" name="テキスト 28"/>
        <xdr:cNvSpPr txBox="1">
          <a:spLocks noChangeArrowheads="1"/>
        </xdr:cNvSpPr>
      </xdr:nvSpPr>
      <xdr:spPr>
        <a:xfrm>
          <a:off x="3200400" y="8734425"/>
          <a:ext cx="781050" cy="238125"/>
        </a:xfrm>
        <a:prstGeom prst="rect">
          <a:avLst/>
        </a:prstGeom>
        <a:noFill/>
        <a:ln w="0" cmpd="sng">
          <a:noFill/>
        </a:ln>
      </xdr:spPr>
      <xdr:txBody>
        <a:bodyPr vertOverflow="clip" wrap="square" anchor="ctr"/>
        <a:p>
          <a:pPr algn="l">
            <a:defRPr/>
          </a:pPr>
          <a:fld id="{36c23274-959e-473a-b4fc-99367f07f05a}" type="TxLink">
            <a:rPr lang="en-US" cap="none" u="none" baseline="0">
              <a:latin typeface="ＭＳ ゴシック"/>
              <a:ea typeface="ＭＳ ゴシック"/>
              <a:cs typeface="ＭＳ ゴシック"/>
            </a:rPr>
            <a:t/>
          </a:fld>
        </a:p>
      </xdr:txBody>
    </xdr:sp>
    <xdr:clientData/>
  </xdr:oneCellAnchor>
  <xdr:oneCellAnchor>
    <xdr:from>
      <xdr:col>2</xdr:col>
      <xdr:colOff>847725</xdr:colOff>
      <xdr:row>54</xdr:row>
      <xdr:rowOff>104775</xdr:rowOff>
    </xdr:from>
    <xdr:ext cx="790575" cy="228600"/>
    <xdr:sp textlink="$M59">
      <xdr:nvSpPr>
        <xdr:cNvPr id="7" name="テキスト 28"/>
        <xdr:cNvSpPr txBox="1">
          <a:spLocks noChangeArrowheads="1"/>
        </xdr:cNvSpPr>
      </xdr:nvSpPr>
      <xdr:spPr>
        <a:xfrm>
          <a:off x="3248025" y="8982075"/>
          <a:ext cx="790575" cy="228600"/>
        </a:xfrm>
        <a:prstGeom prst="rect">
          <a:avLst/>
        </a:prstGeom>
        <a:noFill/>
        <a:ln w="0" cmpd="sng">
          <a:noFill/>
        </a:ln>
      </xdr:spPr>
      <xdr:txBody>
        <a:bodyPr vertOverflow="clip" wrap="square" anchor="ctr"/>
        <a:p>
          <a:pPr algn="l">
            <a:defRPr/>
          </a:pPr>
          <a:fld id="{87a8d29e-4004-42d5-b395-f6430971eec8}" type="TxLink">
            <a:rPr lang="en-US" cap="none" u="none" baseline="0">
              <a:latin typeface="ＭＳ ゴシック"/>
              <a:ea typeface="ＭＳ ゴシック"/>
              <a:cs typeface="ＭＳ ゴシック"/>
            </a:rPr>
            <a:t/>
          </a:fld>
        </a:p>
      </xdr:txBody>
    </xdr:sp>
    <xdr:clientData/>
  </xdr:oneCellAnchor>
  <xdr:oneCellAnchor>
    <xdr:from>
      <xdr:col>2</xdr:col>
      <xdr:colOff>904875</xdr:colOff>
      <xdr:row>43</xdr:row>
      <xdr:rowOff>57150</xdr:rowOff>
    </xdr:from>
    <xdr:ext cx="790575" cy="238125"/>
    <xdr:sp textlink="$N58">
      <xdr:nvSpPr>
        <xdr:cNvPr id="8" name="テキスト 28"/>
        <xdr:cNvSpPr txBox="1">
          <a:spLocks noChangeArrowheads="1"/>
        </xdr:cNvSpPr>
      </xdr:nvSpPr>
      <xdr:spPr>
        <a:xfrm>
          <a:off x="3305175" y="7153275"/>
          <a:ext cx="790575" cy="238125"/>
        </a:xfrm>
        <a:prstGeom prst="rect">
          <a:avLst/>
        </a:prstGeom>
        <a:noFill/>
        <a:ln w="0" cmpd="sng">
          <a:noFill/>
        </a:ln>
      </xdr:spPr>
      <xdr:txBody>
        <a:bodyPr vertOverflow="clip" wrap="square" anchor="ctr"/>
        <a:p>
          <a:pPr algn="l">
            <a:defRPr/>
          </a:pPr>
          <a:fld id="{ce1fce9c-6b4b-4bf1-af80-6fd3f5a6d0d9}"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45</xdr:row>
      <xdr:rowOff>0</xdr:rowOff>
    </xdr:from>
    <xdr:ext cx="790575" cy="228600"/>
    <xdr:sp textlink="$N59">
      <xdr:nvSpPr>
        <xdr:cNvPr id="9" name="テキスト 28"/>
        <xdr:cNvSpPr txBox="1">
          <a:spLocks noChangeArrowheads="1"/>
        </xdr:cNvSpPr>
      </xdr:nvSpPr>
      <xdr:spPr>
        <a:xfrm>
          <a:off x="3314700" y="7419975"/>
          <a:ext cx="790575" cy="228600"/>
        </a:xfrm>
        <a:prstGeom prst="rect">
          <a:avLst/>
        </a:prstGeom>
        <a:noFill/>
        <a:ln w="0" cmpd="sng">
          <a:noFill/>
        </a:ln>
      </xdr:spPr>
      <xdr:txBody>
        <a:bodyPr vertOverflow="clip" wrap="square" anchor="ctr"/>
        <a:p>
          <a:pPr algn="l">
            <a:defRPr/>
          </a:pPr>
          <a:fld id="{217204fa-253b-4cf0-b73d-1a48493bc473}" type="TxLink">
            <a:rPr lang="en-US" cap="none" u="none" baseline="0">
              <a:latin typeface="ＭＳ ゴシック"/>
              <a:ea typeface="ＭＳ ゴシック"/>
              <a:cs typeface="ＭＳ ゴシック"/>
            </a:rPr>
            <a:t/>
          </a:fld>
        </a:p>
      </xdr:txBody>
    </xdr:sp>
    <xdr:clientData/>
  </xdr:oneCellAnchor>
  <xdr:oneCellAnchor>
    <xdr:from>
      <xdr:col>0</xdr:col>
      <xdr:colOff>0</xdr:colOff>
      <xdr:row>142</xdr:row>
      <xdr:rowOff>66675</xdr:rowOff>
    </xdr:from>
    <xdr:ext cx="781050" cy="238125"/>
    <xdr:sp textlink="$N28">
      <xdr:nvSpPr>
        <xdr:cNvPr id="10" name="テキスト 28"/>
        <xdr:cNvSpPr txBox="1">
          <a:spLocks noChangeArrowheads="1"/>
        </xdr:cNvSpPr>
      </xdr:nvSpPr>
      <xdr:spPr>
        <a:xfrm>
          <a:off x="0" y="23155275"/>
          <a:ext cx="781050" cy="238125"/>
        </a:xfrm>
        <a:prstGeom prst="rect">
          <a:avLst/>
        </a:prstGeom>
        <a:noFill/>
        <a:ln w="0" cmpd="sng">
          <a:noFill/>
        </a:ln>
      </xdr:spPr>
      <xdr:txBody>
        <a:bodyPr vertOverflow="clip" wrap="square" anchor="ctr"/>
        <a:p>
          <a:pPr algn="l">
            <a:defRPr/>
          </a:pPr>
          <a:fld id="{e8b1264c-3b3c-47bf-8af0-ed43ad0863b7}" type="TxLink">
            <a:rPr lang="en-US" cap="none" u="none" baseline="0">
              <a:latin typeface="ＭＳ ゴシック"/>
              <a:ea typeface="ＭＳ ゴシック"/>
              <a:cs typeface="ＭＳ ゴシック"/>
            </a:rPr>
            <a:t/>
          </a:fld>
        </a:p>
      </xdr:txBody>
    </xdr:sp>
    <xdr:clientData/>
  </xdr:oneCellAnchor>
  <xdr:twoCellAnchor>
    <xdr:from>
      <xdr:col>0</xdr:col>
      <xdr:colOff>0</xdr:colOff>
      <xdr:row>74</xdr:row>
      <xdr:rowOff>0</xdr:rowOff>
    </xdr:from>
    <xdr:to>
      <xdr:col>0</xdr:col>
      <xdr:colOff>0</xdr:colOff>
      <xdr:row>74</xdr:row>
      <xdr:rowOff>0</xdr:rowOff>
    </xdr:to>
    <xdr:graphicFrame>
      <xdr:nvGraphicFramePr>
        <xdr:cNvPr id="11" name="Chart 18"/>
        <xdr:cNvGraphicFramePr/>
      </xdr:nvGraphicFramePr>
      <xdr:xfrm>
        <a:off x="0" y="121062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110</xdr:row>
      <xdr:rowOff>0</xdr:rowOff>
    </xdr:from>
    <xdr:to>
      <xdr:col>0</xdr:col>
      <xdr:colOff>0</xdr:colOff>
      <xdr:row>141</xdr:row>
      <xdr:rowOff>28575</xdr:rowOff>
    </xdr:to>
    <xdr:graphicFrame>
      <xdr:nvGraphicFramePr>
        <xdr:cNvPr id="12" name="Chart 20"/>
        <xdr:cNvGraphicFramePr/>
      </xdr:nvGraphicFramePr>
      <xdr:xfrm>
        <a:off x="0" y="17907000"/>
        <a:ext cx="0" cy="5048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74</xdr:row>
      <xdr:rowOff>0</xdr:rowOff>
    </xdr:from>
    <xdr:to>
      <xdr:col>0</xdr:col>
      <xdr:colOff>0</xdr:colOff>
      <xdr:row>74</xdr:row>
      <xdr:rowOff>0</xdr:rowOff>
    </xdr:to>
    <xdr:sp>
      <xdr:nvSpPr>
        <xdr:cNvPr id="13" name="TextBox 22"/>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0</xdr:col>
      <xdr:colOff>0</xdr:colOff>
      <xdr:row>74</xdr:row>
      <xdr:rowOff>0</xdr:rowOff>
    </xdr:from>
    <xdr:to>
      <xdr:col>0</xdr:col>
      <xdr:colOff>0</xdr:colOff>
      <xdr:row>74</xdr:row>
      <xdr:rowOff>0</xdr:rowOff>
    </xdr:to>
    <xdr:sp>
      <xdr:nvSpPr>
        <xdr:cNvPr id="14" name="TextBox 23"/>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0</xdr:col>
      <xdr:colOff>0</xdr:colOff>
      <xdr:row>74</xdr:row>
      <xdr:rowOff>0</xdr:rowOff>
    </xdr:from>
    <xdr:to>
      <xdr:col>0</xdr:col>
      <xdr:colOff>0</xdr:colOff>
      <xdr:row>74</xdr:row>
      <xdr:rowOff>0</xdr:rowOff>
    </xdr:to>
    <xdr:sp>
      <xdr:nvSpPr>
        <xdr:cNvPr id="15" name="TextBox 24"/>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0</xdr:col>
      <xdr:colOff>0</xdr:colOff>
      <xdr:row>74</xdr:row>
      <xdr:rowOff>0</xdr:rowOff>
    </xdr:from>
    <xdr:to>
      <xdr:col>0</xdr:col>
      <xdr:colOff>0</xdr:colOff>
      <xdr:row>74</xdr:row>
      <xdr:rowOff>0</xdr:rowOff>
    </xdr:to>
    <xdr:sp>
      <xdr:nvSpPr>
        <xdr:cNvPr id="16" name="TextBox 25"/>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0</xdr:col>
      <xdr:colOff>0</xdr:colOff>
      <xdr:row>74</xdr:row>
      <xdr:rowOff>0</xdr:rowOff>
    </xdr:from>
    <xdr:to>
      <xdr:col>0</xdr:col>
      <xdr:colOff>0</xdr:colOff>
      <xdr:row>74</xdr:row>
      <xdr:rowOff>0</xdr:rowOff>
    </xdr:to>
    <xdr:grpSp>
      <xdr:nvGrpSpPr>
        <xdr:cNvPr id="17" name="Group 26"/>
        <xdr:cNvGrpSpPr>
          <a:grpSpLocks/>
        </xdr:cNvGrpSpPr>
      </xdr:nvGrpSpPr>
      <xdr:grpSpPr>
        <a:xfrm>
          <a:off x="0" y="12106275"/>
          <a:ext cx="0" cy="0"/>
          <a:chOff x="2356" y="1894"/>
          <a:chExt cx="81" cy="58"/>
        </a:xfrm>
        <a:solidFill>
          <a:srgbClr val="FFFFFF"/>
        </a:solidFill>
      </xdr:grpSpPr>
      <xdr:sp textlink="$N119">
        <xdr:nvSpPr>
          <xdr:cNvPr id="18" name="テキスト 28"/>
          <xdr:cNvSpPr txBox="1">
            <a:spLocks noChangeArrowheads="1"/>
          </xdr:cNvSpPr>
        </xdr:nvSpPr>
        <xdr:spPr>
          <a:xfrm>
            <a:off x="2361" y="1929"/>
            <a:ext cx="72" cy="23"/>
          </a:xfrm>
          <a:prstGeom prst="rect">
            <a:avLst/>
          </a:prstGeom>
          <a:noFill/>
          <a:ln w="0" cmpd="sng">
            <a:noFill/>
          </a:ln>
        </xdr:spPr>
        <xdr:txBody>
          <a:bodyPr vertOverflow="clip" wrap="square" anchor="ctr"/>
          <a:p>
            <a:pPr algn="ctr">
              <a:defRPr/>
            </a:pPr>
            <a:fld id="{40b9ed90-4ffb-454b-a10e-90416da7da59}" type="TxLink">
              <a:rPr lang="en-US" cap="none" u="none" baseline="0">
                <a:latin typeface="ＭＳ ゴシック"/>
                <a:ea typeface="ＭＳ ゴシック"/>
                <a:cs typeface="ＭＳ ゴシック"/>
              </a:rPr>
              <a:t/>
            </a:fld>
          </a:p>
        </xdr:txBody>
      </xdr:sp>
      <xdr:sp>
        <xdr:nvSpPr>
          <xdr:cNvPr id="19" name="TextBox 28"/>
          <xdr:cNvSpPr txBox="1">
            <a:spLocks noChangeArrowheads="1"/>
          </xdr:cNvSpPr>
        </xdr:nvSpPr>
        <xdr:spPr>
          <a:xfrm>
            <a:off x="2356" y="1894"/>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0</xdr:col>
      <xdr:colOff>0</xdr:colOff>
      <xdr:row>74</xdr:row>
      <xdr:rowOff>0</xdr:rowOff>
    </xdr:from>
    <xdr:to>
      <xdr:col>0</xdr:col>
      <xdr:colOff>0</xdr:colOff>
      <xdr:row>74</xdr:row>
      <xdr:rowOff>0</xdr:rowOff>
    </xdr:to>
    <xdr:grpSp>
      <xdr:nvGrpSpPr>
        <xdr:cNvPr id="20" name="Group 29"/>
        <xdr:cNvGrpSpPr>
          <a:grpSpLocks/>
        </xdr:cNvGrpSpPr>
      </xdr:nvGrpSpPr>
      <xdr:grpSpPr>
        <a:xfrm>
          <a:off x="0" y="12106275"/>
          <a:ext cx="0" cy="0"/>
          <a:chOff x="2417" y="1936"/>
          <a:chExt cx="81" cy="58"/>
        </a:xfrm>
        <a:solidFill>
          <a:srgbClr val="FFFFFF"/>
        </a:solidFill>
      </xdr:grpSpPr>
      <xdr:sp textlink="$O119">
        <xdr:nvSpPr>
          <xdr:cNvPr id="21" name="テキスト 28"/>
          <xdr:cNvSpPr txBox="1">
            <a:spLocks noChangeArrowheads="1"/>
          </xdr:cNvSpPr>
        </xdr:nvSpPr>
        <xdr:spPr>
          <a:xfrm>
            <a:off x="2422" y="1971"/>
            <a:ext cx="72" cy="23"/>
          </a:xfrm>
          <a:prstGeom prst="rect">
            <a:avLst/>
          </a:prstGeom>
          <a:noFill/>
          <a:ln w="0" cmpd="sng">
            <a:noFill/>
          </a:ln>
        </xdr:spPr>
        <xdr:txBody>
          <a:bodyPr vertOverflow="clip" wrap="square" anchor="ctr"/>
          <a:p>
            <a:pPr algn="ctr">
              <a:defRPr/>
            </a:pPr>
            <a:fld id="{f696c437-1520-4068-8405-714e838bce3f}" type="TxLink">
              <a:rPr lang="en-US" cap="none" u="none" baseline="0">
                <a:latin typeface="ＭＳ ゴシック"/>
                <a:ea typeface="ＭＳ ゴシック"/>
                <a:cs typeface="ＭＳ ゴシック"/>
              </a:rPr>
              <a:t/>
            </a:fld>
          </a:p>
        </xdr:txBody>
      </xdr:sp>
      <xdr:sp>
        <xdr:nvSpPr>
          <xdr:cNvPr id="22" name="TextBox 31"/>
          <xdr:cNvSpPr txBox="1">
            <a:spLocks noChangeArrowheads="1"/>
          </xdr:cNvSpPr>
        </xdr:nvSpPr>
        <xdr:spPr>
          <a:xfrm>
            <a:off x="2417" y="193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0</xdr:col>
      <xdr:colOff>0</xdr:colOff>
      <xdr:row>74</xdr:row>
      <xdr:rowOff>0</xdr:rowOff>
    </xdr:from>
    <xdr:to>
      <xdr:col>0</xdr:col>
      <xdr:colOff>0</xdr:colOff>
      <xdr:row>74</xdr:row>
      <xdr:rowOff>0</xdr:rowOff>
    </xdr:to>
    <xdr:sp>
      <xdr:nvSpPr>
        <xdr:cNvPr id="23" name="TextBox 32"/>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県内の転出入は含まれません。</a:t>
          </a:r>
        </a:p>
      </xdr:txBody>
    </xdr:sp>
    <xdr:clientData/>
  </xdr:twoCellAnchor>
  <xdr:twoCellAnchor>
    <xdr:from>
      <xdr:col>0</xdr:col>
      <xdr:colOff>0</xdr:colOff>
      <xdr:row>74</xdr:row>
      <xdr:rowOff>0</xdr:rowOff>
    </xdr:from>
    <xdr:to>
      <xdr:col>0</xdr:col>
      <xdr:colOff>0</xdr:colOff>
      <xdr:row>74</xdr:row>
      <xdr:rowOff>0</xdr:rowOff>
    </xdr:to>
    <xdr:sp>
      <xdr:nvSpPr>
        <xdr:cNvPr id="24" name="TextBox 33"/>
        <xdr:cNvSpPr txBox="1">
          <a:spLocks noChangeArrowheads="1"/>
        </xdr:cNvSpPr>
      </xdr:nvSpPr>
      <xdr:spPr>
        <a:xfrm>
          <a:off x="0" y="12106275"/>
          <a:ext cx="0" cy="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&lt;山梨県常住人口調査&gt;</a:t>
          </a:r>
        </a:p>
      </xdr:txBody>
    </xdr:sp>
    <xdr:clientData/>
  </xdr:twoCellAnchor>
  <xdr:twoCellAnchor>
    <xdr:from>
      <xdr:col>0</xdr:col>
      <xdr:colOff>0</xdr:colOff>
      <xdr:row>74</xdr:row>
      <xdr:rowOff>0</xdr:rowOff>
    </xdr:from>
    <xdr:to>
      <xdr:col>0</xdr:col>
      <xdr:colOff>0</xdr:colOff>
      <xdr:row>74</xdr:row>
      <xdr:rowOff>0</xdr:rowOff>
    </xdr:to>
    <xdr:grpSp>
      <xdr:nvGrpSpPr>
        <xdr:cNvPr id="25" name="Group 39"/>
        <xdr:cNvGrpSpPr>
          <a:grpSpLocks/>
        </xdr:cNvGrpSpPr>
      </xdr:nvGrpSpPr>
      <xdr:grpSpPr>
        <a:xfrm>
          <a:off x="0" y="12106275"/>
          <a:ext cx="0" cy="0"/>
          <a:chOff x="1939" y="2473"/>
          <a:chExt cx="120" cy="19"/>
        </a:xfrm>
        <a:solidFill>
          <a:srgbClr val="FFFFFF"/>
        </a:solidFill>
      </xdr:grpSpPr>
      <xdr:sp textlink="#REF!">
        <xdr:nvSpPr>
          <xdr:cNvPr id="26" name="テキスト 28"/>
          <xdr:cNvSpPr txBox="1">
            <a:spLocks noChangeArrowheads="1"/>
          </xdr:cNvSpPr>
        </xdr:nvSpPr>
        <xdr:spPr>
          <a:xfrm>
            <a:off x="1999" y="2473"/>
            <a:ext cx="60" cy="19"/>
          </a:xfrm>
          <a:prstGeom prst="rect">
            <a:avLst/>
          </a:prstGeom>
          <a:noFill/>
          <a:ln w="0" cmpd="sng">
            <a:noFill/>
          </a:ln>
        </xdr:spPr>
        <xdr:txBody>
          <a:bodyPr vertOverflow="clip" wrap="square" anchor="ctr"/>
          <a:p>
            <a:pPr algn="r">
              <a:defRPr/>
            </a:pPr>
            <a:fld id="{957a61d5-4f84-43cd-bb75-c201ad183b2d}" type="TxLink">
              <a:rPr lang="en-US" cap="none" u="none" baseline="0">
                <a:latin typeface="ＭＳ ゴシック"/>
                <a:ea typeface="ＭＳ ゴシック"/>
                <a:cs typeface="ＭＳ ゴシック"/>
              </a:rPr>
              <a:t/>
            </a:fld>
          </a:p>
        </xdr:txBody>
      </xdr:sp>
      <xdr:sp textlink="#REF!">
        <xdr:nvSpPr>
          <xdr:cNvPr id="27" name="テキスト 28"/>
          <xdr:cNvSpPr txBox="1">
            <a:spLocks noChangeArrowheads="1"/>
          </xdr:cNvSpPr>
        </xdr:nvSpPr>
        <xdr:spPr>
          <a:xfrm>
            <a:off x="1939" y="2473"/>
            <a:ext cx="60" cy="19"/>
          </a:xfrm>
          <a:prstGeom prst="rect">
            <a:avLst/>
          </a:prstGeom>
          <a:noFill/>
          <a:ln w="0" cmpd="sng">
            <a:noFill/>
          </a:ln>
        </xdr:spPr>
        <xdr:txBody>
          <a:bodyPr vertOverflow="clip" wrap="square" anchor="ctr"/>
          <a:p>
            <a:pPr algn="l">
              <a:defRPr/>
            </a:pPr>
            <a:fld id="{698e6235-07e1-40f0-abfc-c634e02c35ec}" type="TxLink">
              <a:rPr lang="en-US" cap="none" u="none" baseline="0">
                <a:latin typeface="ＭＳ ゴシック"/>
                <a:ea typeface="ＭＳ ゴシック"/>
                <a:cs typeface="ＭＳ ゴシック"/>
              </a:rPr>
              <a:t/>
            </a:fld>
          </a:p>
        </xdr:txBody>
      </xdr:sp>
    </xdr:grpSp>
    <xdr:clientData/>
  </xdr:twoCellAnchor>
  <xdr:twoCellAnchor>
    <xdr:from>
      <xdr:col>0</xdr:col>
      <xdr:colOff>0</xdr:colOff>
      <xdr:row>74</xdr:row>
      <xdr:rowOff>0</xdr:rowOff>
    </xdr:from>
    <xdr:to>
      <xdr:col>0</xdr:col>
      <xdr:colOff>0</xdr:colOff>
      <xdr:row>74</xdr:row>
      <xdr:rowOff>0</xdr:rowOff>
    </xdr:to>
    <xdr:sp>
      <xdr:nvSpPr>
        <xdr:cNvPr id="28" name="AutoShape 42"/>
        <xdr:cNvSpPr>
          <a:spLocks/>
        </xdr:cNvSpPr>
      </xdr:nvSpPr>
      <xdr:spPr>
        <a:xfrm>
          <a:off x="0" y="12106275"/>
          <a:ext cx="0" cy="0"/>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36</xdr:row>
      <xdr:rowOff>28575</xdr:rowOff>
    </xdr:from>
    <xdr:to>
      <xdr:col>4</xdr:col>
      <xdr:colOff>133350</xdr:colOff>
      <xdr:row>66</xdr:row>
      <xdr:rowOff>142875</xdr:rowOff>
    </xdr:to>
    <xdr:graphicFrame>
      <xdr:nvGraphicFramePr>
        <xdr:cNvPr id="29" name="Chart 44"/>
        <xdr:cNvGraphicFramePr/>
      </xdr:nvGraphicFramePr>
      <xdr:xfrm>
        <a:off x="28575" y="5991225"/>
        <a:ext cx="4905375" cy="5000625"/>
      </xdr:xfrm>
      <a:graphic>
        <a:graphicData uri="http://schemas.openxmlformats.org/drawingml/2006/chart">
          <c:chart xmlns:c="http://schemas.openxmlformats.org/drawingml/2006/chart" r:id="rId4"/>
        </a:graphicData>
      </a:graphic>
    </xdr:graphicFrame>
    <xdr:clientData/>
  </xdr:twoCellAnchor>
  <xdr:twoCellAnchor>
    <xdr:from>
      <xdr:col>7</xdr:col>
      <xdr:colOff>323850</xdr:colOff>
      <xdr:row>31</xdr:row>
      <xdr:rowOff>104775</xdr:rowOff>
    </xdr:from>
    <xdr:to>
      <xdr:col>8</xdr:col>
      <xdr:colOff>1019175</xdr:colOff>
      <xdr:row>32</xdr:row>
      <xdr:rowOff>142875</xdr:rowOff>
    </xdr:to>
    <xdr:sp>
      <xdr:nvSpPr>
        <xdr:cNvPr id="30" name="TextBox 50"/>
        <xdr:cNvSpPr txBox="1">
          <a:spLocks noChangeArrowheads="1"/>
        </xdr:cNvSpPr>
      </xdr:nvSpPr>
      <xdr:spPr>
        <a:xfrm>
          <a:off x="7734300" y="5229225"/>
          <a:ext cx="189547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0</xdr:col>
      <xdr:colOff>1038225</xdr:colOff>
      <xdr:row>36</xdr:row>
      <xdr:rowOff>66675</xdr:rowOff>
    </xdr:from>
    <xdr:to>
      <xdr:col>1</xdr:col>
      <xdr:colOff>819150</xdr:colOff>
      <xdr:row>37</xdr:row>
      <xdr:rowOff>104775</xdr:rowOff>
    </xdr:to>
    <xdr:sp>
      <xdr:nvSpPr>
        <xdr:cNvPr id="31" name="TextBox 52"/>
        <xdr:cNvSpPr txBox="1">
          <a:spLocks noChangeArrowheads="1"/>
        </xdr:cNvSpPr>
      </xdr:nvSpPr>
      <xdr:spPr>
        <a:xfrm>
          <a:off x="1038225" y="6029325"/>
          <a:ext cx="981075" cy="200025"/>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36</xdr:row>
      <xdr:rowOff>57150</xdr:rowOff>
    </xdr:from>
    <xdr:to>
      <xdr:col>3</xdr:col>
      <xdr:colOff>85725</xdr:colOff>
      <xdr:row>37</xdr:row>
      <xdr:rowOff>95250</xdr:rowOff>
    </xdr:to>
    <xdr:sp>
      <xdr:nvSpPr>
        <xdr:cNvPr id="32" name="TextBox 53"/>
        <xdr:cNvSpPr txBox="1">
          <a:spLocks noChangeArrowheads="1"/>
        </xdr:cNvSpPr>
      </xdr:nvSpPr>
      <xdr:spPr>
        <a:xfrm>
          <a:off x="2705100" y="6019800"/>
          <a:ext cx="981075" cy="200025"/>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36</xdr:row>
      <xdr:rowOff>57150</xdr:rowOff>
    </xdr:from>
    <xdr:to>
      <xdr:col>3</xdr:col>
      <xdr:colOff>819150</xdr:colOff>
      <xdr:row>37</xdr:row>
      <xdr:rowOff>95250</xdr:rowOff>
    </xdr:to>
    <xdr:sp>
      <xdr:nvSpPr>
        <xdr:cNvPr id="33" name="TextBox 54"/>
        <xdr:cNvSpPr txBox="1">
          <a:spLocks noChangeArrowheads="1"/>
        </xdr:cNvSpPr>
      </xdr:nvSpPr>
      <xdr:spPr>
        <a:xfrm>
          <a:off x="3438525" y="6019800"/>
          <a:ext cx="981075" cy="200025"/>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oneCellAnchor>
    <xdr:from>
      <xdr:col>3</xdr:col>
      <xdr:colOff>657225</xdr:colOff>
      <xdr:row>59</xdr:row>
      <xdr:rowOff>95250</xdr:rowOff>
    </xdr:from>
    <xdr:ext cx="695325" cy="200025"/>
    <xdr:sp textlink="$O43">
      <xdr:nvSpPr>
        <xdr:cNvPr id="34" name="テキスト 28"/>
        <xdr:cNvSpPr txBox="1">
          <a:spLocks noChangeArrowheads="1"/>
        </xdr:cNvSpPr>
      </xdr:nvSpPr>
      <xdr:spPr>
        <a:xfrm>
          <a:off x="4257675" y="9810750"/>
          <a:ext cx="695325" cy="200025"/>
        </a:xfrm>
        <a:prstGeom prst="rect">
          <a:avLst/>
        </a:prstGeom>
        <a:noFill/>
        <a:ln w="0" cmpd="sng">
          <a:noFill/>
        </a:ln>
      </xdr:spPr>
      <xdr:txBody>
        <a:bodyPr vertOverflow="clip" wrap="square" anchor="ctr"/>
        <a:p>
          <a:pPr algn="l">
            <a:defRPr/>
          </a:pPr>
          <a:fld id="{4fffeaa8-2608-4323-ba51-e31574e8af97}" type="TxLink">
            <a:rPr lang="en-US" cap="none" sz="1000" b="0" i="0" u="none" baseline="0">
              <a:solidFill>
                <a:srgbClr val="FFFFFF"/>
              </a:solidFill>
              <a:latin typeface="ＭＳ ゴシック"/>
              <a:ea typeface="ＭＳ ゴシック"/>
              <a:cs typeface="ＭＳ ゴシック"/>
            </a:rPr>
            <a:t>456,191</a:t>
          </a:fld>
        </a:p>
      </xdr:txBody>
    </xdr:sp>
    <xdr:clientData/>
  </xdr:oneCellAnchor>
  <xdr:oneCellAnchor>
    <xdr:from>
      <xdr:col>3</xdr:col>
      <xdr:colOff>619125</xdr:colOff>
      <xdr:row>57</xdr:row>
      <xdr:rowOff>57150</xdr:rowOff>
    </xdr:from>
    <xdr:ext cx="723900" cy="209550"/>
    <xdr:sp textlink="$O44">
      <xdr:nvSpPr>
        <xdr:cNvPr id="35" name="テキスト 28"/>
        <xdr:cNvSpPr txBox="1">
          <a:spLocks noChangeArrowheads="1"/>
        </xdr:cNvSpPr>
      </xdr:nvSpPr>
      <xdr:spPr>
        <a:xfrm>
          <a:off x="4219575" y="9448800"/>
          <a:ext cx="723900" cy="209550"/>
        </a:xfrm>
        <a:prstGeom prst="rect">
          <a:avLst/>
        </a:prstGeom>
        <a:noFill/>
        <a:ln w="0" cmpd="sng">
          <a:noFill/>
        </a:ln>
      </xdr:spPr>
      <xdr:txBody>
        <a:bodyPr vertOverflow="clip" wrap="square" anchor="ctr"/>
        <a:p>
          <a:pPr algn="l">
            <a:defRPr/>
          </a:pPr>
          <a:fld id="{76b777bd-cdda-4f07-a64c-50bd780ed180}" type="TxLink">
            <a:rPr lang="en-US" cap="none" sz="1000" b="0" i="0" u="none" baseline="0">
              <a:solidFill>
                <a:srgbClr val="FFFFFF"/>
              </a:solidFill>
              <a:latin typeface="ＭＳ ゴシック"/>
              <a:ea typeface="ＭＳ ゴシック"/>
              <a:cs typeface="ＭＳ ゴシック"/>
            </a:rPr>
            <a:t>462,065</a:t>
          </a:fld>
        </a:p>
      </xdr:txBody>
    </xdr:sp>
    <xdr:clientData/>
  </xdr:oneCellAnchor>
  <xdr:oneCellAnchor>
    <xdr:from>
      <xdr:col>3</xdr:col>
      <xdr:colOff>628650</xdr:colOff>
      <xdr:row>48</xdr:row>
      <xdr:rowOff>114300</xdr:rowOff>
    </xdr:from>
    <xdr:ext cx="762000" cy="200025"/>
    <xdr:sp textlink="$O48">
      <xdr:nvSpPr>
        <xdr:cNvPr id="36" name="テキスト 28"/>
        <xdr:cNvSpPr txBox="1">
          <a:spLocks noChangeArrowheads="1"/>
        </xdr:cNvSpPr>
      </xdr:nvSpPr>
      <xdr:spPr>
        <a:xfrm>
          <a:off x="4229100" y="8020050"/>
          <a:ext cx="762000" cy="200025"/>
        </a:xfrm>
        <a:prstGeom prst="rect">
          <a:avLst/>
        </a:prstGeom>
        <a:noFill/>
        <a:ln w="0" cmpd="sng">
          <a:noFill/>
        </a:ln>
      </xdr:spPr>
      <xdr:txBody>
        <a:bodyPr vertOverflow="clip" wrap="square" anchor="ctr"/>
        <a:p>
          <a:pPr algn="l">
            <a:defRPr/>
          </a:pPr>
          <a:fld id="{cb103bc8-850b-4f57-b79e-d73c9e874757}" type="TxLink">
            <a:rPr lang="en-US" cap="none" sz="1000" b="0" i="0" u="none" baseline="0">
              <a:solidFill>
                <a:srgbClr val="FFFFFF"/>
              </a:solidFill>
              <a:latin typeface="ＭＳ ゴシック"/>
              <a:ea typeface="ＭＳ ゴシック"/>
              <a:cs typeface="ＭＳ ゴシック"/>
            </a:rPr>
            <a:t>380,941</a:t>
          </a:fld>
        </a:p>
      </xdr:txBody>
    </xdr:sp>
    <xdr:clientData/>
  </xdr:oneCellAnchor>
  <xdr:oneCellAnchor>
    <xdr:from>
      <xdr:col>3</xdr:col>
      <xdr:colOff>647700</xdr:colOff>
      <xdr:row>51</xdr:row>
      <xdr:rowOff>0</xdr:rowOff>
    </xdr:from>
    <xdr:ext cx="742950" cy="200025"/>
    <xdr:sp textlink="$O47">
      <xdr:nvSpPr>
        <xdr:cNvPr id="37" name="テキスト 28"/>
        <xdr:cNvSpPr txBox="1">
          <a:spLocks noChangeArrowheads="1"/>
        </xdr:cNvSpPr>
      </xdr:nvSpPr>
      <xdr:spPr>
        <a:xfrm>
          <a:off x="4248150" y="8391525"/>
          <a:ext cx="742950" cy="200025"/>
        </a:xfrm>
        <a:prstGeom prst="rect">
          <a:avLst/>
        </a:prstGeom>
        <a:noFill/>
        <a:ln w="0" cmpd="sng">
          <a:noFill/>
        </a:ln>
      </xdr:spPr>
      <xdr:txBody>
        <a:bodyPr vertOverflow="clip" wrap="square" anchor="ctr"/>
        <a:p>
          <a:pPr algn="l">
            <a:defRPr/>
          </a:pPr>
          <a:fld id="{7be098ad-86fd-43a7-a4f3-327192a92a76}" type="TxLink">
            <a:rPr lang="en-US" cap="none" sz="1000" b="0" i="0" u="none" baseline="0">
              <a:solidFill>
                <a:srgbClr val="FFFFFF"/>
              </a:solidFill>
              <a:latin typeface="ＭＳ ゴシック"/>
              <a:ea typeface="ＭＳ ゴシック"/>
              <a:cs typeface="ＭＳ ゴシック"/>
            </a:rPr>
            <a:t>398,448</a:t>
          </a:fld>
        </a:p>
      </xdr:txBody>
    </xdr:sp>
    <xdr:clientData/>
  </xdr:oneCellAnchor>
  <xdr:oneCellAnchor>
    <xdr:from>
      <xdr:col>3</xdr:col>
      <xdr:colOff>628650</xdr:colOff>
      <xdr:row>53</xdr:row>
      <xdr:rowOff>19050</xdr:rowOff>
    </xdr:from>
    <xdr:ext cx="723900" cy="200025"/>
    <xdr:sp textlink="$O46">
      <xdr:nvSpPr>
        <xdr:cNvPr id="38" name="テキスト 28"/>
        <xdr:cNvSpPr txBox="1">
          <a:spLocks noChangeArrowheads="1"/>
        </xdr:cNvSpPr>
      </xdr:nvSpPr>
      <xdr:spPr>
        <a:xfrm>
          <a:off x="4229100" y="8734425"/>
          <a:ext cx="723900" cy="200025"/>
        </a:xfrm>
        <a:prstGeom prst="rect">
          <a:avLst/>
        </a:prstGeom>
        <a:noFill/>
        <a:ln w="0" cmpd="sng">
          <a:noFill/>
        </a:ln>
      </xdr:spPr>
      <xdr:txBody>
        <a:bodyPr vertOverflow="clip" wrap="square" anchor="ctr"/>
        <a:p>
          <a:pPr algn="l">
            <a:defRPr/>
          </a:pPr>
          <a:fld id="{580a373e-505a-4468-a161-e25026334566}" type="TxLink">
            <a:rPr lang="en-US" cap="none" sz="1000" b="0" i="0" u="none" baseline="0">
              <a:solidFill>
                <a:srgbClr val="FFFFFF"/>
              </a:solidFill>
              <a:latin typeface="ＭＳ ゴシック"/>
              <a:ea typeface="ＭＳ ゴシック"/>
              <a:cs typeface="ＭＳ ゴシック"/>
            </a:rPr>
            <a:t>418,121</a:t>
          </a:fld>
        </a:p>
      </xdr:txBody>
    </xdr:sp>
    <xdr:clientData/>
  </xdr:oneCellAnchor>
  <xdr:oneCellAnchor>
    <xdr:from>
      <xdr:col>3</xdr:col>
      <xdr:colOff>647700</xdr:colOff>
      <xdr:row>55</xdr:row>
      <xdr:rowOff>38100</xdr:rowOff>
    </xdr:from>
    <xdr:ext cx="714375" cy="200025"/>
    <xdr:sp textlink="$O45">
      <xdr:nvSpPr>
        <xdr:cNvPr id="39" name="テキスト 28"/>
        <xdr:cNvSpPr txBox="1">
          <a:spLocks noChangeArrowheads="1"/>
        </xdr:cNvSpPr>
      </xdr:nvSpPr>
      <xdr:spPr>
        <a:xfrm>
          <a:off x="4248150" y="9077325"/>
          <a:ext cx="714375" cy="200025"/>
        </a:xfrm>
        <a:prstGeom prst="rect">
          <a:avLst/>
        </a:prstGeom>
        <a:noFill/>
        <a:ln w="0" cmpd="sng">
          <a:noFill/>
        </a:ln>
      </xdr:spPr>
      <xdr:txBody>
        <a:bodyPr vertOverflow="clip" wrap="square" anchor="ctr"/>
        <a:p>
          <a:pPr algn="l">
            <a:defRPr/>
          </a:pPr>
          <a:fld id="{80febdea-d798-434e-aa06-8d994c3de4aa}" type="TxLink">
            <a:rPr lang="en-US" cap="none" sz="1000" b="0" i="0" u="none" baseline="0">
              <a:solidFill>
                <a:srgbClr val="FFFFFF"/>
              </a:solidFill>
              <a:latin typeface="ＭＳ ゴシック"/>
              <a:ea typeface="ＭＳ ゴシック"/>
              <a:cs typeface="ＭＳ ゴシック"/>
            </a:rPr>
            <a:t>439,634</a:t>
          </a:fld>
        </a:p>
      </xdr:txBody>
    </xdr:sp>
    <xdr:clientData/>
  </xdr:oneCellAnchor>
  <xdr:oneCellAnchor>
    <xdr:from>
      <xdr:col>3</xdr:col>
      <xdr:colOff>647700</xdr:colOff>
      <xdr:row>46</xdr:row>
      <xdr:rowOff>95250</xdr:rowOff>
    </xdr:from>
    <xdr:ext cx="742950" cy="209550"/>
    <xdr:sp textlink="$O49">
      <xdr:nvSpPr>
        <xdr:cNvPr id="40" name="テキスト 28"/>
        <xdr:cNvSpPr txBox="1">
          <a:spLocks noChangeArrowheads="1"/>
        </xdr:cNvSpPr>
      </xdr:nvSpPr>
      <xdr:spPr>
        <a:xfrm>
          <a:off x="4248150" y="7677150"/>
          <a:ext cx="742950" cy="209550"/>
        </a:xfrm>
        <a:prstGeom prst="rect">
          <a:avLst/>
        </a:prstGeom>
        <a:noFill/>
        <a:ln w="0" cmpd="sng">
          <a:noFill/>
        </a:ln>
      </xdr:spPr>
      <xdr:txBody>
        <a:bodyPr vertOverflow="clip" wrap="square" anchor="ctr"/>
        <a:p>
          <a:pPr algn="l">
            <a:defRPr/>
          </a:pPr>
          <a:fld id="{76e2d6f6-0a16-4259-b5fa-66576b30f746}" type="TxLink">
            <a:rPr lang="en-US" cap="none" sz="1000" b="0" i="0" u="none" baseline="0">
              <a:solidFill>
                <a:srgbClr val="FFFFFF"/>
              </a:solidFill>
              <a:latin typeface="ＭＳ ゴシック"/>
              <a:ea typeface="ＭＳ ゴシック"/>
              <a:cs typeface="ＭＳ ゴシック"/>
            </a:rPr>
            <a:t>390,752</a:t>
          </a:fld>
        </a:p>
      </xdr:txBody>
    </xdr:sp>
    <xdr:clientData/>
  </xdr:oneCellAnchor>
  <xdr:oneCellAnchor>
    <xdr:from>
      <xdr:col>3</xdr:col>
      <xdr:colOff>628650</xdr:colOff>
      <xdr:row>42</xdr:row>
      <xdr:rowOff>19050</xdr:rowOff>
    </xdr:from>
    <xdr:ext cx="733425" cy="209550"/>
    <xdr:sp textlink="$O51">
      <xdr:nvSpPr>
        <xdr:cNvPr id="41" name="テキスト 28"/>
        <xdr:cNvSpPr txBox="1">
          <a:spLocks noChangeArrowheads="1"/>
        </xdr:cNvSpPr>
      </xdr:nvSpPr>
      <xdr:spPr>
        <a:xfrm>
          <a:off x="4229100" y="6953250"/>
          <a:ext cx="733425" cy="209550"/>
        </a:xfrm>
        <a:prstGeom prst="rect">
          <a:avLst/>
        </a:prstGeom>
        <a:noFill/>
        <a:ln w="0" cmpd="sng">
          <a:noFill/>
        </a:ln>
      </xdr:spPr>
      <xdr:txBody>
        <a:bodyPr vertOverflow="clip" wrap="square" anchor="ctr"/>
        <a:p>
          <a:pPr algn="l">
            <a:defRPr/>
          </a:pPr>
          <a:fld id="{8ad03a49-042f-49ee-80c9-c224135f6158}" type="TxLink">
            <a:rPr lang="en-US" cap="none" sz="1000" b="0" i="0" u="none" baseline="0">
              <a:solidFill>
                <a:srgbClr val="FFFFFF"/>
              </a:solidFill>
              <a:latin typeface="ＭＳ ゴシック"/>
              <a:ea typeface="ＭＳ ゴシック"/>
              <a:cs typeface="ＭＳ ゴシック"/>
            </a:rPr>
            <a:t>372,691</a:t>
          </a:fld>
        </a:p>
      </xdr:txBody>
    </xdr:sp>
    <xdr:clientData/>
  </xdr:oneCellAnchor>
  <xdr:oneCellAnchor>
    <xdr:from>
      <xdr:col>3</xdr:col>
      <xdr:colOff>628650</xdr:colOff>
      <xdr:row>44</xdr:row>
      <xdr:rowOff>47625</xdr:rowOff>
    </xdr:from>
    <xdr:ext cx="752475" cy="209550"/>
    <xdr:sp textlink="$O50">
      <xdr:nvSpPr>
        <xdr:cNvPr id="42" name="テキスト 28"/>
        <xdr:cNvSpPr txBox="1">
          <a:spLocks noChangeArrowheads="1"/>
        </xdr:cNvSpPr>
      </xdr:nvSpPr>
      <xdr:spPr>
        <a:xfrm>
          <a:off x="4229100" y="7305675"/>
          <a:ext cx="752475" cy="209550"/>
        </a:xfrm>
        <a:prstGeom prst="rect">
          <a:avLst/>
        </a:prstGeom>
        <a:noFill/>
        <a:ln w="0" cmpd="sng">
          <a:noFill/>
        </a:ln>
      </xdr:spPr>
      <xdr:txBody>
        <a:bodyPr vertOverflow="clip" wrap="square" anchor="ctr"/>
        <a:p>
          <a:pPr algn="l">
            <a:defRPr/>
          </a:pPr>
          <a:fld id="{88e174af-1772-4bf3-b1f0-69c8afaf0f20}" type="TxLink">
            <a:rPr lang="en-US" cap="none" sz="1000" b="0" i="0" u="none" baseline="0">
              <a:solidFill>
                <a:srgbClr val="FFFFFF"/>
              </a:solidFill>
              <a:latin typeface="ＭＳ ゴシック"/>
              <a:ea typeface="ＭＳ ゴシック"/>
              <a:cs typeface="ＭＳ ゴシック"/>
            </a:rPr>
            <a:t>368,574</a:t>
          </a:fld>
        </a:p>
      </xdr:txBody>
    </xdr:sp>
    <xdr:clientData/>
  </xdr:oneCellAnchor>
  <xdr:oneCellAnchor>
    <xdr:from>
      <xdr:col>3</xdr:col>
      <xdr:colOff>647700</xdr:colOff>
      <xdr:row>37</xdr:row>
      <xdr:rowOff>123825</xdr:rowOff>
    </xdr:from>
    <xdr:ext cx="762000" cy="238125"/>
    <xdr:sp textlink="$O53">
      <xdr:nvSpPr>
        <xdr:cNvPr id="43" name="テキスト 28"/>
        <xdr:cNvSpPr txBox="1">
          <a:spLocks noChangeArrowheads="1"/>
        </xdr:cNvSpPr>
      </xdr:nvSpPr>
      <xdr:spPr>
        <a:xfrm>
          <a:off x="4248150" y="6248400"/>
          <a:ext cx="762000" cy="238125"/>
        </a:xfrm>
        <a:prstGeom prst="rect">
          <a:avLst/>
        </a:prstGeom>
        <a:noFill/>
        <a:ln w="0" cmpd="sng">
          <a:noFill/>
        </a:ln>
      </xdr:spPr>
      <xdr:txBody>
        <a:bodyPr vertOverflow="clip" wrap="square" anchor="ctr"/>
        <a:p>
          <a:pPr algn="l">
            <a:defRPr/>
          </a:pPr>
          <a:fld id="{6a15e002-7678-4939-a18d-0beb6945ed97}" type="TxLink">
            <a:rPr lang="en-US" cap="none" sz="1000" b="0" i="0" u="none" baseline="0">
              <a:solidFill>
                <a:srgbClr val="FFFFFF"/>
              </a:solidFill>
              <a:latin typeface="ＭＳ ゴシック"/>
              <a:ea typeface="ＭＳ ゴシック"/>
              <a:cs typeface="ＭＳ ゴシック"/>
            </a:rPr>
            <a:t>357,134</a:t>
          </a:fld>
        </a:p>
      </xdr:txBody>
    </xdr:sp>
    <xdr:clientData/>
  </xdr:oneCellAnchor>
  <xdr:oneCellAnchor>
    <xdr:from>
      <xdr:col>3</xdr:col>
      <xdr:colOff>619125</xdr:colOff>
      <xdr:row>40</xdr:row>
      <xdr:rowOff>0</xdr:rowOff>
    </xdr:from>
    <xdr:ext cx="723900" cy="200025"/>
    <xdr:sp textlink="$O52">
      <xdr:nvSpPr>
        <xdr:cNvPr id="44" name="テキスト 28"/>
        <xdr:cNvSpPr txBox="1">
          <a:spLocks noChangeArrowheads="1"/>
        </xdr:cNvSpPr>
      </xdr:nvSpPr>
      <xdr:spPr>
        <a:xfrm>
          <a:off x="4219575" y="6610350"/>
          <a:ext cx="723900" cy="200025"/>
        </a:xfrm>
        <a:prstGeom prst="rect">
          <a:avLst/>
        </a:prstGeom>
        <a:noFill/>
        <a:ln w="0" cmpd="sng">
          <a:noFill/>
        </a:ln>
      </xdr:spPr>
      <xdr:txBody>
        <a:bodyPr vertOverflow="clip" wrap="square" anchor="ctr"/>
        <a:p>
          <a:pPr algn="l">
            <a:defRPr/>
          </a:pPr>
          <a:fld id="{c721583e-de64-4bce-8b6b-565f35e04163}" type="TxLink">
            <a:rPr lang="en-US" cap="none" sz="1000" b="0" i="0" u="none" baseline="0">
              <a:solidFill>
                <a:srgbClr val="FFFFFF"/>
              </a:solidFill>
              <a:latin typeface="ＭＳ ゴシック"/>
              <a:ea typeface="ＭＳ ゴシック"/>
              <a:cs typeface="ＭＳ ゴシック"/>
            </a:rPr>
            <a:t>366,930</a:t>
          </a:fld>
        </a:p>
      </xdr:txBody>
    </xdr:sp>
    <xdr:clientData/>
  </xdr:oneCellAnchor>
  <xdr:twoCellAnchor>
    <xdr:from>
      <xdr:col>3</xdr:col>
      <xdr:colOff>657225</xdr:colOff>
      <xdr:row>36</xdr:row>
      <xdr:rowOff>85725</xdr:rowOff>
    </xdr:from>
    <xdr:to>
      <xdr:col>4</xdr:col>
      <xdr:colOff>152400</xdr:colOff>
      <xdr:row>37</xdr:row>
      <xdr:rowOff>85725</xdr:rowOff>
    </xdr:to>
    <xdr:sp>
      <xdr:nvSpPr>
        <xdr:cNvPr id="45" name="TextBox 66"/>
        <xdr:cNvSpPr txBox="1">
          <a:spLocks noChangeArrowheads="1"/>
        </xdr:cNvSpPr>
      </xdr:nvSpPr>
      <xdr:spPr>
        <a:xfrm>
          <a:off x="4257675" y="6048375"/>
          <a:ext cx="69532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37</xdr:row>
      <xdr:rowOff>152400</xdr:rowOff>
    </xdr:from>
    <xdr:to>
      <xdr:col>0</xdr:col>
      <xdr:colOff>476250</xdr:colOff>
      <xdr:row>39</xdr:row>
      <xdr:rowOff>9525</xdr:rowOff>
    </xdr:to>
    <xdr:sp>
      <xdr:nvSpPr>
        <xdr:cNvPr id="46" name="TextBox 67"/>
        <xdr:cNvSpPr txBox="1">
          <a:spLocks noChangeArrowheads="1"/>
        </xdr:cNvSpPr>
      </xdr:nvSpPr>
      <xdr:spPr>
        <a:xfrm>
          <a:off x="9525" y="6276975"/>
          <a:ext cx="4667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39</xdr:row>
      <xdr:rowOff>152400</xdr:rowOff>
    </xdr:from>
    <xdr:to>
      <xdr:col>0</xdr:col>
      <xdr:colOff>476250</xdr:colOff>
      <xdr:row>41</xdr:row>
      <xdr:rowOff>9525</xdr:rowOff>
    </xdr:to>
    <xdr:sp>
      <xdr:nvSpPr>
        <xdr:cNvPr id="47" name="TextBox 68"/>
        <xdr:cNvSpPr txBox="1">
          <a:spLocks noChangeArrowheads="1"/>
        </xdr:cNvSpPr>
      </xdr:nvSpPr>
      <xdr:spPr>
        <a:xfrm>
          <a:off x="285750" y="660082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42</xdr:row>
      <xdr:rowOff>19050</xdr:rowOff>
    </xdr:from>
    <xdr:to>
      <xdr:col>0</xdr:col>
      <xdr:colOff>495300</xdr:colOff>
      <xdr:row>43</xdr:row>
      <xdr:rowOff>38100</xdr:rowOff>
    </xdr:to>
    <xdr:sp>
      <xdr:nvSpPr>
        <xdr:cNvPr id="48" name="TextBox 69"/>
        <xdr:cNvSpPr txBox="1">
          <a:spLocks noChangeArrowheads="1"/>
        </xdr:cNvSpPr>
      </xdr:nvSpPr>
      <xdr:spPr>
        <a:xfrm>
          <a:off x="295275" y="695325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44</xdr:row>
      <xdr:rowOff>57150</xdr:rowOff>
    </xdr:from>
    <xdr:to>
      <xdr:col>0</xdr:col>
      <xdr:colOff>476250</xdr:colOff>
      <xdr:row>45</xdr:row>
      <xdr:rowOff>85725</xdr:rowOff>
    </xdr:to>
    <xdr:sp>
      <xdr:nvSpPr>
        <xdr:cNvPr id="49" name="TextBox 70"/>
        <xdr:cNvSpPr txBox="1">
          <a:spLocks noChangeArrowheads="1"/>
        </xdr:cNvSpPr>
      </xdr:nvSpPr>
      <xdr:spPr>
        <a:xfrm>
          <a:off x="285750" y="7315200"/>
          <a:ext cx="200025" cy="19050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46</xdr:row>
      <xdr:rowOff>104775</xdr:rowOff>
    </xdr:from>
    <xdr:to>
      <xdr:col>0</xdr:col>
      <xdr:colOff>466725</xdr:colOff>
      <xdr:row>47</xdr:row>
      <xdr:rowOff>123825</xdr:rowOff>
    </xdr:to>
    <xdr:sp>
      <xdr:nvSpPr>
        <xdr:cNvPr id="50" name="TextBox 71"/>
        <xdr:cNvSpPr txBox="1">
          <a:spLocks noChangeArrowheads="1"/>
        </xdr:cNvSpPr>
      </xdr:nvSpPr>
      <xdr:spPr>
        <a:xfrm>
          <a:off x="276225" y="768667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48</xdr:row>
      <xdr:rowOff>114300</xdr:rowOff>
    </xdr:from>
    <xdr:to>
      <xdr:col>0</xdr:col>
      <xdr:colOff>466725</xdr:colOff>
      <xdr:row>49</xdr:row>
      <xdr:rowOff>133350</xdr:rowOff>
    </xdr:to>
    <xdr:sp>
      <xdr:nvSpPr>
        <xdr:cNvPr id="51" name="TextBox 72"/>
        <xdr:cNvSpPr txBox="1">
          <a:spLocks noChangeArrowheads="1"/>
        </xdr:cNvSpPr>
      </xdr:nvSpPr>
      <xdr:spPr>
        <a:xfrm>
          <a:off x="276225" y="802005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51</xdr:row>
      <xdr:rowOff>0</xdr:rowOff>
    </xdr:from>
    <xdr:to>
      <xdr:col>0</xdr:col>
      <xdr:colOff>476250</xdr:colOff>
      <xdr:row>52</xdr:row>
      <xdr:rowOff>19050</xdr:rowOff>
    </xdr:to>
    <xdr:sp>
      <xdr:nvSpPr>
        <xdr:cNvPr id="52" name="TextBox 73"/>
        <xdr:cNvSpPr txBox="1">
          <a:spLocks noChangeArrowheads="1"/>
        </xdr:cNvSpPr>
      </xdr:nvSpPr>
      <xdr:spPr>
        <a:xfrm>
          <a:off x="285750" y="839152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53</xdr:row>
      <xdr:rowOff>9525</xdr:rowOff>
    </xdr:from>
    <xdr:to>
      <xdr:col>0</xdr:col>
      <xdr:colOff>495300</xdr:colOff>
      <xdr:row>54</xdr:row>
      <xdr:rowOff>28575</xdr:rowOff>
    </xdr:to>
    <xdr:sp>
      <xdr:nvSpPr>
        <xdr:cNvPr id="53" name="TextBox 74"/>
        <xdr:cNvSpPr txBox="1">
          <a:spLocks noChangeArrowheads="1"/>
        </xdr:cNvSpPr>
      </xdr:nvSpPr>
      <xdr:spPr>
        <a:xfrm>
          <a:off x="295275" y="872490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55</xdr:row>
      <xdr:rowOff>38100</xdr:rowOff>
    </xdr:from>
    <xdr:to>
      <xdr:col>0</xdr:col>
      <xdr:colOff>466725</xdr:colOff>
      <xdr:row>56</xdr:row>
      <xdr:rowOff>76200</xdr:rowOff>
    </xdr:to>
    <xdr:sp>
      <xdr:nvSpPr>
        <xdr:cNvPr id="54" name="TextBox 75"/>
        <xdr:cNvSpPr txBox="1">
          <a:spLocks noChangeArrowheads="1"/>
        </xdr:cNvSpPr>
      </xdr:nvSpPr>
      <xdr:spPr>
        <a:xfrm>
          <a:off x="0" y="9077325"/>
          <a:ext cx="466725" cy="20002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57</xdr:row>
      <xdr:rowOff>57150</xdr:rowOff>
    </xdr:from>
    <xdr:to>
      <xdr:col>0</xdr:col>
      <xdr:colOff>466725</xdr:colOff>
      <xdr:row>58</xdr:row>
      <xdr:rowOff>85725</xdr:rowOff>
    </xdr:to>
    <xdr:sp>
      <xdr:nvSpPr>
        <xdr:cNvPr id="55" name="TextBox 76"/>
        <xdr:cNvSpPr txBox="1">
          <a:spLocks noChangeArrowheads="1"/>
        </xdr:cNvSpPr>
      </xdr:nvSpPr>
      <xdr:spPr>
        <a:xfrm>
          <a:off x="276225" y="9448800"/>
          <a:ext cx="200025" cy="19050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59</xdr:row>
      <xdr:rowOff>114300</xdr:rowOff>
    </xdr:from>
    <xdr:to>
      <xdr:col>0</xdr:col>
      <xdr:colOff>495300</xdr:colOff>
      <xdr:row>60</xdr:row>
      <xdr:rowOff>133350</xdr:rowOff>
    </xdr:to>
    <xdr:sp>
      <xdr:nvSpPr>
        <xdr:cNvPr id="56" name="TextBox 77"/>
        <xdr:cNvSpPr txBox="1">
          <a:spLocks noChangeArrowheads="1"/>
        </xdr:cNvSpPr>
      </xdr:nvSpPr>
      <xdr:spPr>
        <a:xfrm>
          <a:off x="295275" y="982980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61</xdr:row>
      <xdr:rowOff>104775</xdr:rowOff>
    </xdr:from>
    <xdr:to>
      <xdr:col>0</xdr:col>
      <xdr:colOff>476250</xdr:colOff>
      <xdr:row>63</xdr:row>
      <xdr:rowOff>47625</xdr:rowOff>
    </xdr:to>
    <xdr:sp>
      <xdr:nvSpPr>
        <xdr:cNvPr id="57" name="TextBox 78"/>
        <xdr:cNvSpPr txBox="1">
          <a:spLocks noChangeArrowheads="1"/>
        </xdr:cNvSpPr>
      </xdr:nvSpPr>
      <xdr:spPr>
        <a:xfrm>
          <a:off x="28575" y="10144125"/>
          <a:ext cx="447675" cy="2667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65</xdr:row>
      <xdr:rowOff>66675</xdr:rowOff>
    </xdr:from>
    <xdr:to>
      <xdr:col>3</xdr:col>
      <xdr:colOff>904875</xdr:colOff>
      <xdr:row>66</xdr:row>
      <xdr:rowOff>114300</xdr:rowOff>
    </xdr:to>
    <xdr:sp>
      <xdr:nvSpPr>
        <xdr:cNvPr id="58" name="TextBox 79"/>
        <xdr:cNvSpPr txBox="1">
          <a:spLocks noChangeArrowheads="1"/>
        </xdr:cNvSpPr>
      </xdr:nvSpPr>
      <xdr:spPr>
        <a:xfrm>
          <a:off x="3619500" y="10753725"/>
          <a:ext cx="885825"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36</xdr:row>
      <xdr:rowOff>66675</xdr:rowOff>
    </xdr:from>
    <xdr:to>
      <xdr:col>9</xdr:col>
      <xdr:colOff>28575</xdr:colOff>
      <xdr:row>66</xdr:row>
      <xdr:rowOff>104775</xdr:rowOff>
    </xdr:to>
    <xdr:graphicFrame>
      <xdr:nvGraphicFramePr>
        <xdr:cNvPr id="59" name="Chart 80"/>
        <xdr:cNvGraphicFramePr/>
      </xdr:nvGraphicFramePr>
      <xdr:xfrm>
        <a:off x="5019675" y="6029325"/>
        <a:ext cx="4819650" cy="4924425"/>
      </xdr:xfrm>
      <a:graphic>
        <a:graphicData uri="http://schemas.openxmlformats.org/drawingml/2006/chart">
          <c:chart xmlns:c="http://schemas.openxmlformats.org/drawingml/2006/chart" r:id="rId5"/>
        </a:graphicData>
      </a:graphic>
    </xdr:graphicFrame>
    <xdr:clientData/>
  </xdr:twoCellAnchor>
  <xdr:twoCellAnchor>
    <xdr:from>
      <xdr:col>6</xdr:col>
      <xdr:colOff>695325</xdr:colOff>
      <xdr:row>50</xdr:row>
      <xdr:rowOff>9525</xdr:rowOff>
    </xdr:from>
    <xdr:to>
      <xdr:col>7</xdr:col>
      <xdr:colOff>533400</xdr:colOff>
      <xdr:row>53</xdr:row>
      <xdr:rowOff>19050</xdr:rowOff>
    </xdr:to>
    <xdr:grpSp>
      <xdr:nvGrpSpPr>
        <xdr:cNvPr id="60" name="Group 84"/>
        <xdr:cNvGrpSpPr>
          <a:grpSpLocks/>
        </xdr:cNvGrpSpPr>
      </xdr:nvGrpSpPr>
      <xdr:grpSpPr>
        <a:xfrm>
          <a:off x="6905625" y="8239125"/>
          <a:ext cx="1038225" cy="495300"/>
          <a:chOff x="1407" y="769"/>
          <a:chExt cx="95" cy="49"/>
        </a:xfrm>
        <a:solidFill>
          <a:srgbClr val="FFFFFF"/>
        </a:solidFill>
      </xdr:grpSpPr>
      <xdr:sp textlink="O66">
        <xdr:nvSpPr>
          <xdr:cNvPr id="61"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4227e5f3-1a4b-47db-8202-51d8b3c980f1}" type="TxLink">
              <a:rPr lang="en-US" cap="none" sz="1000" b="0" i="0" u="none" baseline="0">
                <a:solidFill>
                  <a:srgbClr val="FFFFFF"/>
                </a:solidFill>
                <a:latin typeface="ＭＳ ゴシック"/>
                <a:ea typeface="ＭＳ ゴシック"/>
                <a:cs typeface="ＭＳ ゴシック"/>
              </a:rPr>
              <a:t>368,215人</a:t>
            </a:fld>
          </a:p>
        </xdr:txBody>
      </xdr:sp>
      <xdr:sp>
        <xdr:nvSpPr>
          <xdr:cNvPr id="62" name="TextBox 8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65</xdr:row>
      <xdr:rowOff>28575</xdr:rowOff>
    </xdr:from>
    <xdr:to>
      <xdr:col>8</xdr:col>
      <xdr:colOff>981075</xdr:colOff>
      <xdr:row>66</xdr:row>
      <xdr:rowOff>66675</xdr:rowOff>
    </xdr:to>
    <xdr:sp>
      <xdr:nvSpPr>
        <xdr:cNvPr id="63" name="TextBox 83"/>
        <xdr:cNvSpPr txBox="1">
          <a:spLocks noChangeArrowheads="1"/>
        </xdr:cNvSpPr>
      </xdr:nvSpPr>
      <xdr:spPr>
        <a:xfrm>
          <a:off x="7705725" y="10715625"/>
          <a:ext cx="18859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7</xdr:col>
      <xdr:colOff>19050</xdr:colOff>
      <xdr:row>38</xdr:row>
      <xdr:rowOff>114300</xdr:rowOff>
    </xdr:from>
    <xdr:to>
      <xdr:col>7</xdr:col>
      <xdr:colOff>323850</xdr:colOff>
      <xdr:row>40</xdr:row>
      <xdr:rowOff>152400</xdr:rowOff>
    </xdr:to>
    <xdr:sp>
      <xdr:nvSpPr>
        <xdr:cNvPr id="64" name="Line 85"/>
        <xdr:cNvSpPr>
          <a:spLocks/>
        </xdr:cNvSpPr>
      </xdr:nvSpPr>
      <xdr:spPr>
        <a:xfrm flipH="1">
          <a:off x="7429500" y="6400800"/>
          <a:ext cx="3048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28575</xdr:colOff>
      <xdr:row>38</xdr:row>
      <xdr:rowOff>133350</xdr:rowOff>
    </xdr:from>
    <xdr:to>
      <xdr:col>7</xdr:col>
      <xdr:colOff>771525</xdr:colOff>
      <xdr:row>41</xdr:row>
      <xdr:rowOff>57150</xdr:rowOff>
    </xdr:to>
    <xdr:sp>
      <xdr:nvSpPr>
        <xdr:cNvPr id="65" name="Line 86"/>
        <xdr:cNvSpPr>
          <a:spLocks/>
        </xdr:cNvSpPr>
      </xdr:nvSpPr>
      <xdr:spPr>
        <a:xfrm flipH="1">
          <a:off x="7439025" y="6419850"/>
          <a:ext cx="7429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1123950</xdr:colOff>
      <xdr:row>67</xdr:row>
      <xdr:rowOff>152400</xdr:rowOff>
    </xdr:from>
    <xdr:ext cx="781050" cy="228600"/>
    <xdr:sp textlink="$N29">
      <xdr:nvSpPr>
        <xdr:cNvPr id="66" name="テキスト 28"/>
        <xdr:cNvSpPr txBox="1">
          <a:spLocks noChangeArrowheads="1"/>
        </xdr:cNvSpPr>
      </xdr:nvSpPr>
      <xdr:spPr>
        <a:xfrm>
          <a:off x="2324100" y="11163300"/>
          <a:ext cx="781050" cy="228600"/>
        </a:xfrm>
        <a:prstGeom prst="rect">
          <a:avLst/>
        </a:prstGeom>
        <a:noFill/>
        <a:ln w="0" cmpd="sng">
          <a:noFill/>
        </a:ln>
      </xdr:spPr>
      <xdr:txBody>
        <a:bodyPr vertOverflow="clip" wrap="square" anchor="ctr"/>
        <a:p>
          <a:pPr algn="l">
            <a:defRPr/>
          </a:pPr>
          <a:fld id="{0679e9be-e787-4520-87e1-e362e5ee980b}" type="TxLink">
            <a:rPr lang="en-US" cap="none" u="none" baseline="0">
              <a:latin typeface="ＭＳ ゴシック"/>
              <a:ea typeface="ＭＳ ゴシック"/>
              <a:cs typeface="ＭＳ ゴシック"/>
            </a:rPr>
            <a:t/>
          </a:fld>
        </a:p>
      </xdr:txBody>
    </xdr:sp>
    <xdr:clientData/>
  </xdr:one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0.04725</cdr:x>
      <cdr:y>0.06275</cdr:y>
    </cdr:from>
    <cdr:to>
      <cdr:x>-536870.86475</cdr:x>
      <cdr:y>0.06275</cdr:y>
    </cdr:to>
    <cdr:sp>
      <cdr:nvSpPr>
        <cdr:cNvPr id="1" name="TextBox 1"/>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0.04725</cdr:x>
      <cdr:y>0.0665</cdr:y>
    </cdr:from>
    <cdr:to>
      <cdr:x>-536870.86475</cdr:x>
      <cdr:y>0.0665</cdr:y>
    </cdr:to>
    <cdr:sp>
      <cdr:nvSpPr>
        <cdr:cNvPr id="2" name="TextBox 2"/>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0.04725</cdr:x>
      <cdr:y>0.07125</cdr:y>
    </cdr:from>
    <cdr:to>
      <cdr:x>-536870.86475</cdr:x>
      <cdr:y>0.07125</cdr:y>
    </cdr:to>
    <cdr:sp>
      <cdr:nvSpPr>
        <cdr:cNvPr id="3" name="TextBox 3"/>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0.04725</cdr:x>
      <cdr:y>0.07475</cdr:y>
    </cdr:from>
    <cdr:to>
      <cdr:x>-536870.86475</cdr:x>
      <cdr:y>0.07475</cdr:y>
    </cdr:to>
    <cdr:sp>
      <cdr:nvSpPr>
        <cdr:cNvPr id="4" name="TextBox 4"/>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0.04725</cdr:x>
      <cdr:y>0.086</cdr:y>
    </cdr:from>
    <cdr:to>
      <cdr:x>-536870.86475</cdr:x>
      <cdr:y>0.086</cdr:y>
    </cdr:to>
    <cdr:sp>
      <cdr:nvSpPr>
        <cdr:cNvPr id="5" name="TextBox 5"/>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0.081</cdr:x>
      <cdr:y>0.09</cdr:y>
    </cdr:from>
    <cdr:to>
      <cdr:x>-536870.831</cdr:x>
      <cdr:y>0.09</cdr:y>
    </cdr:to>
    <cdr:sp>
      <cdr:nvSpPr>
        <cdr:cNvPr id="6" name="TextBox 6"/>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0.005</cdr:x>
      <cdr:y>0.088</cdr:y>
    </cdr:from>
    <cdr:to>
      <cdr:x>-536870.907</cdr:x>
      <cdr:y>0.088</cdr:y>
    </cdr:to>
    <cdr:sp>
      <cdr:nvSpPr>
        <cdr:cNvPr id="7" name="TextBox 7"/>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0.05375</cdr:x>
      <cdr:y>0.0975</cdr:y>
    </cdr:from>
    <cdr:to>
      <cdr:x>-536870.85825</cdr:x>
      <cdr:y>0.0975</cdr:y>
    </cdr:to>
    <cdr:sp>
      <cdr:nvSpPr>
        <cdr:cNvPr id="8" name="TextBox 8"/>
        <cdr:cNvSpPr txBox="1">
          <a:spLocks noChangeArrowheads="1"/>
        </cdr:cNvSpPr>
      </cdr:nvSpPr>
      <cdr:spPr>
        <a:xfrm>
          <a:off x="0" y="5715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38100</xdr:rowOff>
    </xdr:from>
    <xdr:to>
      <xdr:col>4</xdr:col>
      <xdr:colOff>57150</xdr:colOff>
      <xdr:row>66</xdr:row>
      <xdr:rowOff>142875</xdr:rowOff>
    </xdr:to>
    <xdr:graphicFrame>
      <xdr:nvGraphicFramePr>
        <xdr:cNvPr id="1" name="Chart 2"/>
        <xdr:cNvGraphicFramePr/>
      </xdr:nvGraphicFramePr>
      <xdr:xfrm>
        <a:off x="19050" y="6210300"/>
        <a:ext cx="4838700" cy="4591050"/>
      </xdr:xfrm>
      <a:graphic>
        <a:graphicData uri="http://schemas.openxmlformats.org/drawingml/2006/chart">
          <c:chart xmlns:c="http://schemas.openxmlformats.org/drawingml/2006/chart" r:id="rId1"/>
        </a:graphicData>
      </a:graphic>
    </xdr:graphicFrame>
    <xdr:clientData/>
  </xdr:twoCellAnchor>
  <xdr:twoCellAnchor>
    <xdr:from>
      <xdr:col>7</xdr:col>
      <xdr:colOff>752475</xdr:colOff>
      <xdr:row>66</xdr:row>
      <xdr:rowOff>57150</xdr:rowOff>
    </xdr:from>
    <xdr:to>
      <xdr:col>8</xdr:col>
      <xdr:colOff>1123950</xdr:colOff>
      <xdr:row>67</xdr:row>
      <xdr:rowOff>95250</xdr:rowOff>
    </xdr:to>
    <xdr:sp>
      <xdr:nvSpPr>
        <xdr:cNvPr id="2" name="TextBox 8"/>
        <xdr:cNvSpPr txBox="1">
          <a:spLocks noChangeArrowheads="1"/>
        </xdr:cNvSpPr>
      </xdr:nvSpPr>
      <xdr:spPr>
        <a:xfrm>
          <a:off x="8162925" y="10715625"/>
          <a:ext cx="1571625" cy="19050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&lt;甲府地方気象台&gt;</a:t>
          </a:r>
        </a:p>
      </xdr:txBody>
    </xdr:sp>
    <xdr:clientData/>
  </xdr:twoCellAnchor>
  <xdr:twoCellAnchor>
    <xdr:from>
      <xdr:col>8</xdr:col>
      <xdr:colOff>533400</xdr:colOff>
      <xdr:row>9</xdr:row>
      <xdr:rowOff>104775</xdr:rowOff>
    </xdr:from>
    <xdr:to>
      <xdr:col>8</xdr:col>
      <xdr:colOff>1171575</xdr:colOff>
      <xdr:row>12</xdr:row>
      <xdr:rowOff>85725</xdr:rowOff>
    </xdr:to>
    <xdr:sp>
      <xdr:nvSpPr>
        <xdr:cNvPr id="3" name="TextBox 12"/>
        <xdr:cNvSpPr txBox="1">
          <a:spLocks noChangeArrowheads="1"/>
        </xdr:cNvSpPr>
      </xdr:nvSpPr>
      <xdr:spPr>
        <a:xfrm>
          <a:off x="9144000" y="1685925"/>
          <a:ext cx="628650" cy="46672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富士箱根伊豆国立公園</a:t>
          </a:r>
        </a:p>
      </xdr:txBody>
    </xdr:sp>
    <xdr:clientData/>
  </xdr:twoCellAnchor>
  <xdr:twoCellAnchor>
    <xdr:from>
      <xdr:col>7</xdr:col>
      <xdr:colOff>1171575</xdr:colOff>
      <xdr:row>15</xdr:row>
      <xdr:rowOff>57150</xdr:rowOff>
    </xdr:from>
    <xdr:to>
      <xdr:col>8</xdr:col>
      <xdr:colOff>600075</xdr:colOff>
      <xdr:row>18</xdr:row>
      <xdr:rowOff>38100</xdr:rowOff>
    </xdr:to>
    <xdr:sp>
      <xdr:nvSpPr>
        <xdr:cNvPr id="4" name="TextBox 13"/>
        <xdr:cNvSpPr txBox="1">
          <a:spLocks noChangeArrowheads="1"/>
        </xdr:cNvSpPr>
      </xdr:nvSpPr>
      <xdr:spPr>
        <a:xfrm>
          <a:off x="8582025" y="2609850"/>
          <a:ext cx="628650" cy="46672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秩父多摩甲斐国立公園</a:t>
          </a:r>
        </a:p>
      </xdr:txBody>
    </xdr:sp>
    <xdr:clientData/>
  </xdr:twoCellAnchor>
  <xdr:twoCellAnchor>
    <xdr:from>
      <xdr:col>6</xdr:col>
      <xdr:colOff>1152525</xdr:colOff>
      <xdr:row>11</xdr:row>
      <xdr:rowOff>38100</xdr:rowOff>
    </xdr:from>
    <xdr:to>
      <xdr:col>7</xdr:col>
      <xdr:colOff>647700</xdr:colOff>
      <xdr:row>14</xdr:row>
      <xdr:rowOff>19050</xdr:rowOff>
    </xdr:to>
    <xdr:sp>
      <xdr:nvSpPr>
        <xdr:cNvPr id="5" name="TextBox 14"/>
        <xdr:cNvSpPr txBox="1">
          <a:spLocks noChangeArrowheads="1"/>
        </xdr:cNvSpPr>
      </xdr:nvSpPr>
      <xdr:spPr>
        <a:xfrm>
          <a:off x="7362825" y="1943100"/>
          <a:ext cx="695325" cy="46672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南アルプス国立公園</a:t>
          </a:r>
        </a:p>
      </xdr:txBody>
    </xdr:sp>
    <xdr:clientData/>
  </xdr:twoCellAnchor>
  <xdr:twoCellAnchor>
    <xdr:from>
      <xdr:col>4</xdr:col>
      <xdr:colOff>85725</xdr:colOff>
      <xdr:row>37</xdr:row>
      <xdr:rowOff>38100</xdr:rowOff>
    </xdr:from>
    <xdr:to>
      <xdr:col>8</xdr:col>
      <xdr:colOff>1133475</xdr:colOff>
      <xdr:row>52</xdr:row>
      <xdr:rowOff>0</xdr:rowOff>
    </xdr:to>
    <xdr:graphicFrame>
      <xdr:nvGraphicFramePr>
        <xdr:cNvPr id="6" name="Chart 20"/>
        <xdr:cNvGraphicFramePr/>
      </xdr:nvGraphicFramePr>
      <xdr:xfrm>
        <a:off x="4886325" y="6210300"/>
        <a:ext cx="4857750" cy="22669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51</xdr:row>
      <xdr:rowOff>142875</xdr:rowOff>
    </xdr:from>
    <xdr:to>
      <xdr:col>9</xdr:col>
      <xdr:colOff>0</xdr:colOff>
      <xdr:row>66</xdr:row>
      <xdr:rowOff>57150</xdr:rowOff>
    </xdr:to>
    <xdr:graphicFrame>
      <xdr:nvGraphicFramePr>
        <xdr:cNvPr id="7" name="Chart 21"/>
        <xdr:cNvGraphicFramePr/>
      </xdr:nvGraphicFramePr>
      <xdr:xfrm>
        <a:off x="5010150" y="8458200"/>
        <a:ext cx="4800600" cy="2257425"/>
      </xdr:xfrm>
      <a:graphic>
        <a:graphicData uri="http://schemas.openxmlformats.org/drawingml/2006/chart">
          <c:chart xmlns:c="http://schemas.openxmlformats.org/drawingml/2006/chart" r:id="rId3"/>
        </a:graphicData>
      </a:graphic>
    </xdr:graphicFrame>
    <xdr:clientData/>
  </xdr:twoCellAnchor>
  <xdr:oneCellAnchor>
    <xdr:from>
      <xdr:col>1</xdr:col>
      <xdr:colOff>942975</xdr:colOff>
      <xdr:row>50</xdr:row>
      <xdr:rowOff>142875</xdr:rowOff>
    </xdr:from>
    <xdr:ext cx="933450" cy="390525"/>
    <xdr:sp textlink="$L77">
      <xdr:nvSpPr>
        <xdr:cNvPr id="8" name="テキスト 28"/>
        <xdr:cNvSpPr txBox="1">
          <a:spLocks noChangeArrowheads="1"/>
        </xdr:cNvSpPr>
      </xdr:nvSpPr>
      <xdr:spPr>
        <a:xfrm>
          <a:off x="2143125" y="8296275"/>
          <a:ext cx="933450" cy="390525"/>
        </a:xfrm>
        <a:prstGeom prst="rect">
          <a:avLst/>
        </a:prstGeom>
        <a:noFill/>
        <a:ln w="0" cmpd="sng">
          <a:noFill/>
        </a:ln>
      </xdr:spPr>
      <xdr:txBody>
        <a:bodyPr vertOverflow="clip" wrap="square" anchor="ctr"/>
        <a:p>
          <a:pPr algn="l">
            <a:defRPr/>
          </a:pPr>
          <a:fld id="{62b0cdec-ddab-45dd-ae2f-6d40545cd646}" type="TxLink">
            <a:rPr lang="en-US" cap="none" sz="1000" b="0" i="0" u="none" baseline="0">
              <a:solidFill>
                <a:srgbClr val="FFFFFF"/>
              </a:solidFill>
              <a:latin typeface="ＭＳ ゴシック"/>
              <a:ea typeface="ＭＳ ゴシック"/>
              <a:cs typeface="ＭＳ ゴシック"/>
            </a:rPr>
            <a:t>4465.37k㎡</a:t>
          </a:fld>
        </a:p>
      </xdr:txBody>
    </xdr:sp>
    <xdr:clientData/>
  </xdr:oneCellAnchor>
  <xdr:oneCellAnchor>
    <xdr:from>
      <xdr:col>10</xdr:col>
      <xdr:colOff>1066800</xdr:colOff>
      <xdr:row>9</xdr:row>
      <xdr:rowOff>123825</xdr:rowOff>
    </xdr:from>
    <xdr:ext cx="790575" cy="228600"/>
    <xdr:sp textlink="$L30">
      <xdr:nvSpPr>
        <xdr:cNvPr id="9" name="テキスト 28"/>
        <xdr:cNvSpPr txBox="1">
          <a:spLocks noChangeArrowheads="1"/>
        </xdr:cNvSpPr>
      </xdr:nvSpPr>
      <xdr:spPr>
        <a:xfrm>
          <a:off x="12077700" y="1704975"/>
          <a:ext cx="790575" cy="228600"/>
        </a:xfrm>
        <a:prstGeom prst="rect">
          <a:avLst/>
        </a:prstGeom>
        <a:noFill/>
        <a:ln w="0" cmpd="sng">
          <a:noFill/>
        </a:ln>
      </xdr:spPr>
      <xdr:txBody>
        <a:bodyPr vertOverflow="clip" wrap="square" anchor="ctr"/>
        <a:p>
          <a:pPr algn="l">
            <a:defRPr/>
          </a:pPr>
          <a:fld id="{764406ac-8898-4ad8-bd40-8cc53b1baad1}" type="TxLink">
            <a:rPr lang="en-US" cap="none" sz="1000" b="0" i="0" u="none" baseline="0">
              <a:solidFill>
                <a:srgbClr val="FFFFFF"/>
              </a:solidFill>
              <a:latin typeface="ＭＳ ゴシック"/>
              <a:ea typeface="ＭＳ ゴシック"/>
              <a:cs typeface="ＭＳ ゴシック"/>
            </a:rPr>
            <a:t>編笠山</a:t>
          </a:fld>
        </a:p>
      </xdr:txBody>
    </xdr:sp>
    <xdr:clientData/>
  </xdr:oneCellAnchor>
  <xdr:twoCellAnchor>
    <xdr:from>
      <xdr:col>1</xdr:col>
      <xdr:colOff>314325</xdr:colOff>
      <xdr:row>39</xdr:row>
      <xdr:rowOff>142875</xdr:rowOff>
    </xdr:from>
    <xdr:to>
      <xdr:col>1</xdr:col>
      <xdr:colOff>447675</xdr:colOff>
      <xdr:row>41</xdr:row>
      <xdr:rowOff>9525</xdr:rowOff>
    </xdr:to>
    <xdr:sp>
      <xdr:nvSpPr>
        <xdr:cNvPr id="10" name="Line 24"/>
        <xdr:cNvSpPr>
          <a:spLocks/>
        </xdr:cNvSpPr>
      </xdr:nvSpPr>
      <xdr:spPr>
        <a:xfrm>
          <a:off x="1514475" y="6619875"/>
          <a:ext cx="133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504825</xdr:colOff>
      <xdr:row>64</xdr:row>
      <xdr:rowOff>76200</xdr:rowOff>
    </xdr:from>
    <xdr:to>
      <xdr:col>2</xdr:col>
      <xdr:colOff>876300</xdr:colOff>
      <xdr:row>65</xdr:row>
      <xdr:rowOff>114300</xdr:rowOff>
    </xdr:to>
    <xdr:sp>
      <xdr:nvSpPr>
        <xdr:cNvPr id="11" name="TextBox 26"/>
        <xdr:cNvSpPr txBox="1">
          <a:spLocks noChangeArrowheads="1"/>
        </xdr:cNvSpPr>
      </xdr:nvSpPr>
      <xdr:spPr>
        <a:xfrm>
          <a:off x="1704975" y="10429875"/>
          <a:ext cx="1571625" cy="19050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&lt;企画課&gt;</a:t>
          </a:r>
        </a:p>
      </xdr:txBody>
    </xdr:sp>
    <xdr:clientData/>
  </xdr:twoCellAnchor>
  <xdr:twoCellAnchor editAs="oneCell">
    <xdr:from>
      <xdr:col>0</xdr:col>
      <xdr:colOff>0</xdr:colOff>
      <xdr:row>2</xdr:row>
      <xdr:rowOff>0</xdr:rowOff>
    </xdr:from>
    <xdr:to>
      <xdr:col>8</xdr:col>
      <xdr:colOff>952500</xdr:colOff>
      <xdr:row>36</xdr:row>
      <xdr:rowOff>0</xdr:rowOff>
    </xdr:to>
    <xdr:pic>
      <xdr:nvPicPr>
        <xdr:cNvPr id="12" name="Picture 28"/>
        <xdr:cNvPicPr preferRelativeResize="1">
          <a:picLocks noChangeAspect="1"/>
        </xdr:cNvPicPr>
      </xdr:nvPicPr>
      <xdr:blipFill>
        <a:blip r:embed="rId4"/>
        <a:stretch>
          <a:fillRect/>
        </a:stretch>
      </xdr:blipFill>
      <xdr:spPr>
        <a:xfrm>
          <a:off x="0" y="390525"/>
          <a:ext cx="9563100" cy="558165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cdr:x>
      <cdr:y>0.38075</cdr:y>
    </cdr:from>
    <cdr:to>
      <cdr:x>0.46725</cdr:x>
      <cdr:y>0.395</cdr:y>
    </cdr:to>
    <cdr:sp>
      <cdr:nvSpPr>
        <cdr:cNvPr id="1" name="Line 1"/>
        <cdr:cNvSpPr>
          <a:spLocks/>
        </cdr:cNvSpPr>
      </cdr:nvSpPr>
      <cdr:spPr>
        <a:xfrm>
          <a:off x="0" y="219075"/>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0.47525</cdr:x>
      <cdr:y>0.31475</cdr:y>
    </cdr:from>
    <cdr:to>
      <cdr:x>0.48475</cdr:x>
      <cdr:y>0.38075</cdr:y>
    </cdr:to>
    <cdr:sp>
      <cdr:nvSpPr>
        <cdr:cNvPr id="2" name="Line 2"/>
        <cdr:cNvSpPr>
          <a:spLocks/>
        </cdr:cNvSpPr>
      </cdr:nvSpPr>
      <cdr:spPr>
        <a:xfrm>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0.48975</cdr:x>
      <cdr:y>0.31475</cdr:y>
    </cdr:from>
    <cdr:to>
      <cdr:x>0.494</cdr:x>
      <cdr:y>0.38075</cdr:y>
    </cdr:to>
    <cdr:sp>
      <cdr:nvSpPr>
        <cdr:cNvPr id="3" name="Line 3"/>
        <cdr:cNvSpPr>
          <a:spLocks/>
        </cdr:cNvSpPr>
      </cdr:nvSpPr>
      <cdr:spPr>
        <a:xfrm>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0.49875</cdr:x>
      <cdr:y>0.31475</cdr:y>
    </cdr:from>
    <cdr:to>
      <cdr:x>0.51525</cdr:x>
      <cdr:y>0.37325</cdr:y>
    </cdr:to>
    <cdr:sp>
      <cdr:nvSpPr>
        <cdr:cNvPr id="4" name="Line 4"/>
        <cdr:cNvSpPr>
          <a:spLocks/>
        </cdr:cNvSpPr>
      </cdr:nvSpPr>
      <cdr:spPr>
        <a:xfrm flipH="1">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0.49875</cdr:x>
      <cdr:y>0.31475</cdr:y>
    </cdr:from>
    <cdr:to>
      <cdr:x>0.5495</cdr:x>
      <cdr:y>0.38075</cdr:y>
    </cdr:to>
    <cdr:sp>
      <cdr:nvSpPr>
        <cdr:cNvPr id="5" name="Line 5"/>
        <cdr:cNvSpPr>
          <a:spLocks/>
        </cdr:cNvSpPr>
      </cdr:nvSpPr>
      <cdr:spPr>
        <a:xfrm flipH="1">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0.2005</cdr:y>
    </cdr:from>
    <cdr:to>
      <cdr:x>0.014</cdr:x>
      <cdr:y>-536870.7115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cdr:y>
    </cdr:from>
    <cdr:to>
      <cdr:x>0.024</cdr:x>
      <cdr:y>-536870.688</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0.0015</cdr:x>
      <cdr:y>0.22225</cdr:y>
    </cdr:from>
    <cdr:to>
      <cdr:x>0.0015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0.2005</cdr:y>
    </cdr:from>
    <cdr:to>
      <cdr:x>0.014</cdr:x>
      <cdr:y>-536870.7115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cdr:y>
    </cdr:from>
    <cdr:to>
      <cdr:x>0.024</cdr:x>
      <cdr:y>-536870.688</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0.0015</cdr:x>
      <cdr:y>0.22225</cdr:y>
    </cdr:from>
    <cdr:to>
      <cdr:x>0.0015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0.122</cdr:x>
      <cdr:y>0.04575</cdr:y>
    </cdr:to>
    <cdr:sp>
      <cdr:nvSpPr>
        <cdr:cNvPr id="1" name="TextBox 1"/>
        <cdr:cNvSpPr txBox="1">
          <a:spLocks noChangeArrowheads="1"/>
        </cdr:cNvSpPr>
      </cdr:nvSpPr>
      <cdr:spPr>
        <a:xfrm>
          <a:off x="0" y="0"/>
          <a:ext cx="1190625" cy="209550"/>
        </a:xfrm>
        <a:prstGeom prst="rect">
          <a:avLst/>
        </a:prstGeom>
        <a:noFill/>
        <a:ln w="9525" cmpd="sng">
          <a:noFill/>
        </a:ln>
      </cdr:spPr>
      <cdr:txBody>
        <a:bodyPr vertOverflow="clip" wrap="square"/>
        <a:p>
          <a:pPr algn="l">
            <a:defRPr/>
          </a:pPr>
          <a:r>
            <a:rPr lang="en-US" cap="none" sz="800" b="0" i="0" u="none" baseline="0">
              <a:latin typeface="ＭＳ ゴシック"/>
              <a:ea typeface="ＭＳ ゴシック"/>
              <a:cs typeface="ＭＳ ゴシック"/>
            </a:rPr>
            <a:t>&lt;工業統計調査&gt;</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0.1035</cdr:x>
      <cdr:y>0.6345</cdr:y>
    </cdr:from>
    <cdr:to>
      <cdr:x>0.173</cdr:x>
      <cdr:y>0.6765</cdr:y>
    </cdr:to>
    <cdr:sp>
      <cdr:nvSpPr>
        <cdr:cNvPr id="1" name="Line 2"/>
        <cdr:cNvSpPr>
          <a:spLocks/>
        </cdr:cNvSpPr>
      </cdr:nvSpPr>
      <cdr:spPr>
        <a:xfrm flipH="1">
          <a:off x="333375" y="3286125"/>
          <a:ext cx="22860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25</xdr:row>
      <xdr:rowOff>0</xdr:rowOff>
    </xdr:from>
    <xdr:to>
      <xdr:col>13</xdr:col>
      <xdr:colOff>504825</xdr:colOff>
      <xdr:row>25</xdr:row>
      <xdr:rowOff>0</xdr:rowOff>
    </xdr:to>
    <xdr:sp>
      <xdr:nvSpPr>
        <xdr:cNvPr id="1" name="Line 1"/>
        <xdr:cNvSpPr>
          <a:spLocks/>
        </xdr:cNvSpPr>
      </xdr:nvSpPr>
      <xdr:spPr>
        <a:xfrm>
          <a:off x="12601575" y="4038600"/>
          <a:ext cx="251460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16</xdr:col>
      <xdr:colOff>0</xdr:colOff>
      <xdr:row>7</xdr:row>
      <xdr:rowOff>0</xdr:rowOff>
    </xdr:from>
    <xdr:ext cx="781050" cy="228600"/>
    <xdr:sp textlink="#REF!">
      <xdr:nvSpPr>
        <xdr:cNvPr id="2" name="テキスト 28"/>
        <xdr:cNvSpPr txBox="1">
          <a:spLocks noChangeArrowheads="1"/>
        </xdr:cNvSpPr>
      </xdr:nvSpPr>
      <xdr:spPr>
        <a:xfrm>
          <a:off x="18211800" y="1209675"/>
          <a:ext cx="781050" cy="228600"/>
        </a:xfrm>
        <a:prstGeom prst="rect">
          <a:avLst/>
        </a:prstGeom>
        <a:noFill/>
        <a:ln w="0" cmpd="sng">
          <a:noFill/>
        </a:ln>
      </xdr:spPr>
      <xdr:txBody>
        <a:bodyPr vertOverflow="clip" wrap="square" anchor="ctr"/>
        <a:p>
          <a:pPr algn="l">
            <a:defRPr/>
          </a:pPr>
          <a:fld id="{52a2fe3b-e29a-459b-a45d-88625a82cf84}" type="TxLink">
            <a:rPr lang="en-US" cap="none" u="none" baseline="0">
              <a:latin typeface="ＭＳ ゴシック"/>
              <a:ea typeface="ＭＳ ゴシック"/>
              <a:cs typeface="ＭＳ ゴシック"/>
            </a:rPr>
            <a:t/>
          </a:fld>
        </a:p>
      </xdr:txBody>
    </xdr:sp>
    <xdr:clientData/>
  </xdr:oneCellAnchor>
  <xdr:oneCellAnchor>
    <xdr:from>
      <xdr:col>10</xdr:col>
      <xdr:colOff>0</xdr:colOff>
      <xdr:row>32</xdr:row>
      <xdr:rowOff>0</xdr:rowOff>
    </xdr:from>
    <xdr:ext cx="781050" cy="228600"/>
    <xdr:sp textlink="#REF!">
      <xdr:nvSpPr>
        <xdr:cNvPr id="3" name="テキスト 28"/>
        <xdr:cNvSpPr txBox="1">
          <a:spLocks noChangeArrowheads="1"/>
        </xdr:cNvSpPr>
      </xdr:nvSpPr>
      <xdr:spPr>
        <a:xfrm>
          <a:off x="11010900" y="5114925"/>
          <a:ext cx="781050" cy="228600"/>
        </a:xfrm>
        <a:prstGeom prst="rect">
          <a:avLst/>
        </a:prstGeom>
        <a:noFill/>
        <a:ln w="0" cmpd="sng">
          <a:noFill/>
        </a:ln>
      </xdr:spPr>
      <xdr:txBody>
        <a:bodyPr vertOverflow="clip" wrap="square" anchor="ctr"/>
        <a:p>
          <a:pPr algn="l">
            <a:defRPr/>
          </a:pPr>
          <a:fld id="{ba90ba95-bd5a-4ba4-a811-e257a4214336}" type="TxLink">
            <a:rPr lang="en-US" cap="none" u="none" baseline="0">
              <a:latin typeface="ＭＳ ゴシック"/>
              <a:ea typeface="ＭＳ ゴシック"/>
              <a:cs typeface="ＭＳ ゴシック"/>
            </a:rPr>
            <a:t/>
          </a:fld>
        </a:p>
      </xdr:txBody>
    </xdr:sp>
    <xdr:clientData/>
  </xdr:oneCellAnchor>
  <xdr:oneCellAnchor>
    <xdr:from>
      <xdr:col>15</xdr:col>
      <xdr:colOff>0</xdr:colOff>
      <xdr:row>92</xdr:row>
      <xdr:rowOff>0</xdr:rowOff>
    </xdr:from>
    <xdr:ext cx="781050" cy="228600"/>
    <xdr:sp textlink="#REF!">
      <xdr:nvSpPr>
        <xdr:cNvPr id="4" name="テキスト 28"/>
        <xdr:cNvSpPr txBox="1">
          <a:spLocks noChangeArrowheads="1"/>
        </xdr:cNvSpPr>
      </xdr:nvSpPr>
      <xdr:spPr>
        <a:xfrm>
          <a:off x="17011650" y="14620875"/>
          <a:ext cx="781050" cy="228600"/>
        </a:xfrm>
        <a:prstGeom prst="rect">
          <a:avLst/>
        </a:prstGeom>
        <a:noFill/>
        <a:ln w="0" cmpd="sng">
          <a:noFill/>
        </a:ln>
      </xdr:spPr>
      <xdr:txBody>
        <a:bodyPr vertOverflow="clip" wrap="square" anchor="ctr"/>
        <a:p>
          <a:pPr algn="l">
            <a:defRPr/>
          </a:pPr>
          <a:fld id="{64fc8281-aecc-4a67-ab3d-b0316a901cfe}" type="TxLink">
            <a:rPr lang="en-US" cap="none" u="none" baseline="0">
              <a:latin typeface="ＭＳ ゴシック"/>
              <a:ea typeface="ＭＳ ゴシック"/>
              <a:cs typeface="ＭＳ ゴシック"/>
            </a:rPr>
            <a:t/>
          </a:fld>
        </a:p>
      </xdr:txBody>
    </xdr:sp>
    <xdr:clientData/>
  </xdr:oneCellAnchor>
  <xdr:twoCellAnchor>
    <xdr:from>
      <xdr:col>16</xdr:col>
      <xdr:colOff>0</xdr:colOff>
      <xdr:row>21</xdr:row>
      <xdr:rowOff>28575</xdr:rowOff>
    </xdr:from>
    <xdr:to>
      <xdr:col>16</xdr:col>
      <xdr:colOff>0</xdr:colOff>
      <xdr:row>25</xdr:row>
      <xdr:rowOff>0</xdr:rowOff>
    </xdr:to>
    <xdr:graphicFrame>
      <xdr:nvGraphicFramePr>
        <xdr:cNvPr id="5" name="Chart 12"/>
        <xdr:cNvGraphicFramePr/>
      </xdr:nvGraphicFramePr>
      <xdr:xfrm>
        <a:off x="18211800" y="3419475"/>
        <a:ext cx="0" cy="619125"/>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16</xdr:row>
      <xdr:rowOff>38100</xdr:rowOff>
    </xdr:from>
    <xdr:to>
      <xdr:col>16</xdr:col>
      <xdr:colOff>0</xdr:colOff>
      <xdr:row>17</xdr:row>
      <xdr:rowOff>76200</xdr:rowOff>
    </xdr:to>
    <xdr:sp>
      <xdr:nvSpPr>
        <xdr:cNvPr id="6" name="TextBox 13"/>
        <xdr:cNvSpPr txBox="1">
          <a:spLocks noChangeArrowheads="1"/>
        </xdr:cNvSpPr>
      </xdr:nvSpPr>
      <xdr:spPr>
        <a:xfrm>
          <a:off x="18211800" y="2638425"/>
          <a:ext cx="0"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16</xdr:col>
      <xdr:colOff>0</xdr:colOff>
      <xdr:row>21</xdr:row>
      <xdr:rowOff>66675</xdr:rowOff>
    </xdr:from>
    <xdr:to>
      <xdr:col>16</xdr:col>
      <xdr:colOff>0</xdr:colOff>
      <xdr:row>22</xdr:row>
      <xdr:rowOff>104775</xdr:rowOff>
    </xdr:to>
    <xdr:sp>
      <xdr:nvSpPr>
        <xdr:cNvPr id="7" name="TextBox 14"/>
        <xdr:cNvSpPr txBox="1">
          <a:spLocks noChangeArrowheads="1"/>
        </xdr:cNvSpPr>
      </xdr:nvSpPr>
      <xdr:spPr>
        <a:xfrm>
          <a:off x="18211800" y="3457575"/>
          <a:ext cx="0" cy="200025"/>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16</xdr:col>
      <xdr:colOff>0</xdr:colOff>
      <xdr:row>21</xdr:row>
      <xdr:rowOff>57150</xdr:rowOff>
    </xdr:from>
    <xdr:to>
      <xdr:col>16</xdr:col>
      <xdr:colOff>0</xdr:colOff>
      <xdr:row>22</xdr:row>
      <xdr:rowOff>95250</xdr:rowOff>
    </xdr:to>
    <xdr:sp>
      <xdr:nvSpPr>
        <xdr:cNvPr id="8" name="TextBox 15"/>
        <xdr:cNvSpPr txBox="1">
          <a:spLocks noChangeArrowheads="1"/>
        </xdr:cNvSpPr>
      </xdr:nvSpPr>
      <xdr:spPr>
        <a:xfrm>
          <a:off x="18211800" y="3448050"/>
          <a:ext cx="0" cy="200025"/>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16</xdr:col>
      <xdr:colOff>0</xdr:colOff>
      <xdr:row>21</xdr:row>
      <xdr:rowOff>57150</xdr:rowOff>
    </xdr:from>
    <xdr:to>
      <xdr:col>16</xdr:col>
      <xdr:colOff>0</xdr:colOff>
      <xdr:row>22</xdr:row>
      <xdr:rowOff>95250</xdr:rowOff>
    </xdr:to>
    <xdr:sp>
      <xdr:nvSpPr>
        <xdr:cNvPr id="9" name="TextBox 16"/>
        <xdr:cNvSpPr txBox="1">
          <a:spLocks noChangeArrowheads="1"/>
        </xdr:cNvSpPr>
      </xdr:nvSpPr>
      <xdr:spPr>
        <a:xfrm>
          <a:off x="18211800" y="3448050"/>
          <a:ext cx="0" cy="200025"/>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oneCellAnchor>
    <xdr:from>
      <xdr:col>10</xdr:col>
      <xdr:colOff>0</xdr:colOff>
      <xdr:row>32</xdr:row>
      <xdr:rowOff>0</xdr:rowOff>
    </xdr:from>
    <xdr:ext cx="609600" cy="200025"/>
    <xdr:sp textlink="#REF!">
      <xdr:nvSpPr>
        <xdr:cNvPr id="10" name="テキスト 28"/>
        <xdr:cNvSpPr txBox="1">
          <a:spLocks noChangeArrowheads="1"/>
        </xdr:cNvSpPr>
      </xdr:nvSpPr>
      <xdr:spPr>
        <a:xfrm>
          <a:off x="11010900" y="5114925"/>
          <a:ext cx="609600" cy="200025"/>
        </a:xfrm>
        <a:prstGeom prst="rect">
          <a:avLst/>
        </a:prstGeom>
        <a:noFill/>
        <a:ln w="0" cmpd="sng">
          <a:noFill/>
        </a:ln>
      </xdr:spPr>
      <xdr:txBody>
        <a:bodyPr vertOverflow="clip" wrap="square" anchor="ctr"/>
        <a:p>
          <a:pPr algn="l">
            <a:defRPr/>
          </a:pPr>
          <a:fld id="{f72761de-320f-4bba-bc89-d219a29539f5}" type="TxLink">
            <a:rPr lang="en-US" cap="none" u="none" baseline="0">
              <a:latin typeface="ＭＳ ゴシック"/>
              <a:ea typeface="ＭＳ ゴシック"/>
              <a:cs typeface="ＭＳ ゴシック"/>
            </a:rPr>
            <a:t/>
          </a:fld>
        </a:p>
      </xdr:txBody>
    </xdr:sp>
    <xdr:clientData/>
  </xdr:oneCellAnchor>
  <xdr:twoCellAnchor>
    <xdr:from>
      <xdr:col>16</xdr:col>
      <xdr:colOff>0</xdr:colOff>
      <xdr:row>21</xdr:row>
      <xdr:rowOff>85725</xdr:rowOff>
    </xdr:from>
    <xdr:to>
      <xdr:col>16</xdr:col>
      <xdr:colOff>0</xdr:colOff>
      <xdr:row>22</xdr:row>
      <xdr:rowOff>85725</xdr:rowOff>
    </xdr:to>
    <xdr:sp>
      <xdr:nvSpPr>
        <xdr:cNvPr id="11" name="TextBox 28"/>
        <xdr:cNvSpPr txBox="1">
          <a:spLocks noChangeArrowheads="1"/>
        </xdr:cNvSpPr>
      </xdr:nvSpPr>
      <xdr:spPr>
        <a:xfrm>
          <a:off x="18211800" y="3476625"/>
          <a:ext cx="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16</xdr:col>
      <xdr:colOff>0</xdr:colOff>
      <xdr:row>22</xdr:row>
      <xdr:rowOff>152400</xdr:rowOff>
    </xdr:from>
    <xdr:to>
      <xdr:col>16</xdr:col>
      <xdr:colOff>0</xdr:colOff>
      <xdr:row>24</xdr:row>
      <xdr:rowOff>9525</xdr:rowOff>
    </xdr:to>
    <xdr:sp>
      <xdr:nvSpPr>
        <xdr:cNvPr id="12" name="TextBox 29"/>
        <xdr:cNvSpPr txBox="1">
          <a:spLocks noChangeArrowheads="1"/>
        </xdr:cNvSpPr>
      </xdr:nvSpPr>
      <xdr:spPr>
        <a:xfrm>
          <a:off x="18211800" y="3705225"/>
          <a:ext cx="0"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16</xdr:col>
      <xdr:colOff>0</xdr:colOff>
      <xdr:row>24</xdr:row>
      <xdr:rowOff>152400</xdr:rowOff>
    </xdr:from>
    <xdr:to>
      <xdr:col>16</xdr:col>
      <xdr:colOff>0</xdr:colOff>
      <xdr:row>25</xdr:row>
      <xdr:rowOff>0</xdr:rowOff>
    </xdr:to>
    <xdr:sp>
      <xdr:nvSpPr>
        <xdr:cNvPr id="13" name="TextBox 30"/>
        <xdr:cNvSpPr txBox="1">
          <a:spLocks noChangeArrowheads="1"/>
        </xdr:cNvSpPr>
      </xdr:nvSpPr>
      <xdr:spPr>
        <a:xfrm>
          <a:off x="18211800" y="4029075"/>
          <a:ext cx="0" cy="952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16</xdr:col>
      <xdr:colOff>0</xdr:colOff>
      <xdr:row>25</xdr:row>
      <xdr:rowOff>0</xdr:rowOff>
    </xdr:from>
    <xdr:to>
      <xdr:col>16</xdr:col>
      <xdr:colOff>0</xdr:colOff>
      <xdr:row>25</xdr:row>
      <xdr:rowOff>0</xdr:rowOff>
    </xdr:to>
    <xdr:sp>
      <xdr:nvSpPr>
        <xdr:cNvPr id="14" name="TextBox 31"/>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16</xdr:col>
      <xdr:colOff>0</xdr:colOff>
      <xdr:row>25</xdr:row>
      <xdr:rowOff>0</xdr:rowOff>
    </xdr:from>
    <xdr:to>
      <xdr:col>16</xdr:col>
      <xdr:colOff>0</xdr:colOff>
      <xdr:row>25</xdr:row>
      <xdr:rowOff>0</xdr:rowOff>
    </xdr:to>
    <xdr:sp>
      <xdr:nvSpPr>
        <xdr:cNvPr id="15" name="TextBox 32"/>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16</xdr:col>
      <xdr:colOff>0</xdr:colOff>
      <xdr:row>25</xdr:row>
      <xdr:rowOff>0</xdr:rowOff>
    </xdr:from>
    <xdr:to>
      <xdr:col>16</xdr:col>
      <xdr:colOff>0</xdr:colOff>
      <xdr:row>25</xdr:row>
      <xdr:rowOff>0</xdr:rowOff>
    </xdr:to>
    <xdr:sp>
      <xdr:nvSpPr>
        <xdr:cNvPr id="16" name="TextBox 33"/>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16</xdr:col>
      <xdr:colOff>0</xdr:colOff>
      <xdr:row>25</xdr:row>
      <xdr:rowOff>0</xdr:rowOff>
    </xdr:from>
    <xdr:to>
      <xdr:col>16</xdr:col>
      <xdr:colOff>0</xdr:colOff>
      <xdr:row>25</xdr:row>
      <xdr:rowOff>0</xdr:rowOff>
    </xdr:to>
    <xdr:sp>
      <xdr:nvSpPr>
        <xdr:cNvPr id="17" name="TextBox 34"/>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16</xdr:col>
      <xdr:colOff>0</xdr:colOff>
      <xdr:row>25</xdr:row>
      <xdr:rowOff>0</xdr:rowOff>
    </xdr:from>
    <xdr:to>
      <xdr:col>16</xdr:col>
      <xdr:colOff>0</xdr:colOff>
      <xdr:row>25</xdr:row>
      <xdr:rowOff>0</xdr:rowOff>
    </xdr:to>
    <xdr:sp>
      <xdr:nvSpPr>
        <xdr:cNvPr id="18" name="TextBox 35"/>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16</xdr:col>
      <xdr:colOff>0</xdr:colOff>
      <xdr:row>25</xdr:row>
      <xdr:rowOff>0</xdr:rowOff>
    </xdr:from>
    <xdr:to>
      <xdr:col>16</xdr:col>
      <xdr:colOff>0</xdr:colOff>
      <xdr:row>25</xdr:row>
      <xdr:rowOff>0</xdr:rowOff>
    </xdr:to>
    <xdr:sp>
      <xdr:nvSpPr>
        <xdr:cNvPr id="19" name="TextBox 36"/>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16</xdr:col>
      <xdr:colOff>0</xdr:colOff>
      <xdr:row>25</xdr:row>
      <xdr:rowOff>0</xdr:rowOff>
    </xdr:from>
    <xdr:to>
      <xdr:col>16</xdr:col>
      <xdr:colOff>0</xdr:colOff>
      <xdr:row>25</xdr:row>
      <xdr:rowOff>0</xdr:rowOff>
    </xdr:to>
    <xdr:sp>
      <xdr:nvSpPr>
        <xdr:cNvPr id="20" name="TextBox 37"/>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16</xdr:col>
      <xdr:colOff>0</xdr:colOff>
      <xdr:row>25</xdr:row>
      <xdr:rowOff>0</xdr:rowOff>
    </xdr:from>
    <xdr:to>
      <xdr:col>16</xdr:col>
      <xdr:colOff>0</xdr:colOff>
      <xdr:row>25</xdr:row>
      <xdr:rowOff>0</xdr:rowOff>
    </xdr:to>
    <xdr:sp>
      <xdr:nvSpPr>
        <xdr:cNvPr id="21" name="TextBox 38"/>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16</xdr:col>
      <xdr:colOff>0</xdr:colOff>
      <xdr:row>25</xdr:row>
      <xdr:rowOff>0</xdr:rowOff>
    </xdr:from>
    <xdr:to>
      <xdr:col>16</xdr:col>
      <xdr:colOff>0</xdr:colOff>
      <xdr:row>25</xdr:row>
      <xdr:rowOff>0</xdr:rowOff>
    </xdr:to>
    <xdr:sp>
      <xdr:nvSpPr>
        <xdr:cNvPr id="22" name="TextBox 39"/>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16</xdr:col>
      <xdr:colOff>0</xdr:colOff>
      <xdr:row>25</xdr:row>
      <xdr:rowOff>0</xdr:rowOff>
    </xdr:from>
    <xdr:to>
      <xdr:col>16</xdr:col>
      <xdr:colOff>0</xdr:colOff>
      <xdr:row>25</xdr:row>
      <xdr:rowOff>0</xdr:rowOff>
    </xdr:to>
    <xdr:sp>
      <xdr:nvSpPr>
        <xdr:cNvPr id="23" name="TextBox 40"/>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16</xdr:col>
      <xdr:colOff>0</xdr:colOff>
      <xdr:row>25</xdr:row>
      <xdr:rowOff>0</xdr:rowOff>
    </xdr:from>
    <xdr:to>
      <xdr:col>16</xdr:col>
      <xdr:colOff>0</xdr:colOff>
      <xdr:row>25</xdr:row>
      <xdr:rowOff>0</xdr:rowOff>
    </xdr:to>
    <xdr:sp>
      <xdr:nvSpPr>
        <xdr:cNvPr id="24" name="TextBox 41"/>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16</xdr:col>
      <xdr:colOff>0</xdr:colOff>
      <xdr:row>21</xdr:row>
      <xdr:rowOff>66675</xdr:rowOff>
    </xdr:from>
    <xdr:to>
      <xdr:col>16</xdr:col>
      <xdr:colOff>0</xdr:colOff>
      <xdr:row>25</xdr:row>
      <xdr:rowOff>0</xdr:rowOff>
    </xdr:to>
    <xdr:graphicFrame>
      <xdr:nvGraphicFramePr>
        <xdr:cNvPr id="25" name="Chart 42"/>
        <xdr:cNvGraphicFramePr/>
      </xdr:nvGraphicFramePr>
      <xdr:xfrm>
        <a:off x="18211800" y="3457575"/>
        <a:ext cx="0" cy="58102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25</xdr:row>
      <xdr:rowOff>0</xdr:rowOff>
    </xdr:from>
    <xdr:to>
      <xdr:col>16</xdr:col>
      <xdr:colOff>0</xdr:colOff>
      <xdr:row>25</xdr:row>
      <xdr:rowOff>0</xdr:rowOff>
    </xdr:to>
    <xdr:grpSp>
      <xdr:nvGrpSpPr>
        <xdr:cNvPr id="26" name="Group 43"/>
        <xdr:cNvGrpSpPr>
          <a:grpSpLocks/>
        </xdr:cNvGrpSpPr>
      </xdr:nvGrpSpPr>
      <xdr:grpSpPr>
        <a:xfrm>
          <a:off x="18211800" y="4038600"/>
          <a:ext cx="0" cy="0"/>
          <a:chOff x="1407" y="769"/>
          <a:chExt cx="95" cy="49"/>
        </a:xfrm>
        <a:solidFill>
          <a:srgbClr val="FFFFFF"/>
        </a:solidFill>
      </xdr:grpSpPr>
      <xdr:sp textlink="#REF!">
        <xdr:nvSpPr>
          <xdr:cNvPr id="27"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7f0fd94c-c254-438c-b07f-c49f7a2ab065}" type="TxLink">
              <a:rPr lang="en-US" cap="none" sz="1000" b="0" i="0" u="none" baseline="0">
                <a:latin typeface="ＭＳ ゴシック"/>
                <a:ea typeface="ＭＳ ゴシック"/>
                <a:cs typeface="ＭＳ ゴシック"/>
              </a:rPr>
              <a:t>47 </a:t>
            </a:fld>
          </a:p>
        </xdr:txBody>
      </xdr:sp>
      <xdr:sp>
        <xdr:nvSpPr>
          <xdr:cNvPr id="28" name="TextBox 45"/>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16</xdr:col>
      <xdr:colOff>0</xdr:colOff>
      <xdr:row>25</xdr:row>
      <xdr:rowOff>0</xdr:rowOff>
    </xdr:from>
    <xdr:to>
      <xdr:col>16</xdr:col>
      <xdr:colOff>0</xdr:colOff>
      <xdr:row>25</xdr:row>
      <xdr:rowOff>0</xdr:rowOff>
    </xdr:to>
    <xdr:sp>
      <xdr:nvSpPr>
        <xdr:cNvPr id="29" name="TextBox 46"/>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2</xdr:col>
      <xdr:colOff>914400</xdr:colOff>
      <xdr:row>35</xdr:row>
      <xdr:rowOff>0</xdr:rowOff>
    </xdr:from>
    <xdr:ext cx="790575" cy="238125"/>
    <xdr:sp textlink="$L14">
      <xdr:nvSpPr>
        <xdr:cNvPr id="30" name="テキスト 28"/>
        <xdr:cNvSpPr txBox="1">
          <a:spLocks noChangeArrowheads="1"/>
        </xdr:cNvSpPr>
      </xdr:nvSpPr>
      <xdr:spPr>
        <a:xfrm>
          <a:off x="3314700" y="5591175"/>
          <a:ext cx="790575" cy="238125"/>
        </a:xfrm>
        <a:prstGeom prst="rect">
          <a:avLst/>
        </a:prstGeom>
        <a:noFill/>
        <a:ln w="0" cmpd="sng">
          <a:noFill/>
        </a:ln>
      </xdr:spPr>
      <xdr:txBody>
        <a:bodyPr vertOverflow="clip" wrap="square" anchor="ctr"/>
        <a:p>
          <a:pPr algn="l">
            <a:defRPr/>
          </a:pPr>
          <a:fld id="{040125b4-72bf-4bc5-8294-5631b99eed5d}"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35</xdr:row>
      <xdr:rowOff>0</xdr:rowOff>
    </xdr:from>
    <xdr:to>
      <xdr:col>4</xdr:col>
      <xdr:colOff>133350</xdr:colOff>
      <xdr:row>35</xdr:row>
      <xdr:rowOff>0</xdr:rowOff>
    </xdr:to>
    <xdr:graphicFrame>
      <xdr:nvGraphicFramePr>
        <xdr:cNvPr id="31" name="Chart 61"/>
        <xdr:cNvGraphicFramePr/>
      </xdr:nvGraphicFramePr>
      <xdr:xfrm>
        <a:off x="28575" y="5591175"/>
        <a:ext cx="4905375" cy="0"/>
      </xdr:xfrm>
      <a:graphic>
        <a:graphicData uri="http://schemas.openxmlformats.org/drawingml/2006/chart">
          <c:chart xmlns:c="http://schemas.openxmlformats.org/drawingml/2006/chart" r:id="rId3"/>
        </a:graphicData>
      </a:graphic>
    </xdr:graphicFrame>
    <xdr:clientData/>
  </xdr:twoCellAnchor>
  <xdr:twoCellAnchor>
    <xdr:from>
      <xdr:col>0</xdr:col>
      <xdr:colOff>1038225</xdr:colOff>
      <xdr:row>35</xdr:row>
      <xdr:rowOff>0</xdr:rowOff>
    </xdr:from>
    <xdr:to>
      <xdr:col>1</xdr:col>
      <xdr:colOff>819150</xdr:colOff>
      <xdr:row>35</xdr:row>
      <xdr:rowOff>0</xdr:rowOff>
    </xdr:to>
    <xdr:sp>
      <xdr:nvSpPr>
        <xdr:cNvPr id="32" name="TextBox 63"/>
        <xdr:cNvSpPr txBox="1">
          <a:spLocks noChangeArrowheads="1"/>
        </xdr:cNvSpPr>
      </xdr:nvSpPr>
      <xdr:spPr>
        <a:xfrm>
          <a:off x="1038225" y="5591175"/>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35</xdr:row>
      <xdr:rowOff>0</xdr:rowOff>
    </xdr:from>
    <xdr:to>
      <xdr:col>3</xdr:col>
      <xdr:colOff>85725</xdr:colOff>
      <xdr:row>35</xdr:row>
      <xdr:rowOff>0</xdr:rowOff>
    </xdr:to>
    <xdr:sp>
      <xdr:nvSpPr>
        <xdr:cNvPr id="33" name="TextBox 64"/>
        <xdr:cNvSpPr txBox="1">
          <a:spLocks noChangeArrowheads="1"/>
        </xdr:cNvSpPr>
      </xdr:nvSpPr>
      <xdr:spPr>
        <a:xfrm>
          <a:off x="2705100" y="5591175"/>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35</xdr:row>
      <xdr:rowOff>0</xdr:rowOff>
    </xdr:from>
    <xdr:to>
      <xdr:col>3</xdr:col>
      <xdr:colOff>819150</xdr:colOff>
      <xdr:row>35</xdr:row>
      <xdr:rowOff>0</xdr:rowOff>
    </xdr:to>
    <xdr:sp>
      <xdr:nvSpPr>
        <xdr:cNvPr id="34" name="TextBox 65"/>
        <xdr:cNvSpPr txBox="1">
          <a:spLocks noChangeArrowheads="1"/>
        </xdr:cNvSpPr>
      </xdr:nvSpPr>
      <xdr:spPr>
        <a:xfrm>
          <a:off x="3438525" y="5591175"/>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35</xdr:row>
      <xdr:rowOff>0</xdr:rowOff>
    </xdr:from>
    <xdr:to>
      <xdr:col>4</xdr:col>
      <xdr:colOff>152400</xdr:colOff>
      <xdr:row>35</xdr:row>
      <xdr:rowOff>0</xdr:rowOff>
    </xdr:to>
    <xdr:sp>
      <xdr:nvSpPr>
        <xdr:cNvPr id="35" name="TextBox 77"/>
        <xdr:cNvSpPr txBox="1">
          <a:spLocks noChangeArrowheads="1"/>
        </xdr:cNvSpPr>
      </xdr:nvSpPr>
      <xdr:spPr>
        <a:xfrm>
          <a:off x="4257675" y="5591175"/>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35</xdr:row>
      <xdr:rowOff>0</xdr:rowOff>
    </xdr:from>
    <xdr:to>
      <xdr:col>0</xdr:col>
      <xdr:colOff>476250</xdr:colOff>
      <xdr:row>35</xdr:row>
      <xdr:rowOff>0</xdr:rowOff>
    </xdr:to>
    <xdr:sp>
      <xdr:nvSpPr>
        <xdr:cNvPr id="36" name="TextBox 78"/>
        <xdr:cNvSpPr txBox="1">
          <a:spLocks noChangeArrowheads="1"/>
        </xdr:cNvSpPr>
      </xdr:nvSpPr>
      <xdr:spPr>
        <a:xfrm>
          <a:off x="9525" y="559117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35</xdr:row>
      <xdr:rowOff>0</xdr:rowOff>
    </xdr:from>
    <xdr:to>
      <xdr:col>0</xdr:col>
      <xdr:colOff>476250</xdr:colOff>
      <xdr:row>35</xdr:row>
      <xdr:rowOff>0</xdr:rowOff>
    </xdr:to>
    <xdr:sp>
      <xdr:nvSpPr>
        <xdr:cNvPr id="37" name="TextBox 79"/>
        <xdr:cNvSpPr txBox="1">
          <a:spLocks noChangeArrowheads="1"/>
        </xdr:cNvSpPr>
      </xdr:nvSpPr>
      <xdr:spPr>
        <a:xfrm>
          <a:off x="285750"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35</xdr:row>
      <xdr:rowOff>0</xdr:rowOff>
    </xdr:from>
    <xdr:to>
      <xdr:col>0</xdr:col>
      <xdr:colOff>495300</xdr:colOff>
      <xdr:row>35</xdr:row>
      <xdr:rowOff>0</xdr:rowOff>
    </xdr:to>
    <xdr:sp>
      <xdr:nvSpPr>
        <xdr:cNvPr id="38" name="TextBox 80"/>
        <xdr:cNvSpPr txBox="1">
          <a:spLocks noChangeArrowheads="1"/>
        </xdr:cNvSpPr>
      </xdr:nvSpPr>
      <xdr:spPr>
        <a:xfrm>
          <a:off x="29527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35</xdr:row>
      <xdr:rowOff>0</xdr:rowOff>
    </xdr:from>
    <xdr:to>
      <xdr:col>0</xdr:col>
      <xdr:colOff>476250</xdr:colOff>
      <xdr:row>35</xdr:row>
      <xdr:rowOff>0</xdr:rowOff>
    </xdr:to>
    <xdr:sp>
      <xdr:nvSpPr>
        <xdr:cNvPr id="39" name="TextBox 81"/>
        <xdr:cNvSpPr txBox="1">
          <a:spLocks noChangeArrowheads="1"/>
        </xdr:cNvSpPr>
      </xdr:nvSpPr>
      <xdr:spPr>
        <a:xfrm>
          <a:off x="285750"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35</xdr:row>
      <xdr:rowOff>0</xdr:rowOff>
    </xdr:from>
    <xdr:to>
      <xdr:col>0</xdr:col>
      <xdr:colOff>466725</xdr:colOff>
      <xdr:row>35</xdr:row>
      <xdr:rowOff>0</xdr:rowOff>
    </xdr:to>
    <xdr:sp>
      <xdr:nvSpPr>
        <xdr:cNvPr id="40" name="TextBox 82"/>
        <xdr:cNvSpPr txBox="1">
          <a:spLocks noChangeArrowheads="1"/>
        </xdr:cNvSpPr>
      </xdr:nvSpPr>
      <xdr:spPr>
        <a:xfrm>
          <a:off x="27622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35</xdr:row>
      <xdr:rowOff>0</xdr:rowOff>
    </xdr:from>
    <xdr:to>
      <xdr:col>0</xdr:col>
      <xdr:colOff>466725</xdr:colOff>
      <xdr:row>35</xdr:row>
      <xdr:rowOff>0</xdr:rowOff>
    </xdr:to>
    <xdr:sp>
      <xdr:nvSpPr>
        <xdr:cNvPr id="41" name="TextBox 83"/>
        <xdr:cNvSpPr txBox="1">
          <a:spLocks noChangeArrowheads="1"/>
        </xdr:cNvSpPr>
      </xdr:nvSpPr>
      <xdr:spPr>
        <a:xfrm>
          <a:off x="27622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35</xdr:row>
      <xdr:rowOff>0</xdr:rowOff>
    </xdr:from>
    <xdr:to>
      <xdr:col>0</xdr:col>
      <xdr:colOff>476250</xdr:colOff>
      <xdr:row>35</xdr:row>
      <xdr:rowOff>0</xdr:rowOff>
    </xdr:to>
    <xdr:sp>
      <xdr:nvSpPr>
        <xdr:cNvPr id="42" name="TextBox 84"/>
        <xdr:cNvSpPr txBox="1">
          <a:spLocks noChangeArrowheads="1"/>
        </xdr:cNvSpPr>
      </xdr:nvSpPr>
      <xdr:spPr>
        <a:xfrm>
          <a:off x="285750"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35</xdr:row>
      <xdr:rowOff>0</xdr:rowOff>
    </xdr:from>
    <xdr:to>
      <xdr:col>0</xdr:col>
      <xdr:colOff>495300</xdr:colOff>
      <xdr:row>35</xdr:row>
      <xdr:rowOff>0</xdr:rowOff>
    </xdr:to>
    <xdr:sp>
      <xdr:nvSpPr>
        <xdr:cNvPr id="43" name="TextBox 85"/>
        <xdr:cNvSpPr txBox="1">
          <a:spLocks noChangeArrowheads="1"/>
        </xdr:cNvSpPr>
      </xdr:nvSpPr>
      <xdr:spPr>
        <a:xfrm>
          <a:off x="29527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35</xdr:row>
      <xdr:rowOff>0</xdr:rowOff>
    </xdr:from>
    <xdr:to>
      <xdr:col>0</xdr:col>
      <xdr:colOff>466725</xdr:colOff>
      <xdr:row>35</xdr:row>
      <xdr:rowOff>0</xdr:rowOff>
    </xdr:to>
    <xdr:sp>
      <xdr:nvSpPr>
        <xdr:cNvPr id="44" name="TextBox 86"/>
        <xdr:cNvSpPr txBox="1">
          <a:spLocks noChangeArrowheads="1"/>
        </xdr:cNvSpPr>
      </xdr:nvSpPr>
      <xdr:spPr>
        <a:xfrm>
          <a:off x="0" y="559117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35</xdr:row>
      <xdr:rowOff>0</xdr:rowOff>
    </xdr:from>
    <xdr:to>
      <xdr:col>0</xdr:col>
      <xdr:colOff>466725</xdr:colOff>
      <xdr:row>35</xdr:row>
      <xdr:rowOff>0</xdr:rowOff>
    </xdr:to>
    <xdr:sp>
      <xdr:nvSpPr>
        <xdr:cNvPr id="45" name="TextBox 87"/>
        <xdr:cNvSpPr txBox="1">
          <a:spLocks noChangeArrowheads="1"/>
        </xdr:cNvSpPr>
      </xdr:nvSpPr>
      <xdr:spPr>
        <a:xfrm>
          <a:off x="27622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35</xdr:row>
      <xdr:rowOff>0</xdr:rowOff>
    </xdr:from>
    <xdr:to>
      <xdr:col>0</xdr:col>
      <xdr:colOff>495300</xdr:colOff>
      <xdr:row>35</xdr:row>
      <xdr:rowOff>0</xdr:rowOff>
    </xdr:to>
    <xdr:sp>
      <xdr:nvSpPr>
        <xdr:cNvPr id="46" name="TextBox 88"/>
        <xdr:cNvSpPr txBox="1">
          <a:spLocks noChangeArrowheads="1"/>
        </xdr:cNvSpPr>
      </xdr:nvSpPr>
      <xdr:spPr>
        <a:xfrm>
          <a:off x="295275" y="55911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35</xdr:row>
      <xdr:rowOff>0</xdr:rowOff>
    </xdr:from>
    <xdr:to>
      <xdr:col>0</xdr:col>
      <xdr:colOff>476250</xdr:colOff>
      <xdr:row>35</xdr:row>
      <xdr:rowOff>0</xdr:rowOff>
    </xdr:to>
    <xdr:sp>
      <xdr:nvSpPr>
        <xdr:cNvPr id="47" name="TextBox 89"/>
        <xdr:cNvSpPr txBox="1">
          <a:spLocks noChangeArrowheads="1"/>
        </xdr:cNvSpPr>
      </xdr:nvSpPr>
      <xdr:spPr>
        <a:xfrm>
          <a:off x="28575" y="5591175"/>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35</xdr:row>
      <xdr:rowOff>0</xdr:rowOff>
    </xdr:from>
    <xdr:to>
      <xdr:col>3</xdr:col>
      <xdr:colOff>904875</xdr:colOff>
      <xdr:row>35</xdr:row>
      <xdr:rowOff>0</xdr:rowOff>
    </xdr:to>
    <xdr:sp>
      <xdr:nvSpPr>
        <xdr:cNvPr id="48" name="TextBox 90"/>
        <xdr:cNvSpPr txBox="1">
          <a:spLocks noChangeArrowheads="1"/>
        </xdr:cNvSpPr>
      </xdr:nvSpPr>
      <xdr:spPr>
        <a:xfrm>
          <a:off x="3619500" y="5591175"/>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35</xdr:row>
      <xdr:rowOff>0</xdr:rowOff>
    </xdr:from>
    <xdr:to>
      <xdr:col>9</xdr:col>
      <xdr:colOff>28575</xdr:colOff>
      <xdr:row>35</xdr:row>
      <xdr:rowOff>0</xdr:rowOff>
    </xdr:to>
    <xdr:graphicFrame>
      <xdr:nvGraphicFramePr>
        <xdr:cNvPr id="49" name="Chart 91"/>
        <xdr:cNvGraphicFramePr/>
      </xdr:nvGraphicFramePr>
      <xdr:xfrm>
        <a:off x="5019675" y="5591175"/>
        <a:ext cx="4819650" cy="0"/>
      </xdr:xfrm>
      <a:graphic>
        <a:graphicData uri="http://schemas.openxmlformats.org/drawingml/2006/chart">
          <c:chart xmlns:c="http://schemas.openxmlformats.org/drawingml/2006/chart" r:id="rId4"/>
        </a:graphicData>
      </a:graphic>
    </xdr:graphicFrame>
    <xdr:clientData/>
  </xdr:twoCellAnchor>
  <xdr:twoCellAnchor>
    <xdr:from>
      <xdr:col>6</xdr:col>
      <xdr:colOff>695325</xdr:colOff>
      <xdr:row>35</xdr:row>
      <xdr:rowOff>0</xdr:rowOff>
    </xdr:from>
    <xdr:to>
      <xdr:col>7</xdr:col>
      <xdr:colOff>533400</xdr:colOff>
      <xdr:row>35</xdr:row>
      <xdr:rowOff>0</xdr:rowOff>
    </xdr:to>
    <xdr:grpSp>
      <xdr:nvGrpSpPr>
        <xdr:cNvPr id="50" name="Group 92"/>
        <xdr:cNvGrpSpPr>
          <a:grpSpLocks/>
        </xdr:cNvGrpSpPr>
      </xdr:nvGrpSpPr>
      <xdr:grpSpPr>
        <a:xfrm>
          <a:off x="6905625" y="5591175"/>
          <a:ext cx="1038225" cy="0"/>
          <a:chOff x="1407" y="769"/>
          <a:chExt cx="95" cy="49"/>
        </a:xfrm>
        <a:solidFill>
          <a:srgbClr val="FFFFFF"/>
        </a:solidFill>
      </xdr:grpSpPr>
      <xdr:sp textlink="#REF!">
        <xdr:nvSpPr>
          <xdr:cNvPr id="51"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6e5ff83b-82aa-4a5a-b3a3-8bc0c0f50384}" type="TxLink">
              <a:rPr lang="en-US" cap="none" sz="1000" b="0" i="0" u="none" baseline="0">
                <a:latin typeface="ＭＳ ゴシック"/>
                <a:ea typeface="ＭＳ ゴシック"/>
                <a:cs typeface="ＭＳ ゴシック"/>
              </a:rPr>
              <a:t>130</a:t>
            </a:fld>
          </a:p>
        </xdr:txBody>
      </xdr:sp>
      <xdr:sp>
        <xdr:nvSpPr>
          <xdr:cNvPr id="52" name="TextBox 94"/>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35</xdr:row>
      <xdr:rowOff>0</xdr:rowOff>
    </xdr:from>
    <xdr:to>
      <xdr:col>8</xdr:col>
      <xdr:colOff>981075</xdr:colOff>
      <xdr:row>35</xdr:row>
      <xdr:rowOff>0</xdr:rowOff>
    </xdr:to>
    <xdr:sp>
      <xdr:nvSpPr>
        <xdr:cNvPr id="53" name="TextBox 95"/>
        <xdr:cNvSpPr txBox="1">
          <a:spLocks noChangeArrowheads="1"/>
        </xdr:cNvSpPr>
      </xdr:nvSpPr>
      <xdr:spPr>
        <a:xfrm>
          <a:off x="7705725" y="5591175"/>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2</xdr:col>
      <xdr:colOff>914400</xdr:colOff>
      <xdr:row>57</xdr:row>
      <xdr:rowOff>0</xdr:rowOff>
    </xdr:from>
    <xdr:ext cx="790575" cy="228600"/>
    <xdr:sp textlink="$L14">
      <xdr:nvSpPr>
        <xdr:cNvPr id="54" name="テキスト 28"/>
        <xdr:cNvSpPr txBox="1">
          <a:spLocks noChangeArrowheads="1"/>
        </xdr:cNvSpPr>
      </xdr:nvSpPr>
      <xdr:spPr>
        <a:xfrm>
          <a:off x="3314700" y="9086850"/>
          <a:ext cx="790575" cy="228600"/>
        </a:xfrm>
        <a:prstGeom prst="rect">
          <a:avLst/>
        </a:prstGeom>
        <a:noFill/>
        <a:ln w="0" cmpd="sng">
          <a:noFill/>
        </a:ln>
      </xdr:spPr>
      <xdr:txBody>
        <a:bodyPr vertOverflow="clip" wrap="square" anchor="ctr"/>
        <a:p>
          <a:pPr algn="l">
            <a:defRPr/>
          </a:pPr>
          <a:fld id="{7ef26932-a6a8-486f-9da5-003ed8151011}"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57</xdr:row>
      <xdr:rowOff>0</xdr:rowOff>
    </xdr:from>
    <xdr:to>
      <xdr:col>4</xdr:col>
      <xdr:colOff>133350</xdr:colOff>
      <xdr:row>57</xdr:row>
      <xdr:rowOff>0</xdr:rowOff>
    </xdr:to>
    <xdr:graphicFrame>
      <xdr:nvGraphicFramePr>
        <xdr:cNvPr id="55" name="Chart 131"/>
        <xdr:cNvGraphicFramePr/>
      </xdr:nvGraphicFramePr>
      <xdr:xfrm>
        <a:off x="28575" y="9086850"/>
        <a:ext cx="4905375" cy="0"/>
      </xdr:xfrm>
      <a:graphic>
        <a:graphicData uri="http://schemas.openxmlformats.org/drawingml/2006/chart">
          <c:chart xmlns:c="http://schemas.openxmlformats.org/drawingml/2006/chart" r:id="rId5"/>
        </a:graphicData>
      </a:graphic>
    </xdr:graphicFrame>
    <xdr:clientData/>
  </xdr:twoCellAnchor>
  <xdr:twoCellAnchor>
    <xdr:from>
      <xdr:col>0</xdr:col>
      <xdr:colOff>1038225</xdr:colOff>
      <xdr:row>57</xdr:row>
      <xdr:rowOff>0</xdr:rowOff>
    </xdr:from>
    <xdr:to>
      <xdr:col>1</xdr:col>
      <xdr:colOff>819150</xdr:colOff>
      <xdr:row>57</xdr:row>
      <xdr:rowOff>0</xdr:rowOff>
    </xdr:to>
    <xdr:sp>
      <xdr:nvSpPr>
        <xdr:cNvPr id="56" name="TextBox 132"/>
        <xdr:cNvSpPr txBox="1">
          <a:spLocks noChangeArrowheads="1"/>
        </xdr:cNvSpPr>
      </xdr:nvSpPr>
      <xdr:spPr>
        <a:xfrm>
          <a:off x="1038225" y="9086850"/>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57</xdr:row>
      <xdr:rowOff>0</xdr:rowOff>
    </xdr:from>
    <xdr:to>
      <xdr:col>3</xdr:col>
      <xdr:colOff>85725</xdr:colOff>
      <xdr:row>57</xdr:row>
      <xdr:rowOff>0</xdr:rowOff>
    </xdr:to>
    <xdr:sp>
      <xdr:nvSpPr>
        <xdr:cNvPr id="57" name="TextBox 133"/>
        <xdr:cNvSpPr txBox="1">
          <a:spLocks noChangeArrowheads="1"/>
        </xdr:cNvSpPr>
      </xdr:nvSpPr>
      <xdr:spPr>
        <a:xfrm>
          <a:off x="2705100" y="9086850"/>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57</xdr:row>
      <xdr:rowOff>0</xdr:rowOff>
    </xdr:from>
    <xdr:to>
      <xdr:col>3</xdr:col>
      <xdr:colOff>819150</xdr:colOff>
      <xdr:row>57</xdr:row>
      <xdr:rowOff>0</xdr:rowOff>
    </xdr:to>
    <xdr:sp>
      <xdr:nvSpPr>
        <xdr:cNvPr id="58" name="TextBox 134"/>
        <xdr:cNvSpPr txBox="1">
          <a:spLocks noChangeArrowheads="1"/>
        </xdr:cNvSpPr>
      </xdr:nvSpPr>
      <xdr:spPr>
        <a:xfrm>
          <a:off x="3438525" y="9086850"/>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57</xdr:row>
      <xdr:rowOff>0</xdr:rowOff>
    </xdr:from>
    <xdr:to>
      <xdr:col>4</xdr:col>
      <xdr:colOff>152400</xdr:colOff>
      <xdr:row>57</xdr:row>
      <xdr:rowOff>0</xdr:rowOff>
    </xdr:to>
    <xdr:sp>
      <xdr:nvSpPr>
        <xdr:cNvPr id="59" name="TextBox 135"/>
        <xdr:cNvSpPr txBox="1">
          <a:spLocks noChangeArrowheads="1"/>
        </xdr:cNvSpPr>
      </xdr:nvSpPr>
      <xdr:spPr>
        <a:xfrm>
          <a:off x="4257675" y="9086850"/>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57</xdr:row>
      <xdr:rowOff>0</xdr:rowOff>
    </xdr:from>
    <xdr:to>
      <xdr:col>0</xdr:col>
      <xdr:colOff>476250</xdr:colOff>
      <xdr:row>57</xdr:row>
      <xdr:rowOff>0</xdr:rowOff>
    </xdr:to>
    <xdr:sp>
      <xdr:nvSpPr>
        <xdr:cNvPr id="60" name="TextBox 136"/>
        <xdr:cNvSpPr txBox="1">
          <a:spLocks noChangeArrowheads="1"/>
        </xdr:cNvSpPr>
      </xdr:nvSpPr>
      <xdr:spPr>
        <a:xfrm>
          <a:off x="9525" y="908685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57</xdr:row>
      <xdr:rowOff>0</xdr:rowOff>
    </xdr:from>
    <xdr:to>
      <xdr:col>0</xdr:col>
      <xdr:colOff>476250</xdr:colOff>
      <xdr:row>57</xdr:row>
      <xdr:rowOff>0</xdr:rowOff>
    </xdr:to>
    <xdr:sp>
      <xdr:nvSpPr>
        <xdr:cNvPr id="61" name="TextBox 137"/>
        <xdr:cNvSpPr txBox="1">
          <a:spLocks noChangeArrowheads="1"/>
        </xdr:cNvSpPr>
      </xdr:nvSpPr>
      <xdr:spPr>
        <a:xfrm>
          <a:off x="285750"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57</xdr:row>
      <xdr:rowOff>0</xdr:rowOff>
    </xdr:from>
    <xdr:to>
      <xdr:col>0</xdr:col>
      <xdr:colOff>495300</xdr:colOff>
      <xdr:row>57</xdr:row>
      <xdr:rowOff>0</xdr:rowOff>
    </xdr:to>
    <xdr:sp>
      <xdr:nvSpPr>
        <xdr:cNvPr id="62" name="TextBox 138"/>
        <xdr:cNvSpPr txBox="1">
          <a:spLocks noChangeArrowheads="1"/>
        </xdr:cNvSpPr>
      </xdr:nvSpPr>
      <xdr:spPr>
        <a:xfrm>
          <a:off x="29527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57</xdr:row>
      <xdr:rowOff>0</xdr:rowOff>
    </xdr:from>
    <xdr:to>
      <xdr:col>0</xdr:col>
      <xdr:colOff>476250</xdr:colOff>
      <xdr:row>57</xdr:row>
      <xdr:rowOff>0</xdr:rowOff>
    </xdr:to>
    <xdr:sp>
      <xdr:nvSpPr>
        <xdr:cNvPr id="63" name="TextBox 139"/>
        <xdr:cNvSpPr txBox="1">
          <a:spLocks noChangeArrowheads="1"/>
        </xdr:cNvSpPr>
      </xdr:nvSpPr>
      <xdr:spPr>
        <a:xfrm>
          <a:off x="285750"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57</xdr:row>
      <xdr:rowOff>0</xdr:rowOff>
    </xdr:from>
    <xdr:to>
      <xdr:col>0</xdr:col>
      <xdr:colOff>466725</xdr:colOff>
      <xdr:row>57</xdr:row>
      <xdr:rowOff>0</xdr:rowOff>
    </xdr:to>
    <xdr:sp>
      <xdr:nvSpPr>
        <xdr:cNvPr id="64" name="TextBox 140"/>
        <xdr:cNvSpPr txBox="1">
          <a:spLocks noChangeArrowheads="1"/>
        </xdr:cNvSpPr>
      </xdr:nvSpPr>
      <xdr:spPr>
        <a:xfrm>
          <a:off x="27622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57</xdr:row>
      <xdr:rowOff>0</xdr:rowOff>
    </xdr:from>
    <xdr:to>
      <xdr:col>0</xdr:col>
      <xdr:colOff>466725</xdr:colOff>
      <xdr:row>57</xdr:row>
      <xdr:rowOff>0</xdr:rowOff>
    </xdr:to>
    <xdr:sp>
      <xdr:nvSpPr>
        <xdr:cNvPr id="65" name="TextBox 141"/>
        <xdr:cNvSpPr txBox="1">
          <a:spLocks noChangeArrowheads="1"/>
        </xdr:cNvSpPr>
      </xdr:nvSpPr>
      <xdr:spPr>
        <a:xfrm>
          <a:off x="27622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57</xdr:row>
      <xdr:rowOff>0</xdr:rowOff>
    </xdr:from>
    <xdr:to>
      <xdr:col>0</xdr:col>
      <xdr:colOff>476250</xdr:colOff>
      <xdr:row>57</xdr:row>
      <xdr:rowOff>0</xdr:rowOff>
    </xdr:to>
    <xdr:sp>
      <xdr:nvSpPr>
        <xdr:cNvPr id="66" name="TextBox 142"/>
        <xdr:cNvSpPr txBox="1">
          <a:spLocks noChangeArrowheads="1"/>
        </xdr:cNvSpPr>
      </xdr:nvSpPr>
      <xdr:spPr>
        <a:xfrm>
          <a:off x="285750"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57</xdr:row>
      <xdr:rowOff>0</xdr:rowOff>
    </xdr:from>
    <xdr:to>
      <xdr:col>0</xdr:col>
      <xdr:colOff>495300</xdr:colOff>
      <xdr:row>57</xdr:row>
      <xdr:rowOff>0</xdr:rowOff>
    </xdr:to>
    <xdr:sp>
      <xdr:nvSpPr>
        <xdr:cNvPr id="67" name="TextBox 143"/>
        <xdr:cNvSpPr txBox="1">
          <a:spLocks noChangeArrowheads="1"/>
        </xdr:cNvSpPr>
      </xdr:nvSpPr>
      <xdr:spPr>
        <a:xfrm>
          <a:off x="29527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57</xdr:row>
      <xdr:rowOff>0</xdr:rowOff>
    </xdr:from>
    <xdr:to>
      <xdr:col>0</xdr:col>
      <xdr:colOff>466725</xdr:colOff>
      <xdr:row>57</xdr:row>
      <xdr:rowOff>0</xdr:rowOff>
    </xdr:to>
    <xdr:sp>
      <xdr:nvSpPr>
        <xdr:cNvPr id="68" name="TextBox 144"/>
        <xdr:cNvSpPr txBox="1">
          <a:spLocks noChangeArrowheads="1"/>
        </xdr:cNvSpPr>
      </xdr:nvSpPr>
      <xdr:spPr>
        <a:xfrm>
          <a:off x="0" y="908685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57</xdr:row>
      <xdr:rowOff>0</xdr:rowOff>
    </xdr:from>
    <xdr:to>
      <xdr:col>0</xdr:col>
      <xdr:colOff>466725</xdr:colOff>
      <xdr:row>57</xdr:row>
      <xdr:rowOff>0</xdr:rowOff>
    </xdr:to>
    <xdr:sp>
      <xdr:nvSpPr>
        <xdr:cNvPr id="69" name="TextBox 145"/>
        <xdr:cNvSpPr txBox="1">
          <a:spLocks noChangeArrowheads="1"/>
        </xdr:cNvSpPr>
      </xdr:nvSpPr>
      <xdr:spPr>
        <a:xfrm>
          <a:off x="27622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57</xdr:row>
      <xdr:rowOff>0</xdr:rowOff>
    </xdr:from>
    <xdr:to>
      <xdr:col>0</xdr:col>
      <xdr:colOff>495300</xdr:colOff>
      <xdr:row>57</xdr:row>
      <xdr:rowOff>0</xdr:rowOff>
    </xdr:to>
    <xdr:sp>
      <xdr:nvSpPr>
        <xdr:cNvPr id="70" name="TextBox 146"/>
        <xdr:cNvSpPr txBox="1">
          <a:spLocks noChangeArrowheads="1"/>
        </xdr:cNvSpPr>
      </xdr:nvSpPr>
      <xdr:spPr>
        <a:xfrm>
          <a:off x="295275" y="908685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57</xdr:row>
      <xdr:rowOff>0</xdr:rowOff>
    </xdr:from>
    <xdr:to>
      <xdr:col>0</xdr:col>
      <xdr:colOff>476250</xdr:colOff>
      <xdr:row>57</xdr:row>
      <xdr:rowOff>0</xdr:rowOff>
    </xdr:to>
    <xdr:sp>
      <xdr:nvSpPr>
        <xdr:cNvPr id="71" name="TextBox 147"/>
        <xdr:cNvSpPr txBox="1">
          <a:spLocks noChangeArrowheads="1"/>
        </xdr:cNvSpPr>
      </xdr:nvSpPr>
      <xdr:spPr>
        <a:xfrm>
          <a:off x="28575" y="9086850"/>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57</xdr:row>
      <xdr:rowOff>0</xdr:rowOff>
    </xdr:from>
    <xdr:to>
      <xdr:col>3</xdr:col>
      <xdr:colOff>904875</xdr:colOff>
      <xdr:row>57</xdr:row>
      <xdr:rowOff>0</xdr:rowOff>
    </xdr:to>
    <xdr:sp>
      <xdr:nvSpPr>
        <xdr:cNvPr id="72" name="TextBox 148"/>
        <xdr:cNvSpPr txBox="1">
          <a:spLocks noChangeArrowheads="1"/>
        </xdr:cNvSpPr>
      </xdr:nvSpPr>
      <xdr:spPr>
        <a:xfrm>
          <a:off x="3619500" y="9086850"/>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57</xdr:row>
      <xdr:rowOff>0</xdr:rowOff>
    </xdr:from>
    <xdr:to>
      <xdr:col>9</xdr:col>
      <xdr:colOff>28575</xdr:colOff>
      <xdr:row>57</xdr:row>
      <xdr:rowOff>0</xdr:rowOff>
    </xdr:to>
    <xdr:graphicFrame>
      <xdr:nvGraphicFramePr>
        <xdr:cNvPr id="73" name="Chart 149"/>
        <xdr:cNvGraphicFramePr/>
      </xdr:nvGraphicFramePr>
      <xdr:xfrm>
        <a:off x="5019675" y="9086850"/>
        <a:ext cx="4819650" cy="0"/>
      </xdr:xfrm>
      <a:graphic>
        <a:graphicData uri="http://schemas.openxmlformats.org/drawingml/2006/chart">
          <c:chart xmlns:c="http://schemas.openxmlformats.org/drawingml/2006/chart" r:id="rId6"/>
        </a:graphicData>
      </a:graphic>
    </xdr:graphicFrame>
    <xdr:clientData/>
  </xdr:twoCellAnchor>
  <xdr:twoCellAnchor>
    <xdr:from>
      <xdr:col>6</xdr:col>
      <xdr:colOff>695325</xdr:colOff>
      <xdr:row>57</xdr:row>
      <xdr:rowOff>0</xdr:rowOff>
    </xdr:from>
    <xdr:to>
      <xdr:col>7</xdr:col>
      <xdr:colOff>533400</xdr:colOff>
      <xdr:row>57</xdr:row>
      <xdr:rowOff>0</xdr:rowOff>
    </xdr:to>
    <xdr:grpSp>
      <xdr:nvGrpSpPr>
        <xdr:cNvPr id="74" name="Group 150"/>
        <xdr:cNvGrpSpPr>
          <a:grpSpLocks/>
        </xdr:cNvGrpSpPr>
      </xdr:nvGrpSpPr>
      <xdr:grpSpPr>
        <a:xfrm>
          <a:off x="6905625" y="9086850"/>
          <a:ext cx="1038225" cy="0"/>
          <a:chOff x="1407" y="769"/>
          <a:chExt cx="95" cy="49"/>
        </a:xfrm>
        <a:solidFill>
          <a:srgbClr val="FFFFFF"/>
        </a:solidFill>
      </xdr:grpSpPr>
      <xdr:sp textlink="#REF!">
        <xdr:nvSpPr>
          <xdr:cNvPr id="75"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4d6aebf1-7118-4240-a06e-6431d84d282e}" type="TxLink">
              <a:rPr lang="en-US" cap="none" sz="1000" b="0" i="0" u="none" baseline="0">
                <a:latin typeface="ＭＳ ゴシック"/>
                <a:ea typeface="ＭＳ ゴシック"/>
                <a:cs typeface="ＭＳ ゴシック"/>
              </a:rPr>
              <a:t>130</a:t>
            </a:fld>
          </a:p>
        </xdr:txBody>
      </xdr:sp>
      <xdr:sp>
        <xdr:nvSpPr>
          <xdr:cNvPr id="76" name="TextBox 15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57</xdr:row>
      <xdr:rowOff>0</xdr:rowOff>
    </xdr:from>
    <xdr:to>
      <xdr:col>8</xdr:col>
      <xdr:colOff>981075</xdr:colOff>
      <xdr:row>57</xdr:row>
      <xdr:rowOff>0</xdr:rowOff>
    </xdr:to>
    <xdr:sp>
      <xdr:nvSpPr>
        <xdr:cNvPr id="77" name="TextBox 153"/>
        <xdr:cNvSpPr txBox="1">
          <a:spLocks noChangeArrowheads="1"/>
        </xdr:cNvSpPr>
      </xdr:nvSpPr>
      <xdr:spPr>
        <a:xfrm>
          <a:off x="7705725" y="9086850"/>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0</xdr:col>
      <xdr:colOff>19050</xdr:colOff>
      <xdr:row>112</xdr:row>
      <xdr:rowOff>9525</xdr:rowOff>
    </xdr:from>
    <xdr:to>
      <xdr:col>9</xdr:col>
      <xdr:colOff>19050</xdr:colOff>
      <xdr:row>140</xdr:row>
      <xdr:rowOff>133350</xdr:rowOff>
    </xdr:to>
    <xdr:graphicFrame>
      <xdr:nvGraphicFramePr>
        <xdr:cNvPr id="78" name="Chart 244"/>
        <xdr:cNvGraphicFramePr/>
      </xdr:nvGraphicFramePr>
      <xdr:xfrm>
        <a:off x="19050" y="17878425"/>
        <a:ext cx="9810750" cy="4400550"/>
      </xdr:xfrm>
      <a:graphic>
        <a:graphicData uri="http://schemas.openxmlformats.org/drawingml/2006/chart">
          <c:chart xmlns:c="http://schemas.openxmlformats.org/drawingml/2006/chart" r:id="rId7"/>
        </a:graphicData>
      </a:graphic>
    </xdr:graphicFrame>
    <xdr:clientData/>
  </xdr:twoCellAnchor>
  <xdr:twoCellAnchor>
    <xdr:from>
      <xdr:col>7</xdr:col>
      <xdr:colOff>104775</xdr:colOff>
      <xdr:row>140</xdr:row>
      <xdr:rowOff>38100</xdr:rowOff>
    </xdr:from>
    <xdr:to>
      <xdr:col>8</xdr:col>
      <xdr:colOff>447675</xdr:colOff>
      <xdr:row>141</xdr:row>
      <xdr:rowOff>57150</xdr:rowOff>
    </xdr:to>
    <xdr:sp>
      <xdr:nvSpPr>
        <xdr:cNvPr id="79" name="TextBox 245"/>
        <xdr:cNvSpPr txBox="1">
          <a:spLocks noChangeArrowheads="1"/>
        </xdr:cNvSpPr>
      </xdr:nvSpPr>
      <xdr:spPr>
        <a:xfrm>
          <a:off x="7515225" y="22183725"/>
          <a:ext cx="154305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&lt;山梨県鉱工業指数&gt;</a:t>
          </a:r>
        </a:p>
      </xdr:txBody>
    </xdr:sp>
    <xdr:clientData/>
  </xdr:twoCellAnchor>
  <xdr:twoCellAnchor>
    <xdr:from>
      <xdr:col>8</xdr:col>
      <xdr:colOff>400050</xdr:colOff>
      <xdr:row>139</xdr:row>
      <xdr:rowOff>9525</xdr:rowOff>
    </xdr:from>
    <xdr:to>
      <xdr:col>8</xdr:col>
      <xdr:colOff>952500</xdr:colOff>
      <xdr:row>140</xdr:row>
      <xdr:rowOff>0</xdr:rowOff>
    </xdr:to>
    <xdr:sp>
      <xdr:nvSpPr>
        <xdr:cNvPr id="80" name="TextBox 246"/>
        <xdr:cNvSpPr txBox="1">
          <a:spLocks noChangeArrowheads="1"/>
        </xdr:cNvSpPr>
      </xdr:nvSpPr>
      <xdr:spPr>
        <a:xfrm>
          <a:off x="9010650" y="21993225"/>
          <a:ext cx="5429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(年,期)</a:t>
          </a:r>
        </a:p>
      </xdr:txBody>
    </xdr:sp>
    <xdr:clientData/>
  </xdr:twoCellAnchor>
  <xdr:oneCellAnchor>
    <xdr:from>
      <xdr:col>15</xdr:col>
      <xdr:colOff>0</xdr:colOff>
      <xdr:row>96</xdr:row>
      <xdr:rowOff>0</xdr:rowOff>
    </xdr:from>
    <xdr:ext cx="781050" cy="228600"/>
    <xdr:sp textlink="#REF!">
      <xdr:nvSpPr>
        <xdr:cNvPr id="81" name="テキスト 28"/>
        <xdr:cNvSpPr txBox="1">
          <a:spLocks noChangeArrowheads="1"/>
        </xdr:cNvSpPr>
      </xdr:nvSpPr>
      <xdr:spPr>
        <a:xfrm>
          <a:off x="17011650" y="15249525"/>
          <a:ext cx="781050" cy="228600"/>
        </a:xfrm>
        <a:prstGeom prst="rect">
          <a:avLst/>
        </a:prstGeom>
        <a:noFill/>
        <a:ln w="0" cmpd="sng">
          <a:noFill/>
        </a:ln>
      </xdr:spPr>
      <xdr:txBody>
        <a:bodyPr vertOverflow="clip" wrap="square" anchor="ctr"/>
        <a:p>
          <a:pPr algn="l">
            <a:defRPr/>
          </a:pPr>
          <a:fld id="{3d2335ea-2aa0-4207-9496-2bfde4a693d4}" type="TxLink">
            <a:rPr lang="en-US" cap="none" u="none" baseline="0">
              <a:latin typeface="ＭＳ ゴシック"/>
              <a:ea typeface="ＭＳ ゴシック"/>
              <a:cs typeface="ＭＳ ゴシック"/>
            </a:rPr>
            <a:t/>
          </a:fld>
        </a:p>
      </xdr:txBody>
    </xdr:sp>
    <xdr:clientData/>
  </xdr:oneCellAnchor>
  <xdr:oneCellAnchor>
    <xdr:from>
      <xdr:col>15</xdr:col>
      <xdr:colOff>0</xdr:colOff>
      <xdr:row>87</xdr:row>
      <xdr:rowOff>0</xdr:rowOff>
    </xdr:from>
    <xdr:ext cx="781050" cy="228600"/>
    <xdr:sp textlink="#REF!">
      <xdr:nvSpPr>
        <xdr:cNvPr id="82" name="テキスト 28"/>
        <xdr:cNvSpPr txBox="1">
          <a:spLocks noChangeArrowheads="1"/>
        </xdr:cNvSpPr>
      </xdr:nvSpPr>
      <xdr:spPr>
        <a:xfrm>
          <a:off x="17011650" y="13811250"/>
          <a:ext cx="781050" cy="228600"/>
        </a:xfrm>
        <a:prstGeom prst="rect">
          <a:avLst/>
        </a:prstGeom>
        <a:noFill/>
        <a:ln w="0" cmpd="sng">
          <a:noFill/>
        </a:ln>
      </xdr:spPr>
      <xdr:txBody>
        <a:bodyPr vertOverflow="clip" wrap="square" anchor="ctr"/>
        <a:p>
          <a:pPr algn="l">
            <a:defRPr/>
          </a:pPr>
          <a:fld id="{9054151d-699a-4f1a-95c7-12cc4584991a}" type="TxLink">
            <a:rPr lang="en-US" cap="none" u="none" baseline="0">
              <a:latin typeface="ＭＳ ゴシック"/>
              <a:ea typeface="ＭＳ ゴシック"/>
              <a:cs typeface="ＭＳ ゴシック"/>
            </a:rPr>
            <a:t/>
          </a:fld>
        </a:p>
      </xdr:txBody>
    </xdr:sp>
    <xdr:clientData/>
  </xdr:oneCellAnchor>
  <xdr:oneCellAnchor>
    <xdr:from>
      <xdr:col>15</xdr:col>
      <xdr:colOff>0</xdr:colOff>
      <xdr:row>92</xdr:row>
      <xdr:rowOff>0</xdr:rowOff>
    </xdr:from>
    <xdr:ext cx="781050" cy="228600"/>
    <xdr:sp textlink="#REF!">
      <xdr:nvSpPr>
        <xdr:cNvPr id="83" name="テキスト 28"/>
        <xdr:cNvSpPr txBox="1">
          <a:spLocks noChangeArrowheads="1"/>
        </xdr:cNvSpPr>
      </xdr:nvSpPr>
      <xdr:spPr>
        <a:xfrm>
          <a:off x="17011650" y="14620875"/>
          <a:ext cx="781050" cy="228600"/>
        </a:xfrm>
        <a:prstGeom prst="rect">
          <a:avLst/>
        </a:prstGeom>
        <a:noFill/>
        <a:ln w="0" cmpd="sng">
          <a:noFill/>
        </a:ln>
      </xdr:spPr>
      <xdr:txBody>
        <a:bodyPr vertOverflow="clip" wrap="square" anchor="ctr"/>
        <a:p>
          <a:pPr algn="l">
            <a:defRPr/>
          </a:pPr>
          <a:fld id="{5686749d-a5b7-4bca-a777-c6b59cb319d1}" type="TxLink">
            <a:rPr lang="en-US" cap="none" u="none" baseline="0">
              <a:latin typeface="ＭＳ ゴシック"/>
              <a:ea typeface="ＭＳ ゴシック"/>
              <a:cs typeface="ＭＳ ゴシック"/>
            </a:rPr>
            <a:t/>
          </a:fld>
        </a:p>
      </xdr:txBody>
    </xdr:sp>
    <xdr:clientData/>
  </xdr:oneCellAnchor>
  <xdr:oneCellAnchor>
    <xdr:from>
      <xdr:col>15</xdr:col>
      <xdr:colOff>0</xdr:colOff>
      <xdr:row>87</xdr:row>
      <xdr:rowOff>0</xdr:rowOff>
    </xdr:from>
    <xdr:ext cx="781050" cy="228600"/>
    <xdr:sp textlink="#REF!">
      <xdr:nvSpPr>
        <xdr:cNvPr id="84" name="テキスト 28"/>
        <xdr:cNvSpPr txBox="1">
          <a:spLocks noChangeArrowheads="1"/>
        </xdr:cNvSpPr>
      </xdr:nvSpPr>
      <xdr:spPr>
        <a:xfrm>
          <a:off x="17011650" y="13811250"/>
          <a:ext cx="781050" cy="228600"/>
        </a:xfrm>
        <a:prstGeom prst="rect">
          <a:avLst/>
        </a:prstGeom>
        <a:noFill/>
        <a:ln w="0" cmpd="sng">
          <a:noFill/>
        </a:ln>
      </xdr:spPr>
      <xdr:txBody>
        <a:bodyPr vertOverflow="clip" wrap="square" anchor="ctr"/>
        <a:p>
          <a:pPr algn="l">
            <a:defRPr/>
          </a:pPr>
          <a:fld id="{3f11c872-6307-4de8-b323-7a40755da521}" type="TxLink">
            <a:rPr lang="en-US" cap="none" u="none" baseline="0">
              <a:latin typeface="ＭＳ ゴシック"/>
              <a:ea typeface="ＭＳ ゴシック"/>
              <a:cs typeface="ＭＳ ゴシック"/>
            </a:rPr>
            <a:t/>
          </a:fld>
        </a:p>
      </xdr:txBody>
    </xdr:sp>
    <xdr:clientData/>
  </xdr:oneCellAnchor>
  <xdr:oneCellAnchor>
    <xdr:from>
      <xdr:col>15</xdr:col>
      <xdr:colOff>0</xdr:colOff>
      <xdr:row>98</xdr:row>
      <xdr:rowOff>0</xdr:rowOff>
    </xdr:from>
    <xdr:ext cx="781050" cy="228600"/>
    <xdr:sp textlink="#REF!">
      <xdr:nvSpPr>
        <xdr:cNvPr id="85" name="テキスト 28"/>
        <xdr:cNvSpPr txBox="1">
          <a:spLocks noChangeArrowheads="1"/>
        </xdr:cNvSpPr>
      </xdr:nvSpPr>
      <xdr:spPr>
        <a:xfrm>
          <a:off x="17011650" y="15573375"/>
          <a:ext cx="781050" cy="228600"/>
        </a:xfrm>
        <a:prstGeom prst="rect">
          <a:avLst/>
        </a:prstGeom>
        <a:noFill/>
        <a:ln w="0" cmpd="sng">
          <a:noFill/>
        </a:ln>
      </xdr:spPr>
      <xdr:txBody>
        <a:bodyPr vertOverflow="clip" wrap="square" anchor="ctr"/>
        <a:p>
          <a:pPr algn="l">
            <a:defRPr/>
          </a:pPr>
          <a:fld id="{22781b5c-3e79-47c1-bf9e-3233246d348f}"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92</xdr:row>
      <xdr:rowOff>57150</xdr:rowOff>
    </xdr:from>
    <xdr:to>
      <xdr:col>2</xdr:col>
      <xdr:colOff>733425</xdr:colOff>
      <xdr:row>109</xdr:row>
      <xdr:rowOff>142875</xdr:rowOff>
    </xdr:to>
    <xdr:graphicFrame>
      <xdr:nvGraphicFramePr>
        <xdr:cNvPr id="86" name="Chart 270"/>
        <xdr:cNvGraphicFramePr/>
      </xdr:nvGraphicFramePr>
      <xdr:xfrm>
        <a:off x="28575" y="14678025"/>
        <a:ext cx="3105150" cy="2819400"/>
      </xdr:xfrm>
      <a:graphic>
        <a:graphicData uri="http://schemas.openxmlformats.org/drawingml/2006/chart">
          <c:chart xmlns:c="http://schemas.openxmlformats.org/drawingml/2006/chart" r:id="rId8"/>
        </a:graphicData>
      </a:graphic>
    </xdr:graphicFrame>
    <xdr:clientData/>
  </xdr:twoCellAnchor>
  <xdr:twoCellAnchor>
    <xdr:from>
      <xdr:col>2</xdr:col>
      <xdr:colOff>752475</xdr:colOff>
      <xdr:row>92</xdr:row>
      <xdr:rowOff>57150</xdr:rowOff>
    </xdr:from>
    <xdr:to>
      <xdr:col>6</xdr:col>
      <xdr:colOff>276225</xdr:colOff>
      <xdr:row>110</xdr:row>
      <xdr:rowOff>0</xdr:rowOff>
    </xdr:to>
    <xdr:graphicFrame>
      <xdr:nvGraphicFramePr>
        <xdr:cNvPr id="87" name="Chart 271"/>
        <xdr:cNvGraphicFramePr/>
      </xdr:nvGraphicFramePr>
      <xdr:xfrm>
        <a:off x="3152775" y="14678025"/>
        <a:ext cx="3333750" cy="2828925"/>
      </xdr:xfrm>
      <a:graphic>
        <a:graphicData uri="http://schemas.openxmlformats.org/drawingml/2006/chart">
          <c:chart xmlns:c="http://schemas.openxmlformats.org/drawingml/2006/chart" r:id="rId9"/>
        </a:graphicData>
      </a:graphic>
    </xdr:graphicFrame>
    <xdr:clientData/>
  </xdr:twoCellAnchor>
  <xdr:twoCellAnchor>
    <xdr:from>
      <xdr:col>6</xdr:col>
      <xdr:colOff>295275</xdr:colOff>
      <xdr:row>92</xdr:row>
      <xdr:rowOff>95250</xdr:rowOff>
    </xdr:from>
    <xdr:to>
      <xdr:col>8</xdr:col>
      <xdr:colOff>1190625</xdr:colOff>
      <xdr:row>110</xdr:row>
      <xdr:rowOff>9525</xdr:rowOff>
    </xdr:to>
    <xdr:graphicFrame>
      <xdr:nvGraphicFramePr>
        <xdr:cNvPr id="88" name="Chart 272"/>
        <xdr:cNvGraphicFramePr/>
      </xdr:nvGraphicFramePr>
      <xdr:xfrm>
        <a:off x="6505575" y="14716125"/>
        <a:ext cx="3295650" cy="2800350"/>
      </xdr:xfrm>
      <a:graphic>
        <a:graphicData uri="http://schemas.openxmlformats.org/drawingml/2006/chart">
          <c:chart xmlns:c="http://schemas.openxmlformats.org/drawingml/2006/chart" r:id="rId10"/>
        </a:graphicData>
      </a:graphic>
    </xdr:graphicFrame>
    <xdr:clientData/>
  </xdr:twoCellAnchor>
  <xdr:twoCellAnchor>
    <xdr:from>
      <xdr:col>3</xdr:col>
      <xdr:colOff>895350</xdr:colOff>
      <xdr:row>108</xdr:row>
      <xdr:rowOff>171450</xdr:rowOff>
    </xdr:from>
    <xdr:to>
      <xdr:col>5</xdr:col>
      <xdr:colOff>514350</xdr:colOff>
      <xdr:row>109</xdr:row>
      <xdr:rowOff>142875</xdr:rowOff>
    </xdr:to>
    <xdr:sp>
      <xdr:nvSpPr>
        <xdr:cNvPr id="89" name="TextBox 273"/>
        <xdr:cNvSpPr txBox="1">
          <a:spLocks noChangeArrowheads="1"/>
        </xdr:cNvSpPr>
      </xdr:nvSpPr>
      <xdr:spPr>
        <a:xfrm>
          <a:off x="4495800" y="17345025"/>
          <a:ext cx="10287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0</xdr:col>
      <xdr:colOff>28575</xdr:colOff>
      <xdr:row>4</xdr:row>
      <xdr:rowOff>9525</xdr:rowOff>
    </xdr:from>
    <xdr:to>
      <xdr:col>8</xdr:col>
      <xdr:colOff>1152525</xdr:colOff>
      <xdr:row>33</xdr:row>
      <xdr:rowOff>9525</xdr:rowOff>
    </xdr:to>
    <xdr:graphicFrame>
      <xdr:nvGraphicFramePr>
        <xdr:cNvPr id="90" name="Chart 276"/>
        <xdr:cNvGraphicFramePr/>
      </xdr:nvGraphicFramePr>
      <xdr:xfrm>
        <a:off x="28575" y="762000"/>
        <a:ext cx="9734550" cy="452437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36</xdr:row>
      <xdr:rowOff>28575</xdr:rowOff>
    </xdr:from>
    <xdr:to>
      <xdr:col>2</xdr:col>
      <xdr:colOff>857250</xdr:colOff>
      <xdr:row>69</xdr:row>
      <xdr:rowOff>66675</xdr:rowOff>
    </xdr:to>
    <xdr:graphicFrame>
      <xdr:nvGraphicFramePr>
        <xdr:cNvPr id="91" name="Chart 277"/>
        <xdr:cNvGraphicFramePr/>
      </xdr:nvGraphicFramePr>
      <xdr:xfrm>
        <a:off x="0" y="5819775"/>
        <a:ext cx="3257550" cy="5181600"/>
      </xdr:xfrm>
      <a:graphic>
        <a:graphicData uri="http://schemas.openxmlformats.org/drawingml/2006/chart">
          <c:chart xmlns:c="http://schemas.openxmlformats.org/drawingml/2006/chart" r:id="rId12"/>
        </a:graphicData>
      </a:graphic>
    </xdr:graphicFrame>
    <xdr:clientData/>
  </xdr:twoCellAnchor>
  <xdr:twoCellAnchor>
    <xdr:from>
      <xdr:col>2</xdr:col>
      <xdr:colOff>885825</xdr:colOff>
      <xdr:row>36</xdr:row>
      <xdr:rowOff>9525</xdr:rowOff>
    </xdr:from>
    <xdr:to>
      <xdr:col>6</xdr:col>
      <xdr:colOff>361950</xdr:colOff>
      <xdr:row>69</xdr:row>
      <xdr:rowOff>85725</xdr:rowOff>
    </xdr:to>
    <xdr:graphicFrame>
      <xdr:nvGraphicFramePr>
        <xdr:cNvPr id="92" name="Chart 278"/>
        <xdr:cNvGraphicFramePr/>
      </xdr:nvGraphicFramePr>
      <xdr:xfrm>
        <a:off x="3286125" y="5800725"/>
        <a:ext cx="3286125" cy="5219700"/>
      </xdr:xfrm>
      <a:graphic>
        <a:graphicData uri="http://schemas.openxmlformats.org/drawingml/2006/chart">
          <c:chart xmlns:c="http://schemas.openxmlformats.org/drawingml/2006/chart" r:id="rId13"/>
        </a:graphicData>
      </a:graphic>
    </xdr:graphicFrame>
    <xdr:clientData/>
  </xdr:twoCellAnchor>
  <xdr:twoCellAnchor>
    <xdr:from>
      <xdr:col>6</xdr:col>
      <xdr:colOff>314325</xdr:colOff>
      <xdr:row>36</xdr:row>
      <xdr:rowOff>38100</xdr:rowOff>
    </xdr:from>
    <xdr:to>
      <xdr:col>9</xdr:col>
      <xdr:colOff>47625</xdr:colOff>
      <xdr:row>69</xdr:row>
      <xdr:rowOff>95250</xdr:rowOff>
    </xdr:to>
    <xdr:graphicFrame>
      <xdr:nvGraphicFramePr>
        <xdr:cNvPr id="93" name="Chart 279"/>
        <xdr:cNvGraphicFramePr/>
      </xdr:nvGraphicFramePr>
      <xdr:xfrm>
        <a:off x="6524625" y="5829300"/>
        <a:ext cx="3333750" cy="5200650"/>
      </xdr:xfrm>
      <a:graphic>
        <a:graphicData uri="http://schemas.openxmlformats.org/drawingml/2006/chart">
          <c:chart xmlns:c="http://schemas.openxmlformats.org/drawingml/2006/chart" r:id="rId14"/>
        </a:graphicData>
      </a:graphic>
    </xdr:graphicFrame>
    <xdr:clientData/>
  </xdr:twoCellAnchor>
  <xdr:twoCellAnchor>
    <xdr:from>
      <xdr:col>7</xdr:col>
      <xdr:colOff>104775</xdr:colOff>
      <xdr:row>66</xdr:row>
      <xdr:rowOff>142875</xdr:rowOff>
    </xdr:from>
    <xdr:to>
      <xdr:col>8</xdr:col>
      <xdr:colOff>447675</xdr:colOff>
      <xdr:row>68</xdr:row>
      <xdr:rowOff>38100</xdr:rowOff>
    </xdr:to>
    <xdr:sp>
      <xdr:nvSpPr>
        <xdr:cNvPr id="94" name="TextBox 243"/>
        <xdr:cNvSpPr txBox="1">
          <a:spLocks noChangeArrowheads="1"/>
        </xdr:cNvSpPr>
      </xdr:nvSpPr>
      <xdr:spPr>
        <a:xfrm>
          <a:off x="7515225" y="10620375"/>
          <a:ext cx="15430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0</xdr:col>
      <xdr:colOff>990600</xdr:colOff>
      <xdr:row>50</xdr:row>
      <xdr:rowOff>0</xdr:rowOff>
    </xdr:from>
    <xdr:to>
      <xdr:col>1</xdr:col>
      <xdr:colOff>1133475</xdr:colOff>
      <xdr:row>54</xdr:row>
      <xdr:rowOff>28575</xdr:rowOff>
    </xdr:to>
    <xdr:grpSp>
      <xdr:nvGrpSpPr>
        <xdr:cNvPr id="95" name="Group 286"/>
        <xdr:cNvGrpSpPr>
          <a:grpSpLocks/>
        </xdr:cNvGrpSpPr>
      </xdr:nvGrpSpPr>
      <xdr:grpSpPr>
        <a:xfrm>
          <a:off x="990600" y="7972425"/>
          <a:ext cx="1343025" cy="676275"/>
          <a:chOff x="433" y="288"/>
          <a:chExt cx="123" cy="67"/>
        </a:xfrm>
        <a:solidFill>
          <a:srgbClr val="FFFFFF"/>
        </a:solidFill>
      </xdr:grpSpPr>
      <xdr:sp textlink="P26">
        <xdr:nvSpPr>
          <xdr:cNvPr id="96" name="テキスト 28"/>
          <xdr:cNvSpPr txBox="1">
            <a:spLocks noChangeArrowheads="1"/>
          </xdr:cNvSpPr>
        </xdr:nvSpPr>
        <xdr:spPr>
          <a:xfrm>
            <a:off x="451" y="288"/>
            <a:ext cx="77" cy="24"/>
          </a:xfrm>
          <a:prstGeom prst="rect">
            <a:avLst/>
          </a:prstGeom>
          <a:noFill/>
          <a:ln w="0" cmpd="sng">
            <a:noFill/>
          </a:ln>
        </xdr:spPr>
        <xdr:txBody>
          <a:bodyPr vertOverflow="clip" wrap="square" anchor="ctr"/>
          <a:p>
            <a:pPr algn="ctr">
              <a:defRPr/>
            </a:pPr>
            <a:fld id="{2ddeb8aa-53eb-4569-b989-101bbbc333c5}" type="TxLink">
              <a:rPr lang="en-US" cap="none" sz="1000" b="0" i="0" u="none" baseline="0">
                <a:latin typeface="ＭＳ ゴシック"/>
                <a:ea typeface="ＭＳ ゴシック"/>
                <a:cs typeface="ＭＳ ゴシック"/>
              </a:rPr>
              <a:t>昭和40年</a:t>
            </a:fld>
          </a:p>
        </xdr:txBody>
      </xdr:sp>
      <xdr:sp>
        <xdr:nvSpPr>
          <xdr:cNvPr id="97" name="TextBox 284"/>
          <xdr:cNvSpPr txBox="1">
            <a:spLocks noChangeArrowheads="1"/>
          </xdr:cNvSpPr>
        </xdr:nvSpPr>
        <xdr:spPr>
          <a:xfrm>
            <a:off x="433" y="309"/>
            <a:ext cx="123" cy="23"/>
          </a:xfrm>
          <a:prstGeom prst="rect">
            <a:avLst/>
          </a:prstGeom>
          <a:noFill/>
          <a:ln w="9525" cmpd="sng">
            <a:noFill/>
          </a:ln>
        </xdr:spPr>
        <xdr:txBody>
          <a:bodyPr vertOverflow="clip" wrap="square" anchor="ctr"/>
          <a:p>
            <a:pPr algn="ctr">
              <a:defRPr/>
            </a:pPr>
            <a:r>
              <a:rPr lang="en-US" cap="none" sz="1000" b="0" i="0" u="none" baseline="0">
                <a:latin typeface="ＭＳ ゴシック"/>
                <a:ea typeface="ＭＳ ゴシック"/>
                <a:cs typeface="ＭＳ ゴシック"/>
              </a:rPr>
              <a:t>製造品出荷額等</a:t>
            </a:r>
          </a:p>
        </xdr:txBody>
      </xdr:sp>
      <xdr:sp textlink="P27">
        <xdr:nvSpPr>
          <xdr:cNvPr id="98" name="テキスト 28"/>
          <xdr:cNvSpPr txBox="1">
            <a:spLocks noChangeArrowheads="1"/>
          </xdr:cNvSpPr>
        </xdr:nvSpPr>
        <xdr:spPr>
          <a:xfrm>
            <a:off x="451" y="331"/>
            <a:ext cx="77" cy="24"/>
          </a:xfrm>
          <a:prstGeom prst="rect">
            <a:avLst/>
          </a:prstGeom>
          <a:noFill/>
          <a:ln w="0" cmpd="sng">
            <a:noFill/>
          </a:ln>
        </xdr:spPr>
        <xdr:txBody>
          <a:bodyPr vertOverflow="clip" wrap="square" anchor="ctr"/>
          <a:p>
            <a:pPr algn="ctr">
              <a:defRPr/>
            </a:pPr>
            <a:fld id="{be14cf8d-adc2-4c2d-b0d3-a8ccb7cf661a}" type="TxLink">
              <a:rPr lang="en-US" cap="none" sz="1000" b="0" i="0" u="none" baseline="0">
                <a:latin typeface="ＭＳ ゴシック"/>
                <a:ea typeface="ＭＳ ゴシック"/>
                <a:cs typeface="ＭＳ ゴシック"/>
              </a:rPr>
              <a:t>865億円</a:t>
            </a:fld>
          </a:p>
        </xdr:txBody>
      </xdr:sp>
    </xdr:grpSp>
    <xdr:clientData/>
  </xdr:twoCellAnchor>
  <xdr:twoCellAnchor>
    <xdr:from>
      <xdr:col>3</xdr:col>
      <xdr:colOff>581025</xdr:colOff>
      <xdr:row>49</xdr:row>
      <xdr:rowOff>142875</xdr:rowOff>
    </xdr:from>
    <xdr:to>
      <xdr:col>5</xdr:col>
      <xdr:colOff>514350</xdr:colOff>
      <xdr:row>54</xdr:row>
      <xdr:rowOff>9525</xdr:rowOff>
    </xdr:to>
    <xdr:grpSp>
      <xdr:nvGrpSpPr>
        <xdr:cNvPr id="99" name="Group 296"/>
        <xdr:cNvGrpSpPr>
          <a:grpSpLocks/>
        </xdr:cNvGrpSpPr>
      </xdr:nvGrpSpPr>
      <xdr:grpSpPr>
        <a:xfrm>
          <a:off x="4181475" y="7953375"/>
          <a:ext cx="1343025" cy="676275"/>
          <a:chOff x="763" y="288"/>
          <a:chExt cx="123" cy="67"/>
        </a:xfrm>
        <a:solidFill>
          <a:srgbClr val="FFFFFF"/>
        </a:solidFill>
      </xdr:grpSpPr>
      <xdr:sp textlink="N26">
        <xdr:nvSpPr>
          <xdr:cNvPr id="100" name="テキスト 28"/>
          <xdr:cNvSpPr txBox="1">
            <a:spLocks noChangeArrowheads="1"/>
          </xdr:cNvSpPr>
        </xdr:nvSpPr>
        <xdr:spPr>
          <a:xfrm>
            <a:off x="781" y="288"/>
            <a:ext cx="77" cy="24"/>
          </a:xfrm>
          <a:prstGeom prst="rect">
            <a:avLst/>
          </a:prstGeom>
          <a:noFill/>
          <a:ln w="0" cmpd="sng">
            <a:noFill/>
          </a:ln>
        </xdr:spPr>
        <xdr:txBody>
          <a:bodyPr vertOverflow="clip" wrap="square" anchor="ctr"/>
          <a:p>
            <a:pPr algn="ctr">
              <a:defRPr/>
            </a:pPr>
            <a:fld id="{d04d5941-d9ba-4d08-a793-69d301638bc5}" type="TxLink">
              <a:rPr lang="en-US" cap="none" sz="1000" b="0" i="0" u="none" baseline="0">
                <a:latin typeface="ＭＳ ゴシック"/>
                <a:ea typeface="ＭＳ ゴシック"/>
                <a:cs typeface="ＭＳ ゴシック"/>
              </a:rPr>
              <a:t>昭和60年</a:t>
            </a:fld>
          </a:p>
        </xdr:txBody>
      </xdr:sp>
      <xdr:sp>
        <xdr:nvSpPr>
          <xdr:cNvPr id="101" name="TextBox 289"/>
          <xdr:cNvSpPr txBox="1">
            <a:spLocks noChangeArrowheads="1"/>
          </xdr:cNvSpPr>
        </xdr:nvSpPr>
        <xdr:spPr>
          <a:xfrm>
            <a:off x="763" y="309"/>
            <a:ext cx="123" cy="23"/>
          </a:xfrm>
          <a:prstGeom prst="rect">
            <a:avLst/>
          </a:prstGeom>
          <a:noFill/>
          <a:ln w="9525" cmpd="sng">
            <a:noFill/>
          </a:ln>
        </xdr:spPr>
        <xdr:txBody>
          <a:bodyPr vertOverflow="clip" wrap="square" anchor="ctr"/>
          <a:p>
            <a:pPr algn="ctr">
              <a:defRPr/>
            </a:pPr>
            <a:r>
              <a:rPr lang="en-US" cap="none" sz="1000" b="0" i="0" u="none" baseline="0">
                <a:latin typeface="ＭＳ ゴシック"/>
                <a:ea typeface="ＭＳ ゴシック"/>
                <a:cs typeface="ＭＳ ゴシック"/>
              </a:rPr>
              <a:t>製造品出荷額等</a:t>
            </a:r>
          </a:p>
        </xdr:txBody>
      </xdr:sp>
      <xdr:sp textlink="N27">
        <xdr:nvSpPr>
          <xdr:cNvPr id="102" name="テキスト 28"/>
          <xdr:cNvSpPr txBox="1">
            <a:spLocks noChangeArrowheads="1"/>
          </xdr:cNvSpPr>
        </xdr:nvSpPr>
        <xdr:spPr>
          <a:xfrm>
            <a:off x="781" y="331"/>
            <a:ext cx="77" cy="24"/>
          </a:xfrm>
          <a:prstGeom prst="rect">
            <a:avLst/>
          </a:prstGeom>
          <a:noFill/>
          <a:ln w="0" cmpd="sng">
            <a:noFill/>
          </a:ln>
        </xdr:spPr>
        <xdr:txBody>
          <a:bodyPr vertOverflow="clip" wrap="square" anchor="ctr"/>
          <a:p>
            <a:pPr algn="ctr">
              <a:defRPr/>
            </a:pPr>
            <a:fld id="{e4975749-fdbc-4eeb-b7f8-b5b34f3ed3bb}" type="TxLink">
              <a:rPr lang="en-US" cap="none" sz="1000" b="0" i="0" u="none" baseline="0">
                <a:latin typeface="ＭＳ ゴシック"/>
                <a:ea typeface="ＭＳ ゴシック"/>
                <a:cs typeface="ＭＳ ゴシック"/>
              </a:rPr>
              <a:t>17,661億円</a:t>
            </a:fld>
          </a:p>
        </xdr:txBody>
      </xdr:sp>
    </xdr:grpSp>
    <xdr:clientData/>
  </xdr:twoCellAnchor>
  <xdr:twoCellAnchor>
    <xdr:from>
      <xdr:col>7</xdr:col>
      <xdr:colOff>123825</xdr:colOff>
      <xdr:row>49</xdr:row>
      <xdr:rowOff>142875</xdr:rowOff>
    </xdr:from>
    <xdr:to>
      <xdr:col>8</xdr:col>
      <xdr:colOff>257175</xdr:colOff>
      <xdr:row>54</xdr:row>
      <xdr:rowOff>9525</xdr:rowOff>
    </xdr:to>
    <xdr:grpSp>
      <xdr:nvGrpSpPr>
        <xdr:cNvPr id="103" name="Group 295"/>
        <xdr:cNvGrpSpPr>
          <a:grpSpLocks/>
        </xdr:cNvGrpSpPr>
      </xdr:nvGrpSpPr>
      <xdr:grpSpPr>
        <a:xfrm>
          <a:off x="7534275" y="7953375"/>
          <a:ext cx="1333500" cy="676275"/>
          <a:chOff x="763" y="419"/>
          <a:chExt cx="123" cy="67"/>
        </a:xfrm>
        <a:solidFill>
          <a:srgbClr val="FFFFFF"/>
        </a:solidFill>
      </xdr:grpSpPr>
      <xdr:sp textlink="L26">
        <xdr:nvSpPr>
          <xdr:cNvPr id="104" name="テキスト 28"/>
          <xdr:cNvSpPr txBox="1">
            <a:spLocks noChangeArrowheads="1"/>
          </xdr:cNvSpPr>
        </xdr:nvSpPr>
        <xdr:spPr>
          <a:xfrm>
            <a:off x="781" y="419"/>
            <a:ext cx="77" cy="24"/>
          </a:xfrm>
          <a:prstGeom prst="rect">
            <a:avLst/>
          </a:prstGeom>
          <a:noFill/>
          <a:ln w="0" cmpd="sng">
            <a:noFill/>
          </a:ln>
        </xdr:spPr>
        <xdr:txBody>
          <a:bodyPr vertOverflow="clip" wrap="square" anchor="ctr"/>
          <a:p>
            <a:pPr algn="ctr">
              <a:defRPr/>
            </a:pPr>
            <a:fld id="{b3cf922c-d1f9-4fbf-94d2-17f0c8aa94ad}" type="TxLink">
              <a:rPr lang="en-US" cap="none" sz="1000" b="0" i="0" u="none" baseline="0">
                <a:latin typeface="ＭＳ ゴシック"/>
                <a:ea typeface="ＭＳ ゴシック"/>
                <a:cs typeface="ＭＳ ゴシック"/>
              </a:rPr>
              <a:t>平成1４年</a:t>
            </a:fld>
          </a:p>
        </xdr:txBody>
      </xdr:sp>
      <xdr:sp>
        <xdr:nvSpPr>
          <xdr:cNvPr id="105" name="TextBox 293"/>
          <xdr:cNvSpPr txBox="1">
            <a:spLocks noChangeArrowheads="1"/>
          </xdr:cNvSpPr>
        </xdr:nvSpPr>
        <xdr:spPr>
          <a:xfrm>
            <a:off x="763" y="440"/>
            <a:ext cx="123" cy="23"/>
          </a:xfrm>
          <a:prstGeom prst="rect">
            <a:avLst/>
          </a:prstGeom>
          <a:noFill/>
          <a:ln w="9525" cmpd="sng">
            <a:noFill/>
          </a:ln>
        </xdr:spPr>
        <xdr:txBody>
          <a:bodyPr vertOverflow="clip" wrap="square" anchor="ctr"/>
          <a:p>
            <a:pPr algn="ctr">
              <a:defRPr/>
            </a:pPr>
            <a:r>
              <a:rPr lang="en-US" cap="none" sz="1000" b="0" i="0" u="none" baseline="0">
                <a:latin typeface="ＭＳ ゴシック"/>
                <a:ea typeface="ＭＳ ゴシック"/>
                <a:cs typeface="ＭＳ ゴシック"/>
              </a:rPr>
              <a:t>製造品出荷額等</a:t>
            </a:r>
          </a:p>
        </xdr:txBody>
      </xdr:sp>
      <xdr:sp textlink="L27">
        <xdr:nvSpPr>
          <xdr:cNvPr id="106" name="テキスト 28"/>
          <xdr:cNvSpPr txBox="1">
            <a:spLocks noChangeArrowheads="1"/>
          </xdr:cNvSpPr>
        </xdr:nvSpPr>
        <xdr:spPr>
          <a:xfrm>
            <a:off x="781" y="462"/>
            <a:ext cx="77" cy="24"/>
          </a:xfrm>
          <a:prstGeom prst="rect">
            <a:avLst/>
          </a:prstGeom>
          <a:noFill/>
          <a:ln w="0" cmpd="sng">
            <a:noFill/>
          </a:ln>
        </xdr:spPr>
        <xdr:txBody>
          <a:bodyPr vertOverflow="clip" wrap="square" anchor="ctr"/>
          <a:p>
            <a:pPr algn="ctr">
              <a:defRPr/>
            </a:pPr>
            <a:fld id="{e079116c-e6aa-495f-99c0-aec98c82c1e9}" type="TxLink">
              <a:rPr lang="en-US" cap="none" sz="1000" b="0" i="0" u="none" baseline="0">
                <a:latin typeface="ＭＳ ゴシック"/>
                <a:ea typeface="ＭＳ ゴシック"/>
                <a:cs typeface="ＭＳ ゴシック"/>
              </a:rPr>
              <a:t>21,155億円</a:t>
            </a:fld>
          </a:p>
        </xdr:txBody>
      </xdr:sp>
    </xdr:grpSp>
    <xdr:clientData/>
  </xdr:twoCellAnchor>
  <xdr:twoCellAnchor>
    <xdr:from>
      <xdr:col>8</xdr:col>
      <xdr:colOff>142875</xdr:colOff>
      <xdr:row>31</xdr:row>
      <xdr:rowOff>28575</xdr:rowOff>
    </xdr:from>
    <xdr:to>
      <xdr:col>8</xdr:col>
      <xdr:colOff>523875</xdr:colOff>
      <xdr:row>32</xdr:row>
      <xdr:rowOff>28575</xdr:rowOff>
    </xdr:to>
    <xdr:sp>
      <xdr:nvSpPr>
        <xdr:cNvPr id="107" name="TextBox 300"/>
        <xdr:cNvSpPr txBox="1">
          <a:spLocks noChangeArrowheads="1"/>
        </xdr:cNvSpPr>
      </xdr:nvSpPr>
      <xdr:spPr>
        <a:xfrm>
          <a:off x="8753475" y="4991100"/>
          <a:ext cx="3810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oneCellAnchor>
    <xdr:from>
      <xdr:col>14</xdr:col>
      <xdr:colOff>0</xdr:colOff>
      <xdr:row>92</xdr:row>
      <xdr:rowOff>0</xdr:rowOff>
    </xdr:from>
    <xdr:ext cx="781050" cy="228600"/>
    <xdr:sp textlink="#REF!">
      <xdr:nvSpPr>
        <xdr:cNvPr id="108" name="テキスト 28"/>
        <xdr:cNvSpPr txBox="1">
          <a:spLocks noChangeArrowheads="1"/>
        </xdr:cNvSpPr>
      </xdr:nvSpPr>
      <xdr:spPr>
        <a:xfrm>
          <a:off x="15811500" y="14620875"/>
          <a:ext cx="781050" cy="228600"/>
        </a:xfrm>
        <a:prstGeom prst="rect">
          <a:avLst/>
        </a:prstGeom>
        <a:noFill/>
        <a:ln w="0" cmpd="sng">
          <a:noFill/>
        </a:ln>
      </xdr:spPr>
      <xdr:txBody>
        <a:bodyPr vertOverflow="clip" wrap="square" anchor="ctr"/>
        <a:p>
          <a:pPr algn="l">
            <a:defRPr/>
          </a:pPr>
          <a:fld id="{bcb7899d-e9f0-44a6-9be3-f3750ec2b83e}" type="TxLink">
            <a:rPr lang="en-US" cap="none" u="none" baseline="0">
              <a:latin typeface="ＭＳ ゴシック"/>
              <a:ea typeface="ＭＳ ゴシック"/>
              <a:cs typeface="ＭＳ ゴシック"/>
            </a:rPr>
            <a:t/>
          </a:fld>
        </a:p>
      </xdr:txBody>
    </xdr:sp>
    <xdr:clientData/>
  </xdr:oneCellAnchor>
  <xdr:oneCellAnchor>
    <xdr:from>
      <xdr:col>14</xdr:col>
      <xdr:colOff>0</xdr:colOff>
      <xdr:row>96</xdr:row>
      <xdr:rowOff>0</xdr:rowOff>
    </xdr:from>
    <xdr:ext cx="781050" cy="228600"/>
    <xdr:sp textlink="#REF!">
      <xdr:nvSpPr>
        <xdr:cNvPr id="109" name="テキスト 28"/>
        <xdr:cNvSpPr txBox="1">
          <a:spLocks noChangeArrowheads="1"/>
        </xdr:cNvSpPr>
      </xdr:nvSpPr>
      <xdr:spPr>
        <a:xfrm>
          <a:off x="15811500" y="15249525"/>
          <a:ext cx="781050" cy="228600"/>
        </a:xfrm>
        <a:prstGeom prst="rect">
          <a:avLst/>
        </a:prstGeom>
        <a:noFill/>
        <a:ln w="0" cmpd="sng">
          <a:noFill/>
        </a:ln>
      </xdr:spPr>
      <xdr:txBody>
        <a:bodyPr vertOverflow="clip" wrap="square" anchor="ctr"/>
        <a:p>
          <a:pPr algn="l">
            <a:defRPr/>
          </a:pPr>
          <a:fld id="{bf4b8644-220d-442c-96fc-54a9660840b8}" type="TxLink">
            <a:rPr lang="en-US" cap="none" u="none" baseline="0">
              <a:latin typeface="ＭＳ ゴシック"/>
              <a:ea typeface="ＭＳ ゴシック"/>
              <a:cs typeface="ＭＳ ゴシック"/>
            </a:rPr>
            <a:t/>
          </a:fld>
        </a:p>
      </xdr:txBody>
    </xdr:sp>
    <xdr:clientData/>
  </xdr:oneCellAnchor>
  <xdr:oneCellAnchor>
    <xdr:from>
      <xdr:col>14</xdr:col>
      <xdr:colOff>0</xdr:colOff>
      <xdr:row>92</xdr:row>
      <xdr:rowOff>0</xdr:rowOff>
    </xdr:from>
    <xdr:ext cx="781050" cy="228600"/>
    <xdr:sp textlink="#REF!">
      <xdr:nvSpPr>
        <xdr:cNvPr id="110" name="テキスト 28"/>
        <xdr:cNvSpPr txBox="1">
          <a:spLocks noChangeArrowheads="1"/>
        </xdr:cNvSpPr>
      </xdr:nvSpPr>
      <xdr:spPr>
        <a:xfrm>
          <a:off x="15811500" y="14620875"/>
          <a:ext cx="781050" cy="228600"/>
        </a:xfrm>
        <a:prstGeom prst="rect">
          <a:avLst/>
        </a:prstGeom>
        <a:noFill/>
        <a:ln w="0" cmpd="sng">
          <a:noFill/>
        </a:ln>
      </xdr:spPr>
      <xdr:txBody>
        <a:bodyPr vertOverflow="clip" wrap="square" anchor="ctr"/>
        <a:p>
          <a:pPr algn="l">
            <a:defRPr/>
          </a:pPr>
          <a:fld id="{0a017629-ffda-4f9f-b0dc-ad986d62a740}"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77</xdr:row>
      <xdr:rowOff>104775</xdr:rowOff>
    </xdr:from>
    <xdr:to>
      <xdr:col>2</xdr:col>
      <xdr:colOff>647700</xdr:colOff>
      <xdr:row>92</xdr:row>
      <xdr:rowOff>85725</xdr:rowOff>
    </xdr:to>
    <xdr:graphicFrame>
      <xdr:nvGraphicFramePr>
        <xdr:cNvPr id="111" name="Chart 251"/>
        <xdr:cNvGraphicFramePr/>
      </xdr:nvGraphicFramePr>
      <xdr:xfrm>
        <a:off x="28575" y="12353925"/>
        <a:ext cx="3019425" cy="2352675"/>
      </xdr:xfrm>
      <a:graphic>
        <a:graphicData uri="http://schemas.openxmlformats.org/drawingml/2006/chart">
          <c:chart xmlns:c="http://schemas.openxmlformats.org/drawingml/2006/chart" r:id="rId15"/>
        </a:graphicData>
      </a:graphic>
    </xdr:graphicFrame>
    <xdr:clientData/>
  </xdr:twoCellAnchor>
  <xdr:twoCellAnchor>
    <xdr:from>
      <xdr:col>2</xdr:col>
      <xdr:colOff>609600</xdr:colOff>
      <xdr:row>77</xdr:row>
      <xdr:rowOff>85725</xdr:rowOff>
    </xdr:from>
    <xdr:to>
      <xdr:col>6</xdr:col>
      <xdr:colOff>257175</xdr:colOff>
      <xdr:row>92</xdr:row>
      <xdr:rowOff>66675</xdr:rowOff>
    </xdr:to>
    <xdr:graphicFrame>
      <xdr:nvGraphicFramePr>
        <xdr:cNvPr id="112" name="Chart 253"/>
        <xdr:cNvGraphicFramePr/>
      </xdr:nvGraphicFramePr>
      <xdr:xfrm>
        <a:off x="3009900" y="12334875"/>
        <a:ext cx="3457575" cy="2352675"/>
      </xdr:xfrm>
      <a:graphic>
        <a:graphicData uri="http://schemas.openxmlformats.org/drawingml/2006/chart">
          <c:chart xmlns:c="http://schemas.openxmlformats.org/drawingml/2006/chart" r:id="rId16"/>
        </a:graphicData>
      </a:graphic>
    </xdr:graphicFrame>
    <xdr:clientData/>
  </xdr:twoCellAnchor>
  <xdr:twoCellAnchor>
    <xdr:from>
      <xdr:col>6</xdr:col>
      <xdr:colOff>276225</xdr:colOff>
      <xdr:row>77</xdr:row>
      <xdr:rowOff>76200</xdr:rowOff>
    </xdr:from>
    <xdr:to>
      <xdr:col>9</xdr:col>
      <xdr:colOff>9525</xdr:colOff>
      <xdr:row>92</xdr:row>
      <xdr:rowOff>104775</xdr:rowOff>
    </xdr:to>
    <xdr:graphicFrame>
      <xdr:nvGraphicFramePr>
        <xdr:cNvPr id="113" name="Chart 255"/>
        <xdr:cNvGraphicFramePr/>
      </xdr:nvGraphicFramePr>
      <xdr:xfrm>
        <a:off x="6486525" y="12325350"/>
        <a:ext cx="3333750" cy="2400300"/>
      </xdr:xfrm>
      <a:graphic>
        <a:graphicData uri="http://schemas.openxmlformats.org/drawingml/2006/chart">
          <c:chart xmlns:c="http://schemas.openxmlformats.org/drawingml/2006/chart" r:id="rId17"/>
        </a:graphicData>
      </a:graphic>
    </xdr:graphicFrame>
    <xdr:clientData/>
  </xdr:twoCellAnchor>
  <xdr:twoCellAnchor>
    <xdr:from>
      <xdr:col>6</xdr:col>
      <xdr:colOff>523875</xdr:colOff>
      <xdr:row>54</xdr:row>
      <xdr:rowOff>0</xdr:rowOff>
    </xdr:from>
    <xdr:to>
      <xdr:col>6</xdr:col>
      <xdr:colOff>542925</xdr:colOff>
      <xdr:row>59</xdr:row>
      <xdr:rowOff>57150</xdr:rowOff>
    </xdr:to>
    <xdr:sp>
      <xdr:nvSpPr>
        <xdr:cNvPr id="114" name="Line 308"/>
        <xdr:cNvSpPr>
          <a:spLocks/>
        </xdr:cNvSpPr>
      </xdr:nvSpPr>
      <xdr:spPr>
        <a:xfrm flipH="1">
          <a:off x="6734175" y="8620125"/>
          <a:ext cx="1905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647700</xdr:colOff>
      <xdr:row>83</xdr:row>
      <xdr:rowOff>47625</xdr:rowOff>
    </xdr:from>
    <xdr:to>
      <xdr:col>5</xdr:col>
      <xdr:colOff>381000</xdr:colOff>
      <xdr:row>85</xdr:row>
      <xdr:rowOff>95250</xdr:rowOff>
    </xdr:to>
    <xdr:grpSp>
      <xdr:nvGrpSpPr>
        <xdr:cNvPr id="115" name="Group 266"/>
        <xdr:cNvGrpSpPr>
          <a:grpSpLocks/>
        </xdr:cNvGrpSpPr>
      </xdr:nvGrpSpPr>
      <xdr:grpSpPr>
        <a:xfrm>
          <a:off x="4248150" y="13211175"/>
          <a:ext cx="1143000" cy="371475"/>
          <a:chOff x="1302" y="1802"/>
          <a:chExt cx="105" cy="36"/>
        </a:xfrm>
        <a:solidFill>
          <a:srgbClr val="FFFFFF"/>
        </a:solidFill>
      </xdr:grpSpPr>
      <xdr:sp textlink="$R83">
        <xdr:nvSpPr>
          <xdr:cNvPr id="116" name="テキスト 28"/>
          <xdr:cNvSpPr txBox="1">
            <a:spLocks noChangeArrowheads="1"/>
          </xdr:cNvSpPr>
        </xdr:nvSpPr>
        <xdr:spPr>
          <a:xfrm>
            <a:off x="1302" y="1821"/>
            <a:ext cx="105" cy="17"/>
          </a:xfrm>
          <a:prstGeom prst="rect">
            <a:avLst/>
          </a:prstGeom>
          <a:noFill/>
          <a:ln w="0" cmpd="sng">
            <a:noFill/>
          </a:ln>
        </xdr:spPr>
        <xdr:txBody>
          <a:bodyPr vertOverflow="clip" wrap="square" anchor="ctr"/>
          <a:p>
            <a:pPr algn="l">
              <a:defRPr/>
            </a:pPr>
            <a:fld id="{926def7b-f284-4472-bdfa-f0ff99a9c4be}" type="TxLink">
              <a:rPr lang="en-US" cap="none" sz="1000" b="0" i="0" u="none" baseline="0">
                <a:solidFill>
                  <a:srgbClr val="FFFFFF"/>
                </a:solidFill>
                <a:latin typeface="ＭＳ ゴシック"/>
                <a:ea typeface="ＭＳ ゴシック"/>
                <a:cs typeface="ＭＳ ゴシック"/>
              </a:rPr>
              <a:t>70,896百万円</a:t>
            </a:fld>
          </a:p>
        </xdr:txBody>
      </xdr:sp>
      <xdr:sp>
        <xdr:nvSpPr>
          <xdr:cNvPr id="117" name="TextBox 261"/>
          <xdr:cNvSpPr txBox="1">
            <a:spLocks noChangeArrowheads="1"/>
          </xdr:cNvSpPr>
        </xdr:nvSpPr>
        <xdr:spPr>
          <a:xfrm>
            <a:off x="1304" y="1802"/>
            <a:ext cx="80" cy="21"/>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果実酒</a:t>
            </a:r>
          </a:p>
        </xdr:txBody>
      </xdr:sp>
    </xdr:grpSp>
    <xdr:clientData/>
  </xdr:twoCellAnchor>
  <xdr:twoCellAnchor>
    <xdr:from>
      <xdr:col>0</xdr:col>
      <xdr:colOff>1047750</xdr:colOff>
      <xdr:row>83</xdr:row>
      <xdr:rowOff>66675</xdr:rowOff>
    </xdr:from>
    <xdr:to>
      <xdr:col>1</xdr:col>
      <xdr:colOff>990600</xdr:colOff>
      <xdr:row>85</xdr:row>
      <xdr:rowOff>114300</xdr:rowOff>
    </xdr:to>
    <xdr:grpSp>
      <xdr:nvGrpSpPr>
        <xdr:cNvPr id="118" name="Group 317"/>
        <xdr:cNvGrpSpPr>
          <a:grpSpLocks/>
        </xdr:cNvGrpSpPr>
      </xdr:nvGrpSpPr>
      <xdr:grpSpPr>
        <a:xfrm>
          <a:off x="1047750" y="13230225"/>
          <a:ext cx="1143000" cy="371475"/>
          <a:chOff x="1523" y="1351"/>
          <a:chExt cx="105" cy="36"/>
        </a:xfrm>
        <a:solidFill>
          <a:srgbClr val="FFFFFF"/>
        </a:solidFill>
      </xdr:grpSpPr>
      <xdr:sp textlink="$R79">
        <xdr:nvSpPr>
          <xdr:cNvPr id="119" name="テキスト 28"/>
          <xdr:cNvSpPr txBox="1">
            <a:spLocks noChangeArrowheads="1"/>
          </xdr:cNvSpPr>
        </xdr:nvSpPr>
        <xdr:spPr>
          <a:xfrm>
            <a:off x="1523" y="1370"/>
            <a:ext cx="105" cy="17"/>
          </a:xfrm>
          <a:prstGeom prst="rect">
            <a:avLst/>
          </a:prstGeom>
          <a:noFill/>
          <a:ln w="0" cmpd="sng">
            <a:noFill/>
          </a:ln>
        </xdr:spPr>
        <xdr:txBody>
          <a:bodyPr vertOverflow="clip" wrap="square" anchor="ctr"/>
          <a:p>
            <a:pPr algn="l">
              <a:defRPr/>
            </a:pPr>
            <a:fld id="{e16dcb3a-6c18-400f-b74b-89f22a3a1f66}" type="TxLink">
              <a:rPr lang="en-US" cap="none" sz="900" b="0" i="0" u="none" baseline="0">
                <a:latin typeface="ＭＳ ゴシック"/>
                <a:ea typeface="ＭＳ ゴシック"/>
                <a:cs typeface="ＭＳ ゴシック"/>
              </a:rPr>
              <a:t>167,780百万円</a:t>
            </a:fld>
          </a:p>
        </xdr:txBody>
      </xdr:sp>
      <xdr:sp>
        <xdr:nvSpPr>
          <xdr:cNvPr id="120" name="TextBox 257"/>
          <xdr:cNvSpPr txBox="1">
            <a:spLocks noChangeArrowheads="1"/>
          </xdr:cNvSpPr>
        </xdr:nvSpPr>
        <xdr:spPr>
          <a:xfrm>
            <a:off x="1531" y="1351"/>
            <a:ext cx="80" cy="21"/>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貴金属製品</a:t>
            </a:r>
          </a:p>
        </xdr:txBody>
      </xdr:sp>
    </xdr:grpSp>
    <xdr:clientData/>
  </xdr:twoCellAnchor>
  <xdr:twoCellAnchor>
    <xdr:from>
      <xdr:col>7</xdr:col>
      <xdr:colOff>219075</xdr:colOff>
      <xdr:row>83</xdr:row>
      <xdr:rowOff>123825</xdr:rowOff>
    </xdr:from>
    <xdr:to>
      <xdr:col>8</xdr:col>
      <xdr:colOff>142875</xdr:colOff>
      <xdr:row>86</xdr:row>
      <xdr:rowOff>9525</xdr:rowOff>
    </xdr:to>
    <xdr:grpSp>
      <xdr:nvGrpSpPr>
        <xdr:cNvPr id="121" name="Group 265"/>
        <xdr:cNvGrpSpPr>
          <a:grpSpLocks/>
        </xdr:cNvGrpSpPr>
      </xdr:nvGrpSpPr>
      <xdr:grpSpPr>
        <a:xfrm>
          <a:off x="7629525" y="13287375"/>
          <a:ext cx="1123950" cy="371475"/>
          <a:chOff x="1282" y="1850"/>
          <a:chExt cx="110" cy="37"/>
        </a:xfrm>
        <a:solidFill>
          <a:srgbClr val="FFFFFF"/>
        </a:solidFill>
      </xdr:grpSpPr>
      <xdr:sp textlink="$R87">
        <xdr:nvSpPr>
          <xdr:cNvPr id="122" name="テキスト 28"/>
          <xdr:cNvSpPr txBox="1">
            <a:spLocks noChangeArrowheads="1"/>
          </xdr:cNvSpPr>
        </xdr:nvSpPr>
        <xdr:spPr>
          <a:xfrm>
            <a:off x="1287" y="1870"/>
            <a:ext cx="105" cy="17"/>
          </a:xfrm>
          <a:prstGeom prst="rect">
            <a:avLst/>
          </a:prstGeom>
          <a:noFill/>
          <a:ln w="0" cmpd="sng">
            <a:noFill/>
          </a:ln>
        </xdr:spPr>
        <xdr:txBody>
          <a:bodyPr vertOverflow="clip" wrap="square" anchor="ctr"/>
          <a:p>
            <a:pPr algn="l">
              <a:defRPr/>
            </a:pPr>
            <a:fld id="{8ae1a070-c710-421b-a33a-7f6097331231}" type="TxLink">
              <a:rPr lang="en-US" cap="none" sz="800" b="0" i="0" u="none" baseline="0">
                <a:latin typeface="ＭＳ ゴシック"/>
                <a:ea typeface="ＭＳ ゴシック"/>
                <a:cs typeface="ＭＳ ゴシック"/>
              </a:rPr>
              <a:t>145,233百万円</a:t>
            </a:fld>
          </a:p>
        </xdr:txBody>
      </xdr:sp>
      <xdr:sp>
        <xdr:nvSpPr>
          <xdr:cNvPr id="123" name="TextBox 264"/>
          <xdr:cNvSpPr txBox="1">
            <a:spLocks noChangeArrowheads="1"/>
          </xdr:cNvSpPr>
        </xdr:nvSpPr>
        <xdr:spPr>
          <a:xfrm>
            <a:off x="1282" y="1850"/>
            <a:ext cx="108" cy="20"/>
          </a:xfrm>
          <a:prstGeom prst="rect">
            <a:avLst/>
          </a:prstGeom>
          <a:noFill/>
          <a:ln w="9525" cmpd="sng">
            <a:noFill/>
          </a:ln>
        </xdr:spPr>
        <xdr:txBody>
          <a:bodyPr vertOverflow="clip" wrap="square"/>
          <a:p>
            <a:pPr algn="ctr">
              <a:defRPr/>
            </a:pPr>
            <a:r>
              <a:rPr lang="en-US" cap="none" sz="800" b="0" i="0" u="none" baseline="0">
                <a:latin typeface="ＭＳ ゴシック"/>
                <a:ea typeface="ＭＳ ゴシック"/>
                <a:cs typeface="ＭＳ ゴシック"/>
              </a:rPr>
              <a:t>数値制御ロボット</a:t>
            </a:r>
          </a:p>
        </xdr:txBody>
      </xdr:sp>
    </xdr:grpSp>
    <xdr:clientData/>
  </xdr:twoCellAnchor>
  <xdr:twoCellAnchor>
    <xdr:from>
      <xdr:col>6</xdr:col>
      <xdr:colOff>314325</xdr:colOff>
      <xdr:row>108</xdr:row>
      <xdr:rowOff>133350</xdr:rowOff>
    </xdr:from>
    <xdr:to>
      <xdr:col>8</xdr:col>
      <xdr:colOff>1190625</xdr:colOff>
      <xdr:row>109</xdr:row>
      <xdr:rowOff>104775</xdr:rowOff>
    </xdr:to>
    <xdr:sp>
      <xdr:nvSpPr>
        <xdr:cNvPr id="124" name="TextBox 274"/>
        <xdr:cNvSpPr txBox="1">
          <a:spLocks noChangeArrowheads="1"/>
        </xdr:cNvSpPr>
      </xdr:nvSpPr>
      <xdr:spPr>
        <a:xfrm>
          <a:off x="6524625" y="17306925"/>
          <a:ext cx="32766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※平成11年に品目改訂があったため、３年間のみのデータ
年間のみのデータ</a:t>
          </a:r>
        </a:p>
      </xdr:txBody>
    </xdr:sp>
    <xdr:clientData/>
  </xdr:twoCellAnchor>
  <xdr:twoCellAnchor>
    <xdr:from>
      <xdr:col>7</xdr:col>
      <xdr:colOff>85725</xdr:colOff>
      <xdr:row>32</xdr:row>
      <xdr:rowOff>9525</xdr:rowOff>
    </xdr:from>
    <xdr:to>
      <xdr:col>8</xdr:col>
      <xdr:colOff>9525</xdr:colOff>
      <xdr:row>33</xdr:row>
      <xdr:rowOff>38100</xdr:rowOff>
    </xdr:to>
    <xdr:sp>
      <xdr:nvSpPr>
        <xdr:cNvPr id="125" name="TextBox 319"/>
        <xdr:cNvSpPr txBox="1">
          <a:spLocks noChangeArrowheads="1"/>
        </xdr:cNvSpPr>
      </xdr:nvSpPr>
      <xdr:spPr>
        <a:xfrm>
          <a:off x="7496175" y="5124450"/>
          <a:ext cx="1123950"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0.20075</cdr:y>
    </cdr:from>
    <cdr:to>
      <cdr:x>0.014</cdr:x>
      <cdr:y>-536870.71125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0.22425</cdr:y>
    </cdr:from>
    <cdr:to>
      <cdr:x>0.024</cdr:x>
      <cdr:y>-536870.68775</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0.22225</cdr:y>
    </cdr:from>
    <cdr:to>
      <cdr:x>0.00125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0.3815</cdr:x>
      <cdr:y>0.1285</cdr:y>
    </cdr:from>
    <cdr:to>
      <cdr:x>0.60975</cdr:x>
      <cdr:y>0.2</cdr:y>
    </cdr:to>
    <cdr:sp>
      <cdr:nvSpPr>
        <cdr:cNvPr id="1" name="TextBox 1"/>
        <cdr:cNvSpPr txBox="1">
          <a:spLocks noChangeArrowheads="1"/>
        </cdr:cNvSpPr>
      </cdr:nvSpPr>
      <cdr:spPr>
        <a:xfrm>
          <a:off x="1914525" y="628650"/>
          <a:ext cx="1143000" cy="352425"/>
        </a:xfrm>
        <a:prstGeom prst="rect">
          <a:avLst/>
        </a:prstGeom>
        <a:noFill/>
        <a:ln w="9525" cmpd="sng">
          <a:noFill/>
        </a:ln>
      </cdr:spPr>
      <cdr:txBody>
        <a:bodyPr vertOverflow="clip" wrap="square" anchor="ctr"/>
        <a:p>
          <a:pPr algn="ctr">
            <a:defRPr/>
          </a:pPr>
          <a:r>
            <a:rPr lang="en-US" cap="none" sz="1200" b="0" i="0" u="none" baseline="0">
              <a:latin typeface="ＭＳ ゴシック"/>
              <a:ea typeface="ＭＳ ゴシック"/>
              <a:cs typeface="ＭＳ ゴシック"/>
            </a:rPr>
            <a:t>転出</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0.20075</cdr:y>
    </cdr:from>
    <cdr:to>
      <cdr:x>0.014</cdr:x>
      <cdr:y>-536870.71125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0.22425</cdr:y>
    </cdr:from>
    <cdr:to>
      <cdr:x>0.024</cdr:x>
      <cdr:y>-536870.68775</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0.22225</cdr:y>
    </cdr:from>
    <cdr:to>
      <cdr:x>0.00125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cdr:x>
      <cdr:y>0.31475</cdr:y>
    </cdr:from>
    <cdr:to>
      <cdr:x>0.5025</cdr:x>
      <cdr:y>0.3755</cdr:y>
    </cdr:to>
    <cdr:sp>
      <cdr:nvSpPr>
        <cdr:cNvPr id="4" name="Line 4"/>
        <cdr:cNvSpPr>
          <a:spLocks/>
        </cdr:cNvSpPr>
      </cdr:nvSpPr>
      <cdr:spPr>
        <a:xfrm flipH="1">
          <a:off x="2409825"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cdr:x>
      <cdr:y>0.31475</cdr:y>
    </cdr:from>
    <cdr:to>
      <cdr:x>0.5075</cdr:x>
      <cdr:y>0.38125</cdr:y>
    </cdr:to>
    <cdr:sp>
      <cdr:nvSpPr>
        <cdr:cNvPr id="5" name="Line 5"/>
        <cdr:cNvSpPr>
          <a:spLocks/>
        </cdr:cNvSpPr>
      </cdr:nvSpPr>
      <cdr:spPr>
        <a:xfrm flipH="1">
          <a:off x="2409825"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0.69475</cdr:x>
      <cdr:y>0.81325</cdr:y>
    </cdr:from>
    <cdr:to>
      <cdr:x>0.79375</cdr:x>
      <cdr:y>0.81325</cdr:y>
    </cdr:to>
    <cdr:sp>
      <cdr:nvSpPr>
        <cdr:cNvPr id="1" name="Line 1"/>
        <cdr:cNvSpPr>
          <a:spLocks/>
        </cdr:cNvSpPr>
      </cdr:nvSpPr>
      <cdr:spPr>
        <a:xfrm flipV="1">
          <a:off x="3286125" y="3771900"/>
          <a:ext cx="466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0.7155</cdr:x>
      <cdr:y>0.76</cdr:y>
    </cdr:from>
    <cdr:to>
      <cdr:x>0.86875</cdr:x>
      <cdr:y>0.794</cdr:y>
    </cdr:to>
    <cdr:sp>
      <cdr:nvSpPr>
        <cdr:cNvPr id="2" name="Line 8"/>
        <cdr:cNvSpPr>
          <a:spLocks/>
        </cdr:cNvSpPr>
      </cdr:nvSpPr>
      <cdr:spPr>
        <a:xfrm flipH="1">
          <a:off x="3390900" y="3524250"/>
          <a:ext cx="7239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cdr:x>
      <cdr:y>0.828</cdr:y>
    </cdr:from>
    <cdr:to>
      <cdr:x>0.82825</cdr:x>
      <cdr:y>0.8635</cdr:y>
    </cdr:to>
    <cdr:sp>
      <cdr:nvSpPr>
        <cdr:cNvPr id="3" name="Line 9"/>
        <cdr:cNvSpPr>
          <a:spLocks/>
        </cdr:cNvSpPr>
      </cdr:nvSpPr>
      <cdr:spPr>
        <a:xfrm>
          <a:off x="3200400" y="3848100"/>
          <a:ext cx="7239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0.6595</cdr:x>
      <cdr:y>0.84025</cdr:y>
    </cdr:from>
    <cdr:to>
      <cdr:x>0.81425</cdr:x>
      <cdr:y>0.923</cdr:y>
    </cdr:to>
    <cdr:sp>
      <cdr:nvSpPr>
        <cdr:cNvPr id="4" name="Line 11"/>
        <cdr:cNvSpPr>
          <a:spLocks/>
        </cdr:cNvSpPr>
      </cdr:nvSpPr>
      <cdr:spPr>
        <a:xfrm>
          <a:off x="3124200" y="3905250"/>
          <a:ext cx="733425"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0.648</cdr:x>
      <cdr:y>0.85025</cdr:y>
    </cdr:from>
    <cdr:to>
      <cdr:x>0.676</cdr:x>
      <cdr:y>0.93725</cdr:y>
    </cdr:to>
    <cdr:sp>
      <cdr:nvSpPr>
        <cdr:cNvPr id="5" name="Line 14"/>
        <cdr:cNvSpPr>
          <a:spLocks/>
        </cdr:cNvSpPr>
      </cdr:nvSpPr>
      <cdr:spPr>
        <a:xfrm flipH="1" flipV="1">
          <a:off x="3067050" y="3943350"/>
          <a:ext cx="133350"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0.09675</cdr:x>
      <cdr:y>0.243</cdr:y>
    </cdr:from>
    <cdr:to>
      <cdr:x>0.17325</cdr:x>
      <cdr:y>0.321</cdr:y>
    </cdr:to>
    <cdr:sp>
      <cdr:nvSpPr>
        <cdr:cNvPr id="6" name="Line 15"/>
        <cdr:cNvSpPr>
          <a:spLocks/>
        </cdr:cNvSpPr>
      </cdr:nvSpPr>
      <cdr:spPr>
        <a:xfrm>
          <a:off x="457200" y="1123950"/>
          <a:ext cx="361950" cy="361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0.47425</cdr:x>
      <cdr:y>0.8465</cdr:y>
    </cdr:from>
    <cdr:to>
      <cdr:x>0.49</cdr:x>
      <cdr:y>0.92975</cdr:y>
    </cdr:to>
    <cdr:sp>
      <cdr:nvSpPr>
        <cdr:cNvPr id="1" name="Line 2"/>
        <cdr:cNvSpPr>
          <a:spLocks/>
        </cdr:cNvSpPr>
      </cdr:nvSpPr>
      <cdr:spPr>
        <a:xfrm flipH="1" flipV="1">
          <a:off x="2266950" y="3886200"/>
          <a:ext cx="76200"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0.40225</cdr:x>
      <cdr:y>0.868</cdr:y>
    </cdr:from>
    <cdr:to>
      <cdr:x>0.40475</cdr:x>
      <cdr:y>0.92975</cdr:y>
    </cdr:to>
    <cdr:sp>
      <cdr:nvSpPr>
        <cdr:cNvPr id="2" name="Line 3"/>
        <cdr:cNvSpPr>
          <a:spLocks/>
        </cdr:cNvSpPr>
      </cdr:nvSpPr>
      <cdr:spPr>
        <a:xfrm flipV="1">
          <a:off x="1924050" y="3990975"/>
          <a:ext cx="9525"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0.32525</cdr:x>
      <cdr:y>0.8585</cdr:y>
    </cdr:from>
    <cdr:to>
      <cdr:x>0.3695</cdr:x>
      <cdr:y>0.929</cdr:y>
    </cdr:to>
    <cdr:sp>
      <cdr:nvSpPr>
        <cdr:cNvPr id="3" name="Line 4"/>
        <cdr:cNvSpPr>
          <a:spLocks/>
        </cdr:cNvSpPr>
      </cdr:nvSpPr>
      <cdr:spPr>
        <a:xfrm flipV="1">
          <a:off x="1552575" y="3943350"/>
          <a:ext cx="209550"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0.279</cdr:x>
      <cdr:y>0.8465</cdr:y>
    </cdr:from>
    <cdr:to>
      <cdr:x>0.32675</cdr:x>
      <cdr:y>0.896</cdr:y>
    </cdr:to>
    <cdr:sp>
      <cdr:nvSpPr>
        <cdr:cNvPr id="4" name="Line 5"/>
        <cdr:cNvSpPr>
          <a:spLocks/>
        </cdr:cNvSpPr>
      </cdr:nvSpPr>
      <cdr:spPr>
        <a:xfrm flipV="1">
          <a:off x="1333500" y="3886200"/>
          <a:ext cx="22860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0.29075</cdr:x>
      <cdr:y>0.1215</cdr:y>
    </cdr:from>
    <cdr:to>
      <cdr:x>0.32775</cdr:x>
      <cdr:y>0.1505</cdr:y>
    </cdr:to>
    <cdr:sp>
      <cdr:nvSpPr>
        <cdr:cNvPr id="5" name="Line 7"/>
        <cdr:cNvSpPr>
          <a:spLocks/>
        </cdr:cNvSpPr>
      </cdr:nvSpPr>
      <cdr:spPr>
        <a:xfrm>
          <a:off x="1390650" y="552450"/>
          <a:ext cx="180975"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0.223</cdr:x>
      <cdr:y>0.83525</cdr:y>
    </cdr:from>
    <cdr:to>
      <cdr:x>0.29175</cdr:x>
      <cdr:y>0.8465</cdr:y>
    </cdr:to>
    <cdr:sp>
      <cdr:nvSpPr>
        <cdr:cNvPr id="6" name="Line 6"/>
        <cdr:cNvSpPr>
          <a:spLocks/>
        </cdr:cNvSpPr>
      </cdr:nvSpPr>
      <cdr:spPr>
        <a:xfrm flipV="1">
          <a:off x="1066800" y="3838575"/>
          <a:ext cx="333375" cy="47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44</xdr:row>
      <xdr:rowOff>123825</xdr:rowOff>
    </xdr:from>
    <xdr:to>
      <xdr:col>11</xdr:col>
      <xdr:colOff>504825</xdr:colOff>
      <xdr:row>48</xdr:row>
      <xdr:rowOff>66675</xdr:rowOff>
    </xdr:to>
    <xdr:sp>
      <xdr:nvSpPr>
        <xdr:cNvPr id="1" name="Line 1"/>
        <xdr:cNvSpPr>
          <a:spLocks/>
        </xdr:cNvSpPr>
      </xdr:nvSpPr>
      <xdr:spPr>
        <a:xfrm>
          <a:off x="12211050" y="7286625"/>
          <a:ext cx="504825" cy="5715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11</xdr:col>
      <xdr:colOff>390525</xdr:colOff>
      <xdr:row>47</xdr:row>
      <xdr:rowOff>114300</xdr:rowOff>
    </xdr:from>
    <xdr:to>
      <xdr:col>12</xdr:col>
      <xdr:colOff>504825</xdr:colOff>
      <xdr:row>51</xdr:row>
      <xdr:rowOff>66675</xdr:rowOff>
    </xdr:to>
    <xdr:sp>
      <xdr:nvSpPr>
        <xdr:cNvPr id="2" name="Line 2"/>
        <xdr:cNvSpPr>
          <a:spLocks/>
        </xdr:cNvSpPr>
      </xdr:nvSpPr>
      <xdr:spPr>
        <a:xfrm>
          <a:off x="12601575" y="7753350"/>
          <a:ext cx="1314450" cy="58102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6</xdr:col>
      <xdr:colOff>600075</xdr:colOff>
      <xdr:row>22</xdr:row>
      <xdr:rowOff>104775</xdr:rowOff>
    </xdr:from>
    <xdr:ext cx="733425" cy="171450"/>
    <xdr:sp textlink="$L11">
      <xdr:nvSpPr>
        <xdr:cNvPr id="3" name="テキスト 28"/>
        <xdr:cNvSpPr txBox="1">
          <a:spLocks noChangeArrowheads="1"/>
        </xdr:cNvSpPr>
      </xdr:nvSpPr>
      <xdr:spPr>
        <a:xfrm>
          <a:off x="6810375" y="3714750"/>
          <a:ext cx="733425" cy="171450"/>
        </a:xfrm>
        <a:prstGeom prst="rect">
          <a:avLst/>
        </a:prstGeom>
        <a:noFill/>
        <a:ln w="0" cmpd="sng">
          <a:noFill/>
        </a:ln>
      </xdr:spPr>
      <xdr:txBody>
        <a:bodyPr vertOverflow="clip" wrap="square" anchor="ctr"/>
        <a:p>
          <a:pPr algn="l">
            <a:defRPr/>
          </a:pPr>
          <a:fld id="{350ec198-44d2-42ba-abc8-4c5fed41d9c0}"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35</xdr:row>
      <xdr:rowOff>0</xdr:rowOff>
    </xdr:from>
    <xdr:to>
      <xdr:col>4</xdr:col>
      <xdr:colOff>133350</xdr:colOff>
      <xdr:row>35</xdr:row>
      <xdr:rowOff>0</xdr:rowOff>
    </xdr:to>
    <xdr:graphicFrame>
      <xdr:nvGraphicFramePr>
        <xdr:cNvPr id="4" name="Chart 8"/>
        <xdr:cNvGraphicFramePr/>
      </xdr:nvGraphicFramePr>
      <xdr:xfrm>
        <a:off x="28575" y="567690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1038225</xdr:colOff>
      <xdr:row>35</xdr:row>
      <xdr:rowOff>0</xdr:rowOff>
    </xdr:from>
    <xdr:to>
      <xdr:col>1</xdr:col>
      <xdr:colOff>819150</xdr:colOff>
      <xdr:row>35</xdr:row>
      <xdr:rowOff>0</xdr:rowOff>
    </xdr:to>
    <xdr:sp>
      <xdr:nvSpPr>
        <xdr:cNvPr id="5" name="TextBox 9"/>
        <xdr:cNvSpPr txBox="1">
          <a:spLocks noChangeArrowheads="1"/>
        </xdr:cNvSpPr>
      </xdr:nvSpPr>
      <xdr:spPr>
        <a:xfrm>
          <a:off x="1038225" y="5676900"/>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35</xdr:row>
      <xdr:rowOff>0</xdr:rowOff>
    </xdr:from>
    <xdr:to>
      <xdr:col>3</xdr:col>
      <xdr:colOff>85725</xdr:colOff>
      <xdr:row>35</xdr:row>
      <xdr:rowOff>0</xdr:rowOff>
    </xdr:to>
    <xdr:sp>
      <xdr:nvSpPr>
        <xdr:cNvPr id="6" name="TextBox 10"/>
        <xdr:cNvSpPr txBox="1">
          <a:spLocks noChangeArrowheads="1"/>
        </xdr:cNvSpPr>
      </xdr:nvSpPr>
      <xdr:spPr>
        <a:xfrm>
          <a:off x="2705100" y="5676900"/>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35</xdr:row>
      <xdr:rowOff>0</xdr:rowOff>
    </xdr:from>
    <xdr:to>
      <xdr:col>3</xdr:col>
      <xdr:colOff>819150</xdr:colOff>
      <xdr:row>35</xdr:row>
      <xdr:rowOff>0</xdr:rowOff>
    </xdr:to>
    <xdr:sp>
      <xdr:nvSpPr>
        <xdr:cNvPr id="7" name="TextBox 11"/>
        <xdr:cNvSpPr txBox="1">
          <a:spLocks noChangeArrowheads="1"/>
        </xdr:cNvSpPr>
      </xdr:nvSpPr>
      <xdr:spPr>
        <a:xfrm>
          <a:off x="3438525" y="5676900"/>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35</xdr:row>
      <xdr:rowOff>0</xdr:rowOff>
    </xdr:from>
    <xdr:to>
      <xdr:col>4</xdr:col>
      <xdr:colOff>152400</xdr:colOff>
      <xdr:row>35</xdr:row>
      <xdr:rowOff>0</xdr:rowOff>
    </xdr:to>
    <xdr:sp>
      <xdr:nvSpPr>
        <xdr:cNvPr id="8" name="TextBox 12"/>
        <xdr:cNvSpPr txBox="1">
          <a:spLocks noChangeArrowheads="1"/>
        </xdr:cNvSpPr>
      </xdr:nvSpPr>
      <xdr:spPr>
        <a:xfrm>
          <a:off x="4257675" y="5676900"/>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35</xdr:row>
      <xdr:rowOff>0</xdr:rowOff>
    </xdr:from>
    <xdr:to>
      <xdr:col>0</xdr:col>
      <xdr:colOff>476250</xdr:colOff>
      <xdr:row>35</xdr:row>
      <xdr:rowOff>0</xdr:rowOff>
    </xdr:to>
    <xdr:sp>
      <xdr:nvSpPr>
        <xdr:cNvPr id="9" name="TextBox 13"/>
        <xdr:cNvSpPr txBox="1">
          <a:spLocks noChangeArrowheads="1"/>
        </xdr:cNvSpPr>
      </xdr:nvSpPr>
      <xdr:spPr>
        <a:xfrm>
          <a:off x="9525" y="567690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35</xdr:row>
      <xdr:rowOff>0</xdr:rowOff>
    </xdr:from>
    <xdr:to>
      <xdr:col>0</xdr:col>
      <xdr:colOff>476250</xdr:colOff>
      <xdr:row>35</xdr:row>
      <xdr:rowOff>0</xdr:rowOff>
    </xdr:to>
    <xdr:sp>
      <xdr:nvSpPr>
        <xdr:cNvPr id="10" name="TextBox 14"/>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35</xdr:row>
      <xdr:rowOff>0</xdr:rowOff>
    </xdr:from>
    <xdr:to>
      <xdr:col>0</xdr:col>
      <xdr:colOff>495300</xdr:colOff>
      <xdr:row>35</xdr:row>
      <xdr:rowOff>0</xdr:rowOff>
    </xdr:to>
    <xdr:sp>
      <xdr:nvSpPr>
        <xdr:cNvPr id="11" name="TextBox 15"/>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35</xdr:row>
      <xdr:rowOff>0</xdr:rowOff>
    </xdr:from>
    <xdr:to>
      <xdr:col>0</xdr:col>
      <xdr:colOff>476250</xdr:colOff>
      <xdr:row>35</xdr:row>
      <xdr:rowOff>0</xdr:rowOff>
    </xdr:to>
    <xdr:sp>
      <xdr:nvSpPr>
        <xdr:cNvPr id="12" name="TextBox 16"/>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35</xdr:row>
      <xdr:rowOff>0</xdr:rowOff>
    </xdr:from>
    <xdr:to>
      <xdr:col>0</xdr:col>
      <xdr:colOff>466725</xdr:colOff>
      <xdr:row>35</xdr:row>
      <xdr:rowOff>0</xdr:rowOff>
    </xdr:to>
    <xdr:sp>
      <xdr:nvSpPr>
        <xdr:cNvPr id="13" name="TextBox 17"/>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35</xdr:row>
      <xdr:rowOff>0</xdr:rowOff>
    </xdr:from>
    <xdr:to>
      <xdr:col>0</xdr:col>
      <xdr:colOff>466725</xdr:colOff>
      <xdr:row>35</xdr:row>
      <xdr:rowOff>0</xdr:rowOff>
    </xdr:to>
    <xdr:sp>
      <xdr:nvSpPr>
        <xdr:cNvPr id="14" name="TextBox 18"/>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35</xdr:row>
      <xdr:rowOff>0</xdr:rowOff>
    </xdr:from>
    <xdr:to>
      <xdr:col>0</xdr:col>
      <xdr:colOff>476250</xdr:colOff>
      <xdr:row>35</xdr:row>
      <xdr:rowOff>0</xdr:rowOff>
    </xdr:to>
    <xdr:sp>
      <xdr:nvSpPr>
        <xdr:cNvPr id="15" name="TextBox 19"/>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35</xdr:row>
      <xdr:rowOff>0</xdr:rowOff>
    </xdr:from>
    <xdr:to>
      <xdr:col>0</xdr:col>
      <xdr:colOff>495300</xdr:colOff>
      <xdr:row>35</xdr:row>
      <xdr:rowOff>0</xdr:rowOff>
    </xdr:to>
    <xdr:sp>
      <xdr:nvSpPr>
        <xdr:cNvPr id="16" name="TextBox 20"/>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35</xdr:row>
      <xdr:rowOff>0</xdr:rowOff>
    </xdr:from>
    <xdr:to>
      <xdr:col>0</xdr:col>
      <xdr:colOff>466725</xdr:colOff>
      <xdr:row>35</xdr:row>
      <xdr:rowOff>0</xdr:rowOff>
    </xdr:to>
    <xdr:sp>
      <xdr:nvSpPr>
        <xdr:cNvPr id="17" name="TextBox 21"/>
        <xdr:cNvSpPr txBox="1">
          <a:spLocks noChangeArrowheads="1"/>
        </xdr:cNvSpPr>
      </xdr:nvSpPr>
      <xdr:spPr>
        <a:xfrm>
          <a:off x="0" y="567690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35</xdr:row>
      <xdr:rowOff>0</xdr:rowOff>
    </xdr:from>
    <xdr:to>
      <xdr:col>0</xdr:col>
      <xdr:colOff>466725</xdr:colOff>
      <xdr:row>35</xdr:row>
      <xdr:rowOff>0</xdr:rowOff>
    </xdr:to>
    <xdr:sp>
      <xdr:nvSpPr>
        <xdr:cNvPr id="18" name="TextBox 22"/>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35</xdr:row>
      <xdr:rowOff>0</xdr:rowOff>
    </xdr:from>
    <xdr:to>
      <xdr:col>0</xdr:col>
      <xdr:colOff>495300</xdr:colOff>
      <xdr:row>35</xdr:row>
      <xdr:rowOff>0</xdr:rowOff>
    </xdr:to>
    <xdr:sp>
      <xdr:nvSpPr>
        <xdr:cNvPr id="19" name="TextBox 23"/>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35</xdr:row>
      <xdr:rowOff>0</xdr:rowOff>
    </xdr:from>
    <xdr:to>
      <xdr:col>0</xdr:col>
      <xdr:colOff>476250</xdr:colOff>
      <xdr:row>35</xdr:row>
      <xdr:rowOff>0</xdr:rowOff>
    </xdr:to>
    <xdr:sp>
      <xdr:nvSpPr>
        <xdr:cNvPr id="20" name="TextBox 24"/>
        <xdr:cNvSpPr txBox="1">
          <a:spLocks noChangeArrowheads="1"/>
        </xdr:cNvSpPr>
      </xdr:nvSpPr>
      <xdr:spPr>
        <a:xfrm>
          <a:off x="28575" y="5676900"/>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35</xdr:row>
      <xdr:rowOff>0</xdr:rowOff>
    </xdr:from>
    <xdr:to>
      <xdr:col>3</xdr:col>
      <xdr:colOff>904875</xdr:colOff>
      <xdr:row>35</xdr:row>
      <xdr:rowOff>0</xdr:rowOff>
    </xdr:to>
    <xdr:sp>
      <xdr:nvSpPr>
        <xdr:cNvPr id="21" name="TextBox 25"/>
        <xdr:cNvSpPr txBox="1">
          <a:spLocks noChangeArrowheads="1"/>
        </xdr:cNvSpPr>
      </xdr:nvSpPr>
      <xdr:spPr>
        <a:xfrm>
          <a:off x="3619500" y="5676900"/>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35</xdr:row>
      <xdr:rowOff>0</xdr:rowOff>
    </xdr:from>
    <xdr:to>
      <xdr:col>9</xdr:col>
      <xdr:colOff>28575</xdr:colOff>
      <xdr:row>35</xdr:row>
      <xdr:rowOff>0</xdr:rowOff>
    </xdr:to>
    <xdr:graphicFrame>
      <xdr:nvGraphicFramePr>
        <xdr:cNvPr id="22" name="Chart 26"/>
        <xdr:cNvGraphicFramePr/>
      </xdr:nvGraphicFramePr>
      <xdr:xfrm>
        <a:off x="5019675" y="5676900"/>
        <a:ext cx="4819650" cy="0"/>
      </xdr:xfrm>
      <a:graphic>
        <a:graphicData uri="http://schemas.openxmlformats.org/drawingml/2006/chart">
          <c:chart xmlns:c="http://schemas.openxmlformats.org/drawingml/2006/chart" r:id="rId2"/>
        </a:graphicData>
      </a:graphic>
    </xdr:graphicFrame>
    <xdr:clientData/>
  </xdr:twoCellAnchor>
  <xdr:twoCellAnchor>
    <xdr:from>
      <xdr:col>6</xdr:col>
      <xdr:colOff>695325</xdr:colOff>
      <xdr:row>35</xdr:row>
      <xdr:rowOff>0</xdr:rowOff>
    </xdr:from>
    <xdr:to>
      <xdr:col>7</xdr:col>
      <xdr:colOff>533400</xdr:colOff>
      <xdr:row>35</xdr:row>
      <xdr:rowOff>0</xdr:rowOff>
    </xdr:to>
    <xdr:grpSp>
      <xdr:nvGrpSpPr>
        <xdr:cNvPr id="23" name="Group 27"/>
        <xdr:cNvGrpSpPr>
          <a:grpSpLocks/>
        </xdr:cNvGrpSpPr>
      </xdr:nvGrpSpPr>
      <xdr:grpSpPr>
        <a:xfrm>
          <a:off x="6905625" y="5676900"/>
          <a:ext cx="1038225" cy="0"/>
          <a:chOff x="1407" y="769"/>
          <a:chExt cx="95" cy="49"/>
        </a:xfrm>
        <a:solidFill>
          <a:srgbClr val="FFFFFF"/>
        </a:solidFill>
      </xdr:grpSpPr>
      <xdr:sp textlink="O65">
        <xdr:nvSpPr>
          <xdr:cNvPr id="24"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7c2599fa-4cee-47f9-a331-8fdbd204223d}" type="TxLink">
              <a:rPr lang="en-US" cap="none" u="none" baseline="0">
                <a:latin typeface="ＭＳ ゴシック"/>
                <a:ea typeface="ＭＳ ゴシック"/>
                <a:cs typeface="ＭＳ ゴシック"/>
              </a:rPr>
              <a:t/>
            </a:fld>
          </a:p>
        </xdr:txBody>
      </xdr:sp>
      <xdr:sp>
        <xdr:nvSpPr>
          <xdr:cNvPr id="25" name="TextBox 29"/>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35</xdr:row>
      <xdr:rowOff>0</xdr:rowOff>
    </xdr:from>
    <xdr:to>
      <xdr:col>8</xdr:col>
      <xdr:colOff>981075</xdr:colOff>
      <xdr:row>35</xdr:row>
      <xdr:rowOff>0</xdr:rowOff>
    </xdr:to>
    <xdr:sp>
      <xdr:nvSpPr>
        <xdr:cNvPr id="26" name="TextBox 30"/>
        <xdr:cNvSpPr txBox="1">
          <a:spLocks noChangeArrowheads="1"/>
        </xdr:cNvSpPr>
      </xdr:nvSpPr>
      <xdr:spPr>
        <a:xfrm>
          <a:off x="7705725" y="5676900"/>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6</xdr:col>
      <xdr:colOff>1057275</xdr:colOff>
      <xdr:row>21</xdr:row>
      <xdr:rowOff>28575</xdr:rowOff>
    </xdr:from>
    <xdr:ext cx="733425" cy="171450"/>
    <xdr:sp textlink="$M11">
      <xdr:nvSpPr>
        <xdr:cNvPr id="27" name="テキスト 28"/>
        <xdr:cNvSpPr txBox="1">
          <a:spLocks noChangeArrowheads="1"/>
        </xdr:cNvSpPr>
      </xdr:nvSpPr>
      <xdr:spPr>
        <a:xfrm>
          <a:off x="7267575" y="3476625"/>
          <a:ext cx="733425" cy="171450"/>
        </a:xfrm>
        <a:prstGeom prst="rect">
          <a:avLst/>
        </a:prstGeom>
        <a:noFill/>
        <a:ln w="0" cmpd="sng">
          <a:noFill/>
        </a:ln>
      </xdr:spPr>
      <xdr:txBody>
        <a:bodyPr vertOverflow="clip" wrap="square" anchor="ctr"/>
        <a:p>
          <a:pPr algn="l">
            <a:defRPr/>
          </a:pPr>
          <a:fld id="{d92b0a9f-c904-47b5-b8f7-44d5ca6bd9ce}" type="TxLink">
            <a:rPr lang="en-US" cap="none" u="none" baseline="0">
              <a:latin typeface="ＭＳ ゴシック"/>
              <a:ea typeface="ＭＳ ゴシック"/>
              <a:cs typeface="ＭＳ ゴシック"/>
            </a:rPr>
            <a:t/>
          </a:fld>
        </a:p>
      </xdr:txBody>
    </xdr:sp>
    <xdr:clientData/>
  </xdr:oneCellAnchor>
  <xdr:oneCellAnchor>
    <xdr:from>
      <xdr:col>6</xdr:col>
      <xdr:colOff>1038225</xdr:colOff>
      <xdr:row>19</xdr:row>
      <xdr:rowOff>114300</xdr:rowOff>
    </xdr:from>
    <xdr:ext cx="733425" cy="171450"/>
    <xdr:sp textlink="$N11">
      <xdr:nvSpPr>
        <xdr:cNvPr id="28" name="テキスト 28"/>
        <xdr:cNvSpPr txBox="1">
          <a:spLocks noChangeArrowheads="1"/>
        </xdr:cNvSpPr>
      </xdr:nvSpPr>
      <xdr:spPr>
        <a:xfrm>
          <a:off x="7248525" y="3238500"/>
          <a:ext cx="733425" cy="171450"/>
        </a:xfrm>
        <a:prstGeom prst="rect">
          <a:avLst/>
        </a:prstGeom>
        <a:noFill/>
        <a:ln w="0" cmpd="sng">
          <a:noFill/>
        </a:ln>
      </xdr:spPr>
      <xdr:txBody>
        <a:bodyPr vertOverflow="clip" wrap="square" anchor="ctr"/>
        <a:p>
          <a:pPr algn="l">
            <a:defRPr/>
          </a:pPr>
          <a:fld id="{921bb2cd-7ff4-454b-b6a1-af4f3379fba6}" type="TxLink">
            <a:rPr lang="en-US" cap="none" u="none" baseline="0">
              <a:latin typeface="ＭＳ ゴシック"/>
              <a:ea typeface="ＭＳ ゴシック"/>
              <a:cs typeface="ＭＳ ゴシック"/>
            </a:rPr>
            <a:t/>
          </a:fld>
        </a:p>
      </xdr:txBody>
    </xdr:sp>
    <xdr:clientData/>
  </xdr:oneCellAnchor>
  <xdr:oneCellAnchor>
    <xdr:from>
      <xdr:col>7</xdr:col>
      <xdr:colOff>390525</xdr:colOff>
      <xdr:row>18</xdr:row>
      <xdr:rowOff>47625</xdr:rowOff>
    </xdr:from>
    <xdr:ext cx="733425" cy="171450"/>
    <xdr:sp textlink="$O11">
      <xdr:nvSpPr>
        <xdr:cNvPr id="29" name="テキスト 28"/>
        <xdr:cNvSpPr txBox="1">
          <a:spLocks noChangeArrowheads="1"/>
        </xdr:cNvSpPr>
      </xdr:nvSpPr>
      <xdr:spPr>
        <a:xfrm>
          <a:off x="7800975" y="3009900"/>
          <a:ext cx="733425" cy="171450"/>
        </a:xfrm>
        <a:prstGeom prst="rect">
          <a:avLst/>
        </a:prstGeom>
        <a:noFill/>
        <a:ln w="0" cmpd="sng">
          <a:noFill/>
        </a:ln>
      </xdr:spPr>
      <xdr:txBody>
        <a:bodyPr vertOverflow="clip" wrap="square" anchor="ctr"/>
        <a:p>
          <a:pPr algn="l">
            <a:defRPr/>
          </a:pPr>
          <a:fld id="{d8037833-be86-42e4-b9ff-1098459cf9c6}" type="TxLink">
            <a:rPr lang="en-US" cap="none" u="none" baseline="0">
              <a:latin typeface="ＭＳ ゴシック"/>
              <a:ea typeface="ＭＳ ゴシック"/>
              <a:cs typeface="ＭＳ ゴシック"/>
            </a:rPr>
            <a:t/>
          </a:fld>
        </a:p>
      </xdr:txBody>
    </xdr:sp>
    <xdr:clientData/>
  </xdr:oneCellAnchor>
  <xdr:oneCellAnchor>
    <xdr:from>
      <xdr:col>7</xdr:col>
      <xdr:colOff>238125</xdr:colOff>
      <xdr:row>15</xdr:row>
      <xdr:rowOff>28575</xdr:rowOff>
    </xdr:from>
    <xdr:ext cx="733425" cy="171450"/>
    <xdr:sp textlink="$A11">
      <xdr:nvSpPr>
        <xdr:cNvPr id="30" name="テキスト 28"/>
        <xdr:cNvSpPr txBox="1">
          <a:spLocks noChangeArrowheads="1"/>
        </xdr:cNvSpPr>
      </xdr:nvSpPr>
      <xdr:spPr>
        <a:xfrm>
          <a:off x="7648575" y="2514600"/>
          <a:ext cx="733425" cy="171450"/>
        </a:xfrm>
        <a:prstGeom prst="rect">
          <a:avLst/>
        </a:prstGeom>
        <a:noFill/>
        <a:ln w="0" cmpd="sng">
          <a:noFill/>
        </a:ln>
      </xdr:spPr>
      <xdr:txBody>
        <a:bodyPr vertOverflow="clip" wrap="square" anchor="ctr"/>
        <a:p>
          <a:pPr algn="l">
            <a:defRPr/>
          </a:pPr>
          <a:fld id="{4802bd3e-0f75-45c8-a925-9aa700331abf}" type="TxLink">
            <a:rPr lang="en-US" cap="none" u="none" baseline="0">
              <a:latin typeface="ＭＳ ゴシック"/>
              <a:ea typeface="ＭＳ ゴシック"/>
              <a:cs typeface="ＭＳ ゴシック"/>
            </a:rPr>
            <a:t/>
          </a:fld>
        </a:p>
      </xdr:txBody>
    </xdr:sp>
    <xdr:clientData/>
  </xdr:oneCellAnchor>
  <xdr:oneCellAnchor>
    <xdr:from>
      <xdr:col>7</xdr:col>
      <xdr:colOff>771525</xdr:colOff>
      <xdr:row>13</xdr:row>
      <xdr:rowOff>114300</xdr:rowOff>
    </xdr:from>
    <xdr:ext cx="733425" cy="171450"/>
    <xdr:sp textlink="$B11">
      <xdr:nvSpPr>
        <xdr:cNvPr id="31" name="テキスト 28"/>
        <xdr:cNvSpPr txBox="1">
          <a:spLocks noChangeArrowheads="1"/>
        </xdr:cNvSpPr>
      </xdr:nvSpPr>
      <xdr:spPr>
        <a:xfrm>
          <a:off x="8181975" y="2276475"/>
          <a:ext cx="733425" cy="171450"/>
        </a:xfrm>
        <a:prstGeom prst="rect">
          <a:avLst/>
        </a:prstGeom>
        <a:noFill/>
        <a:ln w="0" cmpd="sng">
          <a:noFill/>
        </a:ln>
      </xdr:spPr>
      <xdr:txBody>
        <a:bodyPr vertOverflow="clip" wrap="square" anchor="ctr"/>
        <a:p>
          <a:pPr algn="l">
            <a:defRPr/>
          </a:pPr>
          <a:fld id="{97fb2e91-2911-4c38-8f55-cf30f66cffd6}" type="TxLink">
            <a:rPr lang="en-US" cap="none" u="none" baseline="0">
              <a:latin typeface="ＭＳ ゴシック"/>
              <a:ea typeface="ＭＳ ゴシック"/>
              <a:cs typeface="ＭＳ ゴシック"/>
            </a:rPr>
            <a:t/>
          </a:fld>
        </a:p>
      </xdr:txBody>
    </xdr:sp>
    <xdr:clientData/>
  </xdr:oneCellAnchor>
  <xdr:oneCellAnchor>
    <xdr:from>
      <xdr:col>7</xdr:col>
      <xdr:colOff>676275</xdr:colOff>
      <xdr:row>12</xdr:row>
      <xdr:rowOff>19050</xdr:rowOff>
    </xdr:from>
    <xdr:ext cx="733425" cy="171450"/>
    <xdr:sp textlink="$C11">
      <xdr:nvSpPr>
        <xdr:cNvPr id="32" name="テキスト 28"/>
        <xdr:cNvSpPr txBox="1">
          <a:spLocks noChangeArrowheads="1"/>
        </xdr:cNvSpPr>
      </xdr:nvSpPr>
      <xdr:spPr>
        <a:xfrm>
          <a:off x="8086725" y="2019300"/>
          <a:ext cx="733425" cy="171450"/>
        </a:xfrm>
        <a:prstGeom prst="rect">
          <a:avLst/>
        </a:prstGeom>
        <a:noFill/>
        <a:ln w="0" cmpd="sng">
          <a:noFill/>
        </a:ln>
      </xdr:spPr>
      <xdr:txBody>
        <a:bodyPr vertOverflow="clip" wrap="square" anchor="ctr"/>
        <a:p>
          <a:pPr algn="l">
            <a:defRPr/>
          </a:pPr>
          <a:fld id="{ce846956-c2c7-415b-94c9-d8675ce28119}"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10</xdr:row>
      <xdr:rowOff>104775</xdr:rowOff>
    </xdr:from>
    <xdr:ext cx="733425" cy="171450"/>
    <xdr:sp textlink="$D11">
      <xdr:nvSpPr>
        <xdr:cNvPr id="33" name="テキスト 28"/>
        <xdr:cNvSpPr txBox="1">
          <a:spLocks noChangeArrowheads="1"/>
        </xdr:cNvSpPr>
      </xdr:nvSpPr>
      <xdr:spPr>
        <a:xfrm>
          <a:off x="8677275" y="1781175"/>
          <a:ext cx="733425" cy="171450"/>
        </a:xfrm>
        <a:prstGeom prst="rect">
          <a:avLst/>
        </a:prstGeom>
        <a:noFill/>
        <a:ln w="0" cmpd="sng">
          <a:noFill/>
        </a:ln>
      </xdr:spPr>
      <xdr:txBody>
        <a:bodyPr vertOverflow="clip" wrap="square" anchor="ctr"/>
        <a:p>
          <a:pPr algn="l">
            <a:defRPr/>
          </a:pPr>
          <a:fld id="{aaedfca6-869a-4406-a56a-88aaeb28c4ab}" type="TxLink">
            <a:rPr lang="en-US" cap="none" u="none" baseline="0">
              <a:latin typeface="ＭＳ ゴシック"/>
              <a:ea typeface="ＭＳ ゴシック"/>
              <a:cs typeface="ＭＳ ゴシック"/>
            </a:rPr>
            <a:t/>
          </a:fld>
        </a:p>
      </xdr:txBody>
    </xdr:sp>
    <xdr:clientData/>
  </xdr:oneCellAnchor>
  <xdr:oneCellAnchor>
    <xdr:from>
      <xdr:col>7</xdr:col>
      <xdr:colOff>981075</xdr:colOff>
      <xdr:row>9</xdr:row>
      <xdr:rowOff>28575</xdr:rowOff>
    </xdr:from>
    <xdr:ext cx="733425" cy="171450"/>
    <xdr:sp textlink="$E11">
      <xdr:nvSpPr>
        <xdr:cNvPr id="34" name="テキスト 28"/>
        <xdr:cNvSpPr txBox="1">
          <a:spLocks noChangeArrowheads="1"/>
        </xdr:cNvSpPr>
      </xdr:nvSpPr>
      <xdr:spPr>
        <a:xfrm>
          <a:off x="8391525" y="1543050"/>
          <a:ext cx="733425" cy="171450"/>
        </a:xfrm>
        <a:prstGeom prst="rect">
          <a:avLst/>
        </a:prstGeom>
        <a:noFill/>
        <a:ln w="0" cmpd="sng">
          <a:noFill/>
        </a:ln>
      </xdr:spPr>
      <xdr:txBody>
        <a:bodyPr vertOverflow="clip" wrap="square" anchor="ctr"/>
        <a:p>
          <a:pPr algn="l">
            <a:defRPr/>
          </a:pPr>
          <a:fld id="{80b22461-c07e-4937-a04f-fcbbee4ef1bb}" type="TxLink">
            <a:rPr lang="en-US" cap="none" u="none" baseline="0">
              <a:latin typeface="ＭＳ ゴシック"/>
              <a:ea typeface="ＭＳ ゴシック"/>
              <a:cs typeface="ＭＳ ゴシック"/>
            </a:rPr>
            <a:t/>
          </a:fld>
        </a:p>
      </xdr:txBody>
    </xdr:sp>
    <xdr:clientData/>
  </xdr:oneCellAnchor>
  <xdr:oneCellAnchor>
    <xdr:from>
      <xdr:col>7</xdr:col>
      <xdr:colOff>600075</xdr:colOff>
      <xdr:row>44</xdr:row>
      <xdr:rowOff>123825</xdr:rowOff>
    </xdr:from>
    <xdr:ext cx="733425" cy="171450"/>
    <xdr:sp textlink="$L36">
      <xdr:nvSpPr>
        <xdr:cNvPr id="35" name="テキスト 28"/>
        <xdr:cNvSpPr txBox="1">
          <a:spLocks noChangeArrowheads="1"/>
        </xdr:cNvSpPr>
      </xdr:nvSpPr>
      <xdr:spPr>
        <a:xfrm>
          <a:off x="8010525" y="7286625"/>
          <a:ext cx="733425" cy="171450"/>
        </a:xfrm>
        <a:prstGeom prst="rect">
          <a:avLst/>
        </a:prstGeom>
        <a:noFill/>
        <a:ln w="0" cmpd="sng">
          <a:noFill/>
        </a:ln>
      </xdr:spPr>
      <xdr:txBody>
        <a:bodyPr vertOverflow="clip" wrap="square" anchor="ctr"/>
        <a:p>
          <a:pPr algn="l">
            <a:defRPr/>
          </a:pPr>
          <a:fld id="{b8ba50cc-9fe8-40a4-8ebe-2e3f36037b66}" type="TxLink">
            <a:rPr lang="en-US" cap="none" u="none" baseline="0">
              <a:latin typeface="ＭＳ ゴシック"/>
              <a:ea typeface="ＭＳ ゴシック"/>
              <a:cs typeface="ＭＳ ゴシック"/>
            </a:rPr>
            <a:t/>
          </a:fld>
        </a:p>
      </xdr:txBody>
    </xdr:sp>
    <xdr:clientData/>
  </xdr:oneCellAnchor>
  <xdr:oneCellAnchor>
    <xdr:from>
      <xdr:col>7</xdr:col>
      <xdr:colOff>971550</xdr:colOff>
      <xdr:row>43</xdr:row>
      <xdr:rowOff>19050</xdr:rowOff>
    </xdr:from>
    <xdr:ext cx="733425" cy="171450"/>
    <xdr:sp textlink="$M36">
      <xdr:nvSpPr>
        <xdr:cNvPr id="36" name="テキスト 28"/>
        <xdr:cNvSpPr txBox="1">
          <a:spLocks noChangeArrowheads="1"/>
        </xdr:cNvSpPr>
      </xdr:nvSpPr>
      <xdr:spPr>
        <a:xfrm>
          <a:off x="8382000" y="7019925"/>
          <a:ext cx="733425" cy="171450"/>
        </a:xfrm>
        <a:prstGeom prst="rect">
          <a:avLst/>
        </a:prstGeom>
        <a:noFill/>
        <a:ln w="0" cmpd="sng">
          <a:noFill/>
        </a:ln>
      </xdr:spPr>
      <xdr:txBody>
        <a:bodyPr vertOverflow="clip" wrap="square" anchor="ctr"/>
        <a:p>
          <a:pPr algn="l">
            <a:defRPr/>
          </a:pPr>
          <a:fld id="{0d464996-cfb3-49b2-8284-ae36d6973ec9}" type="TxLink">
            <a:rPr lang="en-US" cap="none" u="none" baseline="0">
              <a:latin typeface="ＭＳ ゴシック"/>
              <a:ea typeface="ＭＳ ゴシック"/>
              <a:cs typeface="ＭＳ ゴシック"/>
            </a:rPr>
            <a:t/>
          </a:fld>
        </a:p>
      </xdr:txBody>
    </xdr:sp>
    <xdr:clientData/>
  </xdr:oneCellAnchor>
  <xdr:oneCellAnchor>
    <xdr:from>
      <xdr:col>7</xdr:col>
      <xdr:colOff>923925</xdr:colOff>
      <xdr:row>41</xdr:row>
      <xdr:rowOff>95250</xdr:rowOff>
    </xdr:from>
    <xdr:ext cx="733425" cy="171450"/>
    <xdr:sp textlink="$N36">
      <xdr:nvSpPr>
        <xdr:cNvPr id="37" name="テキスト 28"/>
        <xdr:cNvSpPr txBox="1">
          <a:spLocks noChangeArrowheads="1"/>
        </xdr:cNvSpPr>
      </xdr:nvSpPr>
      <xdr:spPr>
        <a:xfrm>
          <a:off x="8334375" y="6772275"/>
          <a:ext cx="733425" cy="171450"/>
        </a:xfrm>
        <a:prstGeom prst="rect">
          <a:avLst/>
        </a:prstGeom>
        <a:noFill/>
        <a:ln w="0" cmpd="sng">
          <a:noFill/>
        </a:ln>
      </xdr:spPr>
      <xdr:txBody>
        <a:bodyPr vertOverflow="clip" wrap="square" anchor="ctr"/>
        <a:p>
          <a:pPr algn="l">
            <a:defRPr/>
          </a:pPr>
          <a:fld id="{60951ee9-c496-41a4-a879-b6c911524fb6}" type="TxLink">
            <a:rPr lang="en-US" cap="none" u="none" baseline="0">
              <a:latin typeface="ＭＳ ゴシック"/>
              <a:ea typeface="ＭＳ ゴシック"/>
              <a:cs typeface="ＭＳ ゴシック"/>
            </a:rPr>
            <a:t/>
          </a:fld>
        </a:p>
      </xdr:txBody>
    </xdr:sp>
    <xdr:clientData/>
  </xdr:oneCellAnchor>
  <xdr:oneCellAnchor>
    <xdr:from>
      <xdr:col>8</xdr:col>
      <xdr:colOff>47625</xdr:colOff>
      <xdr:row>40</xdr:row>
      <xdr:rowOff>28575</xdr:rowOff>
    </xdr:from>
    <xdr:ext cx="733425" cy="171450"/>
    <xdr:sp textlink="$O36">
      <xdr:nvSpPr>
        <xdr:cNvPr id="38" name="テキスト 28"/>
        <xdr:cNvSpPr txBox="1">
          <a:spLocks noChangeArrowheads="1"/>
        </xdr:cNvSpPr>
      </xdr:nvSpPr>
      <xdr:spPr>
        <a:xfrm>
          <a:off x="8658225" y="6543675"/>
          <a:ext cx="733425" cy="171450"/>
        </a:xfrm>
        <a:prstGeom prst="rect">
          <a:avLst/>
        </a:prstGeom>
        <a:noFill/>
        <a:ln w="0" cmpd="sng">
          <a:noFill/>
        </a:ln>
      </xdr:spPr>
      <xdr:txBody>
        <a:bodyPr vertOverflow="clip" wrap="square" anchor="ctr"/>
        <a:p>
          <a:pPr algn="l">
            <a:defRPr/>
          </a:pPr>
          <a:fld id="{5776545c-0448-478b-90a4-7f388d727ff9}"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38</xdr:row>
      <xdr:rowOff>104775</xdr:rowOff>
    </xdr:from>
    <xdr:ext cx="733425" cy="171450"/>
    <xdr:sp textlink="#REF!">
      <xdr:nvSpPr>
        <xdr:cNvPr id="39" name="テキスト 28"/>
        <xdr:cNvSpPr txBox="1">
          <a:spLocks noChangeArrowheads="1"/>
        </xdr:cNvSpPr>
      </xdr:nvSpPr>
      <xdr:spPr>
        <a:xfrm>
          <a:off x="8677275" y="6296025"/>
          <a:ext cx="733425" cy="171450"/>
        </a:xfrm>
        <a:prstGeom prst="rect">
          <a:avLst/>
        </a:prstGeom>
        <a:noFill/>
        <a:ln w="0" cmpd="sng">
          <a:noFill/>
        </a:ln>
      </xdr:spPr>
      <xdr:txBody>
        <a:bodyPr vertOverflow="clip" wrap="square" anchor="ctr"/>
        <a:p>
          <a:pPr algn="l">
            <a:defRPr/>
          </a:pPr>
          <a:fld id="{04f78b10-dbd2-4510-a6e6-0271366b0e71}" type="TxLink">
            <a:rPr lang="en-US" cap="none" u="none" baseline="0">
              <a:latin typeface="ＭＳ ゴシック"/>
              <a:ea typeface="ＭＳ ゴシック"/>
              <a:cs typeface="ＭＳ ゴシック"/>
            </a:rPr>
            <a:t/>
          </a:fld>
        </a:p>
      </xdr:txBody>
    </xdr:sp>
    <xdr:clientData/>
  </xdr:oneCellAnchor>
  <xdr:oneCellAnchor>
    <xdr:from>
      <xdr:col>8</xdr:col>
      <xdr:colOff>209550</xdr:colOff>
      <xdr:row>35</xdr:row>
      <xdr:rowOff>123825</xdr:rowOff>
    </xdr:from>
    <xdr:ext cx="733425" cy="180975"/>
    <xdr:sp textlink="$B36">
      <xdr:nvSpPr>
        <xdr:cNvPr id="40" name="テキスト 28"/>
        <xdr:cNvSpPr txBox="1">
          <a:spLocks noChangeArrowheads="1"/>
        </xdr:cNvSpPr>
      </xdr:nvSpPr>
      <xdr:spPr>
        <a:xfrm>
          <a:off x="8820150" y="5800725"/>
          <a:ext cx="733425" cy="180975"/>
        </a:xfrm>
        <a:prstGeom prst="rect">
          <a:avLst/>
        </a:prstGeom>
        <a:noFill/>
        <a:ln w="0" cmpd="sng">
          <a:noFill/>
        </a:ln>
      </xdr:spPr>
      <xdr:txBody>
        <a:bodyPr vertOverflow="clip" wrap="square" anchor="ctr"/>
        <a:p>
          <a:pPr algn="l">
            <a:defRPr/>
          </a:pPr>
          <a:fld id="{ea7f73fb-3fda-46e7-bc99-4e539e9d0989}" type="TxLink">
            <a:rPr lang="en-US" cap="none" u="none" baseline="0">
              <a:latin typeface="ＭＳ ゴシック"/>
              <a:ea typeface="ＭＳ ゴシック"/>
              <a:cs typeface="ＭＳ ゴシック"/>
            </a:rPr>
            <a:t/>
          </a:fld>
        </a:p>
      </xdr:txBody>
    </xdr:sp>
    <xdr:clientData/>
  </xdr:oneCellAnchor>
  <xdr:oneCellAnchor>
    <xdr:from>
      <xdr:col>8</xdr:col>
      <xdr:colOff>171450</xdr:colOff>
      <xdr:row>34</xdr:row>
      <xdr:rowOff>28575</xdr:rowOff>
    </xdr:from>
    <xdr:ext cx="733425" cy="171450"/>
    <xdr:sp textlink="$C36">
      <xdr:nvSpPr>
        <xdr:cNvPr id="41" name="テキスト 28"/>
        <xdr:cNvSpPr txBox="1">
          <a:spLocks noChangeArrowheads="1"/>
        </xdr:cNvSpPr>
      </xdr:nvSpPr>
      <xdr:spPr>
        <a:xfrm>
          <a:off x="8782050" y="5543550"/>
          <a:ext cx="733425" cy="171450"/>
        </a:xfrm>
        <a:prstGeom prst="rect">
          <a:avLst/>
        </a:prstGeom>
        <a:noFill/>
        <a:ln w="0" cmpd="sng">
          <a:noFill/>
        </a:ln>
      </xdr:spPr>
      <xdr:txBody>
        <a:bodyPr vertOverflow="clip" wrap="square" anchor="ctr"/>
        <a:p>
          <a:pPr algn="l">
            <a:defRPr/>
          </a:pPr>
          <a:fld id="{5db31d5c-c107-4b08-916f-d29a770c3f4a}" type="TxLink">
            <a:rPr lang="en-US" cap="none" u="none" baseline="0">
              <a:latin typeface="ＭＳ ゴシック"/>
              <a:ea typeface="ＭＳ ゴシック"/>
              <a:cs typeface="ＭＳ ゴシック"/>
            </a:rPr>
            <a:t/>
          </a:fld>
        </a:p>
      </xdr:txBody>
    </xdr:sp>
    <xdr:clientData/>
  </xdr:oneCellAnchor>
  <xdr:oneCellAnchor>
    <xdr:from>
      <xdr:col>8</xdr:col>
      <xdr:colOff>495300</xdr:colOff>
      <xdr:row>32</xdr:row>
      <xdr:rowOff>114300</xdr:rowOff>
    </xdr:from>
    <xdr:ext cx="723900" cy="171450"/>
    <xdr:sp textlink="$D36">
      <xdr:nvSpPr>
        <xdr:cNvPr id="42" name="テキスト 28"/>
        <xdr:cNvSpPr txBox="1">
          <a:spLocks noChangeArrowheads="1"/>
        </xdr:cNvSpPr>
      </xdr:nvSpPr>
      <xdr:spPr>
        <a:xfrm>
          <a:off x="9105900" y="5305425"/>
          <a:ext cx="723900" cy="171450"/>
        </a:xfrm>
        <a:prstGeom prst="rect">
          <a:avLst/>
        </a:prstGeom>
        <a:noFill/>
        <a:ln w="0" cmpd="sng">
          <a:noFill/>
        </a:ln>
      </xdr:spPr>
      <xdr:txBody>
        <a:bodyPr vertOverflow="clip" wrap="square" anchor="ctr"/>
        <a:p>
          <a:pPr algn="l">
            <a:defRPr/>
          </a:pPr>
          <a:fld id="{5653992d-994c-48ba-8b76-4312c2695ac9}" type="TxLink">
            <a:rPr lang="en-US" cap="none" u="none" baseline="0">
              <a:latin typeface="ＭＳ ゴシック"/>
              <a:ea typeface="ＭＳ ゴシック"/>
              <a:cs typeface="ＭＳ ゴシック"/>
            </a:rPr>
            <a:t/>
          </a:fld>
        </a:p>
      </xdr:txBody>
    </xdr:sp>
    <xdr:clientData/>
  </xdr:oneCellAnchor>
  <xdr:oneCellAnchor>
    <xdr:from>
      <xdr:col>8</xdr:col>
      <xdr:colOff>542925</xdr:colOff>
      <xdr:row>31</xdr:row>
      <xdr:rowOff>28575</xdr:rowOff>
    </xdr:from>
    <xdr:ext cx="733425" cy="171450"/>
    <xdr:sp textlink="$E36">
      <xdr:nvSpPr>
        <xdr:cNvPr id="43" name="テキスト 28"/>
        <xdr:cNvSpPr txBox="1">
          <a:spLocks noChangeArrowheads="1"/>
        </xdr:cNvSpPr>
      </xdr:nvSpPr>
      <xdr:spPr>
        <a:xfrm>
          <a:off x="9153525" y="5057775"/>
          <a:ext cx="733425" cy="171450"/>
        </a:xfrm>
        <a:prstGeom prst="rect">
          <a:avLst/>
        </a:prstGeom>
        <a:noFill/>
        <a:ln w="0" cmpd="sng">
          <a:noFill/>
        </a:ln>
      </xdr:spPr>
      <xdr:txBody>
        <a:bodyPr vertOverflow="clip" wrap="square" anchor="ctr"/>
        <a:p>
          <a:pPr algn="l">
            <a:defRPr/>
          </a:pPr>
          <a:fld id="{991f6589-563d-4f2c-a8cd-69f7d1d9dc03}"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56</xdr:row>
      <xdr:rowOff>0</xdr:rowOff>
    </xdr:from>
    <xdr:to>
      <xdr:col>4</xdr:col>
      <xdr:colOff>133350</xdr:colOff>
      <xdr:row>56</xdr:row>
      <xdr:rowOff>0</xdr:rowOff>
    </xdr:to>
    <xdr:graphicFrame>
      <xdr:nvGraphicFramePr>
        <xdr:cNvPr id="44" name="Chart 51"/>
        <xdr:cNvGraphicFramePr/>
      </xdr:nvGraphicFramePr>
      <xdr:xfrm>
        <a:off x="28575" y="9077325"/>
        <a:ext cx="4905375" cy="0"/>
      </xdr:xfrm>
      <a:graphic>
        <a:graphicData uri="http://schemas.openxmlformats.org/drawingml/2006/chart">
          <c:chart xmlns:c="http://schemas.openxmlformats.org/drawingml/2006/chart" r:id="rId3"/>
        </a:graphicData>
      </a:graphic>
    </xdr:graphicFrame>
    <xdr:clientData/>
  </xdr:twoCellAnchor>
  <xdr:twoCellAnchor>
    <xdr:from>
      <xdr:col>0</xdr:col>
      <xdr:colOff>1038225</xdr:colOff>
      <xdr:row>56</xdr:row>
      <xdr:rowOff>0</xdr:rowOff>
    </xdr:from>
    <xdr:to>
      <xdr:col>1</xdr:col>
      <xdr:colOff>819150</xdr:colOff>
      <xdr:row>56</xdr:row>
      <xdr:rowOff>0</xdr:rowOff>
    </xdr:to>
    <xdr:sp>
      <xdr:nvSpPr>
        <xdr:cNvPr id="45" name="TextBox 52"/>
        <xdr:cNvSpPr txBox="1">
          <a:spLocks noChangeArrowheads="1"/>
        </xdr:cNvSpPr>
      </xdr:nvSpPr>
      <xdr:spPr>
        <a:xfrm>
          <a:off x="1038225" y="9077325"/>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56</xdr:row>
      <xdr:rowOff>0</xdr:rowOff>
    </xdr:from>
    <xdr:to>
      <xdr:col>3</xdr:col>
      <xdr:colOff>85725</xdr:colOff>
      <xdr:row>56</xdr:row>
      <xdr:rowOff>0</xdr:rowOff>
    </xdr:to>
    <xdr:sp>
      <xdr:nvSpPr>
        <xdr:cNvPr id="46" name="TextBox 53"/>
        <xdr:cNvSpPr txBox="1">
          <a:spLocks noChangeArrowheads="1"/>
        </xdr:cNvSpPr>
      </xdr:nvSpPr>
      <xdr:spPr>
        <a:xfrm>
          <a:off x="2705100" y="9077325"/>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56</xdr:row>
      <xdr:rowOff>0</xdr:rowOff>
    </xdr:from>
    <xdr:to>
      <xdr:col>3</xdr:col>
      <xdr:colOff>819150</xdr:colOff>
      <xdr:row>56</xdr:row>
      <xdr:rowOff>0</xdr:rowOff>
    </xdr:to>
    <xdr:sp>
      <xdr:nvSpPr>
        <xdr:cNvPr id="47" name="TextBox 54"/>
        <xdr:cNvSpPr txBox="1">
          <a:spLocks noChangeArrowheads="1"/>
        </xdr:cNvSpPr>
      </xdr:nvSpPr>
      <xdr:spPr>
        <a:xfrm>
          <a:off x="3438525" y="9077325"/>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56</xdr:row>
      <xdr:rowOff>0</xdr:rowOff>
    </xdr:from>
    <xdr:to>
      <xdr:col>4</xdr:col>
      <xdr:colOff>152400</xdr:colOff>
      <xdr:row>56</xdr:row>
      <xdr:rowOff>0</xdr:rowOff>
    </xdr:to>
    <xdr:sp>
      <xdr:nvSpPr>
        <xdr:cNvPr id="48" name="TextBox 55"/>
        <xdr:cNvSpPr txBox="1">
          <a:spLocks noChangeArrowheads="1"/>
        </xdr:cNvSpPr>
      </xdr:nvSpPr>
      <xdr:spPr>
        <a:xfrm>
          <a:off x="4257675" y="9077325"/>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56</xdr:row>
      <xdr:rowOff>0</xdr:rowOff>
    </xdr:from>
    <xdr:to>
      <xdr:col>0</xdr:col>
      <xdr:colOff>476250</xdr:colOff>
      <xdr:row>56</xdr:row>
      <xdr:rowOff>0</xdr:rowOff>
    </xdr:to>
    <xdr:sp>
      <xdr:nvSpPr>
        <xdr:cNvPr id="49" name="TextBox 56"/>
        <xdr:cNvSpPr txBox="1">
          <a:spLocks noChangeArrowheads="1"/>
        </xdr:cNvSpPr>
      </xdr:nvSpPr>
      <xdr:spPr>
        <a:xfrm>
          <a:off x="9525" y="90773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56</xdr:row>
      <xdr:rowOff>0</xdr:rowOff>
    </xdr:from>
    <xdr:to>
      <xdr:col>0</xdr:col>
      <xdr:colOff>476250</xdr:colOff>
      <xdr:row>56</xdr:row>
      <xdr:rowOff>0</xdr:rowOff>
    </xdr:to>
    <xdr:sp>
      <xdr:nvSpPr>
        <xdr:cNvPr id="50" name="TextBox 57"/>
        <xdr:cNvSpPr txBox="1">
          <a:spLocks noChangeArrowheads="1"/>
        </xdr:cNvSpPr>
      </xdr:nvSpPr>
      <xdr:spPr>
        <a:xfrm>
          <a:off x="285750"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56</xdr:row>
      <xdr:rowOff>0</xdr:rowOff>
    </xdr:from>
    <xdr:to>
      <xdr:col>0</xdr:col>
      <xdr:colOff>495300</xdr:colOff>
      <xdr:row>56</xdr:row>
      <xdr:rowOff>0</xdr:rowOff>
    </xdr:to>
    <xdr:sp>
      <xdr:nvSpPr>
        <xdr:cNvPr id="51" name="TextBox 58"/>
        <xdr:cNvSpPr txBox="1">
          <a:spLocks noChangeArrowheads="1"/>
        </xdr:cNvSpPr>
      </xdr:nvSpPr>
      <xdr:spPr>
        <a:xfrm>
          <a:off x="29527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56</xdr:row>
      <xdr:rowOff>0</xdr:rowOff>
    </xdr:from>
    <xdr:to>
      <xdr:col>0</xdr:col>
      <xdr:colOff>476250</xdr:colOff>
      <xdr:row>56</xdr:row>
      <xdr:rowOff>0</xdr:rowOff>
    </xdr:to>
    <xdr:sp>
      <xdr:nvSpPr>
        <xdr:cNvPr id="52" name="TextBox 59"/>
        <xdr:cNvSpPr txBox="1">
          <a:spLocks noChangeArrowheads="1"/>
        </xdr:cNvSpPr>
      </xdr:nvSpPr>
      <xdr:spPr>
        <a:xfrm>
          <a:off x="285750"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56</xdr:row>
      <xdr:rowOff>0</xdr:rowOff>
    </xdr:from>
    <xdr:to>
      <xdr:col>0</xdr:col>
      <xdr:colOff>466725</xdr:colOff>
      <xdr:row>56</xdr:row>
      <xdr:rowOff>0</xdr:rowOff>
    </xdr:to>
    <xdr:sp>
      <xdr:nvSpPr>
        <xdr:cNvPr id="53" name="TextBox 60"/>
        <xdr:cNvSpPr txBox="1">
          <a:spLocks noChangeArrowheads="1"/>
        </xdr:cNvSpPr>
      </xdr:nvSpPr>
      <xdr:spPr>
        <a:xfrm>
          <a:off x="27622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56</xdr:row>
      <xdr:rowOff>0</xdr:rowOff>
    </xdr:from>
    <xdr:to>
      <xdr:col>0</xdr:col>
      <xdr:colOff>466725</xdr:colOff>
      <xdr:row>56</xdr:row>
      <xdr:rowOff>0</xdr:rowOff>
    </xdr:to>
    <xdr:sp>
      <xdr:nvSpPr>
        <xdr:cNvPr id="54" name="TextBox 61"/>
        <xdr:cNvSpPr txBox="1">
          <a:spLocks noChangeArrowheads="1"/>
        </xdr:cNvSpPr>
      </xdr:nvSpPr>
      <xdr:spPr>
        <a:xfrm>
          <a:off x="27622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56</xdr:row>
      <xdr:rowOff>0</xdr:rowOff>
    </xdr:from>
    <xdr:to>
      <xdr:col>0</xdr:col>
      <xdr:colOff>476250</xdr:colOff>
      <xdr:row>56</xdr:row>
      <xdr:rowOff>0</xdr:rowOff>
    </xdr:to>
    <xdr:sp>
      <xdr:nvSpPr>
        <xdr:cNvPr id="55" name="TextBox 62"/>
        <xdr:cNvSpPr txBox="1">
          <a:spLocks noChangeArrowheads="1"/>
        </xdr:cNvSpPr>
      </xdr:nvSpPr>
      <xdr:spPr>
        <a:xfrm>
          <a:off x="285750"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56</xdr:row>
      <xdr:rowOff>0</xdr:rowOff>
    </xdr:from>
    <xdr:to>
      <xdr:col>0</xdr:col>
      <xdr:colOff>495300</xdr:colOff>
      <xdr:row>56</xdr:row>
      <xdr:rowOff>0</xdr:rowOff>
    </xdr:to>
    <xdr:sp>
      <xdr:nvSpPr>
        <xdr:cNvPr id="56" name="TextBox 63"/>
        <xdr:cNvSpPr txBox="1">
          <a:spLocks noChangeArrowheads="1"/>
        </xdr:cNvSpPr>
      </xdr:nvSpPr>
      <xdr:spPr>
        <a:xfrm>
          <a:off x="29527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56</xdr:row>
      <xdr:rowOff>0</xdr:rowOff>
    </xdr:from>
    <xdr:to>
      <xdr:col>0</xdr:col>
      <xdr:colOff>466725</xdr:colOff>
      <xdr:row>56</xdr:row>
      <xdr:rowOff>0</xdr:rowOff>
    </xdr:to>
    <xdr:sp>
      <xdr:nvSpPr>
        <xdr:cNvPr id="57" name="TextBox 64"/>
        <xdr:cNvSpPr txBox="1">
          <a:spLocks noChangeArrowheads="1"/>
        </xdr:cNvSpPr>
      </xdr:nvSpPr>
      <xdr:spPr>
        <a:xfrm>
          <a:off x="0" y="90773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56</xdr:row>
      <xdr:rowOff>0</xdr:rowOff>
    </xdr:from>
    <xdr:to>
      <xdr:col>0</xdr:col>
      <xdr:colOff>466725</xdr:colOff>
      <xdr:row>56</xdr:row>
      <xdr:rowOff>0</xdr:rowOff>
    </xdr:to>
    <xdr:sp>
      <xdr:nvSpPr>
        <xdr:cNvPr id="58" name="TextBox 65"/>
        <xdr:cNvSpPr txBox="1">
          <a:spLocks noChangeArrowheads="1"/>
        </xdr:cNvSpPr>
      </xdr:nvSpPr>
      <xdr:spPr>
        <a:xfrm>
          <a:off x="27622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56</xdr:row>
      <xdr:rowOff>0</xdr:rowOff>
    </xdr:from>
    <xdr:to>
      <xdr:col>0</xdr:col>
      <xdr:colOff>495300</xdr:colOff>
      <xdr:row>56</xdr:row>
      <xdr:rowOff>0</xdr:rowOff>
    </xdr:to>
    <xdr:sp>
      <xdr:nvSpPr>
        <xdr:cNvPr id="59" name="TextBox 66"/>
        <xdr:cNvSpPr txBox="1">
          <a:spLocks noChangeArrowheads="1"/>
        </xdr:cNvSpPr>
      </xdr:nvSpPr>
      <xdr:spPr>
        <a:xfrm>
          <a:off x="295275" y="90773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56</xdr:row>
      <xdr:rowOff>0</xdr:rowOff>
    </xdr:from>
    <xdr:to>
      <xdr:col>0</xdr:col>
      <xdr:colOff>476250</xdr:colOff>
      <xdr:row>56</xdr:row>
      <xdr:rowOff>0</xdr:rowOff>
    </xdr:to>
    <xdr:sp>
      <xdr:nvSpPr>
        <xdr:cNvPr id="60" name="TextBox 67"/>
        <xdr:cNvSpPr txBox="1">
          <a:spLocks noChangeArrowheads="1"/>
        </xdr:cNvSpPr>
      </xdr:nvSpPr>
      <xdr:spPr>
        <a:xfrm>
          <a:off x="28575" y="9077325"/>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56</xdr:row>
      <xdr:rowOff>0</xdr:rowOff>
    </xdr:from>
    <xdr:to>
      <xdr:col>3</xdr:col>
      <xdr:colOff>904875</xdr:colOff>
      <xdr:row>56</xdr:row>
      <xdr:rowOff>0</xdr:rowOff>
    </xdr:to>
    <xdr:sp>
      <xdr:nvSpPr>
        <xdr:cNvPr id="61" name="TextBox 68"/>
        <xdr:cNvSpPr txBox="1">
          <a:spLocks noChangeArrowheads="1"/>
        </xdr:cNvSpPr>
      </xdr:nvSpPr>
      <xdr:spPr>
        <a:xfrm>
          <a:off x="3619500" y="9077325"/>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56</xdr:row>
      <xdr:rowOff>0</xdr:rowOff>
    </xdr:from>
    <xdr:to>
      <xdr:col>9</xdr:col>
      <xdr:colOff>28575</xdr:colOff>
      <xdr:row>56</xdr:row>
      <xdr:rowOff>0</xdr:rowOff>
    </xdr:to>
    <xdr:graphicFrame>
      <xdr:nvGraphicFramePr>
        <xdr:cNvPr id="62" name="Chart 69"/>
        <xdr:cNvGraphicFramePr/>
      </xdr:nvGraphicFramePr>
      <xdr:xfrm>
        <a:off x="5019675" y="9077325"/>
        <a:ext cx="4819650" cy="0"/>
      </xdr:xfrm>
      <a:graphic>
        <a:graphicData uri="http://schemas.openxmlformats.org/drawingml/2006/chart">
          <c:chart xmlns:c="http://schemas.openxmlformats.org/drawingml/2006/chart" r:id="rId4"/>
        </a:graphicData>
      </a:graphic>
    </xdr:graphicFrame>
    <xdr:clientData/>
  </xdr:twoCellAnchor>
  <xdr:twoCellAnchor>
    <xdr:from>
      <xdr:col>6</xdr:col>
      <xdr:colOff>695325</xdr:colOff>
      <xdr:row>56</xdr:row>
      <xdr:rowOff>0</xdr:rowOff>
    </xdr:from>
    <xdr:to>
      <xdr:col>7</xdr:col>
      <xdr:colOff>533400</xdr:colOff>
      <xdr:row>56</xdr:row>
      <xdr:rowOff>0</xdr:rowOff>
    </xdr:to>
    <xdr:grpSp>
      <xdr:nvGrpSpPr>
        <xdr:cNvPr id="63" name="Group 70"/>
        <xdr:cNvGrpSpPr>
          <a:grpSpLocks/>
        </xdr:cNvGrpSpPr>
      </xdr:nvGrpSpPr>
      <xdr:grpSpPr>
        <a:xfrm>
          <a:off x="6905625" y="9077325"/>
          <a:ext cx="1038225" cy="0"/>
          <a:chOff x="1407" y="769"/>
          <a:chExt cx="95" cy="49"/>
        </a:xfrm>
        <a:solidFill>
          <a:srgbClr val="FFFFFF"/>
        </a:solidFill>
      </xdr:grpSpPr>
      <xdr:sp textlink="O65">
        <xdr:nvSpPr>
          <xdr:cNvPr id="64"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8e8e519d-f367-4137-8350-fe8fdf6657b2}" type="TxLink">
              <a:rPr lang="en-US" cap="none" u="none" baseline="0">
                <a:latin typeface="ＭＳ ゴシック"/>
                <a:ea typeface="ＭＳ ゴシック"/>
                <a:cs typeface="ＭＳ ゴシック"/>
              </a:rPr>
              <a:t/>
            </a:fld>
          </a:p>
        </xdr:txBody>
      </xdr:sp>
      <xdr:sp>
        <xdr:nvSpPr>
          <xdr:cNvPr id="65" name="TextBox 7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56</xdr:row>
      <xdr:rowOff>0</xdr:rowOff>
    </xdr:from>
    <xdr:to>
      <xdr:col>8</xdr:col>
      <xdr:colOff>981075</xdr:colOff>
      <xdr:row>56</xdr:row>
      <xdr:rowOff>0</xdr:rowOff>
    </xdr:to>
    <xdr:sp>
      <xdr:nvSpPr>
        <xdr:cNvPr id="66" name="TextBox 73"/>
        <xdr:cNvSpPr txBox="1">
          <a:spLocks noChangeArrowheads="1"/>
        </xdr:cNvSpPr>
      </xdr:nvSpPr>
      <xdr:spPr>
        <a:xfrm>
          <a:off x="7705725" y="9077325"/>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8</xdr:col>
      <xdr:colOff>390525</xdr:colOff>
      <xdr:row>64</xdr:row>
      <xdr:rowOff>38100</xdr:rowOff>
    </xdr:from>
    <xdr:ext cx="733425" cy="171450"/>
    <xdr:sp textlink="#REF!">
      <xdr:nvSpPr>
        <xdr:cNvPr id="67" name="テキスト 28"/>
        <xdr:cNvSpPr txBox="1">
          <a:spLocks noChangeArrowheads="1"/>
        </xdr:cNvSpPr>
      </xdr:nvSpPr>
      <xdr:spPr>
        <a:xfrm>
          <a:off x="9001125" y="10401300"/>
          <a:ext cx="733425" cy="171450"/>
        </a:xfrm>
        <a:prstGeom prst="rect">
          <a:avLst/>
        </a:prstGeom>
        <a:noFill/>
        <a:ln w="0" cmpd="sng">
          <a:noFill/>
        </a:ln>
      </xdr:spPr>
      <xdr:txBody>
        <a:bodyPr vertOverflow="clip" wrap="square" anchor="ctr"/>
        <a:p>
          <a:pPr algn="l">
            <a:defRPr/>
          </a:pPr>
          <a:fld id="{8e96e2ce-0df1-4558-a799-1df2e3d284d9}" type="TxLink">
            <a:rPr lang="en-US" cap="none" u="none" baseline="0">
              <a:latin typeface="ＭＳ ゴシック"/>
              <a:ea typeface="ＭＳ ゴシック"/>
              <a:cs typeface="ＭＳ ゴシック"/>
            </a:rPr>
            <a:t/>
          </a:fld>
        </a:p>
      </xdr:txBody>
    </xdr:sp>
    <xdr:clientData/>
  </xdr:oneCellAnchor>
  <xdr:oneCellAnchor>
    <xdr:from>
      <xdr:col>7</xdr:col>
      <xdr:colOff>800100</xdr:colOff>
      <xdr:row>62</xdr:row>
      <xdr:rowOff>133350</xdr:rowOff>
    </xdr:from>
    <xdr:ext cx="723900" cy="171450"/>
    <xdr:sp textlink="$N60">
      <xdr:nvSpPr>
        <xdr:cNvPr id="68" name="テキスト 28"/>
        <xdr:cNvSpPr txBox="1">
          <a:spLocks noChangeArrowheads="1"/>
        </xdr:cNvSpPr>
      </xdr:nvSpPr>
      <xdr:spPr>
        <a:xfrm>
          <a:off x="8210550" y="10172700"/>
          <a:ext cx="723900" cy="171450"/>
        </a:xfrm>
        <a:prstGeom prst="rect">
          <a:avLst/>
        </a:prstGeom>
        <a:noFill/>
        <a:ln w="0" cmpd="sng">
          <a:noFill/>
        </a:ln>
      </xdr:spPr>
      <xdr:txBody>
        <a:bodyPr vertOverflow="clip" wrap="square" anchor="ctr"/>
        <a:p>
          <a:pPr algn="l">
            <a:defRPr/>
          </a:pPr>
          <a:fld id="{abfa33b1-272f-449c-8c82-6150e7b95b01}" type="TxLink">
            <a:rPr lang="en-US" cap="none" u="none" baseline="0">
              <a:latin typeface="ＭＳ ゴシック"/>
              <a:ea typeface="ＭＳ ゴシック"/>
              <a:cs typeface="ＭＳ ゴシック"/>
            </a:rPr>
            <a:t/>
          </a:fld>
        </a:p>
      </xdr:txBody>
    </xdr:sp>
    <xdr:clientData/>
  </xdr:oneCellAnchor>
  <xdr:oneCellAnchor>
    <xdr:from>
      <xdr:col>7</xdr:col>
      <xdr:colOff>1076325</xdr:colOff>
      <xdr:row>61</xdr:row>
      <xdr:rowOff>28575</xdr:rowOff>
    </xdr:from>
    <xdr:ext cx="733425" cy="171450"/>
    <xdr:sp textlink="$O60">
      <xdr:nvSpPr>
        <xdr:cNvPr id="69" name="テキスト 28"/>
        <xdr:cNvSpPr txBox="1">
          <a:spLocks noChangeArrowheads="1"/>
        </xdr:cNvSpPr>
      </xdr:nvSpPr>
      <xdr:spPr>
        <a:xfrm>
          <a:off x="8486775" y="9906000"/>
          <a:ext cx="733425" cy="171450"/>
        </a:xfrm>
        <a:prstGeom prst="rect">
          <a:avLst/>
        </a:prstGeom>
        <a:noFill/>
        <a:ln w="0" cmpd="sng">
          <a:noFill/>
        </a:ln>
      </xdr:spPr>
      <xdr:txBody>
        <a:bodyPr vertOverflow="clip" wrap="square" anchor="ctr"/>
        <a:p>
          <a:pPr algn="l">
            <a:defRPr/>
          </a:pPr>
          <a:fld id="{9b9785f3-1c85-40eb-a471-3390789695b3}"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58</xdr:row>
      <xdr:rowOff>28575</xdr:rowOff>
    </xdr:from>
    <xdr:ext cx="733425" cy="171450"/>
    <xdr:sp textlink="$A60">
      <xdr:nvSpPr>
        <xdr:cNvPr id="70" name="テキスト 28"/>
        <xdr:cNvSpPr txBox="1">
          <a:spLocks noChangeArrowheads="1"/>
        </xdr:cNvSpPr>
      </xdr:nvSpPr>
      <xdr:spPr>
        <a:xfrm>
          <a:off x="8677275" y="9429750"/>
          <a:ext cx="733425" cy="171450"/>
        </a:xfrm>
        <a:prstGeom prst="rect">
          <a:avLst/>
        </a:prstGeom>
        <a:noFill/>
        <a:ln w="0" cmpd="sng">
          <a:noFill/>
        </a:ln>
      </xdr:spPr>
      <xdr:txBody>
        <a:bodyPr vertOverflow="clip" wrap="square" anchor="ctr"/>
        <a:p>
          <a:pPr algn="l">
            <a:defRPr/>
          </a:pPr>
          <a:fld id="{b398a687-c967-4ea4-b17b-5ebcf9fa0aed}" type="TxLink">
            <a:rPr lang="en-US" cap="none" u="none" baseline="0">
              <a:latin typeface="ＭＳ ゴシック"/>
              <a:ea typeface="ＭＳ ゴシック"/>
              <a:cs typeface="ＭＳ ゴシック"/>
            </a:rPr>
            <a:t/>
          </a:fld>
        </a:p>
      </xdr:txBody>
    </xdr:sp>
    <xdr:clientData/>
  </xdr:oneCellAnchor>
  <xdr:oneCellAnchor>
    <xdr:from>
      <xdr:col>7</xdr:col>
      <xdr:colOff>904875</xdr:colOff>
      <xdr:row>56</xdr:row>
      <xdr:rowOff>123825</xdr:rowOff>
    </xdr:from>
    <xdr:ext cx="733425" cy="171450"/>
    <xdr:sp textlink="$B60">
      <xdr:nvSpPr>
        <xdr:cNvPr id="71" name="テキスト 28"/>
        <xdr:cNvSpPr txBox="1">
          <a:spLocks noChangeArrowheads="1"/>
        </xdr:cNvSpPr>
      </xdr:nvSpPr>
      <xdr:spPr>
        <a:xfrm>
          <a:off x="8315325" y="9201150"/>
          <a:ext cx="733425" cy="171450"/>
        </a:xfrm>
        <a:prstGeom prst="rect">
          <a:avLst/>
        </a:prstGeom>
        <a:noFill/>
        <a:ln w="0" cmpd="sng">
          <a:noFill/>
        </a:ln>
      </xdr:spPr>
      <xdr:txBody>
        <a:bodyPr vertOverflow="clip" wrap="square" anchor="ctr"/>
        <a:p>
          <a:pPr algn="l">
            <a:defRPr/>
          </a:pPr>
          <a:fld id="{c81aa022-5f26-4e4b-8b1a-f7825003216a}" type="TxLink">
            <a:rPr lang="en-US" cap="none" u="none" baseline="0">
              <a:latin typeface="ＭＳ ゴシック"/>
              <a:ea typeface="ＭＳ ゴシック"/>
              <a:cs typeface="ＭＳ ゴシック"/>
            </a:rPr>
            <a:t/>
          </a:fld>
        </a:p>
      </xdr:txBody>
    </xdr:sp>
    <xdr:clientData/>
  </xdr:oneCellAnchor>
  <xdr:oneCellAnchor>
    <xdr:from>
      <xdr:col>7</xdr:col>
      <xdr:colOff>285750</xdr:colOff>
      <xdr:row>56</xdr:row>
      <xdr:rowOff>0</xdr:rowOff>
    </xdr:from>
    <xdr:ext cx="733425" cy="171450"/>
    <xdr:sp textlink="$C60">
      <xdr:nvSpPr>
        <xdr:cNvPr id="72" name="テキスト 28"/>
        <xdr:cNvSpPr txBox="1">
          <a:spLocks noChangeArrowheads="1"/>
        </xdr:cNvSpPr>
      </xdr:nvSpPr>
      <xdr:spPr>
        <a:xfrm>
          <a:off x="7696200" y="9077325"/>
          <a:ext cx="733425" cy="171450"/>
        </a:xfrm>
        <a:prstGeom prst="rect">
          <a:avLst/>
        </a:prstGeom>
        <a:noFill/>
        <a:ln w="0" cmpd="sng">
          <a:noFill/>
        </a:ln>
      </xdr:spPr>
      <xdr:txBody>
        <a:bodyPr vertOverflow="clip" wrap="square" anchor="ctr"/>
        <a:p>
          <a:pPr algn="l">
            <a:defRPr/>
          </a:pPr>
          <a:fld id="{d0e93f85-9e1c-4e5b-b08e-cf7bbf5ca6ea}" type="TxLink">
            <a:rPr lang="en-US" cap="none" u="none" baseline="0">
              <a:latin typeface="ＭＳ ゴシック"/>
              <a:ea typeface="ＭＳ ゴシック"/>
              <a:cs typeface="ＭＳ ゴシック"/>
            </a:rPr>
            <a:t/>
          </a:fld>
        </a:p>
      </xdr:txBody>
    </xdr:sp>
    <xdr:clientData/>
  </xdr:oneCellAnchor>
  <xdr:oneCellAnchor>
    <xdr:from>
      <xdr:col>7</xdr:col>
      <xdr:colOff>238125</xdr:colOff>
      <xdr:row>54</xdr:row>
      <xdr:rowOff>123825</xdr:rowOff>
    </xdr:from>
    <xdr:ext cx="733425" cy="171450"/>
    <xdr:sp textlink="$D60">
      <xdr:nvSpPr>
        <xdr:cNvPr id="73" name="テキスト 28"/>
        <xdr:cNvSpPr txBox="1">
          <a:spLocks noChangeArrowheads="1"/>
        </xdr:cNvSpPr>
      </xdr:nvSpPr>
      <xdr:spPr>
        <a:xfrm>
          <a:off x="7648575" y="8877300"/>
          <a:ext cx="733425" cy="171450"/>
        </a:xfrm>
        <a:prstGeom prst="rect">
          <a:avLst/>
        </a:prstGeom>
        <a:noFill/>
        <a:ln w="0" cmpd="sng">
          <a:noFill/>
        </a:ln>
      </xdr:spPr>
      <xdr:txBody>
        <a:bodyPr vertOverflow="clip" wrap="square" anchor="ctr"/>
        <a:p>
          <a:pPr algn="l">
            <a:defRPr/>
          </a:pPr>
          <a:fld id="{bcdd3acb-774f-4453-a844-9756e3758be9}" type="TxLink">
            <a:rPr lang="en-US" cap="none" u="none" baseline="0">
              <a:latin typeface="ＭＳ ゴシック"/>
              <a:ea typeface="ＭＳ ゴシック"/>
              <a:cs typeface="ＭＳ ゴシック"/>
            </a:rPr>
            <a:t/>
          </a:fld>
        </a:p>
      </xdr:txBody>
    </xdr:sp>
    <xdr:clientData/>
  </xdr:oneCellAnchor>
  <xdr:oneCellAnchor>
    <xdr:from>
      <xdr:col>7</xdr:col>
      <xdr:colOff>647700</xdr:colOff>
      <xdr:row>53</xdr:row>
      <xdr:rowOff>38100</xdr:rowOff>
    </xdr:from>
    <xdr:ext cx="723900" cy="171450"/>
    <xdr:sp textlink="$E60">
      <xdr:nvSpPr>
        <xdr:cNvPr id="74" name="テキスト 28"/>
        <xdr:cNvSpPr txBox="1">
          <a:spLocks noChangeArrowheads="1"/>
        </xdr:cNvSpPr>
      </xdr:nvSpPr>
      <xdr:spPr>
        <a:xfrm>
          <a:off x="8058150" y="8629650"/>
          <a:ext cx="723900" cy="171450"/>
        </a:xfrm>
        <a:prstGeom prst="rect">
          <a:avLst/>
        </a:prstGeom>
        <a:noFill/>
        <a:ln w="0" cmpd="sng">
          <a:noFill/>
        </a:ln>
      </xdr:spPr>
      <xdr:txBody>
        <a:bodyPr vertOverflow="clip" wrap="square" anchor="ctr"/>
        <a:p>
          <a:pPr algn="l">
            <a:defRPr/>
          </a:pPr>
          <a:fld id="{9afd6f13-0290-4681-9a48-a63797f7bc8e}" type="TxLink">
            <a:rPr lang="en-US" cap="none" u="none" baseline="0">
              <a:latin typeface="ＭＳ ゴシック"/>
              <a:ea typeface="ＭＳ ゴシック"/>
              <a:cs typeface="ＭＳ ゴシック"/>
            </a:rPr>
            <a:t/>
          </a:fld>
        </a:p>
      </xdr:txBody>
    </xdr:sp>
    <xdr:clientData/>
  </xdr:oneCellAnchor>
  <xdr:twoCellAnchor>
    <xdr:from>
      <xdr:col>0</xdr:col>
      <xdr:colOff>47625</xdr:colOff>
      <xdr:row>4</xdr:row>
      <xdr:rowOff>9525</xdr:rowOff>
    </xdr:from>
    <xdr:to>
      <xdr:col>4</xdr:col>
      <xdr:colOff>161925</xdr:colOff>
      <xdr:row>32</xdr:row>
      <xdr:rowOff>133350</xdr:rowOff>
    </xdr:to>
    <xdr:graphicFrame>
      <xdr:nvGraphicFramePr>
        <xdr:cNvPr id="75" name="Chart 109"/>
        <xdr:cNvGraphicFramePr/>
      </xdr:nvGraphicFramePr>
      <xdr:xfrm>
        <a:off x="47625" y="762000"/>
        <a:ext cx="4914900" cy="4562475"/>
      </xdr:xfrm>
      <a:graphic>
        <a:graphicData uri="http://schemas.openxmlformats.org/drawingml/2006/chart">
          <c:chart xmlns:c="http://schemas.openxmlformats.org/drawingml/2006/chart" r:id="rId5"/>
        </a:graphicData>
      </a:graphic>
    </xdr:graphicFrame>
    <xdr:clientData/>
  </xdr:twoCellAnchor>
  <xdr:twoCellAnchor>
    <xdr:from>
      <xdr:col>4</xdr:col>
      <xdr:colOff>142875</xdr:colOff>
      <xdr:row>4</xdr:row>
      <xdr:rowOff>19050</xdr:rowOff>
    </xdr:from>
    <xdr:to>
      <xdr:col>8</xdr:col>
      <xdr:colOff>1152525</xdr:colOff>
      <xdr:row>32</xdr:row>
      <xdr:rowOff>133350</xdr:rowOff>
    </xdr:to>
    <xdr:graphicFrame>
      <xdr:nvGraphicFramePr>
        <xdr:cNvPr id="76" name="Chart 110"/>
        <xdr:cNvGraphicFramePr/>
      </xdr:nvGraphicFramePr>
      <xdr:xfrm>
        <a:off x="4943475" y="771525"/>
        <a:ext cx="4819650" cy="4552950"/>
      </xdr:xfrm>
      <a:graphic>
        <a:graphicData uri="http://schemas.openxmlformats.org/drawingml/2006/chart">
          <c:chart xmlns:c="http://schemas.openxmlformats.org/drawingml/2006/chart" r:id="rId6"/>
        </a:graphicData>
      </a:graphic>
    </xdr:graphicFrame>
    <xdr:clientData/>
  </xdr:twoCellAnchor>
  <xdr:twoCellAnchor>
    <xdr:from>
      <xdr:col>0</xdr:col>
      <xdr:colOff>285750</xdr:colOff>
      <xdr:row>8</xdr:row>
      <xdr:rowOff>76200</xdr:rowOff>
    </xdr:from>
    <xdr:to>
      <xdr:col>0</xdr:col>
      <xdr:colOff>1114425</xdr:colOff>
      <xdr:row>9</xdr:row>
      <xdr:rowOff>95250</xdr:rowOff>
    </xdr:to>
    <xdr:sp>
      <xdr:nvSpPr>
        <xdr:cNvPr id="77" name="TextBox 111"/>
        <xdr:cNvSpPr txBox="1">
          <a:spLocks noChangeArrowheads="1"/>
        </xdr:cNvSpPr>
      </xdr:nvSpPr>
      <xdr:spPr>
        <a:xfrm>
          <a:off x="285750" y="1438275"/>
          <a:ext cx="8286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(事業所,人)</a:t>
          </a:r>
        </a:p>
      </xdr:txBody>
    </xdr:sp>
    <xdr:clientData/>
  </xdr:twoCellAnchor>
  <xdr:twoCellAnchor>
    <xdr:from>
      <xdr:col>5</xdr:col>
      <xdr:colOff>257175</xdr:colOff>
      <xdr:row>8</xdr:row>
      <xdr:rowOff>28575</xdr:rowOff>
    </xdr:from>
    <xdr:to>
      <xdr:col>5</xdr:col>
      <xdr:colOff>1038225</xdr:colOff>
      <xdr:row>9</xdr:row>
      <xdr:rowOff>9525</xdr:rowOff>
    </xdr:to>
    <xdr:sp>
      <xdr:nvSpPr>
        <xdr:cNvPr id="78" name="TextBox 112"/>
        <xdr:cNvSpPr txBox="1">
          <a:spLocks noChangeArrowheads="1"/>
        </xdr:cNvSpPr>
      </xdr:nvSpPr>
      <xdr:spPr>
        <a:xfrm>
          <a:off x="5267325" y="1390650"/>
          <a:ext cx="77152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(事業所,人)</a:t>
          </a:r>
        </a:p>
      </xdr:txBody>
    </xdr:sp>
    <xdr:clientData/>
  </xdr:twoCellAnchor>
  <xdr:twoCellAnchor>
    <xdr:from>
      <xdr:col>3</xdr:col>
      <xdr:colOff>400050</xdr:colOff>
      <xdr:row>8</xdr:row>
      <xdr:rowOff>76200</xdr:rowOff>
    </xdr:from>
    <xdr:to>
      <xdr:col>3</xdr:col>
      <xdr:colOff>990600</xdr:colOff>
      <xdr:row>9</xdr:row>
      <xdr:rowOff>95250</xdr:rowOff>
    </xdr:to>
    <xdr:sp>
      <xdr:nvSpPr>
        <xdr:cNvPr id="79" name="TextBox 113"/>
        <xdr:cNvSpPr txBox="1">
          <a:spLocks noChangeArrowheads="1"/>
        </xdr:cNvSpPr>
      </xdr:nvSpPr>
      <xdr:spPr>
        <a:xfrm>
          <a:off x="4000500" y="1438275"/>
          <a:ext cx="59055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(千億円)</a:t>
          </a:r>
        </a:p>
      </xdr:txBody>
    </xdr:sp>
    <xdr:clientData/>
  </xdr:twoCellAnchor>
  <xdr:twoCellAnchor>
    <xdr:from>
      <xdr:col>8</xdr:col>
      <xdr:colOff>247650</xdr:colOff>
      <xdr:row>8</xdr:row>
      <xdr:rowOff>0</xdr:rowOff>
    </xdr:from>
    <xdr:to>
      <xdr:col>8</xdr:col>
      <xdr:colOff>838200</xdr:colOff>
      <xdr:row>9</xdr:row>
      <xdr:rowOff>9525</xdr:rowOff>
    </xdr:to>
    <xdr:sp>
      <xdr:nvSpPr>
        <xdr:cNvPr id="80" name="TextBox 114"/>
        <xdr:cNvSpPr txBox="1">
          <a:spLocks noChangeArrowheads="1"/>
        </xdr:cNvSpPr>
      </xdr:nvSpPr>
      <xdr:spPr>
        <a:xfrm>
          <a:off x="8858250" y="1362075"/>
          <a:ext cx="59055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(千億円)</a:t>
          </a:r>
        </a:p>
      </xdr:txBody>
    </xdr:sp>
    <xdr:clientData/>
  </xdr:twoCellAnchor>
  <xdr:twoCellAnchor>
    <xdr:from>
      <xdr:col>0</xdr:col>
      <xdr:colOff>209550</xdr:colOff>
      <xdr:row>36</xdr:row>
      <xdr:rowOff>0</xdr:rowOff>
    </xdr:from>
    <xdr:to>
      <xdr:col>4</xdr:col>
      <xdr:colOff>152400</xdr:colOff>
      <xdr:row>65</xdr:row>
      <xdr:rowOff>0</xdr:rowOff>
    </xdr:to>
    <xdr:graphicFrame>
      <xdr:nvGraphicFramePr>
        <xdr:cNvPr id="81" name="Chart 115"/>
        <xdr:cNvGraphicFramePr/>
      </xdr:nvGraphicFramePr>
      <xdr:xfrm>
        <a:off x="209550" y="5876925"/>
        <a:ext cx="4743450" cy="4648200"/>
      </xdr:xfrm>
      <a:graphic>
        <a:graphicData uri="http://schemas.openxmlformats.org/drawingml/2006/chart">
          <c:chart xmlns:c="http://schemas.openxmlformats.org/drawingml/2006/chart" r:id="rId7"/>
        </a:graphicData>
      </a:graphic>
    </xdr:graphicFrame>
    <xdr:clientData/>
  </xdr:twoCellAnchor>
  <xdr:twoCellAnchor>
    <xdr:from>
      <xdr:col>2</xdr:col>
      <xdr:colOff>657225</xdr:colOff>
      <xdr:row>49</xdr:row>
      <xdr:rowOff>85725</xdr:rowOff>
    </xdr:from>
    <xdr:to>
      <xdr:col>3</xdr:col>
      <xdr:colOff>352425</xdr:colOff>
      <xdr:row>51</xdr:row>
      <xdr:rowOff>142875</xdr:rowOff>
    </xdr:to>
    <xdr:grpSp>
      <xdr:nvGrpSpPr>
        <xdr:cNvPr id="82" name="Group 120"/>
        <xdr:cNvGrpSpPr>
          <a:grpSpLocks/>
        </xdr:cNvGrpSpPr>
      </xdr:nvGrpSpPr>
      <xdr:grpSpPr>
        <a:xfrm>
          <a:off x="3057525" y="8029575"/>
          <a:ext cx="895350" cy="381000"/>
          <a:chOff x="389" y="696"/>
          <a:chExt cx="82" cy="38"/>
        </a:xfrm>
        <a:solidFill>
          <a:srgbClr val="FFFFFF"/>
        </a:solidFill>
      </xdr:grpSpPr>
      <xdr:sp textlink="L39">
        <xdr:nvSpPr>
          <xdr:cNvPr id="83" name="テキスト 28"/>
          <xdr:cNvSpPr txBox="1">
            <a:spLocks noChangeArrowheads="1"/>
          </xdr:cNvSpPr>
        </xdr:nvSpPr>
        <xdr:spPr>
          <a:xfrm>
            <a:off x="404" y="717"/>
            <a:ext cx="67" cy="17"/>
          </a:xfrm>
          <a:prstGeom prst="rect">
            <a:avLst/>
          </a:prstGeom>
          <a:noFill/>
          <a:ln w="0" cmpd="sng">
            <a:noFill/>
          </a:ln>
        </xdr:spPr>
        <xdr:txBody>
          <a:bodyPr vertOverflow="clip" wrap="square" anchor="ctr"/>
          <a:p>
            <a:pPr algn="l">
              <a:defRPr/>
            </a:pPr>
            <a:fld id="{96af9b8c-5251-4841-a77c-934f5d2e587a}" type="TxLink">
              <a:rPr lang="en-US" cap="none" sz="1000" b="0" i="0" u="none" baseline="0">
                <a:solidFill>
                  <a:srgbClr val="FFFFFF"/>
                </a:solidFill>
                <a:latin typeface="ＭＳ ゴシック"/>
                <a:ea typeface="ＭＳ ゴシック"/>
                <a:cs typeface="ＭＳ ゴシック"/>
              </a:rPr>
              <a:t>51.1%</a:t>
            </a:fld>
          </a:p>
        </xdr:txBody>
      </xdr:sp>
      <xdr:sp>
        <xdr:nvSpPr>
          <xdr:cNvPr id="84" name="TextBox 119"/>
          <xdr:cNvSpPr txBox="1">
            <a:spLocks noChangeArrowheads="1"/>
          </xdr:cNvSpPr>
        </xdr:nvSpPr>
        <xdr:spPr>
          <a:xfrm>
            <a:off x="389" y="696"/>
            <a:ext cx="71" cy="21"/>
          </a:xfrm>
          <a:prstGeom prst="rect">
            <a:avLst/>
          </a:prstGeom>
          <a:noFill/>
          <a:ln w="9525" cmpd="sng">
            <a:noFill/>
          </a:ln>
        </xdr:spPr>
        <xdr:txBody>
          <a:bodyPr vertOverflow="clip" wrap="square"/>
          <a:p>
            <a:pPr algn="ctr">
              <a:defRPr/>
            </a:pPr>
            <a:r>
              <a:rPr lang="en-US" cap="none" sz="1000" b="0" i="0" u="none" baseline="0">
                <a:solidFill>
                  <a:srgbClr val="FFFFFF"/>
                </a:solidFill>
                <a:latin typeface="ＭＳ ゴシック"/>
                <a:ea typeface="ＭＳ ゴシック"/>
                <a:cs typeface="ＭＳ ゴシック"/>
              </a:rPr>
              <a:t>卸売業</a:t>
            </a:r>
          </a:p>
        </xdr:txBody>
      </xdr:sp>
    </xdr:grpSp>
    <xdr:clientData/>
  </xdr:twoCellAnchor>
  <xdr:twoCellAnchor>
    <xdr:from>
      <xdr:col>0</xdr:col>
      <xdr:colOff>1190625</xdr:colOff>
      <xdr:row>49</xdr:row>
      <xdr:rowOff>104775</xdr:rowOff>
    </xdr:from>
    <xdr:to>
      <xdr:col>1</xdr:col>
      <xdr:colOff>895350</xdr:colOff>
      <xdr:row>51</xdr:row>
      <xdr:rowOff>152400</xdr:rowOff>
    </xdr:to>
    <xdr:grpSp>
      <xdr:nvGrpSpPr>
        <xdr:cNvPr id="85" name="Group 122"/>
        <xdr:cNvGrpSpPr>
          <a:grpSpLocks/>
        </xdr:cNvGrpSpPr>
      </xdr:nvGrpSpPr>
      <xdr:grpSpPr>
        <a:xfrm>
          <a:off x="1190625" y="8048625"/>
          <a:ext cx="904875" cy="371475"/>
          <a:chOff x="387" y="746"/>
          <a:chExt cx="83" cy="36"/>
        </a:xfrm>
        <a:solidFill>
          <a:srgbClr val="FFFFFF"/>
        </a:solidFill>
      </xdr:grpSpPr>
      <xdr:sp textlink="M39">
        <xdr:nvSpPr>
          <xdr:cNvPr id="86" name="テキスト 28"/>
          <xdr:cNvSpPr txBox="1">
            <a:spLocks noChangeArrowheads="1"/>
          </xdr:cNvSpPr>
        </xdr:nvSpPr>
        <xdr:spPr>
          <a:xfrm>
            <a:off x="403" y="765"/>
            <a:ext cx="67" cy="17"/>
          </a:xfrm>
          <a:prstGeom prst="rect">
            <a:avLst/>
          </a:prstGeom>
          <a:noFill/>
          <a:ln w="0" cmpd="sng">
            <a:noFill/>
          </a:ln>
        </xdr:spPr>
        <xdr:txBody>
          <a:bodyPr vertOverflow="clip" wrap="square" anchor="ctr"/>
          <a:p>
            <a:pPr algn="l">
              <a:defRPr/>
            </a:pPr>
            <a:fld id="{7efe66f6-f138-41a4-ba9f-6db085d8edac}" type="TxLink">
              <a:rPr lang="en-US" cap="none" sz="1000" b="0" i="0" u="none" baseline="0">
                <a:solidFill>
                  <a:srgbClr val="FFFFFF"/>
                </a:solidFill>
                <a:latin typeface="ＭＳ ゴシック"/>
                <a:ea typeface="ＭＳ ゴシック"/>
                <a:cs typeface="ＭＳ ゴシック"/>
              </a:rPr>
              <a:t>48.9%</a:t>
            </a:fld>
          </a:p>
        </xdr:txBody>
      </xdr:sp>
      <xdr:sp>
        <xdr:nvSpPr>
          <xdr:cNvPr id="87" name="TextBox 121"/>
          <xdr:cNvSpPr txBox="1">
            <a:spLocks noChangeArrowheads="1"/>
          </xdr:cNvSpPr>
        </xdr:nvSpPr>
        <xdr:spPr>
          <a:xfrm>
            <a:off x="387" y="746"/>
            <a:ext cx="80" cy="16"/>
          </a:xfrm>
          <a:prstGeom prst="rect">
            <a:avLst/>
          </a:prstGeom>
          <a:noFill/>
          <a:ln w="9525" cmpd="sng">
            <a:noFill/>
          </a:ln>
        </xdr:spPr>
        <xdr:txBody>
          <a:bodyPr vertOverflow="clip" wrap="square"/>
          <a:p>
            <a:pPr algn="ctr">
              <a:defRPr/>
            </a:pPr>
            <a:r>
              <a:rPr lang="en-US" cap="none" sz="1000" b="0" i="0" u="none" baseline="0">
                <a:solidFill>
                  <a:srgbClr val="FFFFFF"/>
                </a:solidFill>
                <a:latin typeface="ＭＳ ゴシック"/>
                <a:ea typeface="ＭＳ ゴシック"/>
                <a:cs typeface="ＭＳ ゴシック"/>
              </a:rPr>
              <a:t>小売業</a:t>
            </a:r>
          </a:p>
        </xdr:txBody>
      </xdr:sp>
    </xdr:grpSp>
    <xdr:clientData/>
  </xdr:twoCellAnchor>
  <xdr:twoCellAnchor>
    <xdr:from>
      <xdr:col>1</xdr:col>
      <xdr:colOff>819150</xdr:colOff>
      <xdr:row>49</xdr:row>
      <xdr:rowOff>85725</xdr:rowOff>
    </xdr:from>
    <xdr:to>
      <xdr:col>2</xdr:col>
      <xdr:colOff>819150</xdr:colOff>
      <xdr:row>52</xdr:row>
      <xdr:rowOff>95250</xdr:rowOff>
    </xdr:to>
    <xdr:grpSp>
      <xdr:nvGrpSpPr>
        <xdr:cNvPr id="88" name="Group 126"/>
        <xdr:cNvGrpSpPr>
          <a:grpSpLocks/>
        </xdr:cNvGrpSpPr>
      </xdr:nvGrpSpPr>
      <xdr:grpSpPr>
        <a:xfrm>
          <a:off x="2019300" y="8029575"/>
          <a:ext cx="1200150" cy="495300"/>
          <a:chOff x="517" y="801"/>
          <a:chExt cx="110" cy="49"/>
        </a:xfrm>
        <a:solidFill>
          <a:srgbClr val="FFFFFF"/>
        </a:solidFill>
      </xdr:grpSpPr>
      <xdr:sp textlink="$N39">
        <xdr:nvSpPr>
          <xdr:cNvPr id="89" name="テキスト 28"/>
          <xdr:cNvSpPr txBox="1">
            <a:spLocks noChangeArrowheads="1"/>
          </xdr:cNvSpPr>
        </xdr:nvSpPr>
        <xdr:spPr>
          <a:xfrm>
            <a:off x="535" y="832"/>
            <a:ext cx="79" cy="18"/>
          </a:xfrm>
          <a:prstGeom prst="rect">
            <a:avLst/>
          </a:prstGeom>
          <a:noFill/>
          <a:ln w="0" cmpd="sng">
            <a:noFill/>
          </a:ln>
        </xdr:spPr>
        <xdr:txBody>
          <a:bodyPr vertOverflow="clip" wrap="square" anchor="ctr"/>
          <a:p>
            <a:pPr algn="l">
              <a:defRPr/>
            </a:pPr>
            <a:fld id="{87ef28e6-3362-4cbc-9cf7-852782e92d60}" type="TxLink">
              <a:rPr lang="en-US" cap="none" sz="1000" b="0" i="0" u="none" baseline="0">
                <a:solidFill>
                  <a:srgbClr val="FFFFFF"/>
                </a:solidFill>
                <a:latin typeface="ＭＳ ゴシック"/>
                <a:ea typeface="ＭＳ ゴシック"/>
                <a:cs typeface="ＭＳ ゴシック"/>
              </a:rPr>
              <a:t>1兆9,282億円</a:t>
            </a:fld>
          </a:p>
        </xdr:txBody>
      </xdr:sp>
      <xdr:sp>
        <xdr:nvSpPr>
          <xdr:cNvPr id="90" name="TextBox 124"/>
          <xdr:cNvSpPr txBox="1">
            <a:spLocks noChangeArrowheads="1"/>
          </xdr:cNvSpPr>
        </xdr:nvSpPr>
        <xdr:spPr>
          <a:xfrm>
            <a:off x="517" y="801"/>
            <a:ext cx="110" cy="27"/>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年間商品販売額</a:t>
            </a:r>
          </a:p>
        </xdr:txBody>
      </xdr:sp>
    </xdr:grpSp>
    <xdr:clientData/>
  </xdr:twoCellAnchor>
  <xdr:twoCellAnchor>
    <xdr:from>
      <xdr:col>5</xdr:col>
      <xdr:colOff>19050</xdr:colOff>
      <xdr:row>36</xdr:row>
      <xdr:rowOff>28575</xdr:rowOff>
    </xdr:from>
    <xdr:to>
      <xdr:col>9</xdr:col>
      <xdr:colOff>9525</xdr:colOff>
      <xdr:row>64</xdr:row>
      <xdr:rowOff>142875</xdr:rowOff>
    </xdr:to>
    <xdr:graphicFrame>
      <xdr:nvGraphicFramePr>
        <xdr:cNvPr id="91" name="Chart 130"/>
        <xdr:cNvGraphicFramePr/>
      </xdr:nvGraphicFramePr>
      <xdr:xfrm>
        <a:off x="5029200" y="5905500"/>
        <a:ext cx="4791075" cy="4600575"/>
      </xdr:xfrm>
      <a:graphic>
        <a:graphicData uri="http://schemas.openxmlformats.org/drawingml/2006/chart">
          <c:chart xmlns:c="http://schemas.openxmlformats.org/drawingml/2006/chart" r:id="rId8"/>
        </a:graphicData>
      </a:graphic>
    </xdr:graphicFrame>
    <xdr:clientData/>
  </xdr:twoCellAnchor>
  <xdr:twoCellAnchor>
    <xdr:from>
      <xdr:col>8</xdr:col>
      <xdr:colOff>66675</xdr:colOff>
      <xdr:row>63</xdr:row>
      <xdr:rowOff>28575</xdr:rowOff>
    </xdr:from>
    <xdr:to>
      <xdr:col>8</xdr:col>
      <xdr:colOff>1123950</xdr:colOff>
      <xdr:row>64</xdr:row>
      <xdr:rowOff>38100</xdr:rowOff>
    </xdr:to>
    <xdr:sp>
      <xdr:nvSpPr>
        <xdr:cNvPr id="92" name="TextBox 87"/>
        <xdr:cNvSpPr txBox="1">
          <a:spLocks noChangeArrowheads="1"/>
        </xdr:cNvSpPr>
      </xdr:nvSpPr>
      <xdr:spPr>
        <a:xfrm>
          <a:off x="8677275" y="10229850"/>
          <a:ext cx="1057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0</xdr:col>
      <xdr:colOff>85725</xdr:colOff>
      <xdr:row>63</xdr:row>
      <xdr:rowOff>9525</xdr:rowOff>
    </xdr:from>
    <xdr:to>
      <xdr:col>1</xdr:col>
      <xdr:colOff>428625</xdr:colOff>
      <xdr:row>64</xdr:row>
      <xdr:rowOff>28575</xdr:rowOff>
    </xdr:to>
    <xdr:sp>
      <xdr:nvSpPr>
        <xdr:cNvPr id="93" name="TextBox 131"/>
        <xdr:cNvSpPr txBox="1">
          <a:spLocks noChangeArrowheads="1"/>
        </xdr:cNvSpPr>
      </xdr:nvSpPr>
      <xdr:spPr>
        <a:xfrm>
          <a:off x="85725" y="10210800"/>
          <a:ext cx="154305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6</xdr:col>
      <xdr:colOff>685800</xdr:colOff>
      <xdr:row>49</xdr:row>
      <xdr:rowOff>114300</xdr:rowOff>
    </xdr:from>
    <xdr:to>
      <xdr:col>7</xdr:col>
      <xdr:colOff>685800</xdr:colOff>
      <xdr:row>52</xdr:row>
      <xdr:rowOff>123825</xdr:rowOff>
    </xdr:to>
    <xdr:grpSp>
      <xdr:nvGrpSpPr>
        <xdr:cNvPr id="94" name="Group 127"/>
        <xdr:cNvGrpSpPr>
          <a:grpSpLocks/>
        </xdr:cNvGrpSpPr>
      </xdr:nvGrpSpPr>
      <xdr:grpSpPr>
        <a:xfrm>
          <a:off x="6896100" y="8058150"/>
          <a:ext cx="1200150" cy="495300"/>
          <a:chOff x="517" y="801"/>
          <a:chExt cx="110" cy="49"/>
        </a:xfrm>
        <a:solidFill>
          <a:srgbClr val="FFFFFF"/>
        </a:solidFill>
      </xdr:grpSpPr>
      <xdr:sp textlink="$N39">
        <xdr:nvSpPr>
          <xdr:cNvPr id="95" name="テキスト 28"/>
          <xdr:cNvSpPr txBox="1">
            <a:spLocks noChangeArrowheads="1"/>
          </xdr:cNvSpPr>
        </xdr:nvSpPr>
        <xdr:spPr>
          <a:xfrm>
            <a:off x="535" y="832"/>
            <a:ext cx="79" cy="18"/>
          </a:xfrm>
          <a:prstGeom prst="rect">
            <a:avLst/>
          </a:prstGeom>
          <a:noFill/>
          <a:ln w="0" cmpd="sng">
            <a:noFill/>
          </a:ln>
        </xdr:spPr>
        <xdr:txBody>
          <a:bodyPr vertOverflow="clip" wrap="square" anchor="ctr"/>
          <a:p>
            <a:pPr algn="l">
              <a:defRPr/>
            </a:pPr>
            <a:fld id="{314d762e-1063-4d10-8bb1-1ef94b19a92a}" type="TxLink">
              <a:rPr lang="en-US" cap="none" sz="1000" b="0" i="0" u="none" baseline="0">
                <a:solidFill>
                  <a:srgbClr val="FFFFFF"/>
                </a:solidFill>
                <a:latin typeface="ＭＳ ゴシック"/>
                <a:ea typeface="ＭＳ ゴシック"/>
                <a:cs typeface="ＭＳ ゴシック"/>
              </a:rPr>
              <a:t>1兆9,282億円</a:t>
            </a:fld>
          </a:p>
        </xdr:txBody>
      </xdr:sp>
      <xdr:sp>
        <xdr:nvSpPr>
          <xdr:cNvPr id="96" name="TextBox 129"/>
          <xdr:cNvSpPr txBox="1">
            <a:spLocks noChangeArrowheads="1"/>
          </xdr:cNvSpPr>
        </xdr:nvSpPr>
        <xdr:spPr>
          <a:xfrm>
            <a:off x="517" y="801"/>
            <a:ext cx="110" cy="27"/>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年間商品販売額</a:t>
            </a:r>
          </a:p>
        </xdr:txBody>
      </xdr:sp>
    </xdr:grpSp>
    <xdr:clientData/>
  </xdr:twoCellAnchor>
  <xdr:twoCellAnchor>
    <xdr:from>
      <xdr:col>2</xdr:col>
      <xdr:colOff>847725</xdr:colOff>
      <xdr:row>59</xdr:row>
      <xdr:rowOff>142875</xdr:rowOff>
    </xdr:from>
    <xdr:to>
      <xdr:col>3</xdr:col>
      <xdr:colOff>171450</xdr:colOff>
      <xdr:row>62</xdr:row>
      <xdr:rowOff>123825</xdr:rowOff>
    </xdr:to>
    <xdr:sp>
      <xdr:nvSpPr>
        <xdr:cNvPr id="97" name="Line 134"/>
        <xdr:cNvSpPr>
          <a:spLocks/>
        </xdr:cNvSpPr>
      </xdr:nvSpPr>
      <xdr:spPr>
        <a:xfrm>
          <a:off x="3248025" y="9705975"/>
          <a:ext cx="5238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219075</xdr:colOff>
      <xdr:row>32</xdr:row>
      <xdr:rowOff>0</xdr:rowOff>
    </xdr:from>
    <xdr:to>
      <xdr:col>9</xdr:col>
      <xdr:colOff>76200</xdr:colOff>
      <xdr:row>33</xdr:row>
      <xdr:rowOff>9525</xdr:rowOff>
    </xdr:to>
    <xdr:sp>
      <xdr:nvSpPr>
        <xdr:cNvPr id="98" name="TextBox 138"/>
        <xdr:cNvSpPr txBox="1">
          <a:spLocks noChangeArrowheads="1"/>
        </xdr:cNvSpPr>
      </xdr:nvSpPr>
      <xdr:spPr>
        <a:xfrm>
          <a:off x="8829675" y="5191125"/>
          <a:ext cx="1057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7</xdr:col>
      <xdr:colOff>142875</xdr:colOff>
      <xdr:row>61</xdr:row>
      <xdr:rowOff>66675</xdr:rowOff>
    </xdr:from>
    <xdr:to>
      <xdr:col>7</xdr:col>
      <xdr:colOff>304800</xdr:colOff>
      <xdr:row>62</xdr:row>
      <xdr:rowOff>152400</xdr:rowOff>
    </xdr:to>
    <xdr:sp>
      <xdr:nvSpPr>
        <xdr:cNvPr id="99" name="Line 139"/>
        <xdr:cNvSpPr>
          <a:spLocks/>
        </xdr:cNvSpPr>
      </xdr:nvSpPr>
      <xdr:spPr>
        <a:xfrm>
          <a:off x="7553325" y="9944100"/>
          <a:ext cx="1619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581025</xdr:colOff>
      <xdr:row>55</xdr:row>
      <xdr:rowOff>47625</xdr:rowOff>
    </xdr:from>
    <xdr:to>
      <xdr:col>5</xdr:col>
      <xdr:colOff>762000</xdr:colOff>
      <xdr:row>55</xdr:row>
      <xdr:rowOff>104775</xdr:rowOff>
    </xdr:to>
    <xdr:sp>
      <xdr:nvSpPr>
        <xdr:cNvPr id="100" name="Line 141"/>
        <xdr:cNvSpPr>
          <a:spLocks/>
        </xdr:cNvSpPr>
      </xdr:nvSpPr>
      <xdr:spPr>
        <a:xfrm flipV="1">
          <a:off x="5591175" y="8963025"/>
          <a:ext cx="1809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647700</xdr:colOff>
      <xdr:row>56</xdr:row>
      <xdr:rowOff>85725</xdr:rowOff>
    </xdr:from>
    <xdr:to>
      <xdr:col>5</xdr:col>
      <xdr:colOff>800100</xdr:colOff>
      <xdr:row>56</xdr:row>
      <xdr:rowOff>123825</xdr:rowOff>
    </xdr:to>
    <xdr:sp>
      <xdr:nvSpPr>
        <xdr:cNvPr id="101" name="Line 142"/>
        <xdr:cNvSpPr>
          <a:spLocks/>
        </xdr:cNvSpPr>
      </xdr:nvSpPr>
      <xdr:spPr>
        <a:xfrm flipV="1">
          <a:off x="5657850" y="9163050"/>
          <a:ext cx="1524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628650</xdr:colOff>
      <xdr:row>59</xdr:row>
      <xdr:rowOff>152400</xdr:rowOff>
    </xdr:from>
    <xdr:to>
      <xdr:col>2</xdr:col>
      <xdr:colOff>809625</xdr:colOff>
      <xdr:row>62</xdr:row>
      <xdr:rowOff>123825</xdr:rowOff>
    </xdr:to>
    <xdr:sp>
      <xdr:nvSpPr>
        <xdr:cNvPr id="102" name="Line 143"/>
        <xdr:cNvSpPr>
          <a:spLocks/>
        </xdr:cNvSpPr>
      </xdr:nvSpPr>
      <xdr:spPr>
        <a:xfrm flipH="1">
          <a:off x="3028950" y="9715500"/>
          <a:ext cx="1714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819150</xdr:colOff>
      <xdr:row>39</xdr:row>
      <xdr:rowOff>28575</xdr:rowOff>
    </xdr:from>
    <xdr:to>
      <xdr:col>6</xdr:col>
      <xdr:colOff>838200</xdr:colOff>
      <xdr:row>40</xdr:row>
      <xdr:rowOff>95250</xdr:rowOff>
    </xdr:to>
    <xdr:sp>
      <xdr:nvSpPr>
        <xdr:cNvPr id="103" name="Line 144"/>
        <xdr:cNvSpPr>
          <a:spLocks/>
        </xdr:cNvSpPr>
      </xdr:nvSpPr>
      <xdr:spPr>
        <a:xfrm>
          <a:off x="7029450" y="6381750"/>
          <a:ext cx="190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1123950</xdr:colOff>
      <xdr:row>38</xdr:row>
      <xdr:rowOff>142875</xdr:rowOff>
    </xdr:from>
    <xdr:to>
      <xdr:col>6</xdr:col>
      <xdr:colOff>1143000</xdr:colOff>
      <xdr:row>40</xdr:row>
      <xdr:rowOff>28575</xdr:rowOff>
    </xdr:to>
    <xdr:sp>
      <xdr:nvSpPr>
        <xdr:cNvPr id="104" name="Line 145"/>
        <xdr:cNvSpPr>
          <a:spLocks/>
        </xdr:cNvSpPr>
      </xdr:nvSpPr>
      <xdr:spPr>
        <a:xfrm>
          <a:off x="7334250" y="6334125"/>
          <a:ext cx="1905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0.76975</cdr:x>
      <cdr:y>0.30525</cdr:y>
    </cdr:from>
    <cdr:to>
      <cdr:x>0.80425</cdr:x>
      <cdr:y>0.4825</cdr:y>
    </cdr:to>
    <cdr:sp>
      <cdr:nvSpPr>
        <cdr:cNvPr id="1" name="Line 1"/>
        <cdr:cNvSpPr>
          <a:spLocks/>
        </cdr:cNvSpPr>
      </cdr:nvSpPr>
      <cdr:spPr>
        <a:xfrm flipH="1">
          <a:off x="7515225" y="914400"/>
          <a:ext cx="333375" cy="533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0.65825</cdr:x>
      <cdr:y>0.221</cdr:y>
    </cdr:from>
    <cdr:to>
      <cdr:x>0.68525</cdr:x>
      <cdr:y>0.3035</cdr:y>
    </cdr:to>
    <cdr:sp>
      <cdr:nvSpPr>
        <cdr:cNvPr id="2" name="Line 2"/>
        <cdr:cNvSpPr>
          <a:spLocks/>
        </cdr:cNvSpPr>
      </cdr:nvSpPr>
      <cdr:spPr>
        <a:xfrm flipH="1">
          <a:off x="6429375" y="666750"/>
          <a:ext cx="26670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123825</xdr:rowOff>
    </xdr:from>
    <xdr:to>
      <xdr:col>10</xdr:col>
      <xdr:colOff>504825</xdr:colOff>
      <xdr:row>43</xdr:row>
      <xdr:rowOff>66675</xdr:rowOff>
    </xdr:to>
    <xdr:sp>
      <xdr:nvSpPr>
        <xdr:cNvPr id="1" name="Line 1"/>
        <xdr:cNvSpPr>
          <a:spLocks/>
        </xdr:cNvSpPr>
      </xdr:nvSpPr>
      <xdr:spPr>
        <a:xfrm>
          <a:off x="11010900" y="6381750"/>
          <a:ext cx="504825" cy="58102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42</xdr:row>
      <xdr:rowOff>114300</xdr:rowOff>
    </xdr:from>
    <xdr:to>
      <xdr:col>11</xdr:col>
      <xdr:colOff>504825</xdr:colOff>
      <xdr:row>46</xdr:row>
      <xdr:rowOff>66675</xdr:rowOff>
    </xdr:to>
    <xdr:sp>
      <xdr:nvSpPr>
        <xdr:cNvPr id="2" name="Line 2"/>
        <xdr:cNvSpPr>
          <a:spLocks/>
        </xdr:cNvSpPr>
      </xdr:nvSpPr>
      <xdr:spPr>
        <a:xfrm>
          <a:off x="11401425" y="685800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xdr:col>
      <xdr:colOff>942975</xdr:colOff>
      <xdr:row>50</xdr:row>
      <xdr:rowOff>142875</xdr:rowOff>
    </xdr:from>
    <xdr:ext cx="933450" cy="390525"/>
    <xdr:sp textlink="$L77">
      <xdr:nvSpPr>
        <xdr:cNvPr id="3" name="テキスト 28"/>
        <xdr:cNvSpPr txBox="1">
          <a:spLocks noChangeArrowheads="1"/>
        </xdr:cNvSpPr>
      </xdr:nvSpPr>
      <xdr:spPr>
        <a:xfrm>
          <a:off x="2143125" y="8134350"/>
          <a:ext cx="933450" cy="390525"/>
        </a:xfrm>
        <a:prstGeom prst="rect">
          <a:avLst/>
        </a:prstGeom>
        <a:noFill/>
        <a:ln w="0" cmpd="sng">
          <a:noFill/>
        </a:ln>
      </xdr:spPr>
      <xdr:txBody>
        <a:bodyPr vertOverflow="clip" wrap="square" anchor="ctr"/>
        <a:p>
          <a:pPr algn="l">
            <a:defRPr/>
          </a:pPr>
          <a:fld id="{958fd9dc-f39c-4dc8-8e04-80daf1c0063d}"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9525</xdr:rowOff>
    </xdr:from>
    <xdr:to>
      <xdr:col>4</xdr:col>
      <xdr:colOff>123825</xdr:colOff>
      <xdr:row>23</xdr:row>
      <xdr:rowOff>142875</xdr:rowOff>
    </xdr:to>
    <xdr:graphicFrame>
      <xdr:nvGraphicFramePr>
        <xdr:cNvPr id="4" name="Chart 20"/>
        <xdr:cNvGraphicFramePr/>
      </xdr:nvGraphicFramePr>
      <xdr:xfrm>
        <a:off x="19050" y="762000"/>
        <a:ext cx="4905375" cy="3057525"/>
      </xdr:xfrm>
      <a:graphic>
        <a:graphicData uri="http://schemas.openxmlformats.org/drawingml/2006/chart">
          <c:chart xmlns:c="http://schemas.openxmlformats.org/drawingml/2006/chart" r:id="rId1"/>
        </a:graphicData>
      </a:graphic>
    </xdr:graphicFrame>
    <xdr:clientData/>
  </xdr:twoCellAnchor>
  <xdr:twoCellAnchor>
    <xdr:from>
      <xdr:col>4</xdr:col>
      <xdr:colOff>123825</xdr:colOff>
      <xdr:row>4</xdr:row>
      <xdr:rowOff>28575</xdr:rowOff>
    </xdr:from>
    <xdr:to>
      <xdr:col>8</xdr:col>
      <xdr:colOff>1171575</xdr:colOff>
      <xdr:row>23</xdr:row>
      <xdr:rowOff>152400</xdr:rowOff>
    </xdr:to>
    <xdr:graphicFrame>
      <xdr:nvGraphicFramePr>
        <xdr:cNvPr id="5" name="Chart 21"/>
        <xdr:cNvGraphicFramePr/>
      </xdr:nvGraphicFramePr>
      <xdr:xfrm>
        <a:off x="4924425" y="781050"/>
        <a:ext cx="4857750" cy="3048000"/>
      </xdr:xfrm>
      <a:graphic>
        <a:graphicData uri="http://schemas.openxmlformats.org/drawingml/2006/chart">
          <c:chart xmlns:c="http://schemas.openxmlformats.org/drawingml/2006/chart" r:id="rId2"/>
        </a:graphicData>
      </a:graphic>
    </xdr:graphicFrame>
    <xdr:clientData/>
  </xdr:twoCellAnchor>
  <xdr:twoCellAnchor>
    <xdr:from>
      <xdr:col>3</xdr:col>
      <xdr:colOff>971550</xdr:colOff>
      <xdr:row>5</xdr:row>
      <xdr:rowOff>133350</xdr:rowOff>
    </xdr:from>
    <xdr:to>
      <xdr:col>5</xdr:col>
      <xdr:colOff>276225</xdr:colOff>
      <xdr:row>8</xdr:row>
      <xdr:rowOff>85725</xdr:rowOff>
    </xdr:to>
    <xdr:sp>
      <xdr:nvSpPr>
        <xdr:cNvPr id="6" name="Oval 22"/>
        <xdr:cNvSpPr>
          <a:spLocks/>
        </xdr:cNvSpPr>
      </xdr:nvSpPr>
      <xdr:spPr>
        <a:xfrm>
          <a:off x="4572000" y="1038225"/>
          <a:ext cx="714375"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2年</a:t>
          </a:r>
        </a:p>
      </xdr:txBody>
    </xdr:sp>
    <xdr:clientData/>
  </xdr:twoCellAnchor>
  <xdr:twoCellAnchor>
    <xdr:from>
      <xdr:col>3</xdr:col>
      <xdr:colOff>981075</xdr:colOff>
      <xdr:row>10</xdr:row>
      <xdr:rowOff>66675</xdr:rowOff>
    </xdr:from>
    <xdr:to>
      <xdr:col>5</xdr:col>
      <xdr:colOff>285750</xdr:colOff>
      <xdr:row>13</xdr:row>
      <xdr:rowOff>19050</xdr:rowOff>
    </xdr:to>
    <xdr:sp>
      <xdr:nvSpPr>
        <xdr:cNvPr id="7" name="Oval 23"/>
        <xdr:cNvSpPr>
          <a:spLocks/>
        </xdr:cNvSpPr>
      </xdr:nvSpPr>
      <xdr:spPr>
        <a:xfrm>
          <a:off x="4581525" y="1733550"/>
          <a:ext cx="714375"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7年</a:t>
          </a:r>
        </a:p>
      </xdr:txBody>
    </xdr:sp>
    <xdr:clientData/>
  </xdr:twoCellAnchor>
  <xdr:twoCellAnchor>
    <xdr:from>
      <xdr:col>3</xdr:col>
      <xdr:colOff>962025</xdr:colOff>
      <xdr:row>14</xdr:row>
      <xdr:rowOff>95250</xdr:rowOff>
    </xdr:from>
    <xdr:to>
      <xdr:col>5</xdr:col>
      <xdr:colOff>257175</xdr:colOff>
      <xdr:row>17</xdr:row>
      <xdr:rowOff>47625</xdr:rowOff>
    </xdr:to>
    <xdr:sp>
      <xdr:nvSpPr>
        <xdr:cNvPr id="8" name="Oval 24"/>
        <xdr:cNvSpPr>
          <a:spLocks/>
        </xdr:cNvSpPr>
      </xdr:nvSpPr>
      <xdr:spPr>
        <a:xfrm>
          <a:off x="4562475" y="2371725"/>
          <a:ext cx="704850"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12年</a:t>
          </a:r>
        </a:p>
      </xdr:txBody>
    </xdr:sp>
    <xdr:clientData/>
  </xdr:twoCellAnchor>
  <xdr:twoCellAnchor>
    <xdr:from>
      <xdr:col>5</xdr:col>
      <xdr:colOff>838200</xdr:colOff>
      <xdr:row>5</xdr:row>
      <xdr:rowOff>47625</xdr:rowOff>
    </xdr:from>
    <xdr:to>
      <xdr:col>6</xdr:col>
      <xdr:colOff>19050</xdr:colOff>
      <xdr:row>6</xdr:row>
      <xdr:rowOff>85725</xdr:rowOff>
    </xdr:to>
    <xdr:sp>
      <xdr:nvSpPr>
        <xdr:cNvPr id="9" name="TextBox 25"/>
        <xdr:cNvSpPr txBox="1">
          <a:spLocks noChangeArrowheads="1"/>
        </xdr:cNvSpPr>
      </xdr:nvSpPr>
      <xdr:spPr>
        <a:xfrm>
          <a:off x="5848350" y="952500"/>
          <a:ext cx="381000"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田</a:t>
          </a:r>
        </a:p>
      </xdr:txBody>
    </xdr:sp>
    <xdr:clientData/>
  </xdr:twoCellAnchor>
  <xdr:twoCellAnchor>
    <xdr:from>
      <xdr:col>6</xdr:col>
      <xdr:colOff>447675</xdr:colOff>
      <xdr:row>5</xdr:row>
      <xdr:rowOff>47625</xdr:rowOff>
    </xdr:from>
    <xdr:to>
      <xdr:col>6</xdr:col>
      <xdr:colOff>828675</xdr:colOff>
      <xdr:row>6</xdr:row>
      <xdr:rowOff>85725</xdr:rowOff>
    </xdr:to>
    <xdr:sp>
      <xdr:nvSpPr>
        <xdr:cNvPr id="10" name="TextBox 26"/>
        <xdr:cNvSpPr txBox="1">
          <a:spLocks noChangeArrowheads="1"/>
        </xdr:cNvSpPr>
      </xdr:nvSpPr>
      <xdr:spPr>
        <a:xfrm>
          <a:off x="6657975" y="952500"/>
          <a:ext cx="381000"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畑</a:t>
          </a:r>
        </a:p>
      </xdr:txBody>
    </xdr:sp>
    <xdr:clientData/>
  </xdr:twoCellAnchor>
  <xdr:twoCellAnchor>
    <xdr:from>
      <xdr:col>7</xdr:col>
      <xdr:colOff>276225</xdr:colOff>
      <xdr:row>5</xdr:row>
      <xdr:rowOff>57150</xdr:rowOff>
    </xdr:from>
    <xdr:to>
      <xdr:col>7</xdr:col>
      <xdr:colOff>923925</xdr:colOff>
      <xdr:row>6</xdr:row>
      <xdr:rowOff>95250</xdr:rowOff>
    </xdr:to>
    <xdr:sp>
      <xdr:nvSpPr>
        <xdr:cNvPr id="11" name="TextBox 27"/>
        <xdr:cNvSpPr txBox="1">
          <a:spLocks noChangeArrowheads="1"/>
        </xdr:cNvSpPr>
      </xdr:nvSpPr>
      <xdr:spPr>
        <a:xfrm>
          <a:off x="7686675" y="962025"/>
          <a:ext cx="657225"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樹園地</a:t>
          </a:r>
        </a:p>
      </xdr:txBody>
    </xdr:sp>
    <xdr:clientData/>
  </xdr:twoCellAnchor>
  <xdr:twoCellAnchor>
    <xdr:from>
      <xdr:col>0</xdr:col>
      <xdr:colOff>1019175</xdr:colOff>
      <xdr:row>5</xdr:row>
      <xdr:rowOff>9525</xdr:rowOff>
    </xdr:from>
    <xdr:to>
      <xdr:col>1</xdr:col>
      <xdr:colOff>962025</xdr:colOff>
      <xdr:row>6</xdr:row>
      <xdr:rowOff>76200</xdr:rowOff>
    </xdr:to>
    <xdr:sp>
      <xdr:nvSpPr>
        <xdr:cNvPr id="12" name="TextBox 29"/>
        <xdr:cNvSpPr txBox="1">
          <a:spLocks noChangeArrowheads="1"/>
        </xdr:cNvSpPr>
      </xdr:nvSpPr>
      <xdr:spPr>
        <a:xfrm>
          <a:off x="1019175" y="914400"/>
          <a:ext cx="1143000" cy="21907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自給的農家</a:t>
          </a:r>
        </a:p>
      </xdr:txBody>
    </xdr:sp>
    <xdr:clientData/>
  </xdr:twoCellAnchor>
  <xdr:twoCellAnchor>
    <xdr:from>
      <xdr:col>2</xdr:col>
      <xdr:colOff>533400</xdr:colOff>
      <xdr:row>5</xdr:row>
      <xdr:rowOff>19050</xdr:rowOff>
    </xdr:from>
    <xdr:to>
      <xdr:col>3</xdr:col>
      <xdr:colOff>457200</xdr:colOff>
      <xdr:row>6</xdr:row>
      <xdr:rowOff>85725</xdr:rowOff>
    </xdr:to>
    <xdr:sp>
      <xdr:nvSpPr>
        <xdr:cNvPr id="13" name="TextBox 30"/>
        <xdr:cNvSpPr txBox="1">
          <a:spLocks noChangeArrowheads="1"/>
        </xdr:cNvSpPr>
      </xdr:nvSpPr>
      <xdr:spPr>
        <a:xfrm>
          <a:off x="2933700" y="923925"/>
          <a:ext cx="1123950" cy="21907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販売農家</a:t>
          </a:r>
        </a:p>
      </xdr:txBody>
    </xdr:sp>
    <xdr:clientData/>
  </xdr:twoCellAnchor>
  <xdr:twoCellAnchor>
    <xdr:from>
      <xdr:col>0</xdr:col>
      <xdr:colOff>219075</xdr:colOff>
      <xdr:row>20</xdr:row>
      <xdr:rowOff>123825</xdr:rowOff>
    </xdr:from>
    <xdr:to>
      <xdr:col>7</xdr:col>
      <xdr:colOff>209550</xdr:colOff>
      <xdr:row>23</xdr:row>
      <xdr:rowOff>0</xdr:rowOff>
    </xdr:to>
    <xdr:grpSp>
      <xdr:nvGrpSpPr>
        <xdr:cNvPr id="14" name="Group 33"/>
        <xdr:cNvGrpSpPr>
          <a:grpSpLocks/>
        </xdr:cNvGrpSpPr>
      </xdr:nvGrpSpPr>
      <xdr:grpSpPr>
        <a:xfrm>
          <a:off x="219075" y="3314700"/>
          <a:ext cx="7400925" cy="361950"/>
          <a:chOff x="1112" y="414"/>
          <a:chExt cx="678" cy="36"/>
        </a:xfrm>
        <a:solidFill>
          <a:srgbClr val="FFFFFF"/>
        </a:solidFill>
      </xdr:grpSpPr>
      <xdr:sp>
        <xdr:nvSpPr>
          <xdr:cNvPr id="15" name="TextBox 31"/>
          <xdr:cNvSpPr txBox="1">
            <a:spLocks noChangeArrowheads="1"/>
          </xdr:cNvSpPr>
        </xdr:nvSpPr>
        <xdr:spPr>
          <a:xfrm>
            <a:off x="1113" y="414"/>
            <a:ext cx="655" cy="15"/>
          </a:xfrm>
          <a:prstGeom prst="rect">
            <a:avLst/>
          </a:prstGeom>
          <a:noFill/>
          <a:ln w="9525" cmpd="sng">
            <a:noFill/>
          </a:ln>
        </xdr:spPr>
        <xdr:txBody>
          <a:bodyPr vertOverflow="clip" wrap="square"/>
          <a:p>
            <a:pPr algn="l">
              <a:defRPr/>
            </a:pPr>
            <a:r>
              <a:rPr lang="en-US" cap="none" sz="800" b="0" i="0" u="none" baseline="0"/>
              <a:t>販売農家　　　 農家のうち、経営耕地面積が３０アール以上又は過去１年間の農産物販売金額が５０万円以上の農家をいう。
　</a:t>
            </a:r>
          </a:p>
        </xdr:txBody>
      </xdr:sp>
      <xdr:sp>
        <xdr:nvSpPr>
          <xdr:cNvPr id="16" name="TextBox 32"/>
          <xdr:cNvSpPr txBox="1">
            <a:spLocks noChangeArrowheads="1"/>
          </xdr:cNvSpPr>
        </xdr:nvSpPr>
        <xdr:spPr>
          <a:xfrm>
            <a:off x="1112" y="431"/>
            <a:ext cx="678" cy="19"/>
          </a:xfrm>
          <a:prstGeom prst="rect">
            <a:avLst/>
          </a:prstGeom>
          <a:noFill/>
          <a:ln w="9525" cmpd="sng">
            <a:noFill/>
          </a:ln>
        </xdr:spPr>
        <xdr:txBody>
          <a:bodyPr vertOverflow="clip" wrap="square"/>
          <a:p>
            <a:pPr algn="l">
              <a:defRPr/>
            </a:pPr>
            <a:r>
              <a:rPr lang="en-US" cap="none" sz="800" b="0" i="0" u="none" baseline="0"/>
              <a:t>自給的農家　　農家のうち、経営耕地面積が３０アール未満で、かつ、過去１年間の農産物販売金額が５０万円未満の農家をいう。 
　</a:t>
            </a:r>
          </a:p>
        </xdr:txBody>
      </xdr:sp>
    </xdr:grpSp>
    <xdr:clientData/>
  </xdr:twoCellAnchor>
  <xdr:twoCellAnchor>
    <xdr:from>
      <xdr:col>7</xdr:col>
      <xdr:colOff>590550</xdr:colOff>
      <xdr:row>21</xdr:row>
      <xdr:rowOff>133350</xdr:rowOff>
    </xdr:from>
    <xdr:to>
      <xdr:col>8</xdr:col>
      <xdr:colOff>762000</xdr:colOff>
      <xdr:row>22</xdr:row>
      <xdr:rowOff>133350</xdr:rowOff>
    </xdr:to>
    <xdr:sp>
      <xdr:nvSpPr>
        <xdr:cNvPr id="17" name="TextBox 34"/>
        <xdr:cNvSpPr txBox="1">
          <a:spLocks noChangeArrowheads="1"/>
        </xdr:cNvSpPr>
      </xdr:nvSpPr>
      <xdr:spPr>
        <a:xfrm>
          <a:off x="8001000" y="3486150"/>
          <a:ext cx="1371600" cy="161925"/>
        </a:xfrm>
        <a:prstGeom prst="rect">
          <a:avLst/>
        </a:prstGeom>
        <a:noFill/>
        <a:ln w="9525" cmpd="sng">
          <a:noFill/>
        </a:ln>
      </xdr:spPr>
      <xdr:txBody>
        <a:bodyPr vertOverflow="clip" wrap="square" anchor="ctr"/>
        <a:p>
          <a:pPr algn="ctr">
            <a:defRPr/>
          </a:pPr>
          <a:r>
            <a:rPr lang="en-US" cap="none" sz="800" b="0" i="0" u="none" baseline="0">
              <a:latin typeface="ＭＳ ゴシック"/>
              <a:ea typeface="ＭＳ ゴシック"/>
              <a:cs typeface="ＭＳ ゴシック"/>
            </a:rPr>
            <a:t>&lt;世界農林業センサス&gt;</a:t>
          </a:r>
        </a:p>
      </xdr:txBody>
    </xdr:sp>
    <xdr:clientData/>
  </xdr:twoCellAnchor>
  <xdr:twoCellAnchor>
    <xdr:from>
      <xdr:col>0</xdr:col>
      <xdr:colOff>180975</xdr:colOff>
      <xdr:row>8</xdr:row>
      <xdr:rowOff>9525</xdr:rowOff>
    </xdr:from>
    <xdr:to>
      <xdr:col>0</xdr:col>
      <xdr:colOff>447675</xdr:colOff>
      <xdr:row>13</xdr:row>
      <xdr:rowOff>38100</xdr:rowOff>
    </xdr:to>
    <xdr:sp>
      <xdr:nvSpPr>
        <xdr:cNvPr id="18" name="TextBox 35"/>
        <xdr:cNvSpPr txBox="1">
          <a:spLocks noChangeArrowheads="1"/>
        </xdr:cNvSpPr>
      </xdr:nvSpPr>
      <xdr:spPr>
        <a:xfrm>
          <a:off x="180975" y="1371600"/>
          <a:ext cx="266700" cy="790575"/>
        </a:xfrm>
        <a:prstGeom prst="rect">
          <a:avLst/>
        </a:prstGeom>
        <a:noFill/>
        <a:ln w="9525" cmpd="sng">
          <a:noFill/>
        </a:ln>
      </xdr:spPr>
      <xdr:txBody>
        <a:bodyPr vertOverflow="clip" wrap="square" vert="wordArtVertRtl"/>
        <a:p>
          <a:pPr algn="l">
            <a:defRPr/>
          </a:pPr>
          <a:r>
            <a:rPr lang="en-US" cap="none" sz="1100" b="0" i="0" u="none" baseline="0">
              <a:latin typeface="ＭＳ ゴシック"/>
              <a:ea typeface="ＭＳ ゴシック"/>
              <a:cs typeface="ＭＳ ゴシック"/>
            </a:rPr>
            <a:t>農家数</a:t>
          </a:r>
        </a:p>
      </xdr:txBody>
    </xdr:sp>
    <xdr:clientData/>
  </xdr:twoCellAnchor>
  <xdr:twoCellAnchor>
    <xdr:from>
      <xdr:col>8</xdr:col>
      <xdr:colOff>742950</xdr:colOff>
      <xdr:row>8</xdr:row>
      <xdr:rowOff>0</xdr:rowOff>
    </xdr:from>
    <xdr:to>
      <xdr:col>8</xdr:col>
      <xdr:colOff>1000125</xdr:colOff>
      <xdr:row>15</xdr:row>
      <xdr:rowOff>66675</xdr:rowOff>
    </xdr:to>
    <xdr:sp>
      <xdr:nvSpPr>
        <xdr:cNvPr id="19" name="TextBox 36"/>
        <xdr:cNvSpPr txBox="1">
          <a:spLocks noChangeArrowheads="1"/>
        </xdr:cNvSpPr>
      </xdr:nvSpPr>
      <xdr:spPr>
        <a:xfrm>
          <a:off x="9353550" y="1362075"/>
          <a:ext cx="257175" cy="1133475"/>
        </a:xfrm>
        <a:prstGeom prst="rect">
          <a:avLst/>
        </a:prstGeom>
        <a:noFill/>
        <a:ln w="9525" cmpd="sng">
          <a:noFill/>
        </a:ln>
      </xdr:spPr>
      <xdr:txBody>
        <a:bodyPr vertOverflow="clip" wrap="square" vert="wordArtVertRtl"/>
        <a:p>
          <a:pPr algn="l">
            <a:defRPr/>
          </a:pPr>
          <a:r>
            <a:rPr lang="en-US" cap="none" sz="1100" b="0" i="0" u="none" baseline="0">
              <a:latin typeface="ＭＳ ゴシック"/>
              <a:ea typeface="ＭＳ ゴシック"/>
              <a:cs typeface="ＭＳ ゴシック"/>
            </a:rPr>
            <a:t>経営耕地面積</a:t>
          </a:r>
        </a:p>
      </xdr:txBody>
    </xdr:sp>
    <xdr:clientData/>
  </xdr:twoCellAnchor>
  <xdr:twoCellAnchor>
    <xdr:from>
      <xdr:col>0</xdr:col>
      <xdr:colOff>19050</xdr:colOff>
      <xdr:row>25</xdr:row>
      <xdr:rowOff>9525</xdr:rowOff>
    </xdr:from>
    <xdr:to>
      <xdr:col>8</xdr:col>
      <xdr:colOff>1181100</xdr:colOff>
      <xdr:row>44</xdr:row>
      <xdr:rowOff>0</xdr:rowOff>
    </xdr:to>
    <xdr:graphicFrame>
      <xdr:nvGraphicFramePr>
        <xdr:cNvPr id="20" name="Chart 37"/>
        <xdr:cNvGraphicFramePr/>
      </xdr:nvGraphicFramePr>
      <xdr:xfrm>
        <a:off x="19050" y="4029075"/>
        <a:ext cx="9772650" cy="3019425"/>
      </xdr:xfrm>
      <a:graphic>
        <a:graphicData uri="http://schemas.openxmlformats.org/drawingml/2006/chart">
          <c:chart xmlns:c="http://schemas.openxmlformats.org/drawingml/2006/chart" r:id="rId3"/>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21" name="Line 39"/>
        <xdr:cNvSpPr>
          <a:spLocks/>
        </xdr:cNvSpPr>
      </xdr:nvSpPr>
      <xdr:spPr>
        <a:xfrm flipH="1">
          <a:off x="5438775" y="4600575"/>
          <a:ext cx="142875" cy="2286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22" name="Line 38"/>
        <xdr:cNvSpPr>
          <a:spLocks/>
        </xdr:cNvSpPr>
      </xdr:nvSpPr>
      <xdr:spPr>
        <a:xfrm flipH="1">
          <a:off x="5038725" y="45910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1028700</xdr:colOff>
      <xdr:row>43</xdr:row>
      <xdr:rowOff>0</xdr:rowOff>
    </xdr:from>
    <xdr:to>
      <xdr:col>8</xdr:col>
      <xdr:colOff>1171575</xdr:colOff>
      <xdr:row>44</xdr:row>
      <xdr:rowOff>19050</xdr:rowOff>
    </xdr:to>
    <xdr:sp>
      <xdr:nvSpPr>
        <xdr:cNvPr id="23" name="TextBox 40"/>
        <xdr:cNvSpPr txBox="1">
          <a:spLocks noChangeArrowheads="1"/>
        </xdr:cNvSpPr>
      </xdr:nvSpPr>
      <xdr:spPr>
        <a:xfrm>
          <a:off x="8439150" y="6896100"/>
          <a:ext cx="13430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&lt;生産農業所得統計&gt;</a:t>
          </a:r>
        </a:p>
      </xdr:txBody>
    </xdr:sp>
    <xdr:clientData/>
  </xdr:twoCellAnchor>
  <xdr:twoCellAnchor>
    <xdr:from>
      <xdr:col>0</xdr:col>
      <xdr:colOff>276225</xdr:colOff>
      <xdr:row>25</xdr:row>
      <xdr:rowOff>104775</xdr:rowOff>
    </xdr:from>
    <xdr:to>
      <xdr:col>0</xdr:col>
      <xdr:colOff>762000</xdr:colOff>
      <xdr:row>26</xdr:row>
      <xdr:rowOff>123825</xdr:rowOff>
    </xdr:to>
    <xdr:sp>
      <xdr:nvSpPr>
        <xdr:cNvPr id="24" name="TextBox 41"/>
        <xdr:cNvSpPr txBox="1">
          <a:spLocks noChangeArrowheads="1"/>
        </xdr:cNvSpPr>
      </xdr:nvSpPr>
      <xdr:spPr>
        <a:xfrm>
          <a:off x="276225" y="4124325"/>
          <a:ext cx="495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(億円)</a:t>
          </a:r>
        </a:p>
      </xdr:txBody>
    </xdr:sp>
    <xdr:clientData/>
  </xdr:twoCellAnchor>
  <xdr:oneCellAnchor>
    <xdr:from>
      <xdr:col>8</xdr:col>
      <xdr:colOff>428625</xdr:colOff>
      <xdr:row>40</xdr:row>
      <xdr:rowOff>85725</xdr:rowOff>
    </xdr:from>
    <xdr:ext cx="257175" cy="133350"/>
    <xdr:sp textlink="$L47">
      <xdr:nvSpPr>
        <xdr:cNvPr id="25" name="テキスト 28"/>
        <xdr:cNvSpPr txBox="1">
          <a:spLocks noChangeArrowheads="1"/>
        </xdr:cNvSpPr>
      </xdr:nvSpPr>
      <xdr:spPr>
        <a:xfrm>
          <a:off x="9039225" y="6505575"/>
          <a:ext cx="257175" cy="133350"/>
        </a:xfrm>
        <a:prstGeom prst="rect">
          <a:avLst/>
        </a:prstGeom>
        <a:solidFill>
          <a:srgbClr val="FFFFFF"/>
        </a:solidFill>
        <a:ln w="0" cmpd="sng">
          <a:solidFill>
            <a:srgbClr val="000000"/>
          </a:solidFill>
          <a:headEnd type="none"/>
          <a:tailEnd type="none"/>
        </a:ln>
      </xdr:spPr>
      <xdr:txBody>
        <a:bodyPr vertOverflow="clip" wrap="square" lIns="0" tIns="0" rIns="0" bIns="0" anchor="ctr"/>
        <a:p>
          <a:pPr algn="l">
            <a:defRPr/>
          </a:pPr>
          <a:fld id="{8107c8ea-7685-4df2-8663-1e2ba5868376}" type="TxLink">
            <a:rPr lang="en-US" cap="none" sz="1000" b="0" i="0" u="none" baseline="0">
              <a:solidFill>
                <a:srgbClr val="FFFFFF"/>
              </a:solidFill>
              <a:latin typeface="ＭＳ ゴシック"/>
              <a:ea typeface="ＭＳ ゴシック"/>
              <a:cs typeface="ＭＳ ゴシック"/>
            </a:rPr>
            <a:t>74</a:t>
          </a:fld>
        </a:p>
      </xdr:txBody>
    </xdr:sp>
    <xdr:clientData/>
  </xdr:oneCellAnchor>
  <xdr:oneCellAnchor>
    <xdr:from>
      <xdr:col>8</xdr:col>
      <xdr:colOff>400050</xdr:colOff>
      <xdr:row>39</xdr:row>
      <xdr:rowOff>85725</xdr:rowOff>
    </xdr:from>
    <xdr:ext cx="323850" cy="133350"/>
    <xdr:sp textlink="$M47">
      <xdr:nvSpPr>
        <xdr:cNvPr id="26" name="テキスト 28"/>
        <xdr:cNvSpPr txBox="1">
          <a:spLocks noChangeArrowheads="1"/>
        </xdr:cNvSpPr>
      </xdr:nvSpPr>
      <xdr:spPr>
        <a:xfrm>
          <a:off x="9010650" y="6343650"/>
          <a:ext cx="323850" cy="133350"/>
        </a:xfrm>
        <a:prstGeom prst="rect">
          <a:avLst/>
        </a:prstGeom>
        <a:solidFill>
          <a:srgbClr val="FFFFFF"/>
        </a:solidFill>
        <a:ln w="0" cmpd="sng">
          <a:solidFill>
            <a:srgbClr val="000000"/>
          </a:solidFill>
          <a:headEnd type="none"/>
          <a:tailEnd type="none"/>
        </a:ln>
      </xdr:spPr>
      <xdr:txBody>
        <a:bodyPr vertOverflow="clip" wrap="square" lIns="0" tIns="0" rIns="0" bIns="0" anchor="ctr"/>
        <a:p>
          <a:pPr algn="l">
            <a:defRPr/>
          </a:pPr>
          <a:fld id="{c0d619e2-222e-4cd2-861e-cff9907be162}" type="TxLink">
            <a:rPr lang="en-US" cap="none" sz="1000" b="0" i="0" u="none" baseline="0">
              <a:solidFill>
                <a:srgbClr val="003300"/>
              </a:solidFill>
              <a:latin typeface="ＭＳ ゴシック"/>
              <a:ea typeface="ＭＳ ゴシック"/>
              <a:cs typeface="ＭＳ ゴシック"/>
            </a:rPr>
            <a:t>116</a:t>
          </a:fld>
        </a:p>
      </xdr:txBody>
    </xdr:sp>
    <xdr:clientData/>
  </xdr:oneCellAnchor>
  <xdr:oneCellAnchor>
    <xdr:from>
      <xdr:col>8</xdr:col>
      <xdr:colOff>400050</xdr:colOff>
      <xdr:row>36</xdr:row>
      <xdr:rowOff>0</xdr:rowOff>
    </xdr:from>
    <xdr:ext cx="295275" cy="171450"/>
    <xdr:sp textlink="$N47">
      <xdr:nvSpPr>
        <xdr:cNvPr id="27" name="テキスト 28"/>
        <xdr:cNvSpPr txBox="1">
          <a:spLocks noChangeArrowheads="1"/>
        </xdr:cNvSpPr>
      </xdr:nvSpPr>
      <xdr:spPr>
        <a:xfrm>
          <a:off x="9010650" y="5762625"/>
          <a:ext cx="295275" cy="171450"/>
        </a:xfrm>
        <a:prstGeom prst="rect">
          <a:avLst/>
        </a:prstGeom>
        <a:solidFill>
          <a:srgbClr val="FFFFFF"/>
        </a:solidFill>
        <a:ln w="0" cmpd="sng">
          <a:solidFill>
            <a:srgbClr val="000000"/>
          </a:solidFill>
          <a:headEnd type="none"/>
          <a:tailEnd type="none"/>
        </a:ln>
      </xdr:spPr>
      <xdr:txBody>
        <a:bodyPr vertOverflow="clip" wrap="square" anchor="ctr"/>
        <a:p>
          <a:pPr algn="l">
            <a:defRPr/>
          </a:pPr>
          <a:fld id="{bd34eb26-14bb-4904-8e91-0cd6ae1ed122}" type="TxLink">
            <a:rPr lang="en-US" cap="none" sz="1000" b="0" i="0" u="none" baseline="0">
              <a:solidFill>
                <a:srgbClr val="800080"/>
              </a:solidFill>
              <a:latin typeface="ＭＳ ゴシック"/>
              <a:ea typeface="ＭＳ ゴシック"/>
              <a:cs typeface="ＭＳ ゴシック"/>
            </a:rPr>
            <a:t>529</a:t>
          </a:fld>
        </a:p>
      </xdr:txBody>
    </xdr:sp>
    <xdr:clientData/>
  </xdr:oneCellAnchor>
  <xdr:oneCellAnchor>
    <xdr:from>
      <xdr:col>8</xdr:col>
      <xdr:colOff>504825</xdr:colOff>
      <xdr:row>32</xdr:row>
      <xdr:rowOff>66675</xdr:rowOff>
    </xdr:from>
    <xdr:ext cx="228600" cy="152400"/>
    <xdr:sp textlink="$O47">
      <xdr:nvSpPr>
        <xdr:cNvPr id="28" name="テキスト 28"/>
        <xdr:cNvSpPr txBox="1">
          <a:spLocks noChangeArrowheads="1"/>
        </xdr:cNvSpPr>
      </xdr:nvSpPr>
      <xdr:spPr>
        <a:xfrm>
          <a:off x="9115425" y="5200650"/>
          <a:ext cx="228600" cy="152400"/>
        </a:xfrm>
        <a:prstGeom prst="rect">
          <a:avLst/>
        </a:prstGeom>
        <a:solidFill>
          <a:srgbClr val="FFFFFF"/>
        </a:solidFill>
        <a:ln w="0" cmpd="sng">
          <a:solidFill>
            <a:srgbClr val="000000"/>
          </a:solidFill>
          <a:headEnd type="none"/>
          <a:tailEnd type="none"/>
        </a:ln>
      </xdr:spPr>
      <xdr:txBody>
        <a:bodyPr vertOverflow="clip" wrap="square" anchor="ctr"/>
        <a:p>
          <a:pPr algn="l">
            <a:defRPr/>
          </a:pPr>
          <a:fld id="{f447a9d3-6530-4b07-9cef-2b5308b08bdf}" type="TxLink">
            <a:rPr lang="en-US" cap="none" sz="1000" b="0" i="0" u="none" baseline="0">
              <a:solidFill>
                <a:srgbClr val="663300"/>
              </a:solidFill>
              <a:latin typeface="ＭＳ ゴシック"/>
              <a:ea typeface="ＭＳ ゴシック"/>
              <a:cs typeface="ＭＳ ゴシック"/>
            </a:rPr>
            <a:t>91</a:t>
          </a:fld>
        </a:p>
      </xdr:txBody>
    </xdr:sp>
    <xdr:clientData/>
  </xdr:oneCellAnchor>
  <xdr:oneCellAnchor>
    <xdr:from>
      <xdr:col>8</xdr:col>
      <xdr:colOff>685800</xdr:colOff>
      <xdr:row>30</xdr:row>
      <xdr:rowOff>47625</xdr:rowOff>
    </xdr:from>
    <xdr:ext cx="238125" cy="171450"/>
    <xdr:sp textlink="$P47">
      <xdr:nvSpPr>
        <xdr:cNvPr id="29" name="テキスト 28"/>
        <xdr:cNvSpPr txBox="1">
          <a:spLocks noChangeArrowheads="1"/>
        </xdr:cNvSpPr>
      </xdr:nvSpPr>
      <xdr:spPr>
        <a:xfrm>
          <a:off x="9296400" y="4857750"/>
          <a:ext cx="238125" cy="171450"/>
        </a:xfrm>
        <a:prstGeom prst="rect">
          <a:avLst/>
        </a:prstGeom>
        <a:solidFill>
          <a:srgbClr val="FFFFFF"/>
        </a:solidFill>
        <a:ln w="0" cmpd="sng">
          <a:solidFill>
            <a:srgbClr val="000000"/>
          </a:solidFill>
          <a:headEnd type="none"/>
          <a:tailEnd type="none"/>
        </a:ln>
      </xdr:spPr>
      <xdr:txBody>
        <a:bodyPr vertOverflow="clip" wrap="square" anchor="ctr"/>
        <a:p>
          <a:pPr algn="l">
            <a:defRPr/>
          </a:pPr>
          <a:fld id="{ba81f93f-bb04-4c0d-bbf9-dc8491f81ace}" type="TxLink">
            <a:rPr lang="en-US" cap="none" sz="1000" b="0" i="0" u="none" baseline="0">
              <a:solidFill>
                <a:srgbClr val="FF00FF"/>
              </a:solidFill>
              <a:latin typeface="ＭＳ ゴシック"/>
              <a:ea typeface="ＭＳ ゴシック"/>
              <a:cs typeface="ＭＳ ゴシック"/>
            </a:rPr>
            <a:t>33</a:t>
          </a:fld>
        </a:p>
      </xdr:txBody>
    </xdr:sp>
    <xdr:clientData/>
  </xdr:oneCellAnchor>
  <xdr:oneCellAnchor>
    <xdr:from>
      <xdr:col>8</xdr:col>
      <xdr:colOff>323850</xdr:colOff>
      <xdr:row>29</xdr:row>
      <xdr:rowOff>0</xdr:rowOff>
    </xdr:from>
    <xdr:ext cx="342900" cy="161925"/>
    <xdr:sp textlink="$Q47">
      <xdr:nvSpPr>
        <xdr:cNvPr id="30" name="テキスト 28"/>
        <xdr:cNvSpPr txBox="1">
          <a:spLocks noChangeArrowheads="1"/>
        </xdr:cNvSpPr>
      </xdr:nvSpPr>
      <xdr:spPr>
        <a:xfrm>
          <a:off x="8934450" y="4648200"/>
          <a:ext cx="342900" cy="161925"/>
        </a:xfrm>
        <a:prstGeom prst="rect">
          <a:avLst/>
        </a:prstGeom>
        <a:solidFill>
          <a:srgbClr val="FFFFFF"/>
        </a:solidFill>
        <a:ln w="0" cmpd="sng">
          <a:solidFill>
            <a:srgbClr val="000000"/>
          </a:solidFill>
          <a:headEnd type="none"/>
          <a:tailEnd type="none"/>
        </a:ln>
      </xdr:spPr>
      <xdr:txBody>
        <a:bodyPr vertOverflow="clip" wrap="square" anchor="ctr"/>
        <a:p>
          <a:pPr algn="l">
            <a:defRPr/>
          </a:pPr>
          <a:fld id="{772e4bc3-574b-4dae-8406-0e7ceb1774b0}" type="TxLink">
            <a:rPr lang="en-US" cap="none" sz="1000" b="0" i="0" u="none" baseline="0">
              <a:solidFill>
                <a:srgbClr val="008000"/>
              </a:solidFill>
              <a:latin typeface="ＭＳ ゴシック"/>
              <a:ea typeface="ＭＳ ゴシック"/>
              <a:cs typeface="ＭＳ ゴシック"/>
            </a:rPr>
            <a:t>39</a:t>
          </a:fld>
        </a:p>
      </xdr:txBody>
    </xdr:sp>
    <xdr:clientData/>
  </xdr:oneCellAnchor>
  <xdr:twoCellAnchor>
    <xdr:from>
      <xdr:col>8</xdr:col>
      <xdr:colOff>609600</xdr:colOff>
      <xdr:row>31</xdr:row>
      <xdr:rowOff>57150</xdr:rowOff>
    </xdr:from>
    <xdr:to>
      <xdr:col>8</xdr:col>
      <xdr:colOff>752475</xdr:colOff>
      <xdr:row>32</xdr:row>
      <xdr:rowOff>28575</xdr:rowOff>
    </xdr:to>
    <xdr:sp>
      <xdr:nvSpPr>
        <xdr:cNvPr id="31" name="Line 49"/>
        <xdr:cNvSpPr>
          <a:spLocks/>
        </xdr:cNvSpPr>
      </xdr:nvSpPr>
      <xdr:spPr>
        <a:xfrm flipH="1">
          <a:off x="9220200" y="5029200"/>
          <a:ext cx="142875"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219075</xdr:colOff>
      <xdr:row>29</xdr:row>
      <xdr:rowOff>152400</xdr:rowOff>
    </xdr:from>
    <xdr:to>
      <xdr:col>8</xdr:col>
      <xdr:colOff>428625</xdr:colOff>
      <xdr:row>31</xdr:row>
      <xdr:rowOff>152400</xdr:rowOff>
    </xdr:to>
    <xdr:sp>
      <xdr:nvSpPr>
        <xdr:cNvPr id="32" name="Line 50"/>
        <xdr:cNvSpPr>
          <a:spLocks/>
        </xdr:cNvSpPr>
      </xdr:nvSpPr>
      <xdr:spPr>
        <a:xfrm flipH="1">
          <a:off x="8829675" y="4800600"/>
          <a:ext cx="2095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33" name="テキスト 28"/>
        <xdr:cNvSpPr txBox="1">
          <a:spLocks noChangeArrowheads="1"/>
        </xdr:cNvSpPr>
      </xdr:nvSpPr>
      <xdr:spPr>
        <a:xfrm>
          <a:off x="2343150" y="4191000"/>
          <a:ext cx="733425" cy="171450"/>
        </a:xfrm>
        <a:prstGeom prst="rect">
          <a:avLst/>
        </a:prstGeom>
        <a:noFill/>
        <a:ln w="0" cmpd="sng">
          <a:noFill/>
        </a:ln>
      </xdr:spPr>
      <xdr:txBody>
        <a:bodyPr vertOverflow="clip" wrap="square" anchor="ctr"/>
        <a:p>
          <a:pPr algn="l">
            <a:defRPr/>
          </a:pPr>
          <a:fld id="{4fcbce25-45cd-437f-93e7-0a52bfcb9400}" type="TxLink">
            <a:rPr lang="en-US" cap="none" sz="1100" b="0" i="0" u="none" baseline="0">
              <a:latin typeface="ＭＳ ゴシック"/>
              <a:ea typeface="ＭＳ ゴシック"/>
              <a:cs typeface="ＭＳ ゴシック"/>
            </a:rPr>
            <a:t>1,202.53</a:t>
          </a:fld>
        </a:p>
      </xdr:txBody>
    </xdr:sp>
    <xdr:clientData/>
  </xdr:oneCellAnchor>
  <xdr:oneCellAnchor>
    <xdr:from>
      <xdr:col>8</xdr:col>
      <xdr:colOff>552450</xdr:colOff>
      <xdr:row>26</xdr:row>
      <xdr:rowOff>123825</xdr:rowOff>
    </xdr:from>
    <xdr:ext cx="381000" cy="171450"/>
    <xdr:sp textlink="$R47">
      <xdr:nvSpPr>
        <xdr:cNvPr id="34" name="テキスト 28"/>
        <xdr:cNvSpPr txBox="1">
          <a:spLocks noChangeArrowheads="1"/>
        </xdr:cNvSpPr>
      </xdr:nvSpPr>
      <xdr:spPr>
        <a:xfrm>
          <a:off x="9163050" y="4295775"/>
          <a:ext cx="381000" cy="171450"/>
        </a:xfrm>
        <a:prstGeom prst="rect">
          <a:avLst/>
        </a:prstGeom>
        <a:noFill/>
        <a:ln w="0" cmpd="sng">
          <a:noFill/>
        </a:ln>
      </xdr:spPr>
      <xdr:txBody>
        <a:bodyPr vertOverflow="clip" wrap="square" anchor="ctr"/>
        <a:p>
          <a:pPr algn="l">
            <a:defRPr/>
          </a:pPr>
          <a:fld id="{b4b56524-49b3-4a98-bb6b-dcefb072a21e}" type="TxLink">
            <a:rPr lang="en-US" cap="none" sz="1100" b="0" i="0" u="none" baseline="0">
              <a:latin typeface="ＭＳ ゴシック"/>
              <a:ea typeface="ＭＳ ゴシック"/>
              <a:cs typeface="ＭＳ ゴシック"/>
            </a:rPr>
            <a:t>882</a:t>
          </a:fld>
        </a:p>
      </xdr:txBody>
    </xdr:sp>
    <xdr:clientData/>
  </xdr:oneCellAnchor>
  <xdr:twoCellAnchor>
    <xdr:from>
      <xdr:col>0</xdr:col>
      <xdr:colOff>0</xdr:colOff>
      <xdr:row>45</xdr:row>
      <xdr:rowOff>9525</xdr:rowOff>
    </xdr:from>
    <xdr:to>
      <xdr:col>2</xdr:col>
      <xdr:colOff>704850</xdr:colOff>
      <xdr:row>67</xdr:row>
      <xdr:rowOff>133350</xdr:rowOff>
    </xdr:to>
    <xdr:graphicFrame>
      <xdr:nvGraphicFramePr>
        <xdr:cNvPr id="35" name="Chart 56"/>
        <xdr:cNvGraphicFramePr/>
      </xdr:nvGraphicFramePr>
      <xdr:xfrm>
        <a:off x="0" y="7239000"/>
        <a:ext cx="3105150" cy="3543300"/>
      </xdr:xfrm>
      <a:graphic>
        <a:graphicData uri="http://schemas.openxmlformats.org/drawingml/2006/chart">
          <c:chart xmlns:c="http://schemas.openxmlformats.org/drawingml/2006/chart" r:id="rId4"/>
        </a:graphicData>
      </a:graphic>
    </xdr:graphicFrame>
    <xdr:clientData/>
  </xdr:twoCellAnchor>
  <xdr:twoCellAnchor>
    <xdr:from>
      <xdr:col>2</xdr:col>
      <xdr:colOff>695325</xdr:colOff>
      <xdr:row>45</xdr:row>
      <xdr:rowOff>19050</xdr:rowOff>
    </xdr:from>
    <xdr:to>
      <xdr:col>6</xdr:col>
      <xdr:colOff>66675</xdr:colOff>
      <xdr:row>68</xdr:row>
      <xdr:rowOff>0</xdr:rowOff>
    </xdr:to>
    <xdr:graphicFrame>
      <xdr:nvGraphicFramePr>
        <xdr:cNvPr id="36" name="Chart 57"/>
        <xdr:cNvGraphicFramePr/>
      </xdr:nvGraphicFramePr>
      <xdr:xfrm>
        <a:off x="3095625" y="7248525"/>
        <a:ext cx="3181350" cy="3552825"/>
      </xdr:xfrm>
      <a:graphic>
        <a:graphicData uri="http://schemas.openxmlformats.org/drawingml/2006/chart">
          <c:chart xmlns:c="http://schemas.openxmlformats.org/drawingml/2006/chart" r:id="rId5"/>
        </a:graphicData>
      </a:graphic>
    </xdr:graphicFrame>
    <xdr:clientData/>
  </xdr:twoCellAnchor>
  <xdr:twoCellAnchor>
    <xdr:from>
      <xdr:col>6</xdr:col>
      <xdr:colOff>76200</xdr:colOff>
      <xdr:row>45</xdr:row>
      <xdr:rowOff>0</xdr:rowOff>
    </xdr:from>
    <xdr:to>
      <xdr:col>8</xdr:col>
      <xdr:colOff>1057275</xdr:colOff>
      <xdr:row>67</xdr:row>
      <xdr:rowOff>142875</xdr:rowOff>
    </xdr:to>
    <xdr:graphicFrame>
      <xdr:nvGraphicFramePr>
        <xdr:cNvPr id="37" name="Chart 58"/>
        <xdr:cNvGraphicFramePr/>
      </xdr:nvGraphicFramePr>
      <xdr:xfrm>
        <a:off x="6286500" y="7229475"/>
        <a:ext cx="3381375" cy="3562350"/>
      </xdr:xfrm>
      <a:graphic>
        <a:graphicData uri="http://schemas.openxmlformats.org/drawingml/2006/chart">
          <c:chart xmlns:c="http://schemas.openxmlformats.org/drawingml/2006/chart" r:id="rId6"/>
        </a:graphicData>
      </a:graphic>
    </xdr:graphicFrame>
    <xdr:clientData/>
  </xdr:twoCellAnchor>
  <xdr:twoCellAnchor>
    <xdr:from>
      <xdr:col>2</xdr:col>
      <xdr:colOff>314325</xdr:colOff>
      <xdr:row>47</xdr:row>
      <xdr:rowOff>9525</xdr:rowOff>
    </xdr:from>
    <xdr:to>
      <xdr:col>2</xdr:col>
      <xdr:colOff>628650</xdr:colOff>
      <xdr:row>48</xdr:row>
      <xdr:rowOff>9525</xdr:rowOff>
    </xdr:to>
    <xdr:sp>
      <xdr:nvSpPr>
        <xdr:cNvPr id="38" name="TextBox 59"/>
        <xdr:cNvSpPr txBox="1">
          <a:spLocks noChangeArrowheads="1"/>
        </xdr:cNvSpPr>
      </xdr:nvSpPr>
      <xdr:spPr>
        <a:xfrm>
          <a:off x="2714625" y="7543800"/>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0</xdr:col>
      <xdr:colOff>0</xdr:colOff>
      <xdr:row>51</xdr:row>
      <xdr:rowOff>95250</xdr:rowOff>
    </xdr:from>
    <xdr:to>
      <xdr:col>0</xdr:col>
      <xdr:colOff>0</xdr:colOff>
      <xdr:row>52</xdr:row>
      <xdr:rowOff>95250</xdr:rowOff>
    </xdr:to>
    <xdr:sp>
      <xdr:nvSpPr>
        <xdr:cNvPr id="39" name="TextBox 60"/>
        <xdr:cNvSpPr txBox="1">
          <a:spLocks noChangeArrowheads="1"/>
        </xdr:cNvSpPr>
      </xdr:nvSpPr>
      <xdr:spPr>
        <a:xfrm>
          <a:off x="0" y="8277225"/>
          <a:ext cx="0" cy="1619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0</xdr:col>
      <xdr:colOff>0</xdr:colOff>
      <xdr:row>54</xdr:row>
      <xdr:rowOff>85725</xdr:rowOff>
    </xdr:from>
    <xdr:to>
      <xdr:col>0</xdr:col>
      <xdr:colOff>0</xdr:colOff>
      <xdr:row>55</xdr:row>
      <xdr:rowOff>85725</xdr:rowOff>
    </xdr:to>
    <xdr:sp>
      <xdr:nvSpPr>
        <xdr:cNvPr id="40" name="TextBox 61"/>
        <xdr:cNvSpPr txBox="1">
          <a:spLocks noChangeArrowheads="1"/>
        </xdr:cNvSpPr>
      </xdr:nvSpPr>
      <xdr:spPr>
        <a:xfrm>
          <a:off x="0" y="8753475"/>
          <a:ext cx="0"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5</xdr:col>
      <xdr:colOff>895350</xdr:colOff>
      <xdr:row>47</xdr:row>
      <xdr:rowOff>9525</xdr:rowOff>
    </xdr:from>
    <xdr:to>
      <xdr:col>6</xdr:col>
      <xdr:colOff>9525</xdr:colOff>
      <xdr:row>48</xdr:row>
      <xdr:rowOff>9525</xdr:rowOff>
    </xdr:to>
    <xdr:sp>
      <xdr:nvSpPr>
        <xdr:cNvPr id="41" name="TextBox 62"/>
        <xdr:cNvSpPr txBox="1">
          <a:spLocks noChangeArrowheads="1"/>
        </xdr:cNvSpPr>
      </xdr:nvSpPr>
      <xdr:spPr>
        <a:xfrm>
          <a:off x="5905500" y="7543800"/>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8</xdr:col>
      <xdr:colOff>676275</xdr:colOff>
      <xdr:row>46</xdr:row>
      <xdr:rowOff>142875</xdr:rowOff>
    </xdr:from>
    <xdr:to>
      <xdr:col>8</xdr:col>
      <xdr:colOff>990600</xdr:colOff>
      <xdr:row>47</xdr:row>
      <xdr:rowOff>142875</xdr:rowOff>
    </xdr:to>
    <xdr:sp>
      <xdr:nvSpPr>
        <xdr:cNvPr id="42" name="TextBox 63"/>
        <xdr:cNvSpPr txBox="1">
          <a:spLocks noChangeArrowheads="1"/>
        </xdr:cNvSpPr>
      </xdr:nvSpPr>
      <xdr:spPr>
        <a:xfrm>
          <a:off x="9286875" y="7524750"/>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7</xdr:col>
      <xdr:colOff>457200</xdr:colOff>
      <xdr:row>67</xdr:row>
      <xdr:rowOff>9525</xdr:rowOff>
    </xdr:from>
    <xdr:to>
      <xdr:col>8</xdr:col>
      <xdr:colOff>1123950</xdr:colOff>
      <xdr:row>67</xdr:row>
      <xdr:rowOff>142875</xdr:rowOff>
    </xdr:to>
    <xdr:sp>
      <xdr:nvSpPr>
        <xdr:cNvPr id="43" name="TextBox 64"/>
        <xdr:cNvSpPr txBox="1">
          <a:spLocks noChangeArrowheads="1"/>
        </xdr:cNvSpPr>
      </xdr:nvSpPr>
      <xdr:spPr>
        <a:xfrm>
          <a:off x="7867650" y="10658475"/>
          <a:ext cx="18669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&lt;山梨県農林水産統計年報&gt;</a:t>
          </a:r>
        </a:p>
      </xdr:txBody>
    </xdr:sp>
    <xdr:clientData/>
  </xdr:twoCellAnchor>
  <xdr:twoCellAnchor>
    <xdr:from>
      <xdr:col>10</xdr:col>
      <xdr:colOff>0</xdr:colOff>
      <xdr:row>38</xdr:row>
      <xdr:rowOff>114300</xdr:rowOff>
    </xdr:from>
    <xdr:to>
      <xdr:col>10</xdr:col>
      <xdr:colOff>504825</xdr:colOff>
      <xdr:row>42</xdr:row>
      <xdr:rowOff>66675</xdr:rowOff>
    </xdr:to>
    <xdr:sp>
      <xdr:nvSpPr>
        <xdr:cNvPr id="44" name="Line 66"/>
        <xdr:cNvSpPr>
          <a:spLocks/>
        </xdr:cNvSpPr>
      </xdr:nvSpPr>
      <xdr:spPr>
        <a:xfrm>
          <a:off x="11010900" y="6219825"/>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41</xdr:row>
      <xdr:rowOff>123825</xdr:rowOff>
    </xdr:from>
    <xdr:to>
      <xdr:col>11</xdr:col>
      <xdr:colOff>504825</xdr:colOff>
      <xdr:row>45</xdr:row>
      <xdr:rowOff>66675</xdr:rowOff>
    </xdr:to>
    <xdr:sp>
      <xdr:nvSpPr>
        <xdr:cNvPr id="45" name="Line 67"/>
        <xdr:cNvSpPr>
          <a:spLocks/>
        </xdr:cNvSpPr>
      </xdr:nvSpPr>
      <xdr:spPr>
        <a:xfrm>
          <a:off x="11401425" y="670560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38</xdr:row>
      <xdr:rowOff>114300</xdr:rowOff>
    </xdr:from>
    <xdr:to>
      <xdr:col>10</xdr:col>
      <xdr:colOff>504825</xdr:colOff>
      <xdr:row>42</xdr:row>
      <xdr:rowOff>66675</xdr:rowOff>
    </xdr:to>
    <xdr:sp>
      <xdr:nvSpPr>
        <xdr:cNvPr id="1" name="Line 1"/>
        <xdr:cNvSpPr>
          <a:spLocks/>
        </xdr:cNvSpPr>
      </xdr:nvSpPr>
      <xdr:spPr>
        <a:xfrm>
          <a:off x="11010900" y="61245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xdr:col>
      <xdr:colOff>942975</xdr:colOff>
      <xdr:row>50</xdr:row>
      <xdr:rowOff>142875</xdr:rowOff>
    </xdr:from>
    <xdr:ext cx="933450" cy="390525"/>
    <xdr:sp textlink="$L77">
      <xdr:nvSpPr>
        <xdr:cNvPr id="2" name="テキスト 28"/>
        <xdr:cNvSpPr txBox="1">
          <a:spLocks noChangeArrowheads="1"/>
        </xdr:cNvSpPr>
      </xdr:nvSpPr>
      <xdr:spPr>
        <a:xfrm>
          <a:off x="2143125" y="8039100"/>
          <a:ext cx="933450" cy="390525"/>
        </a:xfrm>
        <a:prstGeom prst="rect">
          <a:avLst/>
        </a:prstGeom>
        <a:noFill/>
        <a:ln w="0" cmpd="sng">
          <a:noFill/>
        </a:ln>
      </xdr:spPr>
      <xdr:txBody>
        <a:bodyPr vertOverflow="clip" wrap="square" anchor="ctr"/>
        <a:p>
          <a:pPr algn="l">
            <a:defRPr/>
          </a:pPr>
          <a:fld id="{b87799f8-916e-4a9e-88f6-1d4bd89aaee1}" type="TxLink">
            <a:rPr lang="en-US" cap="none" u="none" baseline="0">
              <a:latin typeface="ＭＳ ゴシック"/>
              <a:ea typeface="ＭＳ ゴシック"/>
              <a:cs typeface="ＭＳ ゴシック"/>
            </a:rPr>
            <a:t/>
          </a:fld>
        </a:p>
      </xdr:txBody>
    </xdr:sp>
    <xdr:clientData/>
  </xdr:oneCellAnchor>
  <xdr:twoCellAnchor>
    <xdr:from>
      <xdr:col>5</xdr:col>
      <xdr:colOff>428625</xdr:colOff>
      <xdr:row>28</xdr:row>
      <xdr:rowOff>104775</xdr:rowOff>
    </xdr:from>
    <xdr:to>
      <xdr:col>5</xdr:col>
      <xdr:colOff>571500</xdr:colOff>
      <xdr:row>30</xdr:row>
      <xdr:rowOff>19050</xdr:rowOff>
    </xdr:to>
    <xdr:sp>
      <xdr:nvSpPr>
        <xdr:cNvPr id="3" name="Line 22"/>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23"/>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A37">
      <xdr:nvSpPr>
        <xdr:cNvPr id="5" name="テキスト 28"/>
        <xdr:cNvSpPr txBox="1">
          <a:spLocks noChangeArrowheads="1"/>
        </xdr:cNvSpPr>
      </xdr:nvSpPr>
      <xdr:spPr>
        <a:xfrm>
          <a:off x="2343150" y="4152900"/>
          <a:ext cx="733425" cy="171450"/>
        </a:xfrm>
        <a:prstGeom prst="rect">
          <a:avLst/>
        </a:prstGeom>
        <a:noFill/>
        <a:ln w="0" cmpd="sng">
          <a:noFill/>
        </a:ln>
      </xdr:spPr>
      <xdr:txBody>
        <a:bodyPr vertOverflow="clip" wrap="square" anchor="ctr"/>
        <a:p>
          <a:pPr algn="l">
            <a:defRPr/>
          </a:pPr>
          <a:fld id="{6f6675e2-30ca-448b-a4b5-14e1324f49ff}" type="TxLink">
            <a:rPr lang="en-US" cap="none" sz="1100" b="0" i="0" u="none" baseline="0">
              <a:latin typeface="ＭＳ ゴシック"/>
              <a:ea typeface="ＭＳ ゴシック"/>
              <a:cs typeface="ＭＳ ゴシック"/>
            </a:rPr>
            <a:t>労働者１人当たり平均月間労働時間と現金給与総額の推移（３０人以上の事業所）</a:t>
          </a:fld>
        </a:p>
      </xdr:txBody>
    </xdr:sp>
    <xdr:clientData/>
  </xdr:oneCellAnchor>
  <xdr:oneCellAnchor>
    <xdr:from>
      <xdr:col>8</xdr:col>
      <xdr:colOff>552450</xdr:colOff>
      <xdr:row>26</xdr:row>
      <xdr:rowOff>123825</xdr:rowOff>
    </xdr:from>
    <xdr:ext cx="381000" cy="171450"/>
    <xdr:sp textlink="$A47">
      <xdr:nvSpPr>
        <xdr:cNvPr id="6" name="テキスト 28"/>
        <xdr:cNvSpPr txBox="1">
          <a:spLocks noChangeArrowheads="1"/>
        </xdr:cNvSpPr>
      </xdr:nvSpPr>
      <xdr:spPr>
        <a:xfrm>
          <a:off x="9163050" y="4257675"/>
          <a:ext cx="381000" cy="171450"/>
        </a:xfrm>
        <a:prstGeom prst="rect">
          <a:avLst/>
        </a:prstGeom>
        <a:noFill/>
        <a:ln w="0" cmpd="sng">
          <a:noFill/>
        </a:ln>
      </xdr:spPr>
      <xdr:txBody>
        <a:bodyPr vertOverflow="clip" wrap="square" anchor="ctr"/>
        <a:p>
          <a:pPr algn="l">
            <a:defRPr/>
          </a:pPr>
          <a:fld id="{59e97da7-021f-4059-add9-1a3444f6f300}" type="TxLink">
            <a:rPr lang="en-US" cap="none" u="none" baseline="0">
              <a:latin typeface="ＭＳ ゴシック"/>
              <a:ea typeface="ＭＳ ゴシック"/>
              <a:cs typeface="ＭＳ ゴシック"/>
            </a:rPr>
            <a:t/>
          </a:fld>
        </a:p>
      </xdr:txBody>
    </xdr:sp>
    <xdr:clientData/>
  </xdr:oneCellAnchor>
  <xdr:twoCellAnchor>
    <xdr:from>
      <xdr:col>0</xdr:col>
      <xdr:colOff>0</xdr:colOff>
      <xdr:row>4</xdr:row>
      <xdr:rowOff>47625</xdr:rowOff>
    </xdr:from>
    <xdr:to>
      <xdr:col>8</xdr:col>
      <xdr:colOff>1152525</xdr:colOff>
      <xdr:row>33</xdr:row>
      <xdr:rowOff>114300</xdr:rowOff>
    </xdr:to>
    <xdr:graphicFrame>
      <xdr:nvGraphicFramePr>
        <xdr:cNvPr id="7" name="Chart 44"/>
        <xdr:cNvGraphicFramePr/>
      </xdr:nvGraphicFramePr>
      <xdr:xfrm>
        <a:off x="0" y="800100"/>
        <a:ext cx="9763125" cy="4533900"/>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31</xdr:row>
      <xdr:rowOff>38100</xdr:rowOff>
    </xdr:from>
    <xdr:to>
      <xdr:col>8</xdr:col>
      <xdr:colOff>571500</xdr:colOff>
      <xdr:row>32</xdr:row>
      <xdr:rowOff>9525</xdr:rowOff>
    </xdr:to>
    <xdr:sp>
      <xdr:nvSpPr>
        <xdr:cNvPr id="8" name="TextBox 45"/>
        <xdr:cNvSpPr txBox="1">
          <a:spLocks noChangeArrowheads="1"/>
        </xdr:cNvSpPr>
      </xdr:nvSpPr>
      <xdr:spPr>
        <a:xfrm>
          <a:off x="8734425" y="4953000"/>
          <a:ext cx="447675"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(年度)</a:t>
          </a:r>
        </a:p>
      </xdr:txBody>
    </xdr:sp>
    <xdr:clientData/>
  </xdr:twoCellAnchor>
  <xdr:twoCellAnchor>
    <xdr:from>
      <xdr:col>6</xdr:col>
      <xdr:colOff>838200</xdr:colOff>
      <xdr:row>32</xdr:row>
      <xdr:rowOff>95250</xdr:rowOff>
    </xdr:from>
    <xdr:to>
      <xdr:col>8</xdr:col>
      <xdr:colOff>828675</xdr:colOff>
      <xdr:row>33</xdr:row>
      <xdr:rowOff>133350</xdr:rowOff>
    </xdr:to>
    <xdr:sp>
      <xdr:nvSpPr>
        <xdr:cNvPr id="9" name="TextBox 24"/>
        <xdr:cNvSpPr txBox="1">
          <a:spLocks noChangeArrowheads="1"/>
        </xdr:cNvSpPr>
      </xdr:nvSpPr>
      <xdr:spPr>
        <a:xfrm>
          <a:off x="7048500" y="5162550"/>
          <a:ext cx="239077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&lt;山梨県労働局職業安定部職業安定課&gt;</a:t>
          </a:r>
        </a:p>
      </xdr:txBody>
    </xdr:sp>
    <xdr:clientData/>
  </xdr:twoCellAnchor>
  <xdr:twoCellAnchor>
    <xdr:from>
      <xdr:col>2</xdr:col>
      <xdr:colOff>66675</xdr:colOff>
      <xdr:row>6</xdr:row>
      <xdr:rowOff>142875</xdr:rowOff>
    </xdr:from>
    <xdr:to>
      <xdr:col>3</xdr:col>
      <xdr:colOff>66675</xdr:colOff>
      <xdr:row>8</xdr:row>
      <xdr:rowOff>9525</xdr:rowOff>
    </xdr:to>
    <xdr:sp>
      <xdr:nvSpPr>
        <xdr:cNvPr id="10" name="TextBox 46"/>
        <xdr:cNvSpPr txBox="1">
          <a:spLocks noChangeArrowheads="1"/>
        </xdr:cNvSpPr>
      </xdr:nvSpPr>
      <xdr:spPr>
        <a:xfrm>
          <a:off x="2466975" y="1200150"/>
          <a:ext cx="1200150" cy="17145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有効求人倍率(県)</a:t>
          </a:r>
        </a:p>
      </xdr:txBody>
    </xdr:sp>
    <xdr:clientData/>
  </xdr:twoCellAnchor>
  <xdr:twoCellAnchor>
    <xdr:from>
      <xdr:col>1</xdr:col>
      <xdr:colOff>95250</xdr:colOff>
      <xdr:row>12</xdr:row>
      <xdr:rowOff>0</xdr:rowOff>
    </xdr:from>
    <xdr:to>
      <xdr:col>2</xdr:col>
      <xdr:colOff>352425</xdr:colOff>
      <xdr:row>13</xdr:row>
      <xdr:rowOff>19050</xdr:rowOff>
    </xdr:to>
    <xdr:sp>
      <xdr:nvSpPr>
        <xdr:cNvPr id="11" name="TextBox 47"/>
        <xdr:cNvSpPr txBox="1">
          <a:spLocks noChangeArrowheads="1"/>
        </xdr:cNvSpPr>
      </xdr:nvSpPr>
      <xdr:spPr>
        <a:xfrm>
          <a:off x="1295400" y="1971675"/>
          <a:ext cx="1457325" cy="171450"/>
        </a:xfrm>
        <a:prstGeom prst="rect">
          <a:avLst/>
        </a:prstGeom>
        <a:solidFill>
          <a:srgbClr val="FFFFC0"/>
        </a:solidFill>
        <a:ln w="9525" cmpd="sng">
          <a:noFill/>
        </a:ln>
      </xdr:spPr>
      <xdr:txBody>
        <a:bodyPr vertOverflow="clip" wrap="square"/>
        <a:p>
          <a:pPr algn="l">
            <a:defRPr/>
          </a:pPr>
          <a:r>
            <a:rPr lang="en-US" cap="none" sz="900" b="0" i="0" u="none" baseline="0">
              <a:latin typeface="ＭＳ ゴシック"/>
              <a:ea typeface="ＭＳ ゴシック"/>
              <a:cs typeface="ＭＳ ゴシック"/>
            </a:rPr>
            <a:t>有効求人倍率(全国)</a:t>
          </a:r>
        </a:p>
      </xdr:txBody>
    </xdr:sp>
    <xdr:clientData/>
  </xdr:twoCellAnchor>
  <xdr:twoCellAnchor>
    <xdr:from>
      <xdr:col>1</xdr:col>
      <xdr:colOff>304800</xdr:colOff>
      <xdr:row>13</xdr:row>
      <xdr:rowOff>38100</xdr:rowOff>
    </xdr:from>
    <xdr:to>
      <xdr:col>1</xdr:col>
      <xdr:colOff>628650</xdr:colOff>
      <xdr:row>18</xdr:row>
      <xdr:rowOff>142875</xdr:rowOff>
    </xdr:to>
    <xdr:sp>
      <xdr:nvSpPr>
        <xdr:cNvPr id="12" name="Line 48"/>
        <xdr:cNvSpPr>
          <a:spLocks/>
        </xdr:cNvSpPr>
      </xdr:nvSpPr>
      <xdr:spPr>
        <a:xfrm flipH="1">
          <a:off x="1504950" y="2162175"/>
          <a:ext cx="323850" cy="866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514350</xdr:colOff>
      <xdr:row>8</xdr:row>
      <xdr:rowOff>9525</xdr:rowOff>
    </xdr:from>
    <xdr:to>
      <xdr:col>2</xdr:col>
      <xdr:colOff>542925</xdr:colOff>
      <xdr:row>10</xdr:row>
      <xdr:rowOff>95250</xdr:rowOff>
    </xdr:to>
    <xdr:sp>
      <xdr:nvSpPr>
        <xdr:cNvPr id="13" name="Line 49"/>
        <xdr:cNvSpPr>
          <a:spLocks/>
        </xdr:cNvSpPr>
      </xdr:nvSpPr>
      <xdr:spPr>
        <a:xfrm flipH="1">
          <a:off x="2914650" y="1371600"/>
          <a:ext cx="28575" cy="390525"/>
        </a:xfrm>
        <a:prstGeom prst="line">
          <a:avLst/>
        </a:prstGeom>
        <a:noFill/>
        <a:ln w="9525" cmpd="sng">
          <a:solidFill>
            <a:srgbClr val="80008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76200</xdr:colOff>
      <xdr:row>21</xdr:row>
      <xdr:rowOff>104775</xdr:rowOff>
    </xdr:from>
    <xdr:to>
      <xdr:col>8</xdr:col>
      <xdr:colOff>304800</xdr:colOff>
      <xdr:row>27</xdr:row>
      <xdr:rowOff>66675</xdr:rowOff>
    </xdr:to>
    <xdr:sp>
      <xdr:nvSpPr>
        <xdr:cNvPr id="14" name="TextBox 50"/>
        <xdr:cNvSpPr txBox="1">
          <a:spLocks noChangeArrowheads="1"/>
        </xdr:cNvSpPr>
      </xdr:nvSpPr>
      <xdr:spPr>
        <a:xfrm>
          <a:off x="8686800" y="3448050"/>
          <a:ext cx="228600" cy="914400"/>
        </a:xfrm>
        <a:prstGeom prst="rect">
          <a:avLst/>
        </a:prstGeom>
        <a:noFill/>
        <a:ln w="9525" cmpd="sng">
          <a:noFill/>
        </a:ln>
      </xdr:spPr>
      <xdr:txBody>
        <a:bodyPr vertOverflow="clip" wrap="square" vert="wordArtVertRtl"/>
        <a:p>
          <a:pPr algn="l">
            <a:defRPr/>
          </a:pPr>
          <a:r>
            <a:rPr lang="en-US" cap="none" sz="1000" b="0" i="0" u="none" baseline="0">
              <a:latin typeface="ＭＳ ゴシック"/>
              <a:ea typeface="ＭＳ ゴシック"/>
              <a:cs typeface="ＭＳ ゴシック"/>
            </a:rPr>
            <a:t>有効求人数</a:t>
          </a:r>
        </a:p>
      </xdr:txBody>
    </xdr:sp>
    <xdr:clientData/>
  </xdr:twoCellAnchor>
  <xdr:twoCellAnchor>
    <xdr:from>
      <xdr:col>7</xdr:col>
      <xdr:colOff>1038225</xdr:colOff>
      <xdr:row>21</xdr:row>
      <xdr:rowOff>95250</xdr:rowOff>
    </xdr:from>
    <xdr:to>
      <xdr:col>8</xdr:col>
      <xdr:colOff>66675</xdr:colOff>
      <xdr:row>28</xdr:row>
      <xdr:rowOff>19050</xdr:rowOff>
    </xdr:to>
    <xdr:sp>
      <xdr:nvSpPr>
        <xdr:cNvPr id="15" name="TextBox 51"/>
        <xdr:cNvSpPr txBox="1">
          <a:spLocks noChangeArrowheads="1"/>
        </xdr:cNvSpPr>
      </xdr:nvSpPr>
      <xdr:spPr>
        <a:xfrm>
          <a:off x="8448675" y="3438525"/>
          <a:ext cx="228600" cy="1038225"/>
        </a:xfrm>
        <a:prstGeom prst="rect">
          <a:avLst/>
        </a:prstGeom>
        <a:noFill/>
        <a:ln w="9525" cmpd="sng">
          <a:noFill/>
        </a:ln>
      </xdr:spPr>
      <xdr:txBody>
        <a:bodyPr vertOverflow="clip" wrap="square" vert="wordArtVertRtl"/>
        <a:p>
          <a:pPr algn="l">
            <a:defRPr/>
          </a:pPr>
          <a:r>
            <a:rPr lang="en-US" cap="none" sz="1000" b="0" i="0" u="none" baseline="0">
              <a:latin typeface="ＭＳ ゴシック"/>
              <a:ea typeface="ＭＳ ゴシック"/>
              <a:cs typeface="ＭＳ ゴシック"/>
            </a:rPr>
            <a:t>有効求職者数</a:t>
          </a:r>
        </a:p>
      </xdr:txBody>
    </xdr:sp>
    <xdr:clientData/>
  </xdr:twoCellAnchor>
  <xdr:twoCellAnchor>
    <xdr:from>
      <xdr:col>0</xdr:col>
      <xdr:colOff>9525</xdr:colOff>
      <xdr:row>37</xdr:row>
      <xdr:rowOff>0</xdr:rowOff>
    </xdr:from>
    <xdr:to>
      <xdr:col>8</xdr:col>
      <xdr:colOff>1181100</xdr:colOff>
      <xdr:row>67</xdr:row>
      <xdr:rowOff>133350</xdr:rowOff>
    </xdr:to>
    <xdr:graphicFrame>
      <xdr:nvGraphicFramePr>
        <xdr:cNvPr id="16" name="Chart 53"/>
        <xdr:cNvGraphicFramePr/>
      </xdr:nvGraphicFramePr>
      <xdr:xfrm>
        <a:off x="9525" y="5857875"/>
        <a:ext cx="9782175" cy="480060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67</xdr:row>
      <xdr:rowOff>9525</xdr:rowOff>
    </xdr:from>
    <xdr:to>
      <xdr:col>9</xdr:col>
      <xdr:colOff>142875</xdr:colOff>
      <xdr:row>68</xdr:row>
      <xdr:rowOff>19050</xdr:rowOff>
    </xdr:to>
    <xdr:sp>
      <xdr:nvSpPr>
        <xdr:cNvPr id="17" name="TextBox 43"/>
        <xdr:cNvSpPr txBox="1">
          <a:spLocks noChangeArrowheads="1"/>
        </xdr:cNvSpPr>
      </xdr:nvSpPr>
      <xdr:spPr>
        <a:xfrm>
          <a:off x="8620125" y="10534650"/>
          <a:ext cx="13335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&lt;毎月勤労統計調査&gt;</a:t>
          </a:r>
        </a:p>
      </xdr:txBody>
    </xdr:sp>
    <xdr:clientData/>
  </xdr:twoCellAnchor>
  <xdr:twoCellAnchor>
    <xdr:from>
      <xdr:col>8</xdr:col>
      <xdr:colOff>238125</xdr:colOff>
      <xdr:row>65</xdr:row>
      <xdr:rowOff>123825</xdr:rowOff>
    </xdr:from>
    <xdr:to>
      <xdr:col>8</xdr:col>
      <xdr:colOff>609600</xdr:colOff>
      <xdr:row>66</xdr:row>
      <xdr:rowOff>123825</xdr:rowOff>
    </xdr:to>
    <xdr:sp>
      <xdr:nvSpPr>
        <xdr:cNvPr id="18" name="TextBox 56"/>
        <xdr:cNvSpPr txBox="1">
          <a:spLocks noChangeArrowheads="1"/>
        </xdr:cNvSpPr>
      </xdr:nvSpPr>
      <xdr:spPr>
        <a:xfrm>
          <a:off x="8848725" y="10344150"/>
          <a:ext cx="3714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8</xdr:col>
      <xdr:colOff>28575</xdr:colOff>
      <xdr:row>56</xdr:row>
      <xdr:rowOff>0</xdr:rowOff>
    </xdr:from>
    <xdr:to>
      <xdr:col>8</xdr:col>
      <xdr:colOff>276225</xdr:colOff>
      <xdr:row>69</xdr:row>
      <xdr:rowOff>76200</xdr:rowOff>
    </xdr:to>
    <xdr:sp>
      <xdr:nvSpPr>
        <xdr:cNvPr id="19" name="TextBox 57"/>
        <xdr:cNvSpPr txBox="1">
          <a:spLocks noChangeArrowheads="1"/>
        </xdr:cNvSpPr>
      </xdr:nvSpPr>
      <xdr:spPr>
        <a:xfrm>
          <a:off x="8639175" y="8848725"/>
          <a:ext cx="238125" cy="2057400"/>
        </a:xfrm>
        <a:prstGeom prst="rect">
          <a:avLst/>
        </a:prstGeom>
        <a:noFill/>
        <a:ln w="9525" cmpd="sng">
          <a:noFill/>
        </a:ln>
      </xdr:spPr>
      <xdr:txBody>
        <a:bodyPr vertOverflow="clip" wrap="square" vert="wordArtVertRtl"/>
        <a:p>
          <a:pPr algn="l">
            <a:defRPr/>
          </a:pPr>
          <a:r>
            <a:rPr lang="en-US" cap="none" sz="600" b="0" i="0" u="none" baseline="0">
              <a:solidFill>
                <a:srgbClr val="FFFFFF"/>
              </a:solidFill>
              <a:latin typeface="ＭＳ ゴシック"/>
              <a:ea typeface="ＭＳ ゴシック"/>
              <a:cs typeface="ＭＳ ゴシック"/>
            </a:rPr>
            <a:t>平均月間労働時間（山梨県）</a:t>
          </a:r>
        </a:p>
      </xdr:txBody>
    </xdr:sp>
    <xdr:clientData/>
  </xdr:twoCellAnchor>
  <xdr:twoCellAnchor>
    <xdr:from>
      <xdr:col>7</xdr:col>
      <xdr:colOff>1057275</xdr:colOff>
      <xdr:row>56</xdr:row>
      <xdr:rowOff>133350</xdr:rowOff>
    </xdr:from>
    <xdr:to>
      <xdr:col>8</xdr:col>
      <xdr:colOff>66675</xdr:colOff>
      <xdr:row>66</xdr:row>
      <xdr:rowOff>133350</xdr:rowOff>
    </xdr:to>
    <xdr:sp>
      <xdr:nvSpPr>
        <xdr:cNvPr id="20" name="TextBox 59"/>
        <xdr:cNvSpPr txBox="1">
          <a:spLocks noChangeArrowheads="1"/>
        </xdr:cNvSpPr>
      </xdr:nvSpPr>
      <xdr:spPr>
        <a:xfrm>
          <a:off x="8467725" y="8982075"/>
          <a:ext cx="209550" cy="1524000"/>
        </a:xfrm>
        <a:prstGeom prst="rect">
          <a:avLst/>
        </a:prstGeom>
        <a:noFill/>
        <a:ln w="9525" cmpd="sng">
          <a:noFill/>
        </a:ln>
      </xdr:spPr>
      <xdr:txBody>
        <a:bodyPr vertOverflow="clip" wrap="square" vert="wordArtVertRtl"/>
        <a:p>
          <a:pPr algn="l">
            <a:defRPr/>
          </a:pPr>
          <a:r>
            <a:rPr lang="en-US" cap="none" sz="600" b="0" i="0" u="none" baseline="0">
              <a:solidFill>
                <a:srgbClr val="000000"/>
              </a:solidFill>
              <a:latin typeface="ＭＳ ゴシック"/>
              <a:ea typeface="ＭＳ ゴシック"/>
              <a:cs typeface="ＭＳ ゴシック"/>
            </a:rPr>
            <a:t>平均月間労働時間（全国）</a:t>
          </a:r>
        </a:p>
      </xdr:txBody>
    </xdr:sp>
    <xdr:clientData/>
  </xdr:twoCellAnchor>
  <xdr:twoCellAnchor>
    <xdr:from>
      <xdr:col>2</xdr:col>
      <xdr:colOff>733425</xdr:colOff>
      <xdr:row>39</xdr:row>
      <xdr:rowOff>123825</xdr:rowOff>
    </xdr:from>
    <xdr:to>
      <xdr:col>5</xdr:col>
      <xdr:colOff>57150</xdr:colOff>
      <xdr:row>40</xdr:row>
      <xdr:rowOff>123825</xdr:rowOff>
    </xdr:to>
    <xdr:sp>
      <xdr:nvSpPr>
        <xdr:cNvPr id="21" name="TextBox 60"/>
        <xdr:cNvSpPr txBox="1">
          <a:spLocks noChangeArrowheads="1"/>
        </xdr:cNvSpPr>
      </xdr:nvSpPr>
      <xdr:spPr>
        <a:xfrm>
          <a:off x="3133725" y="6286500"/>
          <a:ext cx="193357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月間現金給与総額（全国）</a:t>
          </a:r>
        </a:p>
      </xdr:txBody>
    </xdr:sp>
    <xdr:clientData/>
  </xdr:twoCellAnchor>
  <xdr:twoCellAnchor>
    <xdr:from>
      <xdr:col>2</xdr:col>
      <xdr:colOff>1190625</xdr:colOff>
      <xdr:row>42</xdr:row>
      <xdr:rowOff>9525</xdr:rowOff>
    </xdr:from>
    <xdr:to>
      <xdr:col>5</xdr:col>
      <xdr:colOff>857250</xdr:colOff>
      <xdr:row>43</xdr:row>
      <xdr:rowOff>28575</xdr:rowOff>
    </xdr:to>
    <xdr:sp>
      <xdr:nvSpPr>
        <xdr:cNvPr id="22" name="TextBox 61"/>
        <xdr:cNvSpPr txBox="1">
          <a:spLocks noChangeArrowheads="1"/>
        </xdr:cNvSpPr>
      </xdr:nvSpPr>
      <xdr:spPr>
        <a:xfrm>
          <a:off x="3590925" y="6629400"/>
          <a:ext cx="2276475" cy="17145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月間現金給与総額（山梨県）</a:t>
          </a:r>
        </a:p>
      </xdr:txBody>
    </xdr:sp>
    <xdr:clientData/>
  </xdr:twoCellAnchor>
  <xdr:twoCellAnchor>
    <xdr:from>
      <xdr:col>10</xdr:col>
      <xdr:colOff>0</xdr:colOff>
      <xdr:row>37</xdr:row>
      <xdr:rowOff>114300</xdr:rowOff>
    </xdr:from>
    <xdr:to>
      <xdr:col>10</xdr:col>
      <xdr:colOff>504825</xdr:colOff>
      <xdr:row>41</xdr:row>
      <xdr:rowOff>66675</xdr:rowOff>
    </xdr:to>
    <xdr:sp>
      <xdr:nvSpPr>
        <xdr:cNvPr id="23" name="Line 62"/>
        <xdr:cNvSpPr>
          <a:spLocks/>
        </xdr:cNvSpPr>
      </xdr:nvSpPr>
      <xdr:spPr>
        <a:xfrm>
          <a:off x="11010900" y="59721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114300</xdr:rowOff>
    </xdr:from>
    <xdr:to>
      <xdr:col>10</xdr:col>
      <xdr:colOff>504825</xdr:colOff>
      <xdr:row>45</xdr:row>
      <xdr:rowOff>66675</xdr:rowOff>
    </xdr:to>
    <xdr:sp>
      <xdr:nvSpPr>
        <xdr:cNvPr id="1" name="Line 1"/>
        <xdr:cNvSpPr>
          <a:spLocks/>
        </xdr:cNvSpPr>
      </xdr:nvSpPr>
      <xdr:spPr>
        <a:xfrm>
          <a:off x="11010900" y="65817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2" name="Line 4"/>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5"/>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B37">
      <xdr:nvSpPr>
        <xdr:cNvPr id="4" name="テキスト 28"/>
        <xdr:cNvSpPr txBox="1">
          <a:spLocks noChangeArrowheads="1"/>
        </xdr:cNvSpPr>
      </xdr:nvSpPr>
      <xdr:spPr>
        <a:xfrm>
          <a:off x="2343150" y="4124325"/>
          <a:ext cx="733425" cy="171450"/>
        </a:xfrm>
        <a:prstGeom prst="rect">
          <a:avLst/>
        </a:prstGeom>
        <a:noFill/>
        <a:ln w="0" cmpd="sng">
          <a:noFill/>
        </a:ln>
      </xdr:spPr>
      <xdr:txBody>
        <a:bodyPr vertOverflow="clip" wrap="square" anchor="ctr"/>
        <a:p>
          <a:pPr algn="l">
            <a:defRPr/>
          </a:pPr>
          <a:fld id="{ed9567f4-1a71-4cbe-863b-0707c51c4516}"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B47">
      <xdr:nvSpPr>
        <xdr:cNvPr id="5" name="テキスト 28"/>
        <xdr:cNvSpPr txBox="1">
          <a:spLocks noChangeArrowheads="1"/>
        </xdr:cNvSpPr>
      </xdr:nvSpPr>
      <xdr:spPr>
        <a:xfrm>
          <a:off x="9163050" y="4229100"/>
          <a:ext cx="381000" cy="171450"/>
        </a:xfrm>
        <a:prstGeom prst="rect">
          <a:avLst/>
        </a:prstGeom>
        <a:noFill/>
        <a:ln w="0" cmpd="sng">
          <a:noFill/>
        </a:ln>
      </xdr:spPr>
      <xdr:txBody>
        <a:bodyPr vertOverflow="clip" wrap="square" anchor="ctr"/>
        <a:p>
          <a:pPr algn="l">
            <a:defRPr/>
          </a:pPr>
          <a:fld id="{a6a24d88-9690-4194-8396-2ef90c92b9e8}" type="TxLink">
            <a:rPr lang="en-US" cap="none" u="none" baseline="0">
              <a:latin typeface="ＭＳ ゴシック"/>
              <a:ea typeface="ＭＳ ゴシック"/>
              <a:cs typeface="ＭＳ ゴシック"/>
            </a:rPr>
            <a:t/>
          </a:fld>
        </a:p>
      </xdr:txBody>
    </xdr:sp>
    <xdr:clientData/>
  </xdr:oneCellAnchor>
  <xdr:twoCellAnchor>
    <xdr:from>
      <xdr:col>0</xdr:col>
      <xdr:colOff>9525</xdr:colOff>
      <xdr:row>4</xdr:row>
      <xdr:rowOff>0</xdr:rowOff>
    </xdr:from>
    <xdr:to>
      <xdr:col>8</xdr:col>
      <xdr:colOff>1190625</xdr:colOff>
      <xdr:row>33</xdr:row>
      <xdr:rowOff>114300</xdr:rowOff>
    </xdr:to>
    <xdr:graphicFrame>
      <xdr:nvGraphicFramePr>
        <xdr:cNvPr id="6" name="Chart 22"/>
        <xdr:cNvGraphicFramePr/>
      </xdr:nvGraphicFramePr>
      <xdr:xfrm>
        <a:off x="9525" y="752475"/>
        <a:ext cx="9791700" cy="4581525"/>
      </xdr:xfrm>
      <a:graphic>
        <a:graphicData uri="http://schemas.openxmlformats.org/drawingml/2006/chart">
          <c:chart xmlns:c="http://schemas.openxmlformats.org/drawingml/2006/chart" r:id="rId1"/>
        </a:graphicData>
      </a:graphic>
    </xdr:graphicFrame>
    <xdr:clientData/>
  </xdr:twoCellAnchor>
  <xdr:twoCellAnchor>
    <xdr:from>
      <xdr:col>7</xdr:col>
      <xdr:colOff>352425</xdr:colOff>
      <xdr:row>32</xdr:row>
      <xdr:rowOff>76200</xdr:rowOff>
    </xdr:from>
    <xdr:to>
      <xdr:col>8</xdr:col>
      <xdr:colOff>476250</xdr:colOff>
      <xdr:row>33</xdr:row>
      <xdr:rowOff>104775</xdr:rowOff>
    </xdr:to>
    <xdr:sp>
      <xdr:nvSpPr>
        <xdr:cNvPr id="7" name="TextBox 23"/>
        <xdr:cNvSpPr txBox="1">
          <a:spLocks noChangeArrowheads="1"/>
        </xdr:cNvSpPr>
      </xdr:nvSpPr>
      <xdr:spPr>
        <a:xfrm>
          <a:off x="7762875" y="5143500"/>
          <a:ext cx="132397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7</xdr:col>
      <xdr:colOff>914400</xdr:colOff>
      <xdr:row>23</xdr:row>
      <xdr:rowOff>57150</xdr:rowOff>
    </xdr:from>
    <xdr:to>
      <xdr:col>8</xdr:col>
      <xdr:colOff>66675</xdr:colOff>
      <xdr:row>24</xdr:row>
      <xdr:rowOff>47625</xdr:rowOff>
    </xdr:to>
    <xdr:sp>
      <xdr:nvSpPr>
        <xdr:cNvPr id="8" name="TextBox 26"/>
        <xdr:cNvSpPr txBox="1">
          <a:spLocks noChangeArrowheads="1"/>
        </xdr:cNvSpPr>
      </xdr:nvSpPr>
      <xdr:spPr>
        <a:xfrm>
          <a:off x="8324850" y="3705225"/>
          <a:ext cx="3524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甲府</a:t>
          </a:r>
        </a:p>
      </xdr:txBody>
    </xdr:sp>
    <xdr:clientData/>
  </xdr:twoCellAnchor>
  <xdr:twoCellAnchor>
    <xdr:from>
      <xdr:col>8</xdr:col>
      <xdr:colOff>85725</xdr:colOff>
      <xdr:row>23</xdr:row>
      <xdr:rowOff>47625</xdr:rowOff>
    </xdr:from>
    <xdr:to>
      <xdr:col>8</xdr:col>
      <xdr:colOff>438150</xdr:colOff>
      <xdr:row>24</xdr:row>
      <xdr:rowOff>38100</xdr:rowOff>
    </xdr:to>
    <xdr:sp>
      <xdr:nvSpPr>
        <xdr:cNvPr id="9" name="TextBox 27"/>
        <xdr:cNvSpPr txBox="1">
          <a:spLocks noChangeArrowheads="1"/>
        </xdr:cNvSpPr>
      </xdr:nvSpPr>
      <xdr:spPr>
        <a:xfrm>
          <a:off x="8696325" y="3695700"/>
          <a:ext cx="3524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全国</a:t>
          </a:r>
        </a:p>
      </xdr:txBody>
    </xdr:sp>
    <xdr:clientData/>
  </xdr:twoCellAnchor>
  <xdr:twoCellAnchor>
    <xdr:from>
      <xdr:col>0</xdr:col>
      <xdr:colOff>9525</xdr:colOff>
      <xdr:row>37</xdr:row>
      <xdr:rowOff>9525</xdr:rowOff>
    </xdr:from>
    <xdr:to>
      <xdr:col>4</xdr:col>
      <xdr:colOff>28575</xdr:colOff>
      <xdr:row>67</xdr:row>
      <xdr:rowOff>133350</xdr:rowOff>
    </xdr:to>
    <xdr:graphicFrame>
      <xdr:nvGraphicFramePr>
        <xdr:cNvPr id="10" name="Chart 59"/>
        <xdr:cNvGraphicFramePr/>
      </xdr:nvGraphicFramePr>
      <xdr:xfrm>
        <a:off x="9525" y="5867400"/>
        <a:ext cx="4819650" cy="472440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66</xdr:row>
      <xdr:rowOff>104775</xdr:rowOff>
    </xdr:from>
    <xdr:to>
      <xdr:col>2</xdr:col>
      <xdr:colOff>847725</xdr:colOff>
      <xdr:row>67</xdr:row>
      <xdr:rowOff>114300</xdr:rowOff>
    </xdr:to>
    <xdr:sp>
      <xdr:nvSpPr>
        <xdr:cNvPr id="11" name="TextBox 60"/>
        <xdr:cNvSpPr txBox="1">
          <a:spLocks noChangeArrowheads="1"/>
        </xdr:cNvSpPr>
      </xdr:nvSpPr>
      <xdr:spPr>
        <a:xfrm>
          <a:off x="123825" y="10410825"/>
          <a:ext cx="31242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※全国平均を100とした持家の帰属家賃を除く総合指数</a:t>
          </a:r>
        </a:p>
      </xdr:txBody>
    </xdr:sp>
    <xdr:clientData/>
  </xdr:twoCellAnchor>
  <xdr:twoCellAnchor>
    <xdr:from>
      <xdr:col>2</xdr:col>
      <xdr:colOff>1038225</xdr:colOff>
      <xdr:row>66</xdr:row>
      <xdr:rowOff>123825</xdr:rowOff>
    </xdr:from>
    <xdr:to>
      <xdr:col>3</xdr:col>
      <xdr:colOff>1171575</xdr:colOff>
      <xdr:row>67</xdr:row>
      <xdr:rowOff>104775</xdr:rowOff>
    </xdr:to>
    <xdr:sp>
      <xdr:nvSpPr>
        <xdr:cNvPr id="12" name="TextBox 25"/>
        <xdr:cNvSpPr txBox="1">
          <a:spLocks noChangeArrowheads="1"/>
        </xdr:cNvSpPr>
      </xdr:nvSpPr>
      <xdr:spPr>
        <a:xfrm>
          <a:off x="3438525" y="10429875"/>
          <a:ext cx="13335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5</xdr:col>
      <xdr:colOff>85725</xdr:colOff>
      <xdr:row>37</xdr:row>
      <xdr:rowOff>0</xdr:rowOff>
    </xdr:from>
    <xdr:to>
      <xdr:col>8</xdr:col>
      <xdr:colOff>1181100</xdr:colOff>
      <xdr:row>67</xdr:row>
      <xdr:rowOff>95250</xdr:rowOff>
    </xdr:to>
    <xdr:graphicFrame>
      <xdr:nvGraphicFramePr>
        <xdr:cNvPr id="13" name="Chart 31"/>
        <xdr:cNvGraphicFramePr/>
      </xdr:nvGraphicFramePr>
      <xdr:xfrm>
        <a:off x="5095875" y="5857875"/>
        <a:ext cx="4695825" cy="4695825"/>
      </xdr:xfrm>
      <a:graphic>
        <a:graphicData uri="http://schemas.openxmlformats.org/drawingml/2006/chart">
          <c:chart xmlns:c="http://schemas.openxmlformats.org/drawingml/2006/chart" r:id="rId3"/>
        </a:graphicData>
      </a:graphic>
    </xdr:graphicFrame>
    <xdr:clientData/>
  </xdr:twoCellAnchor>
  <xdr:twoCellAnchor>
    <xdr:from>
      <xdr:col>5</xdr:col>
      <xdr:colOff>1095375</xdr:colOff>
      <xdr:row>42</xdr:row>
      <xdr:rowOff>85725</xdr:rowOff>
    </xdr:from>
    <xdr:to>
      <xdr:col>6</xdr:col>
      <xdr:colOff>428625</xdr:colOff>
      <xdr:row>43</xdr:row>
      <xdr:rowOff>66675</xdr:rowOff>
    </xdr:to>
    <xdr:sp textlink="$M59">
      <xdr:nvSpPr>
        <xdr:cNvPr id="14" name="テキスト 28"/>
        <xdr:cNvSpPr txBox="1">
          <a:spLocks noChangeArrowheads="1"/>
        </xdr:cNvSpPr>
      </xdr:nvSpPr>
      <xdr:spPr>
        <a:xfrm>
          <a:off x="6105525" y="6705600"/>
          <a:ext cx="533400" cy="133350"/>
        </a:xfrm>
        <a:prstGeom prst="rect">
          <a:avLst/>
        </a:prstGeom>
        <a:noFill/>
        <a:ln w="0" cmpd="sng">
          <a:noFill/>
        </a:ln>
      </xdr:spPr>
      <xdr:txBody>
        <a:bodyPr vertOverflow="clip" wrap="square" lIns="0" tIns="0" rIns="0" bIns="0" anchor="ctr"/>
        <a:p>
          <a:pPr algn="ctr">
            <a:defRPr/>
          </a:pPr>
          <a:fld id="{e32f8b23-faff-4c7d-a1bd-ac0937c920c7}" type="TxLink">
            <a:rPr lang="en-US" cap="none" sz="800" b="0" i="0" u="none" baseline="0">
              <a:latin typeface="ＭＳ ゴシック"/>
              <a:ea typeface="ＭＳ ゴシック"/>
              <a:cs typeface="ＭＳ ゴシック"/>
            </a:rPr>
            <a:t>3,700円</a:t>
          </a:fld>
        </a:p>
      </xdr:txBody>
    </xdr:sp>
    <xdr:clientData/>
  </xdr:twoCellAnchor>
  <xdr:twoCellAnchor>
    <xdr:from>
      <xdr:col>6</xdr:col>
      <xdr:colOff>323850</xdr:colOff>
      <xdr:row>45</xdr:row>
      <xdr:rowOff>0</xdr:rowOff>
    </xdr:from>
    <xdr:to>
      <xdr:col>6</xdr:col>
      <xdr:colOff>857250</xdr:colOff>
      <xdr:row>45</xdr:row>
      <xdr:rowOff>133350</xdr:rowOff>
    </xdr:to>
    <xdr:sp textlink="$M60">
      <xdr:nvSpPr>
        <xdr:cNvPr id="15" name="テキスト 28"/>
        <xdr:cNvSpPr txBox="1">
          <a:spLocks noChangeArrowheads="1"/>
        </xdr:cNvSpPr>
      </xdr:nvSpPr>
      <xdr:spPr>
        <a:xfrm>
          <a:off x="6534150" y="7077075"/>
          <a:ext cx="533400" cy="133350"/>
        </a:xfrm>
        <a:prstGeom prst="rect">
          <a:avLst/>
        </a:prstGeom>
        <a:noFill/>
        <a:ln w="0" cmpd="sng">
          <a:noFill/>
        </a:ln>
      </xdr:spPr>
      <xdr:txBody>
        <a:bodyPr vertOverflow="clip" wrap="square" lIns="0" tIns="0" rIns="0" bIns="0" anchor="ctr"/>
        <a:p>
          <a:pPr algn="ctr">
            <a:defRPr/>
          </a:pPr>
          <a:fld id="{b4a95aad-9513-4f17-be9c-c5081bb4b1f0}" type="TxLink">
            <a:rPr lang="en-US" cap="none" sz="800" b="0" i="0" u="none" baseline="0">
              <a:latin typeface="ＭＳ ゴシック"/>
              <a:ea typeface="ＭＳ ゴシック"/>
              <a:cs typeface="ＭＳ ゴシック"/>
            </a:rPr>
            <a:t>491円</a:t>
          </a:fld>
        </a:p>
      </xdr:txBody>
    </xdr:sp>
    <xdr:clientData/>
  </xdr:twoCellAnchor>
  <xdr:twoCellAnchor>
    <xdr:from>
      <xdr:col>6</xdr:col>
      <xdr:colOff>647700</xdr:colOff>
      <xdr:row>46</xdr:row>
      <xdr:rowOff>133350</xdr:rowOff>
    </xdr:from>
    <xdr:to>
      <xdr:col>6</xdr:col>
      <xdr:colOff>1181100</xdr:colOff>
      <xdr:row>47</xdr:row>
      <xdr:rowOff>114300</xdr:rowOff>
    </xdr:to>
    <xdr:sp textlink="$M61">
      <xdr:nvSpPr>
        <xdr:cNvPr id="16" name="テキスト 28"/>
        <xdr:cNvSpPr txBox="1">
          <a:spLocks noChangeArrowheads="1"/>
        </xdr:cNvSpPr>
      </xdr:nvSpPr>
      <xdr:spPr>
        <a:xfrm>
          <a:off x="6858000" y="7362825"/>
          <a:ext cx="533400" cy="133350"/>
        </a:xfrm>
        <a:prstGeom prst="rect">
          <a:avLst/>
        </a:prstGeom>
        <a:noFill/>
        <a:ln w="0" cmpd="sng">
          <a:noFill/>
        </a:ln>
      </xdr:spPr>
      <xdr:txBody>
        <a:bodyPr vertOverflow="clip" wrap="square" lIns="0" tIns="0" rIns="0" bIns="0" anchor="ctr"/>
        <a:p>
          <a:pPr algn="ctr">
            <a:defRPr/>
          </a:pPr>
          <a:fld id="{0e7d6d90-1846-4c6a-9f99-7fd27fde6d10}" type="TxLink">
            <a:rPr lang="en-US" cap="none" sz="800" b="0" i="0" u="none" baseline="0">
              <a:latin typeface="ＭＳ ゴシック"/>
              <a:ea typeface="ＭＳ ゴシック"/>
              <a:cs typeface="ＭＳ ゴシック"/>
            </a:rPr>
            <a:t>660円</a:t>
          </a:fld>
        </a:p>
      </xdr:txBody>
    </xdr:sp>
    <xdr:clientData/>
  </xdr:twoCellAnchor>
  <xdr:twoCellAnchor>
    <xdr:from>
      <xdr:col>6</xdr:col>
      <xdr:colOff>1047750</xdr:colOff>
      <xdr:row>46</xdr:row>
      <xdr:rowOff>85725</xdr:rowOff>
    </xdr:from>
    <xdr:to>
      <xdr:col>7</xdr:col>
      <xdr:colOff>381000</xdr:colOff>
      <xdr:row>47</xdr:row>
      <xdr:rowOff>66675</xdr:rowOff>
    </xdr:to>
    <xdr:sp textlink="$M62">
      <xdr:nvSpPr>
        <xdr:cNvPr id="17" name="テキスト 28"/>
        <xdr:cNvSpPr txBox="1">
          <a:spLocks noChangeArrowheads="1"/>
        </xdr:cNvSpPr>
      </xdr:nvSpPr>
      <xdr:spPr>
        <a:xfrm>
          <a:off x="7258050" y="7315200"/>
          <a:ext cx="533400" cy="133350"/>
        </a:xfrm>
        <a:prstGeom prst="rect">
          <a:avLst/>
        </a:prstGeom>
        <a:noFill/>
        <a:ln w="0" cmpd="sng">
          <a:noFill/>
        </a:ln>
      </xdr:spPr>
      <xdr:txBody>
        <a:bodyPr vertOverflow="clip" wrap="square" lIns="0" tIns="0" rIns="0" bIns="0" anchor="ctr"/>
        <a:p>
          <a:pPr algn="ctr">
            <a:defRPr/>
          </a:pPr>
          <a:fld id="{0235907e-2427-4219-8264-7ef0f0452886}" type="TxLink">
            <a:rPr lang="en-US" cap="none" sz="800" b="0" i="0" u="none" baseline="0">
              <a:latin typeface="ＭＳ ゴシック"/>
              <a:ea typeface="ＭＳ ゴシック"/>
              <a:cs typeface="ＭＳ ゴシック"/>
            </a:rPr>
            <a:t>3,007円</a:t>
          </a:fld>
        </a:p>
      </xdr:txBody>
    </xdr:sp>
    <xdr:clientData/>
  </xdr:twoCellAnchor>
  <xdr:twoCellAnchor>
    <xdr:from>
      <xdr:col>7</xdr:col>
      <xdr:colOff>152400</xdr:colOff>
      <xdr:row>45</xdr:row>
      <xdr:rowOff>133350</xdr:rowOff>
    </xdr:from>
    <xdr:to>
      <xdr:col>7</xdr:col>
      <xdr:colOff>685800</xdr:colOff>
      <xdr:row>46</xdr:row>
      <xdr:rowOff>114300</xdr:rowOff>
    </xdr:to>
    <xdr:sp textlink="$M63">
      <xdr:nvSpPr>
        <xdr:cNvPr id="18" name="テキスト 28"/>
        <xdr:cNvSpPr txBox="1">
          <a:spLocks noChangeArrowheads="1"/>
        </xdr:cNvSpPr>
      </xdr:nvSpPr>
      <xdr:spPr>
        <a:xfrm>
          <a:off x="7562850" y="7210425"/>
          <a:ext cx="533400" cy="133350"/>
        </a:xfrm>
        <a:prstGeom prst="rect">
          <a:avLst/>
        </a:prstGeom>
        <a:noFill/>
        <a:ln w="0" cmpd="sng">
          <a:noFill/>
        </a:ln>
      </xdr:spPr>
      <xdr:txBody>
        <a:bodyPr vertOverflow="clip" wrap="square" lIns="0" tIns="0" rIns="0" bIns="0" anchor="ctr"/>
        <a:p>
          <a:pPr algn="ctr">
            <a:defRPr/>
          </a:pPr>
          <a:fld id="{43a1f3b8-fbfb-4f3e-bfb8-9c4752f5c0dc}" type="TxLink">
            <a:rPr lang="en-US" cap="none" sz="800" b="0" i="0" u="none" baseline="0">
              <a:latin typeface="ＭＳ ゴシック"/>
              <a:ea typeface="ＭＳ ゴシック"/>
              <a:cs typeface="ＭＳ ゴシック"/>
            </a:rPr>
            <a:t>434円</a:t>
          </a:fld>
        </a:p>
      </xdr:txBody>
    </xdr:sp>
    <xdr:clientData/>
  </xdr:twoCellAnchor>
  <xdr:twoCellAnchor>
    <xdr:from>
      <xdr:col>7</xdr:col>
      <xdr:colOff>466725</xdr:colOff>
      <xdr:row>46</xdr:row>
      <xdr:rowOff>95250</xdr:rowOff>
    </xdr:from>
    <xdr:to>
      <xdr:col>7</xdr:col>
      <xdr:colOff>1000125</xdr:colOff>
      <xdr:row>47</xdr:row>
      <xdr:rowOff>76200</xdr:rowOff>
    </xdr:to>
    <xdr:sp textlink="$M64">
      <xdr:nvSpPr>
        <xdr:cNvPr id="19" name="テキスト 28"/>
        <xdr:cNvSpPr txBox="1">
          <a:spLocks noChangeArrowheads="1"/>
        </xdr:cNvSpPr>
      </xdr:nvSpPr>
      <xdr:spPr>
        <a:xfrm>
          <a:off x="7877175" y="7324725"/>
          <a:ext cx="533400" cy="133350"/>
        </a:xfrm>
        <a:prstGeom prst="rect">
          <a:avLst/>
        </a:prstGeom>
        <a:noFill/>
        <a:ln w="0" cmpd="sng">
          <a:noFill/>
        </a:ln>
      </xdr:spPr>
      <xdr:txBody>
        <a:bodyPr vertOverflow="clip" wrap="square" lIns="0" tIns="0" rIns="0" bIns="0" anchor="ctr"/>
        <a:p>
          <a:pPr algn="ctr">
            <a:defRPr/>
          </a:pPr>
          <a:fld id="{56494b3f-0821-4887-9b48-c19f9fd6e7c0}" type="TxLink">
            <a:rPr lang="en-US" cap="none" sz="800" b="0" i="0" u="none" baseline="0">
              <a:latin typeface="ＭＳ ゴシック"/>
              <a:ea typeface="ＭＳ ゴシック"/>
              <a:cs typeface="ＭＳ ゴシック"/>
            </a:rPr>
            <a:t>287円</a:t>
          </a:fld>
        </a:p>
      </xdr:txBody>
    </xdr:sp>
    <xdr:clientData/>
  </xdr:twoCellAnchor>
  <xdr:twoCellAnchor>
    <xdr:from>
      <xdr:col>7</xdr:col>
      <xdr:colOff>723900</xdr:colOff>
      <xdr:row>47</xdr:row>
      <xdr:rowOff>9525</xdr:rowOff>
    </xdr:from>
    <xdr:to>
      <xdr:col>8</xdr:col>
      <xdr:colOff>57150</xdr:colOff>
      <xdr:row>47</xdr:row>
      <xdr:rowOff>142875</xdr:rowOff>
    </xdr:to>
    <xdr:sp textlink="$M65">
      <xdr:nvSpPr>
        <xdr:cNvPr id="20" name="テキスト 28"/>
        <xdr:cNvSpPr txBox="1">
          <a:spLocks noChangeArrowheads="1"/>
        </xdr:cNvSpPr>
      </xdr:nvSpPr>
      <xdr:spPr>
        <a:xfrm>
          <a:off x="8134350" y="7391400"/>
          <a:ext cx="533400" cy="133350"/>
        </a:xfrm>
        <a:prstGeom prst="rect">
          <a:avLst/>
        </a:prstGeom>
        <a:noFill/>
        <a:ln w="0" cmpd="sng">
          <a:noFill/>
        </a:ln>
      </xdr:spPr>
      <xdr:txBody>
        <a:bodyPr vertOverflow="clip" wrap="square" lIns="0" tIns="0" rIns="0" bIns="0" anchor="ctr"/>
        <a:p>
          <a:pPr algn="ctr">
            <a:defRPr/>
          </a:pPr>
          <a:fld id="{0f9acaa7-31de-48d9-b1ee-78656e7defe7}" type="TxLink">
            <a:rPr lang="en-US" cap="none" sz="800" b="0" i="0" u="none" baseline="0">
              <a:latin typeface="ＭＳ ゴシック"/>
              <a:ea typeface="ＭＳ ゴシック"/>
              <a:cs typeface="ＭＳ ゴシック"/>
            </a:rPr>
            <a:t>1,012円</a:t>
          </a:fld>
        </a:p>
      </xdr:txBody>
    </xdr:sp>
    <xdr:clientData/>
  </xdr:twoCellAnchor>
  <xdr:twoCellAnchor>
    <xdr:from>
      <xdr:col>7</xdr:col>
      <xdr:colOff>962025</xdr:colOff>
      <xdr:row>45</xdr:row>
      <xdr:rowOff>114300</xdr:rowOff>
    </xdr:from>
    <xdr:to>
      <xdr:col>8</xdr:col>
      <xdr:colOff>295275</xdr:colOff>
      <xdr:row>46</xdr:row>
      <xdr:rowOff>95250</xdr:rowOff>
    </xdr:to>
    <xdr:sp textlink="$M66">
      <xdr:nvSpPr>
        <xdr:cNvPr id="21" name="テキスト 28"/>
        <xdr:cNvSpPr txBox="1">
          <a:spLocks noChangeArrowheads="1"/>
        </xdr:cNvSpPr>
      </xdr:nvSpPr>
      <xdr:spPr>
        <a:xfrm>
          <a:off x="8372475" y="7191375"/>
          <a:ext cx="533400" cy="133350"/>
        </a:xfrm>
        <a:prstGeom prst="rect">
          <a:avLst/>
        </a:prstGeom>
        <a:noFill/>
        <a:ln w="0" cmpd="sng">
          <a:noFill/>
        </a:ln>
      </xdr:spPr>
      <xdr:txBody>
        <a:bodyPr vertOverflow="clip" wrap="square" lIns="0" tIns="0" rIns="0" bIns="0" anchor="ctr"/>
        <a:p>
          <a:pPr algn="ctr">
            <a:defRPr/>
          </a:pPr>
          <a:fld id="{1b18a7d1-6661-466a-9ccd-eedb0f83175b}" type="TxLink">
            <a:rPr lang="en-US" cap="none" sz="800" b="0" i="0" u="none" baseline="0">
              <a:latin typeface="ＭＳ ゴシック"/>
              <a:ea typeface="ＭＳ ゴシック"/>
              <a:cs typeface="ＭＳ ゴシック"/>
            </a:rPr>
            <a:t>3,572円</a:t>
          </a:fld>
        </a:p>
      </xdr:txBody>
    </xdr:sp>
    <xdr:clientData/>
  </xdr:twoCellAnchor>
  <xdr:twoCellAnchor>
    <xdr:from>
      <xdr:col>8</xdr:col>
      <xdr:colOff>95250</xdr:colOff>
      <xdr:row>46</xdr:row>
      <xdr:rowOff>85725</xdr:rowOff>
    </xdr:from>
    <xdr:to>
      <xdr:col>8</xdr:col>
      <xdr:colOff>628650</xdr:colOff>
      <xdr:row>47</xdr:row>
      <xdr:rowOff>66675</xdr:rowOff>
    </xdr:to>
    <xdr:sp textlink="$M67">
      <xdr:nvSpPr>
        <xdr:cNvPr id="22" name="テキスト 28"/>
        <xdr:cNvSpPr txBox="1">
          <a:spLocks noChangeArrowheads="1"/>
        </xdr:cNvSpPr>
      </xdr:nvSpPr>
      <xdr:spPr>
        <a:xfrm>
          <a:off x="8705850" y="7315200"/>
          <a:ext cx="533400" cy="133350"/>
        </a:xfrm>
        <a:prstGeom prst="rect">
          <a:avLst/>
        </a:prstGeom>
        <a:noFill/>
        <a:ln w="0" cmpd="sng">
          <a:noFill/>
        </a:ln>
      </xdr:spPr>
      <xdr:txBody>
        <a:bodyPr vertOverflow="clip" wrap="square" lIns="0" tIns="0" rIns="0" bIns="0" anchor="ctr"/>
        <a:p>
          <a:pPr algn="ctr">
            <a:defRPr/>
          </a:pPr>
          <a:fld id="{253f833c-ce25-4063-a9d8-c9a188b961a8}" type="TxLink">
            <a:rPr lang="en-US" cap="none" sz="800" b="0" i="0" u="none" baseline="0">
              <a:latin typeface="ＭＳ ゴシック"/>
              <a:ea typeface="ＭＳ ゴシック"/>
              <a:cs typeface="ＭＳ ゴシック"/>
            </a:rPr>
            <a:t>103円</a:t>
          </a:fld>
        </a:p>
      </xdr:txBody>
    </xdr:sp>
    <xdr:clientData/>
  </xdr:twoCellAnchor>
  <xdr:twoCellAnchor>
    <xdr:from>
      <xdr:col>8</xdr:col>
      <xdr:colOff>571500</xdr:colOff>
      <xdr:row>46</xdr:row>
      <xdr:rowOff>76200</xdr:rowOff>
    </xdr:from>
    <xdr:to>
      <xdr:col>8</xdr:col>
      <xdr:colOff>1104900</xdr:colOff>
      <xdr:row>47</xdr:row>
      <xdr:rowOff>57150</xdr:rowOff>
    </xdr:to>
    <xdr:sp textlink="$M68">
      <xdr:nvSpPr>
        <xdr:cNvPr id="23" name="テキスト 28"/>
        <xdr:cNvSpPr txBox="1">
          <a:spLocks noChangeArrowheads="1"/>
        </xdr:cNvSpPr>
      </xdr:nvSpPr>
      <xdr:spPr>
        <a:xfrm>
          <a:off x="9182100" y="7305675"/>
          <a:ext cx="533400" cy="133350"/>
        </a:xfrm>
        <a:prstGeom prst="rect">
          <a:avLst/>
        </a:prstGeom>
        <a:noFill/>
        <a:ln w="0" cmpd="sng">
          <a:noFill/>
        </a:ln>
      </xdr:spPr>
      <xdr:txBody>
        <a:bodyPr vertOverflow="clip" wrap="square" lIns="0" tIns="0" rIns="0" bIns="0" anchor="ctr"/>
        <a:p>
          <a:pPr algn="ctr">
            <a:defRPr/>
          </a:pPr>
          <a:fld id="{b2c6cbc4-fa24-4c94-928e-5636860a40c4}" type="TxLink">
            <a:rPr lang="en-US" cap="none" sz="800" b="0" i="0" u="none" baseline="0">
              <a:latin typeface="ＭＳ ゴシック"/>
              <a:ea typeface="ＭＳ ゴシック"/>
              <a:cs typeface="ＭＳ ゴシック"/>
            </a:rPr>
            <a:t>287円</a:t>
          </a:fld>
        </a:p>
      </xdr:txBody>
    </xdr:sp>
    <xdr:clientData/>
  </xdr:twoCellAnchor>
  <xdr:twoCellAnchor>
    <xdr:from>
      <xdr:col>8</xdr:col>
      <xdr:colOff>19050</xdr:colOff>
      <xdr:row>46</xdr:row>
      <xdr:rowOff>123825</xdr:rowOff>
    </xdr:from>
    <xdr:to>
      <xdr:col>8</xdr:col>
      <xdr:colOff>66675</xdr:colOff>
      <xdr:row>49</xdr:row>
      <xdr:rowOff>19050</xdr:rowOff>
    </xdr:to>
    <xdr:sp>
      <xdr:nvSpPr>
        <xdr:cNvPr id="24" name="Line 43"/>
        <xdr:cNvSpPr>
          <a:spLocks/>
        </xdr:cNvSpPr>
      </xdr:nvSpPr>
      <xdr:spPr>
        <a:xfrm flipH="1">
          <a:off x="8629650" y="7353300"/>
          <a:ext cx="476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47</xdr:row>
      <xdr:rowOff>66675</xdr:rowOff>
    </xdr:from>
    <xdr:to>
      <xdr:col>8</xdr:col>
      <xdr:colOff>257175</xdr:colOff>
      <xdr:row>48</xdr:row>
      <xdr:rowOff>95250</xdr:rowOff>
    </xdr:to>
    <xdr:sp>
      <xdr:nvSpPr>
        <xdr:cNvPr id="25" name="Line 55"/>
        <xdr:cNvSpPr>
          <a:spLocks/>
        </xdr:cNvSpPr>
      </xdr:nvSpPr>
      <xdr:spPr>
        <a:xfrm flipH="1">
          <a:off x="8839200" y="7448550"/>
          <a:ext cx="285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466725</xdr:colOff>
      <xdr:row>47</xdr:row>
      <xdr:rowOff>19050</xdr:rowOff>
    </xdr:from>
    <xdr:to>
      <xdr:col>8</xdr:col>
      <xdr:colOff>695325</xdr:colOff>
      <xdr:row>48</xdr:row>
      <xdr:rowOff>76200</xdr:rowOff>
    </xdr:to>
    <xdr:sp>
      <xdr:nvSpPr>
        <xdr:cNvPr id="26" name="Line 57"/>
        <xdr:cNvSpPr>
          <a:spLocks/>
        </xdr:cNvSpPr>
      </xdr:nvSpPr>
      <xdr:spPr>
        <a:xfrm flipH="1">
          <a:off x="9077325" y="7400925"/>
          <a:ext cx="22860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914400</xdr:colOff>
      <xdr:row>66</xdr:row>
      <xdr:rowOff>57150</xdr:rowOff>
    </xdr:from>
    <xdr:to>
      <xdr:col>8</xdr:col>
      <xdr:colOff>1038225</xdr:colOff>
      <xdr:row>67</xdr:row>
      <xdr:rowOff>66675</xdr:rowOff>
    </xdr:to>
    <xdr:sp>
      <xdr:nvSpPr>
        <xdr:cNvPr id="27" name="TextBox 24"/>
        <xdr:cNvSpPr txBox="1">
          <a:spLocks noChangeArrowheads="1"/>
        </xdr:cNvSpPr>
      </xdr:nvSpPr>
      <xdr:spPr>
        <a:xfrm>
          <a:off x="8324850" y="10363200"/>
          <a:ext cx="132397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5</xdr:col>
      <xdr:colOff>514350</xdr:colOff>
      <xdr:row>40</xdr:row>
      <xdr:rowOff>123825</xdr:rowOff>
    </xdr:from>
    <xdr:to>
      <xdr:col>5</xdr:col>
      <xdr:colOff>1057275</xdr:colOff>
      <xdr:row>42</xdr:row>
      <xdr:rowOff>0</xdr:rowOff>
    </xdr:to>
    <xdr:sp>
      <xdr:nvSpPr>
        <xdr:cNvPr id="28" name="TextBox 75"/>
        <xdr:cNvSpPr txBox="1">
          <a:spLocks noChangeArrowheads="1"/>
        </xdr:cNvSpPr>
      </xdr:nvSpPr>
      <xdr:spPr>
        <a:xfrm>
          <a:off x="5524500" y="6438900"/>
          <a:ext cx="54292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（倍）</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10</xdr:col>
      <xdr:colOff>504825</xdr:colOff>
      <xdr:row>40</xdr:row>
      <xdr:rowOff>0</xdr:rowOff>
    </xdr:to>
    <xdr:sp>
      <xdr:nvSpPr>
        <xdr:cNvPr id="1" name="Line 1"/>
        <xdr:cNvSpPr>
          <a:spLocks/>
        </xdr:cNvSpPr>
      </xdr:nvSpPr>
      <xdr:spPr>
        <a:xfrm>
          <a:off x="11010900" y="6362700"/>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40</xdr:row>
      <xdr:rowOff>0</xdr:rowOff>
    </xdr:from>
    <xdr:to>
      <xdr:col>11</xdr:col>
      <xdr:colOff>504825</xdr:colOff>
      <xdr:row>40</xdr:row>
      <xdr:rowOff>0</xdr:rowOff>
    </xdr:to>
    <xdr:sp>
      <xdr:nvSpPr>
        <xdr:cNvPr id="2" name="Line 2"/>
        <xdr:cNvSpPr>
          <a:spLocks/>
        </xdr:cNvSpPr>
      </xdr:nvSpPr>
      <xdr:spPr>
        <a:xfrm>
          <a:off x="11401425" y="6362700"/>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48</xdr:row>
      <xdr:rowOff>0</xdr:rowOff>
    </xdr:from>
    <xdr:to>
      <xdr:col>10</xdr:col>
      <xdr:colOff>504825</xdr:colOff>
      <xdr:row>48</xdr:row>
      <xdr:rowOff>0</xdr:rowOff>
    </xdr:to>
    <xdr:sp>
      <xdr:nvSpPr>
        <xdr:cNvPr id="3" name="Line 3"/>
        <xdr:cNvSpPr>
          <a:spLocks/>
        </xdr:cNvSpPr>
      </xdr:nvSpPr>
      <xdr:spPr>
        <a:xfrm>
          <a:off x="11010900" y="761047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48</xdr:row>
      <xdr:rowOff>0</xdr:rowOff>
    </xdr:from>
    <xdr:to>
      <xdr:col>11</xdr:col>
      <xdr:colOff>504825</xdr:colOff>
      <xdr:row>48</xdr:row>
      <xdr:rowOff>0</xdr:rowOff>
    </xdr:to>
    <xdr:sp>
      <xdr:nvSpPr>
        <xdr:cNvPr id="4" name="Line 4"/>
        <xdr:cNvSpPr>
          <a:spLocks/>
        </xdr:cNvSpPr>
      </xdr:nvSpPr>
      <xdr:spPr>
        <a:xfrm>
          <a:off x="11401425" y="761047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19050</xdr:rowOff>
    </xdr:from>
    <xdr:to>
      <xdr:col>8</xdr:col>
      <xdr:colOff>1171575</xdr:colOff>
      <xdr:row>33</xdr:row>
      <xdr:rowOff>104775</xdr:rowOff>
    </xdr:to>
    <xdr:graphicFrame>
      <xdr:nvGraphicFramePr>
        <xdr:cNvPr id="5" name="Chart 5"/>
        <xdr:cNvGraphicFramePr/>
      </xdr:nvGraphicFramePr>
      <xdr:xfrm>
        <a:off x="0" y="771525"/>
        <a:ext cx="9782175" cy="4600575"/>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6" name="Line 6"/>
        <xdr:cNvSpPr>
          <a:spLocks/>
        </xdr:cNvSpPr>
      </xdr:nvSpPr>
      <xdr:spPr>
        <a:xfrm flipH="1">
          <a:off x="5438775" y="46101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7" name="Line 7"/>
        <xdr:cNvSpPr>
          <a:spLocks/>
        </xdr:cNvSpPr>
      </xdr:nvSpPr>
      <xdr:spPr>
        <a:xfrm flipH="1">
          <a:off x="5038725" y="46005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8" name="テキスト 28"/>
        <xdr:cNvSpPr txBox="1">
          <a:spLocks noChangeArrowheads="1"/>
        </xdr:cNvSpPr>
      </xdr:nvSpPr>
      <xdr:spPr>
        <a:xfrm>
          <a:off x="2343150" y="4171950"/>
          <a:ext cx="733425" cy="171450"/>
        </a:xfrm>
        <a:prstGeom prst="rect">
          <a:avLst/>
        </a:prstGeom>
        <a:noFill/>
        <a:ln w="0" cmpd="sng">
          <a:noFill/>
        </a:ln>
      </xdr:spPr>
      <xdr:txBody>
        <a:bodyPr vertOverflow="clip" wrap="square" anchor="ctr"/>
        <a:p>
          <a:pPr algn="l">
            <a:defRPr/>
          </a:pPr>
          <a:fld id="{9bb31bae-8437-4bc1-a0db-94480bc260eb}"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R47">
      <xdr:nvSpPr>
        <xdr:cNvPr id="9" name="テキスト 28"/>
        <xdr:cNvSpPr txBox="1">
          <a:spLocks noChangeArrowheads="1"/>
        </xdr:cNvSpPr>
      </xdr:nvSpPr>
      <xdr:spPr>
        <a:xfrm>
          <a:off x="9163050" y="4276725"/>
          <a:ext cx="381000" cy="171450"/>
        </a:xfrm>
        <a:prstGeom prst="rect">
          <a:avLst/>
        </a:prstGeom>
        <a:noFill/>
        <a:ln w="0" cmpd="sng">
          <a:noFill/>
        </a:ln>
      </xdr:spPr>
      <xdr:txBody>
        <a:bodyPr vertOverflow="clip" wrap="square" anchor="ctr"/>
        <a:p>
          <a:pPr algn="l">
            <a:defRPr/>
          </a:pPr>
          <a:fld id="{d6b235aa-f1d2-4c08-9e36-9af1f01238d6}" type="TxLink">
            <a:rPr lang="en-US" cap="none" u="none" baseline="0">
              <a:latin typeface="ＭＳ ゴシック"/>
              <a:ea typeface="ＭＳ ゴシック"/>
              <a:cs typeface="ＭＳ ゴシック"/>
            </a:rPr>
            <a:t/>
          </a:fld>
        </a:p>
      </xdr:txBody>
    </xdr:sp>
    <xdr:clientData/>
  </xdr:oneCellAnchor>
  <xdr:oneCellAnchor>
    <xdr:from>
      <xdr:col>7</xdr:col>
      <xdr:colOff>419100</xdr:colOff>
      <xdr:row>7</xdr:row>
      <xdr:rowOff>0</xdr:rowOff>
    </xdr:from>
    <xdr:ext cx="657225" cy="161925"/>
    <xdr:sp textlink="$W24">
      <xdr:nvSpPr>
        <xdr:cNvPr id="10" name="テキスト 28"/>
        <xdr:cNvSpPr txBox="1">
          <a:spLocks noChangeArrowheads="1"/>
        </xdr:cNvSpPr>
      </xdr:nvSpPr>
      <xdr:spPr>
        <a:xfrm>
          <a:off x="7829550" y="1219200"/>
          <a:ext cx="657225" cy="161925"/>
        </a:xfrm>
        <a:prstGeom prst="rect">
          <a:avLst/>
        </a:prstGeom>
        <a:noFill/>
        <a:ln w="0" cmpd="sng">
          <a:noFill/>
        </a:ln>
      </xdr:spPr>
      <xdr:txBody>
        <a:bodyPr vertOverflow="clip" wrap="square" anchor="ctr"/>
        <a:p>
          <a:pPr algn="l">
            <a:defRPr/>
          </a:pPr>
          <a:fld id="{f041b0b8-fd1f-440d-af11-1e627aca7dd4}" type="TxLink">
            <a:rPr lang="en-US" cap="none" sz="1000" b="0" i="0" u="none" baseline="0">
              <a:solidFill>
                <a:srgbClr val="FFFFFF"/>
              </a:solidFill>
              <a:latin typeface="ＭＳ ゴシック"/>
              <a:ea typeface="ＭＳ ゴシック"/>
              <a:cs typeface="ＭＳ ゴシック"/>
            </a:rPr>
            <a:t>449,772</a:t>
          </a:fld>
        </a:p>
      </xdr:txBody>
    </xdr:sp>
    <xdr:clientData/>
  </xdr:oneCellAnchor>
  <xdr:oneCellAnchor>
    <xdr:from>
      <xdr:col>6</xdr:col>
      <xdr:colOff>1047750</xdr:colOff>
      <xdr:row>6</xdr:row>
      <xdr:rowOff>28575</xdr:rowOff>
    </xdr:from>
    <xdr:ext cx="657225" cy="161925"/>
    <xdr:sp textlink="$W23">
      <xdr:nvSpPr>
        <xdr:cNvPr id="11" name="テキスト 28"/>
        <xdr:cNvSpPr txBox="1">
          <a:spLocks noChangeArrowheads="1"/>
        </xdr:cNvSpPr>
      </xdr:nvSpPr>
      <xdr:spPr>
        <a:xfrm>
          <a:off x="7258050" y="1085850"/>
          <a:ext cx="657225" cy="161925"/>
        </a:xfrm>
        <a:prstGeom prst="rect">
          <a:avLst/>
        </a:prstGeom>
        <a:noFill/>
        <a:ln w="0" cmpd="sng">
          <a:noFill/>
        </a:ln>
      </xdr:spPr>
      <xdr:txBody>
        <a:bodyPr vertOverflow="clip" wrap="square" anchor="ctr"/>
        <a:p>
          <a:pPr algn="l">
            <a:defRPr/>
          </a:pPr>
          <a:fld id="{15e22402-1c47-4137-a877-6245c42a70c1}" type="TxLink">
            <a:rPr lang="en-US" cap="none" sz="1000" b="0" i="0" u="none" baseline="0">
              <a:solidFill>
                <a:srgbClr val="FFFFFF"/>
              </a:solidFill>
              <a:latin typeface="ＭＳ ゴシック"/>
              <a:ea typeface="ＭＳ ゴシック"/>
              <a:cs typeface="ＭＳ ゴシック"/>
            </a:rPr>
            <a:t>468,334</a:t>
          </a:fld>
        </a:p>
      </xdr:txBody>
    </xdr:sp>
    <xdr:clientData/>
  </xdr:oneCellAnchor>
  <xdr:oneCellAnchor>
    <xdr:from>
      <xdr:col>6</xdr:col>
      <xdr:colOff>476250</xdr:colOff>
      <xdr:row>7</xdr:row>
      <xdr:rowOff>0</xdr:rowOff>
    </xdr:from>
    <xdr:ext cx="657225" cy="161925"/>
    <xdr:sp textlink="$W22">
      <xdr:nvSpPr>
        <xdr:cNvPr id="12" name="テキスト 28"/>
        <xdr:cNvSpPr txBox="1">
          <a:spLocks noChangeArrowheads="1"/>
        </xdr:cNvSpPr>
      </xdr:nvSpPr>
      <xdr:spPr>
        <a:xfrm>
          <a:off x="6686550" y="1219200"/>
          <a:ext cx="657225" cy="161925"/>
        </a:xfrm>
        <a:prstGeom prst="rect">
          <a:avLst/>
        </a:prstGeom>
        <a:noFill/>
        <a:ln w="0" cmpd="sng">
          <a:noFill/>
        </a:ln>
      </xdr:spPr>
      <xdr:txBody>
        <a:bodyPr vertOverflow="clip" wrap="square" anchor="ctr"/>
        <a:p>
          <a:pPr algn="l">
            <a:defRPr/>
          </a:pPr>
          <a:fld id="{a10381f7-8444-4ab3-9ae7-bdb3ac69b6dc}" type="TxLink">
            <a:rPr lang="en-US" cap="none" sz="1000" b="0" i="0" u="none" baseline="0">
              <a:solidFill>
                <a:srgbClr val="FFFFFF"/>
              </a:solidFill>
              <a:latin typeface="ＭＳ ゴシック"/>
              <a:ea typeface="ＭＳ ゴシック"/>
              <a:cs typeface="ＭＳ ゴシック"/>
            </a:rPr>
            <a:t>448,577</a:t>
          </a:fld>
        </a:p>
      </xdr:txBody>
    </xdr:sp>
    <xdr:clientData/>
  </xdr:oneCellAnchor>
  <xdr:oneCellAnchor>
    <xdr:from>
      <xdr:col>5</xdr:col>
      <xdr:colOff>1143000</xdr:colOff>
      <xdr:row>7</xdr:row>
      <xdr:rowOff>104775</xdr:rowOff>
    </xdr:from>
    <xdr:ext cx="657225" cy="161925"/>
    <xdr:sp textlink="$W21">
      <xdr:nvSpPr>
        <xdr:cNvPr id="13" name="テキスト 28"/>
        <xdr:cNvSpPr txBox="1">
          <a:spLocks noChangeArrowheads="1"/>
        </xdr:cNvSpPr>
      </xdr:nvSpPr>
      <xdr:spPr>
        <a:xfrm>
          <a:off x="6153150" y="1323975"/>
          <a:ext cx="657225" cy="161925"/>
        </a:xfrm>
        <a:prstGeom prst="rect">
          <a:avLst/>
        </a:prstGeom>
        <a:noFill/>
        <a:ln w="0" cmpd="sng">
          <a:noFill/>
        </a:ln>
      </xdr:spPr>
      <xdr:txBody>
        <a:bodyPr vertOverflow="clip" wrap="square" anchor="ctr"/>
        <a:p>
          <a:pPr algn="l">
            <a:defRPr/>
          </a:pPr>
          <a:fld id="{0db2588a-4e4b-4bfb-8ffa-89a8fbf71ef1}" type="TxLink">
            <a:rPr lang="en-US" cap="none" sz="1000" b="0" i="0" u="none" baseline="0">
              <a:solidFill>
                <a:srgbClr val="FFFFFF"/>
              </a:solidFill>
              <a:latin typeface="ＭＳ ゴシック"/>
              <a:ea typeface="ＭＳ ゴシック"/>
              <a:cs typeface="ＭＳ ゴシック"/>
            </a:rPr>
            <a:t>440,301</a:t>
          </a:fld>
        </a:p>
      </xdr:txBody>
    </xdr:sp>
    <xdr:clientData/>
  </xdr:oneCellAnchor>
  <xdr:oneCellAnchor>
    <xdr:from>
      <xdr:col>5</xdr:col>
      <xdr:colOff>514350</xdr:colOff>
      <xdr:row>7</xdr:row>
      <xdr:rowOff>152400</xdr:rowOff>
    </xdr:from>
    <xdr:ext cx="657225" cy="161925"/>
    <xdr:sp textlink="$W20">
      <xdr:nvSpPr>
        <xdr:cNvPr id="14" name="テキスト 28"/>
        <xdr:cNvSpPr txBox="1">
          <a:spLocks noChangeArrowheads="1"/>
        </xdr:cNvSpPr>
      </xdr:nvSpPr>
      <xdr:spPr>
        <a:xfrm>
          <a:off x="5524500" y="1371600"/>
          <a:ext cx="657225" cy="161925"/>
        </a:xfrm>
        <a:prstGeom prst="rect">
          <a:avLst/>
        </a:prstGeom>
        <a:noFill/>
        <a:ln w="0" cmpd="sng">
          <a:noFill/>
        </a:ln>
      </xdr:spPr>
      <xdr:txBody>
        <a:bodyPr vertOverflow="clip" wrap="square" anchor="ctr"/>
        <a:p>
          <a:pPr algn="l">
            <a:defRPr/>
          </a:pPr>
          <a:fld id="{275e3906-b530-419d-b9a2-5b677ec5b406}" type="TxLink">
            <a:rPr lang="en-US" cap="none" sz="1000" b="0" i="0" u="none" baseline="0">
              <a:solidFill>
                <a:srgbClr val="FFFFFF"/>
              </a:solidFill>
              <a:latin typeface="ＭＳ ゴシック"/>
              <a:ea typeface="ＭＳ ゴシック"/>
              <a:cs typeface="ＭＳ ゴシック"/>
            </a:rPr>
            <a:t>430,640</a:t>
          </a:fld>
        </a:p>
      </xdr:txBody>
    </xdr:sp>
    <xdr:clientData/>
  </xdr:oneCellAnchor>
  <xdr:oneCellAnchor>
    <xdr:from>
      <xdr:col>4</xdr:col>
      <xdr:colOff>200025</xdr:colOff>
      <xdr:row>6</xdr:row>
      <xdr:rowOff>133350</xdr:rowOff>
    </xdr:from>
    <xdr:ext cx="657225" cy="161925"/>
    <xdr:sp textlink="$W19">
      <xdr:nvSpPr>
        <xdr:cNvPr id="15" name="テキスト 28"/>
        <xdr:cNvSpPr txBox="1">
          <a:spLocks noChangeArrowheads="1"/>
        </xdr:cNvSpPr>
      </xdr:nvSpPr>
      <xdr:spPr>
        <a:xfrm>
          <a:off x="5000625" y="1190625"/>
          <a:ext cx="657225" cy="161925"/>
        </a:xfrm>
        <a:prstGeom prst="rect">
          <a:avLst/>
        </a:prstGeom>
        <a:noFill/>
        <a:ln w="0" cmpd="sng">
          <a:noFill/>
        </a:ln>
      </xdr:spPr>
      <xdr:txBody>
        <a:bodyPr vertOverflow="clip" wrap="square" anchor="ctr"/>
        <a:p>
          <a:pPr algn="l">
            <a:defRPr/>
          </a:pPr>
          <a:fld id="{3adc665c-85b5-4157-b4d3-c1ec10d8b27f}" type="TxLink">
            <a:rPr lang="en-US" cap="none" sz="1000" b="0" i="0" u="none" baseline="0">
              <a:solidFill>
                <a:srgbClr val="FFFFFF"/>
              </a:solidFill>
              <a:latin typeface="ＭＳ ゴシック"/>
              <a:ea typeface="ＭＳ ゴシック"/>
              <a:cs typeface="ＭＳ ゴシック"/>
            </a:rPr>
            <a:t>452,450</a:t>
          </a:fld>
        </a:p>
      </xdr:txBody>
    </xdr:sp>
    <xdr:clientData/>
  </xdr:oneCellAnchor>
  <xdr:oneCellAnchor>
    <xdr:from>
      <xdr:col>3</xdr:col>
      <xdr:colOff>819150</xdr:colOff>
      <xdr:row>7</xdr:row>
      <xdr:rowOff>152400</xdr:rowOff>
    </xdr:from>
    <xdr:ext cx="657225" cy="161925"/>
    <xdr:sp textlink="$W18">
      <xdr:nvSpPr>
        <xdr:cNvPr id="16" name="テキスト 28"/>
        <xdr:cNvSpPr txBox="1">
          <a:spLocks noChangeArrowheads="1"/>
        </xdr:cNvSpPr>
      </xdr:nvSpPr>
      <xdr:spPr>
        <a:xfrm>
          <a:off x="4419600" y="1371600"/>
          <a:ext cx="657225" cy="161925"/>
        </a:xfrm>
        <a:prstGeom prst="rect">
          <a:avLst/>
        </a:prstGeom>
        <a:noFill/>
        <a:ln w="0" cmpd="sng">
          <a:noFill/>
        </a:ln>
      </xdr:spPr>
      <xdr:txBody>
        <a:bodyPr vertOverflow="clip" wrap="square" anchor="ctr"/>
        <a:p>
          <a:pPr algn="ctr">
            <a:defRPr/>
          </a:pPr>
          <a:fld id="{70dffbba-d79c-4046-b9cf-6b1a547bd65f}" type="TxLink">
            <a:rPr lang="en-US" cap="none" sz="1000" b="0" i="0" u="none" baseline="0">
              <a:solidFill>
                <a:srgbClr val="FFFFFF"/>
              </a:solidFill>
              <a:latin typeface="ＭＳ ゴシック"/>
              <a:ea typeface="ＭＳ ゴシック"/>
              <a:cs typeface="ＭＳ ゴシック"/>
            </a:rPr>
            <a:t>423,092</a:t>
          </a:fld>
        </a:p>
      </xdr:txBody>
    </xdr:sp>
    <xdr:clientData/>
  </xdr:oneCellAnchor>
  <xdr:oneCellAnchor>
    <xdr:from>
      <xdr:col>3</xdr:col>
      <xdr:colOff>180975</xdr:colOff>
      <xdr:row>8</xdr:row>
      <xdr:rowOff>57150</xdr:rowOff>
    </xdr:from>
    <xdr:ext cx="657225" cy="161925"/>
    <xdr:sp textlink="$W17">
      <xdr:nvSpPr>
        <xdr:cNvPr id="17" name="テキスト 28"/>
        <xdr:cNvSpPr txBox="1">
          <a:spLocks noChangeArrowheads="1"/>
        </xdr:cNvSpPr>
      </xdr:nvSpPr>
      <xdr:spPr>
        <a:xfrm>
          <a:off x="3781425" y="1438275"/>
          <a:ext cx="657225" cy="161925"/>
        </a:xfrm>
        <a:prstGeom prst="rect">
          <a:avLst/>
        </a:prstGeom>
        <a:noFill/>
        <a:ln w="0" cmpd="sng">
          <a:noFill/>
        </a:ln>
      </xdr:spPr>
      <xdr:txBody>
        <a:bodyPr vertOverflow="clip" wrap="square" anchor="ctr"/>
        <a:p>
          <a:pPr algn="ctr">
            <a:defRPr/>
          </a:pPr>
          <a:fld id="{cb480514-2d08-407c-900f-61c1a1f82224}" type="TxLink">
            <a:rPr lang="en-US" cap="none" sz="1000" b="0" i="0" u="none" baseline="0">
              <a:solidFill>
                <a:srgbClr val="FFFFFF"/>
              </a:solidFill>
              <a:latin typeface="ＭＳ ゴシック"/>
              <a:ea typeface="ＭＳ ゴシック"/>
              <a:cs typeface="ＭＳ ゴシック"/>
            </a:rPr>
            <a:t>415,445</a:t>
          </a:fld>
        </a:p>
      </xdr:txBody>
    </xdr:sp>
    <xdr:clientData/>
  </xdr:oneCellAnchor>
  <xdr:oneCellAnchor>
    <xdr:from>
      <xdr:col>2</xdr:col>
      <xdr:colOff>876300</xdr:colOff>
      <xdr:row>8</xdr:row>
      <xdr:rowOff>123825</xdr:rowOff>
    </xdr:from>
    <xdr:ext cx="647700" cy="161925"/>
    <xdr:sp textlink="$W16">
      <xdr:nvSpPr>
        <xdr:cNvPr id="18" name="テキスト 28"/>
        <xdr:cNvSpPr txBox="1">
          <a:spLocks noChangeArrowheads="1"/>
        </xdr:cNvSpPr>
      </xdr:nvSpPr>
      <xdr:spPr>
        <a:xfrm>
          <a:off x="3276600" y="1504950"/>
          <a:ext cx="647700" cy="161925"/>
        </a:xfrm>
        <a:prstGeom prst="rect">
          <a:avLst/>
        </a:prstGeom>
        <a:noFill/>
        <a:ln w="0" cmpd="sng">
          <a:noFill/>
        </a:ln>
      </xdr:spPr>
      <xdr:txBody>
        <a:bodyPr vertOverflow="clip" wrap="square" anchor="ctr"/>
        <a:p>
          <a:pPr algn="l">
            <a:defRPr/>
          </a:pPr>
          <a:fld id="{95d5a6a3-7696-4250-a90d-df1e8e1363e9}" type="TxLink">
            <a:rPr lang="en-US" cap="none" sz="1000" b="0" i="0" u="none" baseline="0">
              <a:solidFill>
                <a:srgbClr val="FFFFFF"/>
              </a:solidFill>
              <a:latin typeface="ＭＳ ゴシック"/>
              <a:ea typeface="ＭＳ ゴシック"/>
              <a:cs typeface="ＭＳ ゴシック"/>
            </a:rPr>
            <a:t>411,912</a:t>
          </a:fld>
        </a:p>
      </xdr:txBody>
    </xdr:sp>
    <xdr:clientData/>
  </xdr:oneCellAnchor>
  <xdr:oneCellAnchor>
    <xdr:from>
      <xdr:col>2</xdr:col>
      <xdr:colOff>342900</xdr:colOff>
      <xdr:row>7</xdr:row>
      <xdr:rowOff>114300</xdr:rowOff>
    </xdr:from>
    <xdr:ext cx="657225" cy="161925"/>
    <xdr:sp textlink="$W15">
      <xdr:nvSpPr>
        <xdr:cNvPr id="19" name="テキスト 28"/>
        <xdr:cNvSpPr txBox="1">
          <a:spLocks noChangeArrowheads="1"/>
        </xdr:cNvSpPr>
      </xdr:nvSpPr>
      <xdr:spPr>
        <a:xfrm>
          <a:off x="2743200" y="1333500"/>
          <a:ext cx="657225" cy="161925"/>
        </a:xfrm>
        <a:prstGeom prst="rect">
          <a:avLst/>
        </a:prstGeom>
        <a:noFill/>
        <a:ln w="0" cmpd="sng">
          <a:noFill/>
        </a:ln>
      </xdr:spPr>
      <xdr:txBody>
        <a:bodyPr vertOverflow="clip" wrap="square" anchor="ctr"/>
        <a:p>
          <a:pPr algn="l">
            <a:defRPr/>
          </a:pPr>
          <a:fld id="{87a6fe40-d8b0-4b39-ba0b-16cb54d7fa08}" type="TxLink">
            <a:rPr lang="en-US" cap="none" sz="1000" b="0" i="0" u="none" baseline="0">
              <a:solidFill>
                <a:srgbClr val="FFFFFF"/>
              </a:solidFill>
              <a:latin typeface="ＭＳ ゴシック"/>
              <a:ea typeface="ＭＳ ゴシック"/>
              <a:cs typeface="ＭＳ ゴシック"/>
            </a:rPr>
            <a:t>434,800</a:t>
          </a:fld>
        </a:p>
      </xdr:txBody>
    </xdr:sp>
    <xdr:clientData/>
  </xdr:oneCellAnchor>
  <xdr:oneCellAnchor>
    <xdr:from>
      <xdr:col>1</xdr:col>
      <xdr:colOff>952500</xdr:colOff>
      <xdr:row>9</xdr:row>
      <xdr:rowOff>47625</xdr:rowOff>
    </xdr:from>
    <xdr:ext cx="647700" cy="161925"/>
    <xdr:sp textlink="$W14">
      <xdr:nvSpPr>
        <xdr:cNvPr id="20" name="テキスト 28"/>
        <xdr:cNvSpPr txBox="1">
          <a:spLocks noChangeArrowheads="1"/>
        </xdr:cNvSpPr>
      </xdr:nvSpPr>
      <xdr:spPr>
        <a:xfrm>
          <a:off x="2152650" y="1590675"/>
          <a:ext cx="647700" cy="161925"/>
        </a:xfrm>
        <a:prstGeom prst="rect">
          <a:avLst/>
        </a:prstGeom>
        <a:noFill/>
        <a:ln w="0" cmpd="sng">
          <a:noFill/>
        </a:ln>
      </xdr:spPr>
      <xdr:txBody>
        <a:bodyPr vertOverflow="clip" wrap="square" anchor="ctr"/>
        <a:p>
          <a:pPr algn="l">
            <a:defRPr/>
          </a:pPr>
          <a:fld id="{53b7d598-cead-4c2d-9ab9-0e236640ee10}" type="TxLink">
            <a:rPr lang="en-US" cap="none" sz="1000" b="0" i="0" u="none" baseline="0">
              <a:solidFill>
                <a:srgbClr val="FFFFFF"/>
              </a:solidFill>
              <a:latin typeface="ＭＳ ゴシック"/>
              <a:ea typeface="ＭＳ ゴシック"/>
              <a:cs typeface="ＭＳ ゴシック"/>
            </a:rPr>
            <a:t>402,404</a:t>
          </a:fld>
        </a:p>
      </xdr:txBody>
    </xdr:sp>
    <xdr:clientData/>
  </xdr:oneCellAnchor>
  <xdr:oneCellAnchor>
    <xdr:from>
      <xdr:col>1</xdr:col>
      <xdr:colOff>428625</xdr:colOff>
      <xdr:row>7</xdr:row>
      <xdr:rowOff>0</xdr:rowOff>
    </xdr:from>
    <xdr:ext cx="657225" cy="161925"/>
    <xdr:sp textlink="$W13">
      <xdr:nvSpPr>
        <xdr:cNvPr id="21" name="テキスト 28"/>
        <xdr:cNvSpPr txBox="1">
          <a:spLocks noChangeArrowheads="1"/>
        </xdr:cNvSpPr>
      </xdr:nvSpPr>
      <xdr:spPr>
        <a:xfrm>
          <a:off x="1628775" y="1219200"/>
          <a:ext cx="657225" cy="161925"/>
        </a:xfrm>
        <a:prstGeom prst="rect">
          <a:avLst/>
        </a:prstGeom>
        <a:noFill/>
        <a:ln w="0" cmpd="sng">
          <a:noFill/>
        </a:ln>
      </xdr:spPr>
      <xdr:txBody>
        <a:bodyPr vertOverflow="clip" wrap="square" anchor="ctr"/>
        <a:p>
          <a:pPr algn="l">
            <a:defRPr/>
          </a:pPr>
          <a:fld id="{af67c42f-3b5b-419f-8ac7-5501a2116846}" type="TxLink">
            <a:rPr lang="en-US" cap="none" sz="1000" b="0" i="0" u="none" baseline="0">
              <a:solidFill>
                <a:srgbClr val="FFFFFF"/>
              </a:solidFill>
              <a:latin typeface="ＭＳ ゴシック"/>
              <a:ea typeface="ＭＳ ゴシック"/>
              <a:cs typeface="ＭＳ ゴシック"/>
            </a:rPr>
            <a:t>444,007</a:t>
          </a:fld>
        </a:p>
      </xdr:txBody>
    </xdr:sp>
    <xdr:clientData/>
  </xdr:oneCellAnchor>
  <xdr:oneCellAnchor>
    <xdr:from>
      <xdr:col>0</xdr:col>
      <xdr:colOff>1047750</xdr:colOff>
      <xdr:row>9</xdr:row>
      <xdr:rowOff>19050</xdr:rowOff>
    </xdr:from>
    <xdr:ext cx="657225" cy="161925"/>
    <xdr:sp textlink="$W12">
      <xdr:nvSpPr>
        <xdr:cNvPr id="22" name="テキスト 28"/>
        <xdr:cNvSpPr txBox="1">
          <a:spLocks noChangeArrowheads="1"/>
        </xdr:cNvSpPr>
      </xdr:nvSpPr>
      <xdr:spPr>
        <a:xfrm>
          <a:off x="1047750" y="1562100"/>
          <a:ext cx="657225" cy="161925"/>
        </a:xfrm>
        <a:prstGeom prst="rect">
          <a:avLst/>
        </a:prstGeom>
        <a:noFill/>
        <a:ln w="0" cmpd="sng">
          <a:noFill/>
        </a:ln>
      </xdr:spPr>
      <xdr:txBody>
        <a:bodyPr vertOverflow="clip" wrap="square" anchor="ctr"/>
        <a:p>
          <a:pPr algn="l">
            <a:defRPr/>
          </a:pPr>
          <a:fld id="{e4e18e12-04f5-44d3-b5ae-6f86f03ca671}" type="TxLink">
            <a:rPr lang="en-US" cap="none" sz="1000" b="0" i="0" u="none" baseline="0">
              <a:solidFill>
                <a:srgbClr val="FFFFFF"/>
              </a:solidFill>
              <a:latin typeface="ＭＳ ゴシック"/>
              <a:ea typeface="ＭＳ ゴシック"/>
              <a:cs typeface="ＭＳ ゴシック"/>
            </a:rPr>
            <a:t>402,225</a:t>
          </a:fld>
        </a:p>
      </xdr:txBody>
    </xdr:sp>
    <xdr:clientData/>
  </xdr:oneCellAnchor>
  <xdr:twoCellAnchor>
    <xdr:from>
      <xdr:col>7</xdr:col>
      <xdr:colOff>657225</xdr:colOff>
      <xdr:row>32</xdr:row>
      <xdr:rowOff>19050</xdr:rowOff>
    </xdr:from>
    <xdr:to>
      <xdr:col>8</xdr:col>
      <xdr:colOff>495300</xdr:colOff>
      <xdr:row>33</xdr:row>
      <xdr:rowOff>57150</xdr:rowOff>
    </xdr:to>
    <xdr:sp>
      <xdr:nvSpPr>
        <xdr:cNvPr id="23" name="TextBox 59"/>
        <xdr:cNvSpPr txBox="1">
          <a:spLocks noChangeArrowheads="1"/>
        </xdr:cNvSpPr>
      </xdr:nvSpPr>
      <xdr:spPr>
        <a:xfrm>
          <a:off x="8067675" y="5133975"/>
          <a:ext cx="10382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&lt;家計調査&gt;</a:t>
          </a:r>
        </a:p>
      </xdr:txBody>
    </xdr:sp>
    <xdr:clientData/>
  </xdr:twoCellAnchor>
  <xdr:twoCellAnchor>
    <xdr:from>
      <xdr:col>0</xdr:col>
      <xdr:colOff>9525</xdr:colOff>
      <xdr:row>37</xdr:row>
      <xdr:rowOff>38100</xdr:rowOff>
    </xdr:from>
    <xdr:to>
      <xdr:col>4</xdr:col>
      <xdr:colOff>85725</xdr:colOff>
      <xdr:row>67</xdr:row>
      <xdr:rowOff>0</xdr:rowOff>
    </xdr:to>
    <xdr:graphicFrame>
      <xdr:nvGraphicFramePr>
        <xdr:cNvPr id="24" name="Chart 60"/>
        <xdr:cNvGraphicFramePr/>
      </xdr:nvGraphicFramePr>
      <xdr:xfrm>
        <a:off x="9525" y="5943600"/>
        <a:ext cx="4876800" cy="4562475"/>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37</xdr:row>
      <xdr:rowOff>38100</xdr:rowOff>
    </xdr:from>
    <xdr:to>
      <xdr:col>8</xdr:col>
      <xdr:colOff>1181100</xdr:colOff>
      <xdr:row>67</xdr:row>
      <xdr:rowOff>9525</xdr:rowOff>
    </xdr:to>
    <xdr:graphicFrame>
      <xdr:nvGraphicFramePr>
        <xdr:cNvPr id="25" name="Chart 61"/>
        <xdr:cNvGraphicFramePr/>
      </xdr:nvGraphicFramePr>
      <xdr:xfrm>
        <a:off x="4895850" y="5943600"/>
        <a:ext cx="4895850" cy="4572000"/>
      </xdr:xfrm>
      <a:graphic>
        <a:graphicData uri="http://schemas.openxmlformats.org/drawingml/2006/chart">
          <c:chart xmlns:c="http://schemas.openxmlformats.org/drawingml/2006/chart" r:id="rId3"/>
        </a:graphicData>
      </a:graphic>
    </xdr:graphicFrame>
    <xdr:clientData/>
  </xdr:twoCellAnchor>
  <xdr:twoCellAnchor>
    <xdr:from>
      <xdr:col>7</xdr:col>
      <xdr:colOff>876300</xdr:colOff>
      <xdr:row>65</xdr:row>
      <xdr:rowOff>66675</xdr:rowOff>
    </xdr:from>
    <xdr:to>
      <xdr:col>8</xdr:col>
      <xdr:colOff>1057275</xdr:colOff>
      <xdr:row>66</xdr:row>
      <xdr:rowOff>66675</xdr:rowOff>
    </xdr:to>
    <xdr:sp>
      <xdr:nvSpPr>
        <xdr:cNvPr id="26" name="TextBox 63"/>
        <xdr:cNvSpPr txBox="1">
          <a:spLocks noChangeArrowheads="1"/>
        </xdr:cNvSpPr>
      </xdr:nvSpPr>
      <xdr:spPr>
        <a:xfrm>
          <a:off x="8286750" y="10267950"/>
          <a:ext cx="13811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cdr:x>
      <cdr:y>0.13325</cdr:y>
    </cdr:from>
    <cdr:to>
      <cdr:x>0.609</cdr:x>
      <cdr:y>0.208</cdr:y>
    </cdr:to>
    <cdr:sp>
      <cdr:nvSpPr>
        <cdr:cNvPr id="1" name="TextBox 1"/>
        <cdr:cNvSpPr txBox="1">
          <a:spLocks noChangeArrowheads="1"/>
        </cdr:cNvSpPr>
      </cdr:nvSpPr>
      <cdr:spPr>
        <a:xfrm>
          <a:off x="1866900" y="647700"/>
          <a:ext cx="1114425" cy="361950"/>
        </a:xfrm>
        <a:prstGeom prst="rect">
          <a:avLst/>
        </a:prstGeom>
        <a:noFill/>
        <a:ln w="9525" cmpd="sng">
          <a:noFill/>
        </a:ln>
      </cdr:spPr>
      <cdr:txBody>
        <a:bodyPr vertOverflow="clip" wrap="square" anchor="ctr"/>
        <a:p>
          <a:pPr algn="ctr">
            <a:defRPr/>
          </a:pPr>
          <a:r>
            <a:rPr lang="en-US" cap="none" sz="1200" b="0" i="0" u="none" baseline="0">
              <a:latin typeface="ＭＳ ゴシック"/>
              <a:ea typeface="ＭＳ ゴシック"/>
              <a:cs typeface="ＭＳ ゴシック"/>
            </a:rPr>
            <a:t>転入</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0.07025</cdr:x>
      <cdr:y>0.226</cdr:y>
    </cdr:from>
    <cdr:to>
      <cdr:x>0.625</cdr:x>
      <cdr:y>0.226</cdr:y>
    </cdr:to>
    <cdr:sp>
      <cdr:nvSpPr>
        <cdr:cNvPr id="1" name="Line 1"/>
        <cdr:cNvSpPr>
          <a:spLocks/>
        </cdr:cNvSpPr>
      </cdr:nvSpPr>
      <cdr:spPr>
        <a:xfrm>
          <a:off x="685800" y="1066800"/>
          <a:ext cx="5438775" cy="0"/>
        </a:xfrm>
        <a:prstGeom prst="line">
          <a:avLst/>
        </a:prstGeom>
        <a:noFill/>
        <a:ln w="28575" cmpd="sng">
          <a:solidFill>
            <a:srgbClr val="FF0000"/>
          </a:solidFill>
          <a:prstDash val="sys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114300</xdr:rowOff>
    </xdr:from>
    <xdr:to>
      <xdr:col>10</xdr:col>
      <xdr:colOff>504825</xdr:colOff>
      <xdr:row>45</xdr:row>
      <xdr:rowOff>66675</xdr:rowOff>
    </xdr:to>
    <xdr:sp>
      <xdr:nvSpPr>
        <xdr:cNvPr id="1" name="Line 1"/>
        <xdr:cNvSpPr>
          <a:spLocks/>
        </xdr:cNvSpPr>
      </xdr:nvSpPr>
      <xdr:spPr>
        <a:xfrm>
          <a:off x="11010900" y="6743700"/>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44</xdr:row>
      <xdr:rowOff>114300</xdr:rowOff>
    </xdr:from>
    <xdr:to>
      <xdr:col>11</xdr:col>
      <xdr:colOff>504825</xdr:colOff>
      <xdr:row>47</xdr:row>
      <xdr:rowOff>0</xdr:rowOff>
    </xdr:to>
    <xdr:sp>
      <xdr:nvSpPr>
        <xdr:cNvPr id="2" name="Line 2"/>
        <xdr:cNvSpPr>
          <a:spLocks/>
        </xdr:cNvSpPr>
      </xdr:nvSpPr>
      <xdr:spPr>
        <a:xfrm>
          <a:off x="11401425" y="7200900"/>
          <a:ext cx="1314450" cy="3714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57</xdr:row>
      <xdr:rowOff>114300</xdr:rowOff>
    </xdr:from>
    <xdr:to>
      <xdr:col>10</xdr:col>
      <xdr:colOff>504825</xdr:colOff>
      <xdr:row>61</xdr:row>
      <xdr:rowOff>66675</xdr:rowOff>
    </xdr:to>
    <xdr:sp>
      <xdr:nvSpPr>
        <xdr:cNvPr id="3" name="Line 3"/>
        <xdr:cNvSpPr>
          <a:spLocks/>
        </xdr:cNvSpPr>
      </xdr:nvSpPr>
      <xdr:spPr>
        <a:xfrm>
          <a:off x="11010900" y="92106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60</xdr:row>
      <xdr:rowOff>114300</xdr:rowOff>
    </xdr:from>
    <xdr:to>
      <xdr:col>11</xdr:col>
      <xdr:colOff>504825</xdr:colOff>
      <xdr:row>63</xdr:row>
      <xdr:rowOff>0</xdr:rowOff>
    </xdr:to>
    <xdr:sp>
      <xdr:nvSpPr>
        <xdr:cNvPr id="4" name="Line 4"/>
        <xdr:cNvSpPr>
          <a:spLocks/>
        </xdr:cNvSpPr>
      </xdr:nvSpPr>
      <xdr:spPr>
        <a:xfrm>
          <a:off x="11401425" y="96678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5" name="Line 6"/>
        <xdr:cNvSpPr>
          <a:spLocks/>
        </xdr:cNvSpPr>
      </xdr:nvSpPr>
      <xdr:spPr>
        <a:xfrm flipH="1">
          <a:off x="5438775" y="47244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6" name="Line 7"/>
        <xdr:cNvSpPr>
          <a:spLocks/>
        </xdr:cNvSpPr>
      </xdr:nvSpPr>
      <xdr:spPr>
        <a:xfrm flipH="1">
          <a:off x="5038725" y="47148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8</xdr:col>
      <xdr:colOff>552450</xdr:colOff>
      <xdr:row>26</xdr:row>
      <xdr:rowOff>123825</xdr:rowOff>
    </xdr:from>
    <xdr:ext cx="381000" cy="171450"/>
    <xdr:sp textlink="$A47">
      <xdr:nvSpPr>
        <xdr:cNvPr id="7" name="テキスト 28"/>
        <xdr:cNvSpPr txBox="1">
          <a:spLocks noChangeArrowheads="1"/>
        </xdr:cNvSpPr>
      </xdr:nvSpPr>
      <xdr:spPr>
        <a:xfrm>
          <a:off x="9163050" y="4391025"/>
          <a:ext cx="381000" cy="171450"/>
        </a:xfrm>
        <a:prstGeom prst="rect">
          <a:avLst/>
        </a:prstGeom>
        <a:noFill/>
        <a:ln w="0" cmpd="sng">
          <a:noFill/>
        </a:ln>
      </xdr:spPr>
      <xdr:txBody>
        <a:bodyPr vertOverflow="clip" wrap="square" anchor="ctr"/>
        <a:p>
          <a:pPr algn="l">
            <a:defRPr/>
          </a:pPr>
          <a:fld id="{31acda88-52d2-4c51-833b-b861d0c3f6ad}"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F24">
      <xdr:nvSpPr>
        <xdr:cNvPr id="8" name="テキスト 28"/>
        <xdr:cNvSpPr txBox="1">
          <a:spLocks noChangeArrowheads="1"/>
        </xdr:cNvSpPr>
      </xdr:nvSpPr>
      <xdr:spPr>
        <a:xfrm>
          <a:off x="7810500" y="1143000"/>
          <a:ext cx="657225" cy="161925"/>
        </a:xfrm>
        <a:prstGeom prst="rect">
          <a:avLst/>
        </a:prstGeom>
        <a:noFill/>
        <a:ln w="0" cmpd="sng">
          <a:noFill/>
        </a:ln>
      </xdr:spPr>
      <xdr:txBody>
        <a:bodyPr vertOverflow="clip" wrap="square" anchor="ctr"/>
        <a:p>
          <a:pPr algn="l">
            <a:defRPr/>
          </a:pPr>
          <a:fld id="{11a27936-a0ff-48a8-8381-3b28c309176c}"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F23">
      <xdr:nvSpPr>
        <xdr:cNvPr id="9" name="テキスト 28"/>
        <xdr:cNvSpPr txBox="1">
          <a:spLocks noChangeArrowheads="1"/>
        </xdr:cNvSpPr>
      </xdr:nvSpPr>
      <xdr:spPr>
        <a:xfrm>
          <a:off x="7258050" y="1314450"/>
          <a:ext cx="657225" cy="161925"/>
        </a:xfrm>
        <a:prstGeom prst="rect">
          <a:avLst/>
        </a:prstGeom>
        <a:noFill/>
        <a:ln w="0" cmpd="sng">
          <a:noFill/>
        </a:ln>
      </xdr:spPr>
      <xdr:txBody>
        <a:bodyPr vertOverflow="clip" wrap="square" anchor="ctr"/>
        <a:p>
          <a:pPr algn="l">
            <a:defRPr/>
          </a:pPr>
          <a:fld id="{027c58e3-5eae-4285-b653-74723dbd061c}"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F22">
      <xdr:nvSpPr>
        <xdr:cNvPr id="10" name="テキスト 28"/>
        <xdr:cNvSpPr txBox="1">
          <a:spLocks noChangeArrowheads="1"/>
        </xdr:cNvSpPr>
      </xdr:nvSpPr>
      <xdr:spPr>
        <a:xfrm>
          <a:off x="6677025" y="1381125"/>
          <a:ext cx="657225" cy="161925"/>
        </a:xfrm>
        <a:prstGeom prst="rect">
          <a:avLst/>
        </a:prstGeom>
        <a:noFill/>
        <a:ln w="0" cmpd="sng">
          <a:noFill/>
        </a:ln>
      </xdr:spPr>
      <xdr:txBody>
        <a:bodyPr vertOverflow="clip" wrap="square" anchor="ctr"/>
        <a:p>
          <a:pPr algn="l">
            <a:defRPr/>
          </a:pPr>
          <a:fld id="{3854fb17-148b-4316-b4af-c10027d3a826}"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F21">
      <xdr:nvSpPr>
        <xdr:cNvPr id="11" name="テキスト 28"/>
        <xdr:cNvSpPr txBox="1">
          <a:spLocks noChangeArrowheads="1"/>
        </xdr:cNvSpPr>
      </xdr:nvSpPr>
      <xdr:spPr>
        <a:xfrm>
          <a:off x="6153150" y="1447800"/>
          <a:ext cx="657225" cy="161925"/>
        </a:xfrm>
        <a:prstGeom prst="rect">
          <a:avLst/>
        </a:prstGeom>
        <a:noFill/>
        <a:ln w="0" cmpd="sng">
          <a:noFill/>
        </a:ln>
      </xdr:spPr>
      <xdr:txBody>
        <a:bodyPr vertOverflow="clip" wrap="square" anchor="ctr"/>
        <a:p>
          <a:pPr algn="l">
            <a:defRPr/>
          </a:pPr>
          <a:fld id="{5b748e96-e946-4130-9615-1393adce88a7}"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F20">
      <xdr:nvSpPr>
        <xdr:cNvPr id="12" name="テキスト 28"/>
        <xdr:cNvSpPr txBox="1">
          <a:spLocks noChangeArrowheads="1"/>
        </xdr:cNvSpPr>
      </xdr:nvSpPr>
      <xdr:spPr>
        <a:xfrm>
          <a:off x="5524500" y="1266825"/>
          <a:ext cx="657225" cy="161925"/>
        </a:xfrm>
        <a:prstGeom prst="rect">
          <a:avLst/>
        </a:prstGeom>
        <a:noFill/>
        <a:ln w="0" cmpd="sng">
          <a:noFill/>
        </a:ln>
      </xdr:spPr>
      <xdr:txBody>
        <a:bodyPr vertOverflow="clip" wrap="square" anchor="ctr"/>
        <a:p>
          <a:pPr algn="l">
            <a:defRPr/>
          </a:pPr>
          <a:fld id="{e4130479-16c5-4807-b0ea-b17df88d837f}"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F19">
      <xdr:nvSpPr>
        <xdr:cNvPr id="13" name="テキスト 28"/>
        <xdr:cNvSpPr txBox="1">
          <a:spLocks noChangeArrowheads="1"/>
        </xdr:cNvSpPr>
      </xdr:nvSpPr>
      <xdr:spPr>
        <a:xfrm>
          <a:off x="4953000" y="1495425"/>
          <a:ext cx="657225" cy="161925"/>
        </a:xfrm>
        <a:prstGeom prst="rect">
          <a:avLst/>
        </a:prstGeom>
        <a:noFill/>
        <a:ln w="0" cmpd="sng">
          <a:noFill/>
        </a:ln>
      </xdr:spPr>
      <xdr:txBody>
        <a:bodyPr vertOverflow="clip" wrap="square" anchor="ctr"/>
        <a:p>
          <a:pPr algn="l">
            <a:defRPr/>
          </a:pPr>
          <a:fld id="{8ee97ca3-e137-4b26-a70b-ea6e94fd0da5}"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F18">
      <xdr:nvSpPr>
        <xdr:cNvPr id="14" name="テキスト 28"/>
        <xdr:cNvSpPr txBox="1">
          <a:spLocks noChangeArrowheads="1"/>
        </xdr:cNvSpPr>
      </xdr:nvSpPr>
      <xdr:spPr>
        <a:xfrm>
          <a:off x="4381500" y="1581150"/>
          <a:ext cx="657225" cy="161925"/>
        </a:xfrm>
        <a:prstGeom prst="rect">
          <a:avLst/>
        </a:prstGeom>
        <a:noFill/>
        <a:ln w="0" cmpd="sng">
          <a:noFill/>
        </a:ln>
      </xdr:spPr>
      <xdr:txBody>
        <a:bodyPr vertOverflow="clip" wrap="square" anchor="ctr"/>
        <a:p>
          <a:pPr algn="l">
            <a:defRPr/>
          </a:pPr>
          <a:fld id="{f43d1441-07e8-4523-9c07-90a3e5f468de}"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F17">
      <xdr:nvSpPr>
        <xdr:cNvPr id="15" name="テキスト 28"/>
        <xdr:cNvSpPr txBox="1">
          <a:spLocks noChangeArrowheads="1"/>
        </xdr:cNvSpPr>
      </xdr:nvSpPr>
      <xdr:spPr>
        <a:xfrm>
          <a:off x="3781425" y="1590675"/>
          <a:ext cx="657225" cy="161925"/>
        </a:xfrm>
        <a:prstGeom prst="rect">
          <a:avLst/>
        </a:prstGeom>
        <a:noFill/>
        <a:ln w="0" cmpd="sng">
          <a:noFill/>
        </a:ln>
      </xdr:spPr>
      <xdr:txBody>
        <a:bodyPr vertOverflow="clip" wrap="square" anchor="ctr"/>
        <a:p>
          <a:pPr algn="l">
            <a:defRPr/>
          </a:pPr>
          <a:fld id="{76abc50c-4ed9-41f0-9c89-aa3e06d639e3}"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F16">
      <xdr:nvSpPr>
        <xdr:cNvPr id="16" name="テキスト 28"/>
        <xdr:cNvSpPr txBox="1">
          <a:spLocks noChangeArrowheads="1"/>
        </xdr:cNvSpPr>
      </xdr:nvSpPr>
      <xdr:spPr>
        <a:xfrm>
          <a:off x="3276600" y="1390650"/>
          <a:ext cx="647700" cy="161925"/>
        </a:xfrm>
        <a:prstGeom prst="rect">
          <a:avLst/>
        </a:prstGeom>
        <a:noFill/>
        <a:ln w="0" cmpd="sng">
          <a:noFill/>
        </a:ln>
      </xdr:spPr>
      <xdr:txBody>
        <a:bodyPr vertOverflow="clip" wrap="square" anchor="ctr"/>
        <a:p>
          <a:pPr algn="l">
            <a:defRPr/>
          </a:pPr>
          <a:fld id="{acd2dc04-9f27-43f4-8595-06faeddef356}"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F15">
      <xdr:nvSpPr>
        <xdr:cNvPr id="17" name="テキスト 28"/>
        <xdr:cNvSpPr txBox="1">
          <a:spLocks noChangeArrowheads="1"/>
        </xdr:cNvSpPr>
      </xdr:nvSpPr>
      <xdr:spPr>
        <a:xfrm>
          <a:off x="2705100" y="1676400"/>
          <a:ext cx="657225" cy="161925"/>
        </a:xfrm>
        <a:prstGeom prst="rect">
          <a:avLst/>
        </a:prstGeom>
        <a:noFill/>
        <a:ln w="0" cmpd="sng">
          <a:noFill/>
        </a:ln>
      </xdr:spPr>
      <xdr:txBody>
        <a:bodyPr vertOverflow="clip" wrap="square" anchor="ctr"/>
        <a:p>
          <a:pPr algn="l">
            <a:defRPr/>
          </a:pPr>
          <a:fld id="{9e7e19d4-f9c8-456c-a0ba-35454b2a7be8}"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F14">
      <xdr:nvSpPr>
        <xdr:cNvPr id="18" name="テキスト 28"/>
        <xdr:cNvSpPr txBox="1">
          <a:spLocks noChangeArrowheads="1"/>
        </xdr:cNvSpPr>
      </xdr:nvSpPr>
      <xdr:spPr>
        <a:xfrm>
          <a:off x="2162175" y="1323975"/>
          <a:ext cx="657225" cy="161925"/>
        </a:xfrm>
        <a:prstGeom prst="rect">
          <a:avLst/>
        </a:prstGeom>
        <a:noFill/>
        <a:ln w="0" cmpd="sng">
          <a:noFill/>
        </a:ln>
      </xdr:spPr>
      <xdr:txBody>
        <a:bodyPr vertOverflow="clip" wrap="square" anchor="ctr"/>
        <a:p>
          <a:pPr algn="l">
            <a:defRPr/>
          </a:pPr>
          <a:fld id="{8b6bc718-2ba2-4a41-9a89-a913bf8368b9}"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F13">
      <xdr:nvSpPr>
        <xdr:cNvPr id="19" name="テキスト 28"/>
        <xdr:cNvSpPr txBox="1">
          <a:spLocks noChangeArrowheads="1"/>
        </xdr:cNvSpPr>
      </xdr:nvSpPr>
      <xdr:spPr>
        <a:xfrm>
          <a:off x="1600200" y="1657350"/>
          <a:ext cx="657225" cy="161925"/>
        </a:xfrm>
        <a:prstGeom prst="rect">
          <a:avLst/>
        </a:prstGeom>
        <a:noFill/>
        <a:ln w="0" cmpd="sng">
          <a:noFill/>
        </a:ln>
      </xdr:spPr>
      <xdr:txBody>
        <a:bodyPr vertOverflow="clip" wrap="square" anchor="ctr"/>
        <a:p>
          <a:pPr algn="l">
            <a:defRPr/>
          </a:pPr>
          <a:fld id="{2e85fb87-957f-4604-899f-b1a214b9c7a1}"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F12">
      <xdr:nvSpPr>
        <xdr:cNvPr id="20" name="テキスト 28"/>
        <xdr:cNvSpPr txBox="1">
          <a:spLocks noChangeArrowheads="1"/>
        </xdr:cNvSpPr>
      </xdr:nvSpPr>
      <xdr:spPr>
        <a:xfrm>
          <a:off x="1066800" y="1314450"/>
          <a:ext cx="657225" cy="161925"/>
        </a:xfrm>
        <a:prstGeom prst="rect">
          <a:avLst/>
        </a:prstGeom>
        <a:noFill/>
        <a:ln w="0" cmpd="sng">
          <a:noFill/>
        </a:ln>
      </xdr:spPr>
      <xdr:txBody>
        <a:bodyPr vertOverflow="clip" wrap="square" anchor="ctr"/>
        <a:p>
          <a:pPr algn="l">
            <a:defRPr/>
          </a:pPr>
          <a:fld id="{9ecc1361-46c3-40d4-ae45-b7a5efa42b5d}" type="TxLink">
            <a:rPr lang="en-US" cap="none" u="none" baseline="0">
              <a:latin typeface="ＭＳ ゴシック"/>
              <a:ea typeface="ＭＳ ゴシック"/>
              <a:cs typeface="ＭＳ ゴシック"/>
            </a:rPr>
            <a:t/>
          </a:fld>
        </a:p>
      </xdr:txBody>
    </xdr:sp>
    <xdr:clientData/>
  </xdr:oneCellAnchor>
  <xdr:twoCellAnchor>
    <xdr:from>
      <xdr:col>7</xdr:col>
      <xdr:colOff>876300</xdr:colOff>
      <xdr:row>65</xdr:row>
      <xdr:rowOff>66675</xdr:rowOff>
    </xdr:from>
    <xdr:to>
      <xdr:col>8</xdr:col>
      <xdr:colOff>1057275</xdr:colOff>
      <xdr:row>66</xdr:row>
      <xdr:rowOff>66675</xdr:rowOff>
    </xdr:to>
    <xdr:sp>
      <xdr:nvSpPr>
        <xdr:cNvPr id="21" name="TextBox 27"/>
        <xdr:cNvSpPr txBox="1">
          <a:spLocks noChangeArrowheads="1"/>
        </xdr:cNvSpPr>
      </xdr:nvSpPr>
      <xdr:spPr>
        <a:xfrm>
          <a:off x="8286750" y="10382250"/>
          <a:ext cx="13811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twoCellAnchor>
    <xdr:from>
      <xdr:col>10</xdr:col>
      <xdr:colOff>0</xdr:colOff>
      <xdr:row>74</xdr:row>
      <xdr:rowOff>114300</xdr:rowOff>
    </xdr:from>
    <xdr:to>
      <xdr:col>10</xdr:col>
      <xdr:colOff>504825</xdr:colOff>
      <xdr:row>78</xdr:row>
      <xdr:rowOff>66675</xdr:rowOff>
    </xdr:to>
    <xdr:sp>
      <xdr:nvSpPr>
        <xdr:cNvPr id="22" name="Line 28"/>
        <xdr:cNvSpPr>
          <a:spLocks/>
        </xdr:cNvSpPr>
      </xdr:nvSpPr>
      <xdr:spPr>
        <a:xfrm>
          <a:off x="11010900" y="118014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77</xdr:row>
      <xdr:rowOff>114300</xdr:rowOff>
    </xdr:from>
    <xdr:to>
      <xdr:col>11</xdr:col>
      <xdr:colOff>504825</xdr:colOff>
      <xdr:row>80</xdr:row>
      <xdr:rowOff>0</xdr:rowOff>
    </xdr:to>
    <xdr:sp>
      <xdr:nvSpPr>
        <xdr:cNvPr id="23" name="Line 29"/>
        <xdr:cNvSpPr>
          <a:spLocks/>
        </xdr:cNvSpPr>
      </xdr:nvSpPr>
      <xdr:spPr>
        <a:xfrm>
          <a:off x="11401425" y="122586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77</xdr:row>
      <xdr:rowOff>114300</xdr:rowOff>
    </xdr:from>
    <xdr:to>
      <xdr:col>11</xdr:col>
      <xdr:colOff>504825</xdr:colOff>
      <xdr:row>80</xdr:row>
      <xdr:rowOff>0</xdr:rowOff>
    </xdr:to>
    <xdr:sp>
      <xdr:nvSpPr>
        <xdr:cNvPr id="24" name="Line 30"/>
        <xdr:cNvSpPr>
          <a:spLocks/>
        </xdr:cNvSpPr>
      </xdr:nvSpPr>
      <xdr:spPr>
        <a:xfrm>
          <a:off x="11401425" y="122586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xdr:colOff>
      <xdr:row>4</xdr:row>
      <xdr:rowOff>19050</xdr:rowOff>
    </xdr:from>
    <xdr:to>
      <xdr:col>9</xdr:col>
      <xdr:colOff>19050</xdr:colOff>
      <xdr:row>34</xdr:row>
      <xdr:rowOff>19050</xdr:rowOff>
    </xdr:to>
    <xdr:graphicFrame>
      <xdr:nvGraphicFramePr>
        <xdr:cNvPr id="25" name="Chart 35"/>
        <xdr:cNvGraphicFramePr/>
      </xdr:nvGraphicFramePr>
      <xdr:xfrm>
        <a:off x="19050" y="828675"/>
        <a:ext cx="9810750" cy="4724400"/>
      </xdr:xfrm>
      <a:graphic>
        <a:graphicData uri="http://schemas.openxmlformats.org/drawingml/2006/chart">
          <c:chart xmlns:c="http://schemas.openxmlformats.org/drawingml/2006/chart" r:id="rId1"/>
        </a:graphicData>
      </a:graphic>
    </xdr:graphicFrame>
    <xdr:clientData/>
  </xdr:twoCellAnchor>
  <xdr:twoCellAnchor>
    <xdr:from>
      <xdr:col>5</xdr:col>
      <xdr:colOff>1152525</xdr:colOff>
      <xdr:row>8</xdr:row>
      <xdr:rowOff>38100</xdr:rowOff>
    </xdr:from>
    <xdr:to>
      <xdr:col>8</xdr:col>
      <xdr:colOff>609600</xdr:colOff>
      <xdr:row>8</xdr:row>
      <xdr:rowOff>47625</xdr:rowOff>
    </xdr:to>
    <xdr:sp>
      <xdr:nvSpPr>
        <xdr:cNvPr id="26" name="Line 36"/>
        <xdr:cNvSpPr>
          <a:spLocks/>
        </xdr:cNvSpPr>
      </xdr:nvSpPr>
      <xdr:spPr>
        <a:xfrm flipV="1">
          <a:off x="6162675" y="1495425"/>
          <a:ext cx="3057525" cy="9525"/>
        </a:xfrm>
        <a:prstGeom prst="line">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104775</xdr:colOff>
      <xdr:row>7</xdr:row>
      <xdr:rowOff>0</xdr:rowOff>
    </xdr:from>
    <xdr:to>
      <xdr:col>5</xdr:col>
      <xdr:colOff>1019175</xdr:colOff>
      <xdr:row>8</xdr:row>
      <xdr:rowOff>66675</xdr:rowOff>
    </xdr:to>
    <xdr:sp>
      <xdr:nvSpPr>
        <xdr:cNvPr id="27" name="TextBox 37"/>
        <xdr:cNvSpPr txBox="1">
          <a:spLocks noChangeArrowheads="1"/>
        </xdr:cNvSpPr>
      </xdr:nvSpPr>
      <xdr:spPr>
        <a:xfrm>
          <a:off x="5114925" y="1295400"/>
          <a:ext cx="904875" cy="228600"/>
        </a:xfrm>
        <a:prstGeom prst="rect">
          <a:avLst/>
        </a:prstGeom>
        <a:noFill/>
        <a:ln w="9525" cmpd="sng">
          <a:noFill/>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法定雇用率</a:t>
          </a:r>
        </a:p>
      </xdr:txBody>
    </xdr:sp>
    <xdr:clientData/>
  </xdr:twoCellAnchor>
  <xdr:twoCellAnchor>
    <xdr:from>
      <xdr:col>5</xdr:col>
      <xdr:colOff>600075</xdr:colOff>
      <xdr:row>8</xdr:row>
      <xdr:rowOff>0</xdr:rowOff>
    </xdr:from>
    <xdr:to>
      <xdr:col>5</xdr:col>
      <xdr:colOff>600075</xdr:colOff>
      <xdr:row>10</xdr:row>
      <xdr:rowOff>104775</xdr:rowOff>
    </xdr:to>
    <xdr:sp>
      <xdr:nvSpPr>
        <xdr:cNvPr id="28" name="Line 38"/>
        <xdr:cNvSpPr>
          <a:spLocks/>
        </xdr:cNvSpPr>
      </xdr:nvSpPr>
      <xdr:spPr>
        <a:xfrm flipH="1">
          <a:off x="5610225" y="14573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838200</xdr:colOff>
      <xdr:row>7</xdr:row>
      <xdr:rowOff>114300</xdr:rowOff>
    </xdr:from>
    <xdr:to>
      <xdr:col>5</xdr:col>
      <xdr:colOff>1152525</xdr:colOff>
      <xdr:row>8</xdr:row>
      <xdr:rowOff>28575</xdr:rowOff>
    </xdr:to>
    <xdr:sp>
      <xdr:nvSpPr>
        <xdr:cNvPr id="29" name="Line 39"/>
        <xdr:cNvSpPr>
          <a:spLocks/>
        </xdr:cNvSpPr>
      </xdr:nvSpPr>
      <xdr:spPr>
        <a:xfrm>
          <a:off x="5848350" y="1409700"/>
          <a:ext cx="3143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723900</xdr:colOff>
      <xdr:row>32</xdr:row>
      <xdr:rowOff>114300</xdr:rowOff>
    </xdr:from>
    <xdr:to>
      <xdr:col>8</xdr:col>
      <xdr:colOff>904875</xdr:colOff>
      <xdr:row>33</xdr:row>
      <xdr:rowOff>114300</xdr:rowOff>
    </xdr:to>
    <xdr:sp>
      <xdr:nvSpPr>
        <xdr:cNvPr id="30" name="TextBox 23"/>
        <xdr:cNvSpPr txBox="1">
          <a:spLocks noChangeArrowheads="1"/>
        </xdr:cNvSpPr>
      </xdr:nvSpPr>
      <xdr:spPr>
        <a:xfrm>
          <a:off x="6934200" y="5343525"/>
          <a:ext cx="25812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&lt;山梨労働局職業安定部職業対策課資料&gt;</a:t>
          </a:r>
        </a:p>
      </xdr:txBody>
    </xdr:sp>
    <xdr:clientData/>
  </xdr:twoCellAnchor>
  <xdr:oneCellAnchor>
    <xdr:from>
      <xdr:col>8</xdr:col>
      <xdr:colOff>95250</xdr:colOff>
      <xdr:row>8</xdr:row>
      <xdr:rowOff>66675</xdr:rowOff>
    </xdr:from>
    <xdr:ext cx="523875" cy="190500"/>
    <xdr:sp textlink="$L25">
      <xdr:nvSpPr>
        <xdr:cNvPr id="31" name="テキスト 28"/>
        <xdr:cNvSpPr txBox="1">
          <a:spLocks noChangeArrowheads="1"/>
        </xdr:cNvSpPr>
      </xdr:nvSpPr>
      <xdr:spPr>
        <a:xfrm>
          <a:off x="8705850" y="1524000"/>
          <a:ext cx="523875" cy="190500"/>
        </a:xfrm>
        <a:prstGeom prst="rect">
          <a:avLst/>
        </a:prstGeom>
        <a:noFill/>
        <a:ln w="0" cmpd="sng">
          <a:noFill/>
        </a:ln>
      </xdr:spPr>
      <xdr:txBody>
        <a:bodyPr vertOverflow="clip" wrap="square" anchor="ctr"/>
        <a:p>
          <a:pPr algn="l">
            <a:defRPr/>
          </a:pPr>
          <a:fld id="{c19102ba-5a1c-41cc-8e1c-c8dd882f80a8}" type="TxLink">
            <a:rPr lang="en-US" cap="none" sz="1000" b="0" i="0" u="none" baseline="0">
              <a:solidFill>
                <a:srgbClr val="FFFFFF"/>
              </a:solidFill>
              <a:latin typeface="ＭＳ ゴシック"/>
              <a:ea typeface="ＭＳ ゴシック"/>
              <a:cs typeface="ＭＳ ゴシック"/>
            </a:rPr>
            <a:t>342社</a:t>
          </a:fld>
        </a:p>
      </xdr:txBody>
    </xdr:sp>
    <xdr:clientData/>
  </xdr:oneCellAnchor>
  <xdr:twoCellAnchor>
    <xdr:from>
      <xdr:col>0</xdr:col>
      <xdr:colOff>28575</xdr:colOff>
      <xdr:row>37</xdr:row>
      <xdr:rowOff>28575</xdr:rowOff>
    </xdr:from>
    <xdr:to>
      <xdr:col>9</xdr:col>
      <xdr:colOff>0</xdr:colOff>
      <xdr:row>67</xdr:row>
      <xdr:rowOff>47625</xdr:rowOff>
    </xdr:to>
    <xdr:graphicFrame>
      <xdr:nvGraphicFramePr>
        <xdr:cNvPr id="32" name="Chart 41"/>
        <xdr:cNvGraphicFramePr/>
      </xdr:nvGraphicFramePr>
      <xdr:xfrm>
        <a:off x="28575" y="6048375"/>
        <a:ext cx="9782175" cy="4619625"/>
      </xdr:xfrm>
      <a:graphic>
        <a:graphicData uri="http://schemas.openxmlformats.org/drawingml/2006/chart">
          <c:chart xmlns:c="http://schemas.openxmlformats.org/drawingml/2006/chart" r:id="rId2"/>
        </a:graphicData>
      </a:graphic>
    </xdr:graphicFrame>
    <xdr:clientData/>
  </xdr:twoCellAnchor>
  <xdr:twoCellAnchor>
    <xdr:from>
      <xdr:col>6</xdr:col>
      <xdr:colOff>1076325</xdr:colOff>
      <xdr:row>38</xdr:row>
      <xdr:rowOff>133350</xdr:rowOff>
    </xdr:from>
    <xdr:to>
      <xdr:col>8</xdr:col>
      <xdr:colOff>1000125</xdr:colOff>
      <xdr:row>61</xdr:row>
      <xdr:rowOff>28575</xdr:rowOff>
    </xdr:to>
    <xdr:graphicFrame>
      <xdr:nvGraphicFramePr>
        <xdr:cNvPr id="33" name="Chart 42"/>
        <xdr:cNvGraphicFramePr/>
      </xdr:nvGraphicFramePr>
      <xdr:xfrm>
        <a:off x="7286625" y="6305550"/>
        <a:ext cx="2324100" cy="3429000"/>
      </xdr:xfrm>
      <a:graphic>
        <a:graphicData uri="http://schemas.openxmlformats.org/drawingml/2006/chart">
          <c:chart xmlns:c="http://schemas.openxmlformats.org/drawingml/2006/chart" r:id="rId3"/>
        </a:graphicData>
      </a:graphic>
    </xdr:graphicFrame>
    <xdr:clientData/>
  </xdr:twoCellAnchor>
  <xdr:twoCellAnchor>
    <xdr:from>
      <xdr:col>7</xdr:col>
      <xdr:colOff>819150</xdr:colOff>
      <xdr:row>52</xdr:row>
      <xdr:rowOff>76200</xdr:rowOff>
    </xdr:from>
    <xdr:to>
      <xdr:col>8</xdr:col>
      <xdr:colOff>180975</xdr:colOff>
      <xdr:row>53</xdr:row>
      <xdr:rowOff>76200</xdr:rowOff>
    </xdr:to>
    <xdr:sp textlink="$P87">
      <xdr:nvSpPr>
        <xdr:cNvPr id="34" name="テキスト 28"/>
        <xdr:cNvSpPr txBox="1">
          <a:spLocks noChangeArrowheads="1"/>
        </xdr:cNvSpPr>
      </xdr:nvSpPr>
      <xdr:spPr>
        <a:xfrm>
          <a:off x="8229600" y="8410575"/>
          <a:ext cx="561975" cy="152400"/>
        </a:xfrm>
        <a:prstGeom prst="rect">
          <a:avLst/>
        </a:prstGeom>
        <a:noFill/>
        <a:ln w="0" cmpd="sng">
          <a:noFill/>
        </a:ln>
      </xdr:spPr>
      <xdr:txBody>
        <a:bodyPr vertOverflow="clip" wrap="square" anchor="ctr"/>
        <a:p>
          <a:pPr algn="ctr">
            <a:defRPr/>
          </a:pPr>
          <a:fld id="{3cc183ff-958c-45b6-ad9e-3585941df09e}" type="TxLink">
            <a:rPr lang="en-US" cap="none" sz="1000" b="0" i="0" u="none" baseline="0">
              <a:solidFill>
                <a:srgbClr val="FF0000"/>
              </a:solidFill>
              <a:latin typeface="ＭＳ ゴシック"/>
              <a:ea typeface="ＭＳ ゴシック"/>
              <a:cs typeface="ＭＳ ゴシック"/>
            </a:rPr>
            <a:t>6280人</a:t>
          </a:fld>
        </a:p>
      </xdr:txBody>
    </xdr:sp>
    <xdr:clientData/>
  </xdr:twoCellAnchor>
  <xdr:twoCellAnchor>
    <xdr:from>
      <xdr:col>7</xdr:col>
      <xdr:colOff>781050</xdr:colOff>
      <xdr:row>51</xdr:row>
      <xdr:rowOff>19050</xdr:rowOff>
    </xdr:from>
    <xdr:to>
      <xdr:col>7</xdr:col>
      <xdr:colOff>1057275</xdr:colOff>
      <xdr:row>52</xdr:row>
      <xdr:rowOff>19050</xdr:rowOff>
    </xdr:to>
    <xdr:sp textlink="K87">
      <xdr:nvSpPr>
        <xdr:cNvPr id="35" name="テキスト 28"/>
        <xdr:cNvSpPr txBox="1">
          <a:spLocks noChangeArrowheads="1"/>
        </xdr:cNvSpPr>
      </xdr:nvSpPr>
      <xdr:spPr>
        <a:xfrm>
          <a:off x="8191500" y="8201025"/>
          <a:ext cx="276225" cy="152400"/>
        </a:xfrm>
        <a:prstGeom prst="rect">
          <a:avLst/>
        </a:prstGeom>
        <a:noFill/>
        <a:ln w="0" cmpd="sng">
          <a:noFill/>
        </a:ln>
      </xdr:spPr>
      <xdr:txBody>
        <a:bodyPr vertOverflow="clip" wrap="square" anchor="ctr"/>
        <a:p>
          <a:pPr algn="l">
            <a:defRPr/>
          </a:pPr>
          <a:fld id="{4ad10384-724a-4840-91e2-cfc3967b262a}" type="TxLink">
            <a:rPr lang="en-US" cap="none" sz="800" b="0" i="0" u="none" baseline="0">
              <a:solidFill>
                <a:srgbClr val="FF0000"/>
              </a:solidFill>
              <a:latin typeface="ＭＳ ゴシック"/>
              <a:ea typeface="ＭＳ ゴシック"/>
              <a:cs typeface="ＭＳ ゴシック"/>
            </a:rPr>
            <a:t>15</a:t>
          </a:fld>
        </a:p>
      </xdr:txBody>
    </xdr:sp>
    <xdr:clientData/>
  </xdr:twoCellAnchor>
  <xdr:twoCellAnchor>
    <xdr:from>
      <xdr:col>7</xdr:col>
      <xdr:colOff>476250</xdr:colOff>
      <xdr:row>51</xdr:row>
      <xdr:rowOff>19050</xdr:rowOff>
    </xdr:from>
    <xdr:to>
      <xdr:col>7</xdr:col>
      <xdr:colOff>876300</xdr:colOff>
      <xdr:row>52</xdr:row>
      <xdr:rowOff>19050</xdr:rowOff>
    </xdr:to>
    <xdr:sp>
      <xdr:nvSpPr>
        <xdr:cNvPr id="36" name="TextBox 47"/>
        <xdr:cNvSpPr txBox="1">
          <a:spLocks noChangeArrowheads="1"/>
        </xdr:cNvSpPr>
      </xdr:nvSpPr>
      <xdr:spPr>
        <a:xfrm>
          <a:off x="7886700" y="8201025"/>
          <a:ext cx="390525" cy="152400"/>
        </a:xfrm>
        <a:prstGeom prst="rect">
          <a:avLst/>
        </a:prstGeom>
        <a:noFill/>
        <a:ln w="9525" cmpd="sng">
          <a:noFill/>
        </a:ln>
      </xdr:spPr>
      <xdr:txBody>
        <a:bodyPr vertOverflow="clip" wrap="square"/>
        <a:p>
          <a:pPr algn="ctr">
            <a:defRPr/>
          </a:pPr>
          <a:r>
            <a:rPr lang="en-US" cap="none" sz="800" b="0" i="0" u="none" baseline="0">
              <a:solidFill>
                <a:srgbClr val="FF0000"/>
              </a:solidFill>
              <a:latin typeface="ＭＳ ゴシック"/>
              <a:ea typeface="ＭＳ ゴシック"/>
              <a:cs typeface="ＭＳ ゴシック"/>
            </a:rPr>
            <a:t>平成</a:t>
          </a:r>
        </a:p>
      </xdr:txBody>
    </xdr:sp>
    <xdr:clientData/>
  </xdr:twoCellAnchor>
  <xdr:twoCellAnchor>
    <xdr:from>
      <xdr:col>7</xdr:col>
      <xdr:colOff>914400</xdr:colOff>
      <xdr:row>51</xdr:row>
      <xdr:rowOff>9525</xdr:rowOff>
    </xdr:from>
    <xdr:to>
      <xdr:col>8</xdr:col>
      <xdr:colOff>400050</xdr:colOff>
      <xdr:row>52</xdr:row>
      <xdr:rowOff>0</xdr:rowOff>
    </xdr:to>
    <xdr:sp>
      <xdr:nvSpPr>
        <xdr:cNvPr id="37" name="TextBox 48"/>
        <xdr:cNvSpPr txBox="1">
          <a:spLocks noChangeArrowheads="1"/>
        </xdr:cNvSpPr>
      </xdr:nvSpPr>
      <xdr:spPr>
        <a:xfrm>
          <a:off x="8324850" y="8191500"/>
          <a:ext cx="685800" cy="142875"/>
        </a:xfrm>
        <a:prstGeom prst="rect">
          <a:avLst/>
        </a:prstGeom>
        <a:noFill/>
        <a:ln w="9525" cmpd="sng">
          <a:noFill/>
        </a:ln>
      </xdr:spPr>
      <xdr:txBody>
        <a:bodyPr vertOverflow="clip" wrap="square"/>
        <a:p>
          <a:pPr algn="l">
            <a:defRPr/>
          </a:pPr>
          <a:r>
            <a:rPr lang="en-US" cap="none" sz="800" b="0" i="0" u="none" baseline="0">
              <a:solidFill>
                <a:srgbClr val="FF0000"/>
              </a:solidFill>
              <a:latin typeface="ＭＳ ゴシック"/>
              <a:ea typeface="ＭＳ ゴシック"/>
              <a:cs typeface="ＭＳ ゴシック"/>
            </a:rPr>
            <a:t>年入所者数</a:t>
          </a:r>
        </a:p>
      </xdr:txBody>
    </xdr:sp>
    <xdr:clientData/>
  </xdr:twoCellAnchor>
  <xdr:twoCellAnchor>
    <xdr:from>
      <xdr:col>7</xdr:col>
      <xdr:colOff>438150</xdr:colOff>
      <xdr:row>65</xdr:row>
      <xdr:rowOff>66675</xdr:rowOff>
    </xdr:from>
    <xdr:to>
      <xdr:col>8</xdr:col>
      <xdr:colOff>781050</xdr:colOff>
      <xdr:row>66</xdr:row>
      <xdr:rowOff>66675</xdr:rowOff>
    </xdr:to>
    <xdr:sp>
      <xdr:nvSpPr>
        <xdr:cNvPr id="38" name="TextBox 54"/>
        <xdr:cNvSpPr txBox="1">
          <a:spLocks noChangeArrowheads="1"/>
        </xdr:cNvSpPr>
      </xdr:nvSpPr>
      <xdr:spPr>
        <a:xfrm>
          <a:off x="7848600" y="10382250"/>
          <a:ext cx="154305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&lt;長寿社会課資料&gt;</a:t>
          </a:r>
        </a:p>
      </xdr:txBody>
    </xdr:sp>
    <xdr:clientData/>
  </xdr:twoCellAnchor>
  <xdr:twoCellAnchor>
    <xdr:from>
      <xdr:col>8</xdr:col>
      <xdr:colOff>438150</xdr:colOff>
      <xdr:row>31</xdr:row>
      <xdr:rowOff>85725</xdr:rowOff>
    </xdr:from>
    <xdr:to>
      <xdr:col>8</xdr:col>
      <xdr:colOff>819150</xdr:colOff>
      <xdr:row>32</xdr:row>
      <xdr:rowOff>66675</xdr:rowOff>
    </xdr:to>
    <xdr:sp>
      <xdr:nvSpPr>
        <xdr:cNvPr id="39" name="TextBox 56"/>
        <xdr:cNvSpPr txBox="1">
          <a:spLocks noChangeArrowheads="1"/>
        </xdr:cNvSpPr>
      </xdr:nvSpPr>
      <xdr:spPr>
        <a:xfrm>
          <a:off x="9048750" y="5162550"/>
          <a:ext cx="3810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6</xdr:col>
      <xdr:colOff>381000</xdr:colOff>
      <xdr:row>65</xdr:row>
      <xdr:rowOff>57150</xdr:rowOff>
    </xdr:from>
    <xdr:to>
      <xdr:col>6</xdr:col>
      <xdr:colOff>762000</xdr:colOff>
      <xdr:row>66</xdr:row>
      <xdr:rowOff>38100</xdr:rowOff>
    </xdr:to>
    <xdr:sp>
      <xdr:nvSpPr>
        <xdr:cNvPr id="40" name="TextBox 57"/>
        <xdr:cNvSpPr txBox="1">
          <a:spLocks noChangeArrowheads="1"/>
        </xdr:cNvSpPr>
      </xdr:nvSpPr>
      <xdr:spPr>
        <a:xfrm>
          <a:off x="6591300" y="10372725"/>
          <a:ext cx="3810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5</xdr:col>
      <xdr:colOff>1181100</xdr:colOff>
      <xdr:row>8</xdr:row>
      <xdr:rowOff>85725</xdr:rowOff>
    </xdr:from>
    <xdr:to>
      <xdr:col>5</xdr:col>
      <xdr:colOff>1181100</xdr:colOff>
      <xdr:row>10</xdr:row>
      <xdr:rowOff>152400</xdr:rowOff>
    </xdr:to>
    <xdr:sp>
      <xdr:nvSpPr>
        <xdr:cNvPr id="41" name="Line 59"/>
        <xdr:cNvSpPr>
          <a:spLocks/>
        </xdr:cNvSpPr>
      </xdr:nvSpPr>
      <xdr:spPr>
        <a:xfrm>
          <a:off x="6191250" y="1543050"/>
          <a:ext cx="0" cy="390525"/>
        </a:xfrm>
        <a:prstGeom prst="line">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40</xdr:row>
      <xdr:rowOff>114300</xdr:rowOff>
    </xdr:from>
    <xdr:to>
      <xdr:col>10</xdr:col>
      <xdr:colOff>504825</xdr:colOff>
      <xdr:row>44</xdr:row>
      <xdr:rowOff>66675</xdr:rowOff>
    </xdr:to>
    <xdr:sp>
      <xdr:nvSpPr>
        <xdr:cNvPr id="42" name="Line 60"/>
        <xdr:cNvSpPr>
          <a:spLocks/>
        </xdr:cNvSpPr>
      </xdr:nvSpPr>
      <xdr:spPr>
        <a:xfrm>
          <a:off x="11010900" y="6591300"/>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35</xdr:row>
      <xdr:rowOff>114300</xdr:rowOff>
    </xdr:from>
    <xdr:to>
      <xdr:col>10</xdr:col>
      <xdr:colOff>504825</xdr:colOff>
      <xdr:row>39</xdr:row>
      <xdr:rowOff>66675</xdr:rowOff>
    </xdr:to>
    <xdr:sp>
      <xdr:nvSpPr>
        <xdr:cNvPr id="43" name="Line 64"/>
        <xdr:cNvSpPr>
          <a:spLocks/>
        </xdr:cNvSpPr>
      </xdr:nvSpPr>
      <xdr:spPr>
        <a:xfrm>
          <a:off x="11010900" y="5800725"/>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38</xdr:row>
      <xdr:rowOff>114300</xdr:rowOff>
    </xdr:from>
    <xdr:to>
      <xdr:col>11</xdr:col>
      <xdr:colOff>504825</xdr:colOff>
      <xdr:row>41</xdr:row>
      <xdr:rowOff>0</xdr:rowOff>
    </xdr:to>
    <xdr:sp>
      <xdr:nvSpPr>
        <xdr:cNvPr id="44" name="Line 65"/>
        <xdr:cNvSpPr>
          <a:spLocks/>
        </xdr:cNvSpPr>
      </xdr:nvSpPr>
      <xdr:spPr>
        <a:xfrm>
          <a:off x="11401425" y="6286500"/>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37</xdr:row>
      <xdr:rowOff>114300</xdr:rowOff>
    </xdr:from>
    <xdr:to>
      <xdr:col>11</xdr:col>
      <xdr:colOff>504825</xdr:colOff>
      <xdr:row>40</xdr:row>
      <xdr:rowOff>0</xdr:rowOff>
    </xdr:to>
    <xdr:sp>
      <xdr:nvSpPr>
        <xdr:cNvPr id="45" name="Line 66"/>
        <xdr:cNvSpPr>
          <a:spLocks/>
        </xdr:cNvSpPr>
      </xdr:nvSpPr>
      <xdr:spPr>
        <a:xfrm>
          <a:off x="11401425" y="6134100"/>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51</xdr:row>
      <xdr:rowOff>114300</xdr:rowOff>
    </xdr:from>
    <xdr:to>
      <xdr:col>10</xdr:col>
      <xdr:colOff>504825</xdr:colOff>
      <xdr:row>55</xdr:row>
      <xdr:rowOff>66675</xdr:rowOff>
    </xdr:to>
    <xdr:sp>
      <xdr:nvSpPr>
        <xdr:cNvPr id="46" name="Line 67"/>
        <xdr:cNvSpPr>
          <a:spLocks/>
        </xdr:cNvSpPr>
      </xdr:nvSpPr>
      <xdr:spPr>
        <a:xfrm>
          <a:off x="11010900" y="82962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54</xdr:row>
      <xdr:rowOff>114300</xdr:rowOff>
    </xdr:from>
    <xdr:to>
      <xdr:col>11</xdr:col>
      <xdr:colOff>504825</xdr:colOff>
      <xdr:row>57</xdr:row>
      <xdr:rowOff>0</xdr:rowOff>
    </xdr:to>
    <xdr:sp>
      <xdr:nvSpPr>
        <xdr:cNvPr id="47" name="Line 68"/>
        <xdr:cNvSpPr>
          <a:spLocks/>
        </xdr:cNvSpPr>
      </xdr:nvSpPr>
      <xdr:spPr>
        <a:xfrm>
          <a:off x="11401425" y="87534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53</xdr:row>
      <xdr:rowOff>114300</xdr:rowOff>
    </xdr:from>
    <xdr:to>
      <xdr:col>11</xdr:col>
      <xdr:colOff>504825</xdr:colOff>
      <xdr:row>56</xdr:row>
      <xdr:rowOff>0</xdr:rowOff>
    </xdr:to>
    <xdr:sp>
      <xdr:nvSpPr>
        <xdr:cNvPr id="48" name="Line 69"/>
        <xdr:cNvSpPr>
          <a:spLocks/>
        </xdr:cNvSpPr>
      </xdr:nvSpPr>
      <xdr:spPr>
        <a:xfrm>
          <a:off x="11401425" y="86010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0</xdr:rowOff>
    </xdr:from>
    <xdr:to>
      <xdr:col>10</xdr:col>
      <xdr:colOff>504825</xdr:colOff>
      <xdr:row>10</xdr:row>
      <xdr:rowOff>0</xdr:rowOff>
    </xdr:to>
    <xdr:sp>
      <xdr:nvSpPr>
        <xdr:cNvPr id="1" name="Line 1"/>
        <xdr:cNvSpPr>
          <a:spLocks/>
        </xdr:cNvSpPr>
      </xdr:nvSpPr>
      <xdr:spPr>
        <a:xfrm>
          <a:off x="11010900" y="170497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10</xdr:row>
      <xdr:rowOff>0</xdr:rowOff>
    </xdr:from>
    <xdr:to>
      <xdr:col>11</xdr:col>
      <xdr:colOff>504825</xdr:colOff>
      <xdr:row>10</xdr:row>
      <xdr:rowOff>0</xdr:rowOff>
    </xdr:to>
    <xdr:sp>
      <xdr:nvSpPr>
        <xdr:cNvPr id="2" name="Line 2"/>
        <xdr:cNvSpPr>
          <a:spLocks/>
        </xdr:cNvSpPr>
      </xdr:nvSpPr>
      <xdr:spPr>
        <a:xfrm>
          <a:off x="11401425" y="170497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5"/>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6"/>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400050</xdr:colOff>
      <xdr:row>6</xdr:row>
      <xdr:rowOff>9525</xdr:rowOff>
    </xdr:from>
    <xdr:ext cx="657225" cy="161925"/>
    <xdr:sp textlink="#REF!">
      <xdr:nvSpPr>
        <xdr:cNvPr id="5"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2bd5a012-7181-4c7a-a55f-de6735213701}"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REF!">
      <xdr:nvSpPr>
        <xdr:cNvPr id="6"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578746ce-d9ee-465e-99c3-7475c2b88cd2}"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REF!">
      <xdr:nvSpPr>
        <xdr:cNvPr id="7"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17fbe1e0-f972-40e5-85a5-ffd5b20fd1c7}"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REF!">
      <xdr:nvSpPr>
        <xdr:cNvPr id="8"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3c2bfe29-e365-4d2e-9b0e-44c3dc2b07f0}"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REF!">
      <xdr:nvSpPr>
        <xdr:cNvPr id="9"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22bea6ae-24ed-4681-9b70-76575f876ff9}"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REF!">
      <xdr:nvSpPr>
        <xdr:cNvPr id="10"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3c1e49b6-0621-49ee-81e8-e50bad6f1f94}"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REF!">
      <xdr:nvSpPr>
        <xdr:cNvPr id="11"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e258567c-3490-4ab7-b3c9-6f5f192712fc}"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REF!">
      <xdr:nvSpPr>
        <xdr:cNvPr id="12"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306e90b0-0296-44a5-ab10-a2b795741b22}"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REF!">
      <xdr:nvSpPr>
        <xdr:cNvPr id="13"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a5f5c14f-ee07-42ca-93d6-41d62dbeee50}"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REF!">
      <xdr:nvSpPr>
        <xdr:cNvPr id="14"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6086e1d6-4a8c-498e-99a3-1a7dc2719a2c}"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REF!">
      <xdr:nvSpPr>
        <xdr:cNvPr id="15"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c02b9a96-a3ad-4b46-b4cf-25f41ece420f}"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REF!">
      <xdr:nvSpPr>
        <xdr:cNvPr id="16"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7096c763-ef4b-4d79-b5e4-32f51d639f84}"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REF!">
      <xdr:nvSpPr>
        <xdr:cNvPr id="17"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b4652f38-f774-4613-bcd5-d252048be708}"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19050</xdr:rowOff>
    </xdr:from>
    <xdr:to>
      <xdr:col>8</xdr:col>
      <xdr:colOff>1181100</xdr:colOff>
      <xdr:row>33</xdr:row>
      <xdr:rowOff>123825</xdr:rowOff>
    </xdr:to>
    <xdr:graphicFrame>
      <xdr:nvGraphicFramePr>
        <xdr:cNvPr id="18" name="Chart 38"/>
        <xdr:cNvGraphicFramePr/>
      </xdr:nvGraphicFramePr>
      <xdr:xfrm>
        <a:off x="19050" y="771525"/>
        <a:ext cx="9772650" cy="4572000"/>
      </xdr:xfrm>
      <a:graphic>
        <a:graphicData uri="http://schemas.openxmlformats.org/drawingml/2006/chart">
          <c:chart xmlns:c="http://schemas.openxmlformats.org/drawingml/2006/chart" r:id="rId1"/>
        </a:graphicData>
      </a:graphic>
    </xdr:graphicFrame>
    <xdr:clientData/>
  </xdr:twoCellAnchor>
  <xdr:twoCellAnchor>
    <xdr:from>
      <xdr:col>7</xdr:col>
      <xdr:colOff>981075</xdr:colOff>
      <xdr:row>33</xdr:row>
      <xdr:rowOff>0</xdr:rowOff>
    </xdr:from>
    <xdr:to>
      <xdr:col>8</xdr:col>
      <xdr:colOff>914400</xdr:colOff>
      <xdr:row>34</xdr:row>
      <xdr:rowOff>0</xdr:rowOff>
    </xdr:to>
    <xdr:sp>
      <xdr:nvSpPr>
        <xdr:cNvPr id="19" name="TextBox 27"/>
        <xdr:cNvSpPr txBox="1">
          <a:spLocks noChangeArrowheads="1"/>
        </xdr:cNvSpPr>
      </xdr:nvSpPr>
      <xdr:spPr>
        <a:xfrm>
          <a:off x="8391525" y="5219700"/>
          <a:ext cx="11334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&lt;衛生統計年報&gt;</a:t>
          </a:r>
        </a:p>
      </xdr:txBody>
    </xdr:sp>
    <xdr:clientData/>
  </xdr:twoCellAnchor>
  <xdr:twoCellAnchor>
    <xdr:from>
      <xdr:col>0</xdr:col>
      <xdr:colOff>19050</xdr:colOff>
      <xdr:row>37</xdr:row>
      <xdr:rowOff>28575</xdr:rowOff>
    </xdr:from>
    <xdr:to>
      <xdr:col>8</xdr:col>
      <xdr:colOff>1152525</xdr:colOff>
      <xdr:row>66</xdr:row>
      <xdr:rowOff>142875</xdr:rowOff>
    </xdr:to>
    <xdr:graphicFrame>
      <xdr:nvGraphicFramePr>
        <xdr:cNvPr id="20" name="Chart 40"/>
        <xdr:cNvGraphicFramePr/>
      </xdr:nvGraphicFramePr>
      <xdr:xfrm>
        <a:off x="19050" y="5886450"/>
        <a:ext cx="9744075" cy="4591050"/>
      </xdr:xfrm>
      <a:graphic>
        <a:graphicData uri="http://schemas.openxmlformats.org/drawingml/2006/chart">
          <c:chart xmlns:c="http://schemas.openxmlformats.org/drawingml/2006/chart" r:id="rId2"/>
        </a:graphicData>
      </a:graphic>
    </xdr:graphicFrame>
    <xdr:clientData/>
  </xdr:twoCellAnchor>
  <xdr:twoCellAnchor>
    <xdr:from>
      <xdr:col>8</xdr:col>
      <xdr:colOff>352425</xdr:colOff>
      <xdr:row>38</xdr:row>
      <xdr:rowOff>38100</xdr:rowOff>
    </xdr:from>
    <xdr:to>
      <xdr:col>8</xdr:col>
      <xdr:colOff>1038225</xdr:colOff>
      <xdr:row>42</xdr:row>
      <xdr:rowOff>0</xdr:rowOff>
    </xdr:to>
    <xdr:sp>
      <xdr:nvSpPr>
        <xdr:cNvPr id="21" name="Oval 43"/>
        <xdr:cNvSpPr>
          <a:spLocks/>
        </xdr:cNvSpPr>
      </xdr:nvSpPr>
      <xdr:spPr>
        <a:xfrm>
          <a:off x="8963025" y="6048375"/>
          <a:ext cx="685800" cy="571500"/>
        </a:xfrm>
        <a:prstGeom prst="ellipse">
          <a:avLst/>
        </a:prstGeom>
        <a:noFill/>
        <a:ln w="9525" cmpd="sng">
          <a:solidFill>
            <a:srgbClr val="FF3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371475</xdr:colOff>
      <xdr:row>50</xdr:row>
      <xdr:rowOff>57150</xdr:rowOff>
    </xdr:from>
    <xdr:to>
      <xdr:col>8</xdr:col>
      <xdr:colOff>1057275</xdr:colOff>
      <xdr:row>54</xdr:row>
      <xdr:rowOff>19050</xdr:rowOff>
    </xdr:to>
    <xdr:sp>
      <xdr:nvSpPr>
        <xdr:cNvPr id="22" name="Oval 44"/>
        <xdr:cNvSpPr>
          <a:spLocks/>
        </xdr:cNvSpPr>
      </xdr:nvSpPr>
      <xdr:spPr>
        <a:xfrm>
          <a:off x="8982075" y="7924800"/>
          <a:ext cx="685800" cy="571500"/>
        </a:xfrm>
        <a:prstGeom prst="ellipse">
          <a:avLst/>
        </a:prstGeom>
        <a:noFill/>
        <a:ln w="9525" cmpd="sng">
          <a:solidFill>
            <a:srgbClr val="0033CC"/>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428625</xdr:colOff>
      <xdr:row>54</xdr:row>
      <xdr:rowOff>133350</xdr:rowOff>
    </xdr:from>
    <xdr:to>
      <xdr:col>8</xdr:col>
      <xdr:colOff>1076325</xdr:colOff>
      <xdr:row>57</xdr:row>
      <xdr:rowOff>28575</xdr:rowOff>
    </xdr:to>
    <xdr:sp>
      <xdr:nvSpPr>
        <xdr:cNvPr id="23" name="Oval 45"/>
        <xdr:cNvSpPr>
          <a:spLocks/>
        </xdr:cNvSpPr>
      </xdr:nvSpPr>
      <xdr:spPr>
        <a:xfrm>
          <a:off x="9039225" y="8610600"/>
          <a:ext cx="657225" cy="352425"/>
        </a:xfrm>
        <a:prstGeom prst="ellipse">
          <a:avLst/>
        </a:prstGeom>
        <a:noFill/>
        <a:ln w="9525" cmpd="sng">
          <a:solidFill>
            <a:srgbClr val="339933"/>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276225</xdr:colOff>
      <xdr:row>58</xdr:row>
      <xdr:rowOff>38100</xdr:rowOff>
    </xdr:from>
    <xdr:to>
      <xdr:col>8</xdr:col>
      <xdr:colOff>1171575</xdr:colOff>
      <xdr:row>60</xdr:row>
      <xdr:rowOff>85725</xdr:rowOff>
    </xdr:to>
    <xdr:sp>
      <xdr:nvSpPr>
        <xdr:cNvPr id="24" name="Oval 46"/>
        <xdr:cNvSpPr>
          <a:spLocks/>
        </xdr:cNvSpPr>
      </xdr:nvSpPr>
      <xdr:spPr>
        <a:xfrm>
          <a:off x="8886825" y="9124950"/>
          <a:ext cx="895350" cy="352425"/>
        </a:xfrm>
        <a:prstGeom prst="ellipse">
          <a:avLst/>
        </a:prstGeom>
        <a:noFill/>
        <a:ln w="9525" cmpd="sng">
          <a:solidFill>
            <a:srgbClr val="996666"/>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314325</xdr:colOff>
      <xdr:row>60</xdr:row>
      <xdr:rowOff>95250</xdr:rowOff>
    </xdr:from>
    <xdr:to>
      <xdr:col>8</xdr:col>
      <xdr:colOff>1095375</xdr:colOff>
      <xdr:row>62</xdr:row>
      <xdr:rowOff>19050</xdr:rowOff>
    </xdr:to>
    <xdr:sp>
      <xdr:nvSpPr>
        <xdr:cNvPr id="25" name="Oval 47"/>
        <xdr:cNvSpPr>
          <a:spLocks/>
        </xdr:cNvSpPr>
      </xdr:nvSpPr>
      <xdr:spPr>
        <a:xfrm>
          <a:off x="8924925" y="9486900"/>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276225</xdr:colOff>
      <xdr:row>62</xdr:row>
      <xdr:rowOff>28575</xdr:rowOff>
    </xdr:from>
    <xdr:to>
      <xdr:col>8</xdr:col>
      <xdr:colOff>1057275</xdr:colOff>
      <xdr:row>63</xdr:row>
      <xdr:rowOff>133350</xdr:rowOff>
    </xdr:to>
    <xdr:sp>
      <xdr:nvSpPr>
        <xdr:cNvPr id="26" name="Oval 48"/>
        <xdr:cNvSpPr>
          <a:spLocks/>
        </xdr:cNvSpPr>
      </xdr:nvSpPr>
      <xdr:spPr>
        <a:xfrm>
          <a:off x="8886825" y="9753600"/>
          <a:ext cx="781050" cy="257175"/>
        </a:xfrm>
        <a:prstGeom prst="ellipse">
          <a:avLst/>
        </a:prstGeom>
        <a:noFill/>
        <a:ln w="9525" cmpd="sng">
          <a:solidFill>
            <a:srgbClr val="FF808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600075</xdr:colOff>
      <xdr:row>65</xdr:row>
      <xdr:rowOff>104775</xdr:rowOff>
    </xdr:from>
    <xdr:to>
      <xdr:col>8</xdr:col>
      <xdr:colOff>809625</xdr:colOff>
      <xdr:row>66</xdr:row>
      <xdr:rowOff>133350</xdr:rowOff>
    </xdr:to>
    <xdr:sp>
      <xdr:nvSpPr>
        <xdr:cNvPr id="27" name="TextBox 21"/>
        <xdr:cNvSpPr txBox="1">
          <a:spLocks noChangeArrowheads="1"/>
        </xdr:cNvSpPr>
      </xdr:nvSpPr>
      <xdr:spPr>
        <a:xfrm>
          <a:off x="4200525" y="10287000"/>
          <a:ext cx="521970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&lt;医師・歯科医師・薬剤師調査,就業保健師・助産師・看護師・准看護師業務従事者届&gt;</a:t>
          </a:r>
        </a:p>
      </xdr:txBody>
    </xdr:sp>
    <xdr:clientData/>
  </xdr:twoCellAnchor>
  <xdr:twoCellAnchor>
    <xdr:from>
      <xdr:col>8</xdr:col>
      <xdr:colOff>628650</xdr:colOff>
      <xdr:row>64</xdr:row>
      <xdr:rowOff>104775</xdr:rowOff>
    </xdr:from>
    <xdr:to>
      <xdr:col>8</xdr:col>
      <xdr:colOff>1171575</xdr:colOff>
      <xdr:row>65</xdr:row>
      <xdr:rowOff>85725</xdr:rowOff>
    </xdr:to>
    <xdr:sp>
      <xdr:nvSpPr>
        <xdr:cNvPr id="28" name="TextBox 49"/>
        <xdr:cNvSpPr txBox="1">
          <a:spLocks noChangeArrowheads="1"/>
        </xdr:cNvSpPr>
      </xdr:nvSpPr>
      <xdr:spPr>
        <a:xfrm>
          <a:off x="9239250" y="10134600"/>
          <a:ext cx="5334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(年度)</a:t>
          </a:r>
        </a:p>
      </xdr:txBody>
    </xdr:sp>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0.06575</cdr:y>
    </cdr:from>
    <cdr:to>
      <cdr:x>0.00075</cdr:x>
      <cdr:y>0.086</cdr:y>
    </cdr:to>
    <cdr:sp>
      <cdr:nvSpPr>
        <cdr:cNvPr id="1" name="TextBox 1"/>
        <cdr:cNvSpPr txBox="1">
          <a:spLocks noChangeArrowheads="1"/>
        </cdr:cNvSpPr>
      </cdr:nvSpPr>
      <cdr:spPr>
        <a:xfrm>
          <a:off x="0" y="180975"/>
          <a:ext cx="0" cy="571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0.69525</cdr:x>
      <cdr:y>0.13325</cdr:y>
    </cdr:from>
    <cdr:to>
      <cdr:x>0.7095</cdr:x>
      <cdr:y>0.2035</cdr:y>
    </cdr:to>
    <cdr:sp>
      <cdr:nvSpPr>
        <cdr:cNvPr id="2" name="Line 3"/>
        <cdr:cNvSpPr>
          <a:spLocks/>
        </cdr:cNvSpPr>
      </cdr:nvSpPr>
      <cdr:spPr>
        <a:xfrm>
          <a:off x="6781800" y="371475"/>
          <a:ext cx="142875"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0.70475</cdr:x>
      <cdr:y>0.5545</cdr:y>
    </cdr:from>
    <cdr:to>
      <cdr:x>0.7115</cdr:x>
      <cdr:y>0.59675</cdr:y>
    </cdr:to>
    <cdr:sp>
      <cdr:nvSpPr>
        <cdr:cNvPr id="3" name="Line 4"/>
        <cdr:cNvSpPr>
          <a:spLocks/>
        </cdr:cNvSpPr>
      </cdr:nvSpPr>
      <cdr:spPr>
        <a:xfrm flipH="1">
          <a:off x="6877050" y="1571625"/>
          <a:ext cx="6667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0.6885</cdr:x>
      <cdr:y>0.5545</cdr:y>
    </cdr:from>
    <cdr:to>
      <cdr:x>0.701</cdr:x>
      <cdr:y>0.62125</cdr:y>
    </cdr:to>
    <cdr:sp>
      <cdr:nvSpPr>
        <cdr:cNvPr id="4" name="Line 5"/>
        <cdr:cNvSpPr>
          <a:spLocks/>
        </cdr:cNvSpPr>
      </cdr:nvSpPr>
      <cdr:spPr>
        <a:xfrm>
          <a:off x="6715125" y="1571625"/>
          <a:ext cx="123825"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0.6845</cdr:x>
      <cdr:y>0.688</cdr:y>
    </cdr:from>
    <cdr:to>
      <cdr:x>0.70475</cdr:x>
      <cdr:y>0.7515</cdr:y>
    </cdr:to>
    <cdr:sp>
      <cdr:nvSpPr>
        <cdr:cNvPr id="5" name="Line 6"/>
        <cdr:cNvSpPr>
          <a:spLocks/>
        </cdr:cNvSpPr>
      </cdr:nvSpPr>
      <cdr:spPr>
        <a:xfrm flipV="1">
          <a:off x="6677025" y="1952625"/>
          <a:ext cx="200025"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0.7095</cdr:x>
      <cdr:y>0.7295</cdr:y>
    </cdr:from>
    <cdr:to>
      <cdr:x>0.72025</cdr:x>
      <cdr:y>0.76825</cdr:y>
    </cdr:to>
    <cdr:sp>
      <cdr:nvSpPr>
        <cdr:cNvPr id="6" name="Line 7"/>
        <cdr:cNvSpPr>
          <a:spLocks/>
        </cdr:cNvSpPr>
      </cdr:nvSpPr>
      <cdr:spPr>
        <a:xfrm>
          <a:off x="6924675" y="2076450"/>
          <a:ext cx="104775"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0.68175</cdr:x>
      <cdr:y>0.3015</cdr:y>
    </cdr:from>
    <cdr:to>
      <cdr:x>0.702</cdr:x>
      <cdr:y>0.35825</cdr:y>
    </cdr:to>
    <cdr:sp>
      <cdr:nvSpPr>
        <cdr:cNvPr id="7" name="Line 8"/>
        <cdr:cNvSpPr>
          <a:spLocks/>
        </cdr:cNvSpPr>
      </cdr:nvSpPr>
      <cdr:spPr>
        <a:xfrm flipV="1">
          <a:off x="6648450" y="857250"/>
          <a:ext cx="200025"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0.73075</cdr:x>
      <cdr:y>0.3015</cdr:y>
    </cdr:from>
    <cdr:to>
      <cdr:x>0.74125</cdr:x>
      <cdr:y>0.35825</cdr:y>
    </cdr:to>
    <cdr:sp>
      <cdr:nvSpPr>
        <cdr:cNvPr id="8" name="Line 9"/>
        <cdr:cNvSpPr>
          <a:spLocks/>
        </cdr:cNvSpPr>
      </cdr:nvSpPr>
      <cdr:spPr>
        <a:xfrm>
          <a:off x="7134225" y="857250"/>
          <a:ext cx="104775"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0.36775</cdr:x>
      <cdr:y>0.0485</cdr:y>
    </cdr:from>
    <cdr:to>
      <cdr:x>0.648</cdr:x>
      <cdr:y>0.16475</cdr:y>
    </cdr:to>
    <cdr:sp>
      <cdr:nvSpPr>
        <cdr:cNvPr id="1" name="TextBox 1"/>
        <cdr:cNvSpPr txBox="1">
          <a:spLocks noChangeArrowheads="1"/>
        </cdr:cNvSpPr>
      </cdr:nvSpPr>
      <cdr:spPr>
        <a:xfrm>
          <a:off x="3562350" y="85725"/>
          <a:ext cx="2724150" cy="219075"/>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前回調査との比較（増減時間）</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28</xdr:row>
      <xdr:rowOff>104775</xdr:rowOff>
    </xdr:from>
    <xdr:to>
      <xdr:col>5</xdr:col>
      <xdr:colOff>571500</xdr:colOff>
      <xdr:row>30</xdr:row>
      <xdr:rowOff>19050</xdr:rowOff>
    </xdr:to>
    <xdr:sp>
      <xdr:nvSpPr>
        <xdr:cNvPr id="1" name="Line 1"/>
        <xdr:cNvSpPr>
          <a:spLocks/>
        </xdr:cNvSpPr>
      </xdr:nvSpPr>
      <xdr:spPr>
        <a:xfrm flipH="1">
          <a:off x="5438775" y="4562475"/>
          <a:ext cx="142875"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2" name="Line 2"/>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400050</xdr:colOff>
      <xdr:row>6</xdr:row>
      <xdr:rowOff>9525</xdr:rowOff>
    </xdr:from>
    <xdr:ext cx="657225" cy="161925"/>
    <xdr:sp textlink="#REF!">
      <xdr:nvSpPr>
        <xdr:cNvPr id="3"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7a96e4d3-d3bc-42d5-91f1-9c3b7d412628}"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REF!">
      <xdr:nvSpPr>
        <xdr:cNvPr id="4"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c1e93f4d-3b04-4a0e-a9af-9205c3578398}"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REF!">
      <xdr:nvSpPr>
        <xdr:cNvPr id="5"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115197c5-7250-4231-81e8-3714d9fe7725}"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REF!">
      <xdr:nvSpPr>
        <xdr:cNvPr id="6"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0ea0e301-8503-476a-8839-3a726d99c9d8}"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REF!">
      <xdr:nvSpPr>
        <xdr:cNvPr id="7"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0daffb82-1d49-4265-aef0-4ff9a9f0c5ca}"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REF!">
      <xdr:nvSpPr>
        <xdr:cNvPr id="8"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536b1739-dda4-471d-a0c0-d7d2007adadd}"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REF!">
      <xdr:nvSpPr>
        <xdr:cNvPr id="9"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cfddf8a5-e6e9-47fe-b6a2-7ca595c407f1}"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REF!">
      <xdr:nvSpPr>
        <xdr:cNvPr id="10"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a2c9f5b2-56b5-4997-88f6-96787f273bb0}"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REF!">
      <xdr:nvSpPr>
        <xdr:cNvPr id="11"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43756d7a-f74b-4c3e-9a8e-71002c03dbe1}"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REF!">
      <xdr:nvSpPr>
        <xdr:cNvPr id="12"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fd01d012-4721-4aec-b2bf-4184054cf1b3}"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REF!">
      <xdr:nvSpPr>
        <xdr:cNvPr id="13"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ceb0d05a-54fe-4689-81cc-7432fee599bd}"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REF!">
      <xdr:nvSpPr>
        <xdr:cNvPr id="14"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6a7c7e3c-b778-426e-84f3-007fccfc76d5}"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REF!">
      <xdr:nvSpPr>
        <xdr:cNvPr id="15"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f3259426-89af-41b7-b91d-40166cd2583e}"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0</xdr:rowOff>
    </xdr:from>
    <xdr:to>
      <xdr:col>8</xdr:col>
      <xdr:colOff>1171575</xdr:colOff>
      <xdr:row>22</xdr:row>
      <xdr:rowOff>57150</xdr:rowOff>
    </xdr:to>
    <xdr:graphicFrame>
      <xdr:nvGraphicFramePr>
        <xdr:cNvPr id="16" name="Chart 27"/>
        <xdr:cNvGraphicFramePr/>
      </xdr:nvGraphicFramePr>
      <xdr:xfrm>
        <a:off x="19050" y="752475"/>
        <a:ext cx="9763125" cy="2847975"/>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9</xdr:row>
      <xdr:rowOff>38100</xdr:rowOff>
    </xdr:from>
    <xdr:to>
      <xdr:col>8</xdr:col>
      <xdr:colOff>304800</xdr:colOff>
      <xdr:row>10</xdr:row>
      <xdr:rowOff>57150</xdr:rowOff>
    </xdr:to>
    <xdr:sp>
      <xdr:nvSpPr>
        <xdr:cNvPr id="17" name="Line 74"/>
        <xdr:cNvSpPr>
          <a:spLocks/>
        </xdr:cNvSpPr>
      </xdr:nvSpPr>
      <xdr:spPr>
        <a:xfrm flipV="1">
          <a:off x="8905875" y="1581150"/>
          <a:ext cx="95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361950</xdr:colOff>
      <xdr:row>17</xdr:row>
      <xdr:rowOff>0</xdr:rowOff>
    </xdr:from>
    <xdr:to>
      <xdr:col>8</xdr:col>
      <xdr:colOff>371475</xdr:colOff>
      <xdr:row>18</xdr:row>
      <xdr:rowOff>19050</xdr:rowOff>
    </xdr:to>
    <xdr:sp>
      <xdr:nvSpPr>
        <xdr:cNvPr id="18" name="Line 75"/>
        <xdr:cNvSpPr>
          <a:spLocks/>
        </xdr:cNvSpPr>
      </xdr:nvSpPr>
      <xdr:spPr>
        <a:xfrm flipV="1">
          <a:off x="8972550" y="2781300"/>
          <a:ext cx="9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20</xdr:row>
      <xdr:rowOff>57150</xdr:rowOff>
    </xdr:from>
    <xdr:to>
      <xdr:col>8</xdr:col>
      <xdr:colOff>838200</xdr:colOff>
      <xdr:row>21</xdr:row>
      <xdr:rowOff>47625</xdr:rowOff>
    </xdr:to>
    <xdr:sp>
      <xdr:nvSpPr>
        <xdr:cNvPr id="19" name="TextBox 82"/>
        <xdr:cNvSpPr txBox="1">
          <a:spLocks noChangeArrowheads="1"/>
        </xdr:cNvSpPr>
      </xdr:nvSpPr>
      <xdr:spPr>
        <a:xfrm>
          <a:off x="8839200" y="3295650"/>
          <a:ext cx="60960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(時:分)</a:t>
          </a:r>
        </a:p>
      </xdr:txBody>
    </xdr:sp>
    <xdr:clientData/>
  </xdr:twoCellAnchor>
  <xdr:twoCellAnchor>
    <xdr:from>
      <xdr:col>5</xdr:col>
      <xdr:colOff>47625</xdr:colOff>
      <xdr:row>37</xdr:row>
      <xdr:rowOff>19050</xdr:rowOff>
    </xdr:from>
    <xdr:to>
      <xdr:col>8</xdr:col>
      <xdr:colOff>1190625</xdr:colOff>
      <xdr:row>68</xdr:row>
      <xdr:rowOff>0</xdr:rowOff>
    </xdr:to>
    <xdr:graphicFrame>
      <xdr:nvGraphicFramePr>
        <xdr:cNvPr id="20" name="Chart 87"/>
        <xdr:cNvGraphicFramePr/>
      </xdr:nvGraphicFramePr>
      <xdr:xfrm>
        <a:off x="5057775" y="5905500"/>
        <a:ext cx="4743450" cy="4762500"/>
      </xdr:xfrm>
      <a:graphic>
        <a:graphicData uri="http://schemas.openxmlformats.org/drawingml/2006/chart">
          <c:chart xmlns:c="http://schemas.openxmlformats.org/drawingml/2006/chart" r:id="rId2"/>
        </a:graphicData>
      </a:graphic>
    </xdr:graphicFrame>
    <xdr:clientData/>
  </xdr:twoCellAnchor>
  <xdr:twoCellAnchor>
    <xdr:from>
      <xdr:col>2</xdr:col>
      <xdr:colOff>1038225</xdr:colOff>
      <xdr:row>66</xdr:row>
      <xdr:rowOff>95250</xdr:rowOff>
    </xdr:from>
    <xdr:to>
      <xdr:col>3</xdr:col>
      <xdr:colOff>1095375</xdr:colOff>
      <xdr:row>67</xdr:row>
      <xdr:rowOff>76200</xdr:rowOff>
    </xdr:to>
    <xdr:sp>
      <xdr:nvSpPr>
        <xdr:cNvPr id="21" name="TextBox 89"/>
        <xdr:cNvSpPr txBox="1">
          <a:spLocks noChangeArrowheads="1"/>
        </xdr:cNvSpPr>
      </xdr:nvSpPr>
      <xdr:spPr>
        <a:xfrm>
          <a:off x="3438525" y="10458450"/>
          <a:ext cx="12573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7</xdr:col>
      <xdr:colOff>1066800</xdr:colOff>
      <xdr:row>67</xdr:row>
      <xdr:rowOff>0</xdr:rowOff>
    </xdr:from>
    <xdr:to>
      <xdr:col>8</xdr:col>
      <xdr:colOff>1123950</xdr:colOff>
      <xdr:row>68</xdr:row>
      <xdr:rowOff>57150</xdr:rowOff>
    </xdr:to>
    <xdr:sp>
      <xdr:nvSpPr>
        <xdr:cNvPr id="22" name="TextBox 90"/>
        <xdr:cNvSpPr txBox="1">
          <a:spLocks noChangeArrowheads="1"/>
        </xdr:cNvSpPr>
      </xdr:nvSpPr>
      <xdr:spPr>
        <a:xfrm>
          <a:off x="8477250" y="10515600"/>
          <a:ext cx="12573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0</xdr:col>
      <xdr:colOff>685800</xdr:colOff>
      <xdr:row>45</xdr:row>
      <xdr:rowOff>123825</xdr:rowOff>
    </xdr:from>
    <xdr:to>
      <xdr:col>0</xdr:col>
      <xdr:colOff>876300</xdr:colOff>
      <xdr:row>52</xdr:row>
      <xdr:rowOff>85725</xdr:rowOff>
    </xdr:to>
    <xdr:sp>
      <xdr:nvSpPr>
        <xdr:cNvPr id="23" name="TextBox 91"/>
        <xdr:cNvSpPr txBox="1">
          <a:spLocks noChangeArrowheads="1"/>
        </xdr:cNvSpPr>
      </xdr:nvSpPr>
      <xdr:spPr>
        <a:xfrm>
          <a:off x="685800" y="7258050"/>
          <a:ext cx="190500" cy="1057275"/>
        </a:xfrm>
        <a:prstGeom prst="rect">
          <a:avLst/>
        </a:prstGeom>
        <a:noFill/>
        <a:ln w="9525" cmpd="sng">
          <a:noFill/>
        </a:ln>
      </xdr:spPr>
      <xdr:txBody>
        <a:bodyPr vertOverflow="clip" wrap="square" lIns="0" tIns="0" rIns="0" bIns="0" vert="wordArtVertRtl"/>
        <a:p>
          <a:pPr algn="ctr">
            <a:defRPr/>
          </a:pPr>
          <a:r>
            <a:rPr lang="en-US" cap="none" sz="800" b="0" i="0" u="none" baseline="0">
              <a:latin typeface="ＭＳ ゴシック"/>
              <a:ea typeface="ＭＳ ゴシック"/>
              <a:cs typeface="ＭＳ ゴシック"/>
            </a:rPr>
            <a:t>利用日数・山梨</a:t>
          </a:r>
        </a:p>
      </xdr:txBody>
    </xdr:sp>
    <xdr:clientData/>
  </xdr:twoCellAnchor>
  <xdr:twoCellAnchor>
    <xdr:from>
      <xdr:col>0</xdr:col>
      <xdr:colOff>942975</xdr:colOff>
      <xdr:row>45</xdr:row>
      <xdr:rowOff>142875</xdr:rowOff>
    </xdr:from>
    <xdr:to>
      <xdr:col>0</xdr:col>
      <xdr:colOff>1123950</xdr:colOff>
      <xdr:row>52</xdr:row>
      <xdr:rowOff>104775</xdr:rowOff>
    </xdr:to>
    <xdr:sp>
      <xdr:nvSpPr>
        <xdr:cNvPr id="24" name="TextBox 92"/>
        <xdr:cNvSpPr txBox="1">
          <a:spLocks noChangeArrowheads="1"/>
        </xdr:cNvSpPr>
      </xdr:nvSpPr>
      <xdr:spPr>
        <a:xfrm>
          <a:off x="942975" y="7277100"/>
          <a:ext cx="180975" cy="1057275"/>
        </a:xfrm>
        <a:prstGeom prst="rect">
          <a:avLst/>
        </a:prstGeom>
        <a:noFill/>
        <a:ln w="9525" cmpd="sng">
          <a:noFill/>
        </a:ln>
      </xdr:spPr>
      <xdr:txBody>
        <a:bodyPr vertOverflow="clip" wrap="square" lIns="0" tIns="0" rIns="0" bIns="0" vert="wordArtVertRtl"/>
        <a:p>
          <a:pPr algn="ctr">
            <a:defRPr/>
          </a:pPr>
          <a:r>
            <a:rPr lang="en-US" cap="none" sz="800" b="0" i="0" u="none" baseline="0">
              <a:latin typeface="ＭＳ ゴシック"/>
              <a:ea typeface="ＭＳ ゴシック"/>
              <a:cs typeface="ＭＳ ゴシック"/>
            </a:rPr>
            <a:t>利用日数・全国</a:t>
          </a:r>
        </a:p>
      </xdr:txBody>
    </xdr:sp>
    <xdr:clientData/>
  </xdr:twoCellAnchor>
  <xdr:twoCellAnchor>
    <xdr:from>
      <xdr:col>5</xdr:col>
      <xdr:colOff>800100</xdr:colOff>
      <xdr:row>44</xdr:row>
      <xdr:rowOff>9525</xdr:rowOff>
    </xdr:from>
    <xdr:to>
      <xdr:col>6</xdr:col>
      <xdr:colOff>752475</xdr:colOff>
      <xdr:row>48</xdr:row>
      <xdr:rowOff>47625</xdr:rowOff>
    </xdr:to>
    <xdr:sp>
      <xdr:nvSpPr>
        <xdr:cNvPr id="25" name="TextBox 94"/>
        <xdr:cNvSpPr txBox="1">
          <a:spLocks noChangeArrowheads="1"/>
        </xdr:cNvSpPr>
      </xdr:nvSpPr>
      <xdr:spPr>
        <a:xfrm>
          <a:off x="5810250" y="6962775"/>
          <a:ext cx="1152525" cy="7048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※行動者率は、ボランティア行動をした者(山梨39.6%,全国28.9%)におけるデータ</a:t>
          </a:r>
        </a:p>
      </xdr:txBody>
    </xdr:sp>
    <xdr:clientData/>
  </xdr:twoCellAnchor>
  <xdr:twoCellAnchor>
    <xdr:from>
      <xdr:col>0</xdr:col>
      <xdr:colOff>47625</xdr:colOff>
      <xdr:row>22</xdr:row>
      <xdr:rowOff>9525</xdr:rowOff>
    </xdr:from>
    <xdr:to>
      <xdr:col>8</xdr:col>
      <xdr:colOff>1143000</xdr:colOff>
      <xdr:row>34</xdr:row>
      <xdr:rowOff>9525</xdr:rowOff>
    </xdr:to>
    <xdr:graphicFrame>
      <xdr:nvGraphicFramePr>
        <xdr:cNvPr id="26" name="Chart 96"/>
        <xdr:cNvGraphicFramePr/>
      </xdr:nvGraphicFramePr>
      <xdr:xfrm>
        <a:off x="47625" y="3552825"/>
        <a:ext cx="9705975" cy="1857375"/>
      </xdr:xfrm>
      <a:graphic>
        <a:graphicData uri="http://schemas.openxmlformats.org/drawingml/2006/chart">
          <c:chart xmlns:c="http://schemas.openxmlformats.org/drawingml/2006/chart" r:id="rId3"/>
        </a:graphicData>
      </a:graphic>
    </xdr:graphicFrame>
    <xdr:clientData/>
  </xdr:twoCellAnchor>
  <xdr:twoCellAnchor>
    <xdr:from>
      <xdr:col>7</xdr:col>
      <xdr:colOff>1104900</xdr:colOff>
      <xdr:row>33</xdr:row>
      <xdr:rowOff>9525</xdr:rowOff>
    </xdr:from>
    <xdr:to>
      <xdr:col>8</xdr:col>
      <xdr:colOff>1152525</xdr:colOff>
      <xdr:row>33</xdr:row>
      <xdr:rowOff>142875</xdr:rowOff>
    </xdr:to>
    <xdr:sp>
      <xdr:nvSpPr>
        <xdr:cNvPr id="27" name="TextBox 83"/>
        <xdr:cNvSpPr txBox="1">
          <a:spLocks noChangeArrowheads="1"/>
        </xdr:cNvSpPr>
      </xdr:nvSpPr>
      <xdr:spPr>
        <a:xfrm>
          <a:off x="8515350" y="5257800"/>
          <a:ext cx="124777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0</xdr:col>
      <xdr:colOff>0</xdr:colOff>
      <xdr:row>37</xdr:row>
      <xdr:rowOff>9525</xdr:rowOff>
    </xdr:from>
    <xdr:to>
      <xdr:col>5</xdr:col>
      <xdr:colOff>0</xdr:colOff>
      <xdr:row>67</xdr:row>
      <xdr:rowOff>123825</xdr:rowOff>
    </xdr:to>
    <xdr:graphicFrame>
      <xdr:nvGraphicFramePr>
        <xdr:cNvPr id="28" name="Chart 97"/>
        <xdr:cNvGraphicFramePr/>
      </xdr:nvGraphicFramePr>
      <xdr:xfrm>
        <a:off x="0" y="5895975"/>
        <a:ext cx="5010150" cy="4743450"/>
      </xdr:xfrm>
      <a:graphic>
        <a:graphicData uri="http://schemas.openxmlformats.org/drawingml/2006/chart">
          <c:chart xmlns:c="http://schemas.openxmlformats.org/drawingml/2006/chart" r:id="rId4"/>
        </a:graphicData>
      </a:graphic>
    </xdr:graphicFrame>
    <xdr:clientData/>
  </xdr:twoCellAnchor>
  <xdr:twoCellAnchor>
    <xdr:from>
      <xdr:col>3</xdr:col>
      <xdr:colOff>152400</xdr:colOff>
      <xdr:row>66</xdr:row>
      <xdr:rowOff>85725</xdr:rowOff>
    </xdr:from>
    <xdr:to>
      <xdr:col>5</xdr:col>
      <xdr:colOff>0</xdr:colOff>
      <xdr:row>67</xdr:row>
      <xdr:rowOff>142875</xdr:rowOff>
    </xdr:to>
    <xdr:sp>
      <xdr:nvSpPr>
        <xdr:cNvPr id="29" name="TextBox 98"/>
        <xdr:cNvSpPr txBox="1">
          <a:spLocks noChangeArrowheads="1"/>
        </xdr:cNvSpPr>
      </xdr:nvSpPr>
      <xdr:spPr>
        <a:xfrm>
          <a:off x="3752850" y="10448925"/>
          <a:ext cx="12573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2</xdr:col>
      <xdr:colOff>942975</xdr:colOff>
      <xdr:row>48</xdr:row>
      <xdr:rowOff>38100</xdr:rowOff>
    </xdr:from>
    <xdr:to>
      <xdr:col>4</xdr:col>
      <xdr:colOff>161925</xdr:colOff>
      <xdr:row>52</xdr:row>
      <xdr:rowOff>0</xdr:rowOff>
    </xdr:to>
    <xdr:sp>
      <xdr:nvSpPr>
        <xdr:cNvPr id="30" name="TextBox 93"/>
        <xdr:cNvSpPr txBox="1">
          <a:spLocks noChangeArrowheads="1"/>
        </xdr:cNvSpPr>
      </xdr:nvSpPr>
      <xdr:spPr>
        <a:xfrm>
          <a:off x="3343275" y="7658100"/>
          <a:ext cx="1619250" cy="571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※利用者率は、インターネットを利用した者(山梨44.5%,全国46.4%)におけるデータ</a:t>
          </a:r>
        </a:p>
      </xdr:txBody>
    </xdr:sp>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0.2605</cdr:x>
      <cdr:y>0.28375</cdr:y>
    </cdr:from>
    <cdr:to>
      <cdr:x>0.32025</cdr:x>
      <cdr:y>0.325</cdr:y>
    </cdr:to>
    <cdr:sp>
      <cdr:nvSpPr>
        <cdr:cNvPr id="1" name="TextBox 1"/>
        <cdr:cNvSpPr txBox="1">
          <a:spLocks noChangeArrowheads="1"/>
        </cdr:cNvSpPr>
      </cdr:nvSpPr>
      <cdr:spPr>
        <a:xfrm>
          <a:off x="2543175" y="1314450"/>
          <a:ext cx="581025" cy="190500"/>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小学校</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0.81475</cdr:x>
      <cdr:y>0.053</cdr:y>
    </cdr:from>
    <cdr:to>
      <cdr:x>1</cdr:x>
      <cdr:y>0.08775</cdr:y>
    </cdr:to>
    <cdr:sp>
      <cdr:nvSpPr>
        <cdr:cNvPr id="1" name="TextBox 1"/>
        <cdr:cNvSpPr txBox="1">
          <a:spLocks noChangeArrowheads="1"/>
        </cdr:cNvSpPr>
      </cdr:nvSpPr>
      <cdr:spPr>
        <a:xfrm>
          <a:off x="3971925" y="257175"/>
          <a:ext cx="904875" cy="171450"/>
        </a:xfrm>
        <a:prstGeom prst="rect">
          <a:avLst/>
        </a:prstGeom>
        <a:noFill/>
        <a:ln w="9525" cmpd="sng">
          <a:noFill/>
        </a:ln>
      </cdr:spPr>
      <cdr:txBody>
        <a:bodyPr vertOverflow="clip" wrap="square"/>
        <a:p>
          <a:pPr algn="l">
            <a:defRPr/>
          </a:pPr>
          <a:r>
            <a:rPr lang="en-US" cap="none" sz="800" b="0" i="0" u="none" baseline="0"/>
            <a:t>(児童数/教員1人)</a:t>
          </a:r>
        </a:p>
      </cdr:txBody>
    </cdr:sp>
  </cdr:relSizeAnchor>
  <cdr:relSizeAnchor xmlns:cdr="http://schemas.openxmlformats.org/drawingml/2006/chartDrawing">
    <cdr:from>
      <cdr:x>0.7105</cdr:x>
      <cdr:y>0.00625</cdr:y>
    </cdr:from>
    <cdr:to>
      <cdr:x>0.88775</cdr:x>
      <cdr:y>0.053</cdr:y>
    </cdr:to>
    <cdr:sp>
      <cdr:nvSpPr>
        <cdr:cNvPr id="2" name="TextBox 2"/>
        <cdr:cNvSpPr txBox="1">
          <a:spLocks noChangeArrowheads="1"/>
        </cdr:cNvSpPr>
      </cdr:nvSpPr>
      <cdr:spPr>
        <a:xfrm>
          <a:off x="3457575" y="28575"/>
          <a:ext cx="866775" cy="228600"/>
        </a:xfrm>
        <a:prstGeom prst="rect">
          <a:avLst/>
        </a:prstGeom>
        <a:solidFill>
          <a:srgbClr val="000080"/>
        </a:solidFill>
        <a:ln w="9525" cmpd="sng">
          <a:noFill/>
        </a:ln>
      </cdr:spPr>
      <cdr:txBody>
        <a:bodyPr vertOverflow="clip" wrap="square" anchor="ctr"/>
        <a:p>
          <a:pPr algn="ctr">
            <a:defRPr/>
          </a:pPr>
          <a:r>
            <a:rPr lang="en-US" cap="none" sz="1100" b="0" i="0" u="none" baseline="0">
              <a:solidFill>
                <a:srgbClr val="FFFFFF"/>
              </a:solidFill>
            </a:rPr>
            <a:t>小学校</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0.7505</cdr:x>
      <cdr:y>0.0515</cdr:y>
    </cdr:from>
    <cdr:to>
      <cdr:x>0.95425</cdr:x>
      <cdr:y>0.086</cdr:y>
    </cdr:to>
    <cdr:sp>
      <cdr:nvSpPr>
        <cdr:cNvPr id="1" name="TextBox 1"/>
        <cdr:cNvSpPr txBox="1">
          <a:spLocks noChangeArrowheads="1"/>
        </cdr:cNvSpPr>
      </cdr:nvSpPr>
      <cdr:spPr>
        <a:xfrm>
          <a:off x="3657600" y="247650"/>
          <a:ext cx="990600" cy="171450"/>
        </a:xfrm>
        <a:prstGeom prst="rect">
          <a:avLst/>
        </a:prstGeom>
        <a:noFill/>
        <a:ln w="9525" cmpd="sng">
          <a:noFill/>
        </a:ln>
      </cdr:spPr>
      <cdr:txBody>
        <a:bodyPr vertOverflow="clip" wrap="square"/>
        <a:p>
          <a:pPr algn="l">
            <a:defRPr/>
          </a:pPr>
          <a:r>
            <a:rPr lang="en-US" cap="none" sz="800" b="0" i="0" u="none" baseline="0"/>
            <a:t>(生徒数/教員1人)</a:t>
          </a:r>
        </a:p>
      </cdr:txBody>
    </cdr:sp>
  </cdr:relSizeAnchor>
  <cdr:relSizeAnchor xmlns:cdr="http://schemas.openxmlformats.org/drawingml/2006/chartDrawing">
    <cdr:from>
      <cdr:x>0.7105</cdr:x>
      <cdr:y>0.00675</cdr:y>
    </cdr:from>
    <cdr:to>
      <cdr:x>0.8875</cdr:x>
      <cdr:y>0.0525</cdr:y>
    </cdr:to>
    <cdr:sp>
      <cdr:nvSpPr>
        <cdr:cNvPr id="2" name="TextBox 2"/>
        <cdr:cNvSpPr txBox="1">
          <a:spLocks noChangeArrowheads="1"/>
        </cdr:cNvSpPr>
      </cdr:nvSpPr>
      <cdr:spPr>
        <a:xfrm>
          <a:off x="3457575" y="28575"/>
          <a:ext cx="866775" cy="228600"/>
        </a:xfrm>
        <a:prstGeom prst="rect">
          <a:avLst/>
        </a:prstGeom>
        <a:solidFill>
          <a:srgbClr val="000080"/>
        </a:solidFill>
        <a:ln w="9525" cmpd="sng">
          <a:noFill/>
        </a:ln>
      </cdr:spPr>
      <cdr:txBody>
        <a:bodyPr vertOverflow="clip" wrap="square" anchor="ctr"/>
        <a:p>
          <a:pPr algn="ctr">
            <a:defRPr/>
          </a:pPr>
          <a:r>
            <a:rPr lang="en-US" cap="none" sz="1100" b="0" i="0" u="none" baseline="0">
              <a:solidFill>
                <a:srgbClr val="FFFFFF"/>
              </a:solidFill>
            </a:rPr>
            <a:t>中学校</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60</xdr:row>
      <xdr:rowOff>152400</xdr:rowOff>
    </xdr:from>
    <xdr:to>
      <xdr:col>0</xdr:col>
      <xdr:colOff>990600</xdr:colOff>
      <xdr:row>65</xdr:row>
      <xdr:rowOff>9525</xdr:rowOff>
    </xdr:to>
    <xdr:sp>
      <xdr:nvSpPr>
        <xdr:cNvPr id="1" name="Rectangle 35"/>
        <xdr:cNvSpPr>
          <a:spLocks/>
        </xdr:cNvSpPr>
      </xdr:nvSpPr>
      <xdr:spPr>
        <a:xfrm>
          <a:off x="800100" y="9801225"/>
          <a:ext cx="200025" cy="666750"/>
        </a:xfrm>
        <a:prstGeom prst="rect">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女性教員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2" name="Line 2"/>
        <xdr:cNvSpPr>
          <a:spLocks/>
        </xdr:cNvSpPr>
      </xdr:nvSpPr>
      <xdr:spPr>
        <a:xfrm flipH="1">
          <a:off x="5438775" y="46101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3"/>
        <xdr:cNvSpPr>
          <a:spLocks/>
        </xdr:cNvSpPr>
      </xdr:nvSpPr>
      <xdr:spPr>
        <a:xfrm flipH="1">
          <a:off x="5038725" y="46005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B37">
      <xdr:nvSpPr>
        <xdr:cNvPr id="4" name="テキスト 28"/>
        <xdr:cNvSpPr txBox="1">
          <a:spLocks noChangeArrowheads="1"/>
        </xdr:cNvSpPr>
      </xdr:nvSpPr>
      <xdr:spPr>
        <a:xfrm>
          <a:off x="2343150" y="4200525"/>
          <a:ext cx="733425" cy="171450"/>
        </a:xfrm>
        <a:prstGeom prst="rect">
          <a:avLst/>
        </a:prstGeom>
        <a:noFill/>
        <a:ln w="0" cmpd="sng">
          <a:noFill/>
        </a:ln>
      </xdr:spPr>
      <xdr:txBody>
        <a:bodyPr vertOverflow="clip" wrap="square" anchor="ctr"/>
        <a:p>
          <a:pPr algn="l">
            <a:defRPr/>
          </a:pPr>
          <a:fld id="{f20e3d4d-76f3-445e-9de6-9c15eb9f7409}"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B47">
      <xdr:nvSpPr>
        <xdr:cNvPr id="5" name="テキスト 28"/>
        <xdr:cNvSpPr txBox="1">
          <a:spLocks noChangeArrowheads="1"/>
        </xdr:cNvSpPr>
      </xdr:nvSpPr>
      <xdr:spPr>
        <a:xfrm>
          <a:off x="9163050" y="4305300"/>
          <a:ext cx="381000" cy="171450"/>
        </a:xfrm>
        <a:prstGeom prst="rect">
          <a:avLst/>
        </a:prstGeom>
        <a:noFill/>
        <a:ln w="0" cmpd="sng">
          <a:noFill/>
        </a:ln>
      </xdr:spPr>
      <xdr:txBody>
        <a:bodyPr vertOverflow="clip" wrap="square" anchor="ctr"/>
        <a:p>
          <a:pPr algn="l">
            <a:defRPr/>
          </a:pPr>
          <a:fld id="{ba2b5876-52f0-4500-892c-6a868c6b4172}"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G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de9ac951-a0e8-4143-a18a-2f7ca70ba49b}"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G23">
      <xdr:nvSpPr>
        <xdr:cNvPr id="7"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20c0a61b-a3e8-4772-bd6a-3cf533a09cba}"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G22">
      <xdr:nvSpPr>
        <xdr:cNvPr id="8"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fce41c8f-c570-42d0-97a4-e49fb9871165}"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G21">
      <xdr:nvSpPr>
        <xdr:cNvPr id="9"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d74bac97-5653-4f69-bd7f-06ade947826a}"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G20">
      <xdr:nvSpPr>
        <xdr:cNvPr id="10"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00a37624-9a8a-4f00-b2de-80c838df36ce}"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G19">
      <xdr:nvSpPr>
        <xdr:cNvPr id="11"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4c778d6a-6bc7-4dd9-ac48-aa218945ef5e}"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G18">
      <xdr:nvSpPr>
        <xdr:cNvPr id="12"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340696f9-55b5-42eb-94a0-3893ae5312f9}"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G17">
      <xdr:nvSpPr>
        <xdr:cNvPr id="13"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6c7196ae-7dda-4e1d-a119-d485022319d7}"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G16">
      <xdr:nvSpPr>
        <xdr:cNvPr id="14"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6a5c19ef-92be-49b2-9474-f10288068c71}"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G15">
      <xdr:nvSpPr>
        <xdr:cNvPr id="15"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acc9d249-5db6-4033-bf97-2c9b309ae2a5}"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G14">
      <xdr:nvSpPr>
        <xdr:cNvPr id="16"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2eda917a-48d4-42c5-844c-bd1051082c81}"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G13">
      <xdr:nvSpPr>
        <xdr:cNvPr id="17"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968e8acc-7a76-4ad6-807f-ff1e50fe3a3d}"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G12">
      <xdr:nvSpPr>
        <xdr:cNvPr id="18"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5fdd1b14-042c-4d49-92ca-56572765eb96}" type="TxLink">
            <a:rPr lang="en-US" cap="none" u="none" baseline="0">
              <a:latin typeface="ＭＳ ゴシック"/>
              <a:ea typeface="ＭＳ ゴシック"/>
              <a:cs typeface="ＭＳ ゴシック"/>
            </a:rPr>
            <a:t/>
          </a:fld>
        </a:p>
      </xdr:txBody>
    </xdr:sp>
    <xdr:clientData/>
  </xdr:oneCellAnchor>
  <xdr:twoCellAnchor>
    <xdr:from>
      <xdr:col>7</xdr:col>
      <xdr:colOff>876300</xdr:colOff>
      <xdr:row>66</xdr:row>
      <xdr:rowOff>66675</xdr:rowOff>
    </xdr:from>
    <xdr:to>
      <xdr:col>8</xdr:col>
      <xdr:colOff>1057275</xdr:colOff>
      <xdr:row>67</xdr:row>
      <xdr:rowOff>66675</xdr:rowOff>
    </xdr:to>
    <xdr:sp>
      <xdr:nvSpPr>
        <xdr:cNvPr id="19" name="TextBox 23"/>
        <xdr:cNvSpPr txBox="1">
          <a:spLocks noChangeArrowheads="1"/>
        </xdr:cNvSpPr>
      </xdr:nvSpPr>
      <xdr:spPr>
        <a:xfrm>
          <a:off x="8286750" y="10687050"/>
          <a:ext cx="138112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twoCellAnchor>
    <xdr:from>
      <xdr:col>0</xdr:col>
      <xdr:colOff>28575</xdr:colOff>
      <xdr:row>4</xdr:row>
      <xdr:rowOff>19050</xdr:rowOff>
    </xdr:from>
    <xdr:to>
      <xdr:col>8</xdr:col>
      <xdr:colOff>1181100</xdr:colOff>
      <xdr:row>33</xdr:row>
      <xdr:rowOff>123825</xdr:rowOff>
    </xdr:to>
    <xdr:graphicFrame>
      <xdr:nvGraphicFramePr>
        <xdr:cNvPr id="20" name="Chart 24"/>
        <xdr:cNvGraphicFramePr/>
      </xdr:nvGraphicFramePr>
      <xdr:xfrm>
        <a:off x="28575" y="771525"/>
        <a:ext cx="9763125" cy="4648200"/>
      </xdr:xfrm>
      <a:graphic>
        <a:graphicData uri="http://schemas.openxmlformats.org/drawingml/2006/chart">
          <c:chart xmlns:c="http://schemas.openxmlformats.org/drawingml/2006/chart" r:id="rId1"/>
        </a:graphicData>
      </a:graphic>
    </xdr:graphicFrame>
    <xdr:clientData/>
  </xdr:twoCellAnchor>
  <xdr:twoCellAnchor>
    <xdr:from>
      <xdr:col>1</xdr:col>
      <xdr:colOff>1133475</xdr:colOff>
      <xdr:row>17</xdr:row>
      <xdr:rowOff>142875</xdr:rowOff>
    </xdr:from>
    <xdr:to>
      <xdr:col>2</xdr:col>
      <xdr:colOff>514350</xdr:colOff>
      <xdr:row>19</xdr:row>
      <xdr:rowOff>19050</xdr:rowOff>
    </xdr:to>
    <xdr:sp>
      <xdr:nvSpPr>
        <xdr:cNvPr id="21" name="TextBox 25"/>
        <xdr:cNvSpPr txBox="1">
          <a:spLocks noChangeArrowheads="1"/>
        </xdr:cNvSpPr>
      </xdr:nvSpPr>
      <xdr:spPr>
        <a:xfrm>
          <a:off x="2333625" y="2924175"/>
          <a:ext cx="581025" cy="180975"/>
        </a:xfrm>
        <a:prstGeom prst="rect">
          <a:avLst/>
        </a:prstGeom>
        <a:noFill/>
        <a:ln w="9525" cmpd="sng">
          <a:noFill/>
        </a:ln>
      </xdr:spPr>
      <xdr:txBody>
        <a:bodyPr vertOverflow="clip" wrap="square"/>
        <a:p>
          <a:pPr algn="l">
            <a:defRPr/>
          </a:pPr>
          <a:r>
            <a:rPr lang="en-US" cap="none" sz="1000" b="0" i="0" u="none" baseline="0">
              <a:solidFill>
                <a:srgbClr val="FFFFFF"/>
              </a:solidFill>
              <a:latin typeface="ＭＳ ゴシック"/>
              <a:ea typeface="ＭＳ ゴシック"/>
              <a:cs typeface="ＭＳ ゴシック"/>
            </a:rPr>
            <a:t>中学校</a:t>
          </a:r>
        </a:p>
      </xdr:txBody>
    </xdr:sp>
    <xdr:clientData/>
  </xdr:twoCellAnchor>
  <xdr:twoCellAnchor>
    <xdr:from>
      <xdr:col>1</xdr:col>
      <xdr:colOff>1000125</xdr:colOff>
      <xdr:row>23</xdr:row>
      <xdr:rowOff>104775</xdr:rowOff>
    </xdr:from>
    <xdr:to>
      <xdr:col>2</xdr:col>
      <xdr:colOff>619125</xdr:colOff>
      <xdr:row>25</xdr:row>
      <xdr:rowOff>0</xdr:rowOff>
    </xdr:to>
    <xdr:sp>
      <xdr:nvSpPr>
        <xdr:cNvPr id="22" name="TextBox 26"/>
        <xdr:cNvSpPr txBox="1">
          <a:spLocks noChangeArrowheads="1"/>
        </xdr:cNvSpPr>
      </xdr:nvSpPr>
      <xdr:spPr>
        <a:xfrm>
          <a:off x="2200275" y="3819525"/>
          <a:ext cx="819150" cy="20002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高等学校</a:t>
          </a:r>
        </a:p>
      </xdr:txBody>
    </xdr:sp>
    <xdr:clientData/>
  </xdr:twoCellAnchor>
  <xdr:twoCellAnchor>
    <xdr:from>
      <xdr:col>7</xdr:col>
      <xdr:colOff>742950</xdr:colOff>
      <xdr:row>32</xdr:row>
      <xdr:rowOff>28575</xdr:rowOff>
    </xdr:from>
    <xdr:to>
      <xdr:col>8</xdr:col>
      <xdr:colOff>581025</xdr:colOff>
      <xdr:row>33</xdr:row>
      <xdr:rowOff>66675</xdr:rowOff>
    </xdr:to>
    <xdr:sp>
      <xdr:nvSpPr>
        <xdr:cNvPr id="23" name="TextBox 19"/>
        <xdr:cNvSpPr txBox="1">
          <a:spLocks noChangeArrowheads="1"/>
        </xdr:cNvSpPr>
      </xdr:nvSpPr>
      <xdr:spPr>
        <a:xfrm>
          <a:off x="8153400" y="5172075"/>
          <a:ext cx="10382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&lt;学校基本調査&gt;</a:t>
          </a:r>
        </a:p>
      </xdr:txBody>
    </xdr:sp>
    <xdr:clientData/>
  </xdr:twoCellAnchor>
  <xdr:oneCellAnchor>
    <xdr:from>
      <xdr:col>7</xdr:col>
      <xdr:colOff>619125</xdr:colOff>
      <xdr:row>20</xdr:row>
      <xdr:rowOff>66675</xdr:rowOff>
    </xdr:from>
    <xdr:ext cx="590550" cy="180975"/>
    <xdr:sp textlink="$N28">
      <xdr:nvSpPr>
        <xdr:cNvPr id="24" name="テキスト 28"/>
        <xdr:cNvSpPr txBox="1">
          <a:spLocks noChangeArrowheads="1"/>
        </xdr:cNvSpPr>
      </xdr:nvSpPr>
      <xdr:spPr>
        <a:xfrm>
          <a:off x="8029575" y="3305175"/>
          <a:ext cx="590550" cy="180975"/>
        </a:xfrm>
        <a:prstGeom prst="rect">
          <a:avLst/>
        </a:prstGeom>
        <a:noFill/>
        <a:ln w="0" cmpd="sng">
          <a:noFill/>
        </a:ln>
      </xdr:spPr>
      <xdr:txBody>
        <a:bodyPr vertOverflow="clip" wrap="square" anchor="ctr"/>
        <a:p>
          <a:pPr algn="l">
            <a:defRPr/>
          </a:pPr>
          <a:fld id="{59894666-9dff-4fc9-9738-b97b4e4a3534}" type="TxLink">
            <a:rPr lang="en-US" cap="none" sz="1000" b="0" i="0" u="none" baseline="0">
              <a:solidFill>
                <a:srgbClr val="FFFFFF"/>
              </a:solidFill>
              <a:latin typeface="ＭＳ ゴシック"/>
              <a:ea typeface="ＭＳ ゴシック"/>
              <a:cs typeface="ＭＳ ゴシック"/>
            </a:rPr>
            <a:t>55,031</a:t>
          </a:fld>
        </a:p>
      </xdr:txBody>
    </xdr:sp>
    <xdr:clientData/>
  </xdr:oneCellAnchor>
  <xdr:oneCellAnchor>
    <xdr:from>
      <xdr:col>8</xdr:col>
      <xdr:colOff>95250</xdr:colOff>
      <xdr:row>25</xdr:row>
      <xdr:rowOff>38100</xdr:rowOff>
    </xdr:from>
    <xdr:ext cx="590550" cy="171450"/>
    <xdr:sp textlink="$M28">
      <xdr:nvSpPr>
        <xdr:cNvPr id="25" name="テキスト 28"/>
        <xdr:cNvSpPr txBox="1">
          <a:spLocks noChangeArrowheads="1"/>
        </xdr:cNvSpPr>
      </xdr:nvSpPr>
      <xdr:spPr>
        <a:xfrm>
          <a:off x="8705850" y="4057650"/>
          <a:ext cx="590550" cy="171450"/>
        </a:xfrm>
        <a:prstGeom prst="rect">
          <a:avLst/>
        </a:prstGeom>
        <a:noFill/>
        <a:ln w="0" cmpd="sng">
          <a:noFill/>
        </a:ln>
      </xdr:spPr>
      <xdr:txBody>
        <a:bodyPr vertOverflow="clip" wrap="square" anchor="ctr"/>
        <a:p>
          <a:pPr algn="l">
            <a:defRPr/>
          </a:pPr>
          <a:fld id="{da926fc2-ac9e-444a-90f1-8026788636d5}" type="TxLink">
            <a:rPr lang="en-US" cap="none" sz="1000" b="0" i="0" u="none" baseline="0">
              <a:solidFill>
                <a:srgbClr val="FFFFFF"/>
              </a:solidFill>
              <a:latin typeface="ＭＳ ゴシック"/>
              <a:ea typeface="ＭＳ ゴシック"/>
              <a:cs typeface="ＭＳ ゴシック"/>
            </a:rPr>
            <a:t>27,864</a:t>
          </a:fld>
        </a:p>
      </xdr:txBody>
    </xdr:sp>
    <xdr:clientData/>
  </xdr:oneCellAnchor>
  <xdr:oneCellAnchor>
    <xdr:from>
      <xdr:col>7</xdr:col>
      <xdr:colOff>428625</xdr:colOff>
      <xdr:row>26</xdr:row>
      <xdr:rowOff>123825</xdr:rowOff>
    </xdr:from>
    <xdr:ext cx="590550" cy="171450"/>
    <xdr:sp textlink="$L28">
      <xdr:nvSpPr>
        <xdr:cNvPr id="26" name="テキスト 28"/>
        <xdr:cNvSpPr txBox="1">
          <a:spLocks noChangeArrowheads="1"/>
        </xdr:cNvSpPr>
      </xdr:nvSpPr>
      <xdr:spPr>
        <a:xfrm>
          <a:off x="7839075" y="4305300"/>
          <a:ext cx="590550" cy="171450"/>
        </a:xfrm>
        <a:prstGeom prst="rect">
          <a:avLst/>
        </a:prstGeom>
        <a:noFill/>
        <a:ln w="0" cmpd="sng">
          <a:noFill/>
        </a:ln>
      </xdr:spPr>
      <xdr:txBody>
        <a:bodyPr vertOverflow="clip" wrap="square" anchor="ctr"/>
        <a:p>
          <a:pPr algn="l">
            <a:defRPr/>
          </a:pPr>
          <a:fld id="{30f809a4-7605-4f7b-9593-dddd9fe63859}" type="TxLink">
            <a:rPr lang="en-US" cap="none" sz="1000" b="0" i="0" u="none" baseline="0">
              <a:solidFill>
                <a:srgbClr val="FFFFFF"/>
              </a:solidFill>
              <a:latin typeface="ＭＳ ゴシック"/>
              <a:ea typeface="ＭＳ ゴシック"/>
              <a:cs typeface="ＭＳ ゴシック"/>
            </a:rPr>
            <a:t>30,002</a:t>
          </a:fld>
        </a:p>
      </xdr:txBody>
    </xdr:sp>
    <xdr:clientData/>
  </xdr:oneCellAnchor>
  <xdr:twoCellAnchor>
    <xdr:from>
      <xdr:col>0</xdr:col>
      <xdr:colOff>19050</xdr:colOff>
      <xdr:row>37</xdr:row>
      <xdr:rowOff>19050</xdr:rowOff>
    </xdr:from>
    <xdr:to>
      <xdr:col>8</xdr:col>
      <xdr:colOff>1181100</xdr:colOff>
      <xdr:row>68</xdr:row>
      <xdr:rowOff>9525</xdr:rowOff>
    </xdr:to>
    <xdr:grpSp>
      <xdr:nvGrpSpPr>
        <xdr:cNvPr id="27" name="Group 36"/>
        <xdr:cNvGrpSpPr>
          <a:grpSpLocks/>
        </xdr:cNvGrpSpPr>
      </xdr:nvGrpSpPr>
      <xdr:grpSpPr>
        <a:xfrm>
          <a:off x="19050" y="5953125"/>
          <a:ext cx="9772650" cy="5000625"/>
          <a:chOff x="662" y="599"/>
          <a:chExt cx="895" cy="495"/>
        </a:xfrm>
        <a:solidFill>
          <a:srgbClr val="FFFFFF"/>
        </a:solidFill>
      </xdr:grpSpPr>
      <xdr:graphicFrame>
        <xdr:nvGraphicFramePr>
          <xdr:cNvPr id="28" name="Chart 30"/>
          <xdr:cNvGraphicFramePr/>
        </xdr:nvGraphicFramePr>
        <xdr:xfrm>
          <a:off x="662" y="599"/>
          <a:ext cx="447" cy="493"/>
        </xdr:xfrm>
        <a:graphic>
          <a:graphicData uri="http://schemas.openxmlformats.org/drawingml/2006/chart">
            <c:chart xmlns:c="http://schemas.openxmlformats.org/drawingml/2006/chart" r:id="rId2"/>
          </a:graphicData>
        </a:graphic>
      </xdr:graphicFrame>
      <xdr:graphicFrame>
        <xdr:nvGraphicFramePr>
          <xdr:cNvPr id="29" name="Chart 31"/>
          <xdr:cNvGraphicFramePr/>
        </xdr:nvGraphicFramePr>
        <xdr:xfrm>
          <a:off x="1110" y="601"/>
          <a:ext cx="447" cy="493"/>
        </xdr:xfrm>
        <a:graphic>
          <a:graphicData uri="http://schemas.openxmlformats.org/drawingml/2006/chart">
            <c:chart xmlns:c="http://schemas.openxmlformats.org/drawingml/2006/chart" r:id="rId3"/>
          </a:graphicData>
        </a:graphic>
      </xdr:graphicFrame>
    </xdr:grpSp>
    <xdr:clientData/>
  </xdr:twoCellAnchor>
  <xdr:twoCellAnchor>
    <xdr:from>
      <xdr:col>8</xdr:col>
      <xdr:colOff>85725</xdr:colOff>
      <xdr:row>66</xdr:row>
      <xdr:rowOff>133350</xdr:rowOff>
    </xdr:from>
    <xdr:to>
      <xdr:col>8</xdr:col>
      <xdr:colOff>1123950</xdr:colOff>
      <xdr:row>68</xdr:row>
      <xdr:rowOff>9525</xdr:rowOff>
    </xdr:to>
    <xdr:sp>
      <xdr:nvSpPr>
        <xdr:cNvPr id="30" name="TextBox 33"/>
        <xdr:cNvSpPr txBox="1">
          <a:spLocks noChangeArrowheads="1"/>
        </xdr:cNvSpPr>
      </xdr:nvSpPr>
      <xdr:spPr>
        <a:xfrm>
          <a:off x="8696325" y="10753725"/>
          <a:ext cx="103822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&lt;学校基本調査&gt;</a:t>
          </a:r>
        </a:p>
      </xdr:txBody>
    </xdr:sp>
    <xdr:clientData/>
  </xdr:twoCellAnchor>
  <xdr:twoCellAnchor>
    <xdr:from>
      <xdr:col>0</xdr:col>
      <xdr:colOff>657225</xdr:colOff>
      <xdr:row>61</xdr:row>
      <xdr:rowOff>0</xdr:rowOff>
    </xdr:from>
    <xdr:to>
      <xdr:col>0</xdr:col>
      <xdr:colOff>1047750</xdr:colOff>
      <xdr:row>65</xdr:row>
      <xdr:rowOff>28575</xdr:rowOff>
    </xdr:to>
    <xdr:sp>
      <xdr:nvSpPr>
        <xdr:cNvPr id="31" name="AutoShape 34"/>
        <xdr:cNvSpPr>
          <a:spLocks/>
        </xdr:cNvSpPr>
      </xdr:nvSpPr>
      <xdr:spPr>
        <a:xfrm>
          <a:off x="657225" y="9810750"/>
          <a:ext cx="390525" cy="676275"/>
        </a:xfrm>
        <a:prstGeom prst="flowChartProcess">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女性教員男性教員</a:t>
          </a:r>
        </a:p>
      </xdr:txBody>
    </xdr:sp>
    <xdr:clientData/>
  </xdr:twoCellAnchor>
  <xdr:twoCellAnchor>
    <xdr:from>
      <xdr:col>5</xdr:col>
      <xdr:colOff>685800</xdr:colOff>
      <xdr:row>61</xdr:row>
      <xdr:rowOff>38100</xdr:rowOff>
    </xdr:from>
    <xdr:to>
      <xdr:col>5</xdr:col>
      <xdr:colOff>885825</xdr:colOff>
      <xdr:row>64</xdr:row>
      <xdr:rowOff>152400</xdr:rowOff>
    </xdr:to>
    <xdr:sp>
      <xdr:nvSpPr>
        <xdr:cNvPr id="32" name="Rectangle 37"/>
        <xdr:cNvSpPr>
          <a:spLocks/>
        </xdr:cNvSpPr>
      </xdr:nvSpPr>
      <xdr:spPr>
        <a:xfrm>
          <a:off x="5695950" y="9848850"/>
          <a:ext cx="200025" cy="600075"/>
        </a:xfrm>
        <a:prstGeom prst="rect">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女性教員</a:t>
          </a:r>
        </a:p>
      </xdr:txBody>
    </xdr:sp>
    <xdr:clientData/>
  </xdr:twoCellAnchor>
  <xdr:twoCellAnchor>
    <xdr:from>
      <xdr:col>5</xdr:col>
      <xdr:colOff>533400</xdr:colOff>
      <xdr:row>61</xdr:row>
      <xdr:rowOff>47625</xdr:rowOff>
    </xdr:from>
    <xdr:to>
      <xdr:col>5</xdr:col>
      <xdr:colOff>781050</xdr:colOff>
      <xdr:row>65</xdr:row>
      <xdr:rowOff>85725</xdr:rowOff>
    </xdr:to>
    <xdr:sp>
      <xdr:nvSpPr>
        <xdr:cNvPr id="33" name="AutoShape 38"/>
        <xdr:cNvSpPr>
          <a:spLocks/>
        </xdr:cNvSpPr>
      </xdr:nvSpPr>
      <xdr:spPr>
        <a:xfrm>
          <a:off x="5543550" y="9858375"/>
          <a:ext cx="247650" cy="685800"/>
        </a:xfrm>
        <a:prstGeom prst="flowChartProcess">
          <a:avLst/>
        </a:prstGeom>
        <a:noFill/>
        <a:ln w="9525" cmpd="sng">
          <a:noFill/>
        </a:ln>
      </xdr:spPr>
      <xdr:txBody>
        <a:bodyPr vertOverflow="clip" wrap="square" vert="wordArtVertRtl"/>
        <a:p>
          <a:pPr algn="l">
            <a:defRPr/>
          </a:pPr>
          <a:r>
            <a:rPr lang="en-US" cap="none" sz="800" b="0" i="0" u="none" baseline="0">
              <a:latin typeface="ＭＳ ゴシック"/>
              <a:ea typeface="ＭＳ ゴシック"/>
              <a:cs typeface="ＭＳ ゴシック"/>
            </a:rPr>
            <a:t>男性教員</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0.7625</cdr:x>
      <cdr:y>0.9615</cdr:y>
    </cdr:from>
    <cdr:to>
      <cdr:x>0.7625</cdr:x>
      <cdr:y>0.9615</cdr:y>
    </cdr:to>
    <cdr:sp>
      <cdr:nvSpPr>
        <cdr:cNvPr id="1" name="TextBox 2"/>
        <cdr:cNvSpPr txBox="1">
          <a:spLocks noChangeArrowheads="1"/>
        </cdr:cNvSpPr>
      </cdr:nvSpPr>
      <cdr:spPr>
        <a:xfrm>
          <a:off x="3781425" y="478155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&lt;県企画課&gt;
</a:t>
          </a:r>
        </a:p>
      </cdr:txBody>
    </cdr:sp>
  </cdr:relSizeAnchor>
</c:userShapes>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8</xdr:col>
      <xdr:colOff>1171575</xdr:colOff>
      <xdr:row>33</xdr:row>
      <xdr:rowOff>123825</xdr:rowOff>
    </xdr:to>
    <xdr:graphicFrame>
      <xdr:nvGraphicFramePr>
        <xdr:cNvPr id="1" name="Chart 1"/>
        <xdr:cNvGraphicFramePr/>
      </xdr:nvGraphicFramePr>
      <xdr:xfrm>
        <a:off x="19050" y="762000"/>
        <a:ext cx="9763125" cy="4667250"/>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2" name="Line 2"/>
        <xdr:cNvSpPr>
          <a:spLocks/>
        </xdr:cNvSpPr>
      </xdr:nvSpPr>
      <xdr:spPr>
        <a:xfrm flipH="1">
          <a:off x="5438775" y="461962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3"/>
        <xdr:cNvSpPr>
          <a:spLocks/>
        </xdr:cNvSpPr>
      </xdr:nvSpPr>
      <xdr:spPr>
        <a:xfrm flipH="1">
          <a:off x="5038725" y="461010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EF!">
      <xdr:nvSpPr>
        <xdr:cNvPr id="4" name="テキスト 28"/>
        <xdr:cNvSpPr txBox="1">
          <a:spLocks noChangeArrowheads="1"/>
        </xdr:cNvSpPr>
      </xdr:nvSpPr>
      <xdr:spPr>
        <a:xfrm>
          <a:off x="2343150" y="4210050"/>
          <a:ext cx="733425" cy="171450"/>
        </a:xfrm>
        <a:prstGeom prst="rect">
          <a:avLst/>
        </a:prstGeom>
        <a:noFill/>
        <a:ln w="0" cmpd="sng">
          <a:noFill/>
        </a:ln>
      </xdr:spPr>
      <xdr:txBody>
        <a:bodyPr vertOverflow="clip" wrap="square" anchor="ctr"/>
        <a:p>
          <a:pPr algn="l">
            <a:defRPr/>
          </a:pPr>
          <a:fld id="{28405b39-b7ac-47db-90af-836f24f236ce}"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E24">
      <xdr:nvSpPr>
        <xdr:cNvPr id="5"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f68d1b31-06a6-46ed-a725-6e89311d4c90}"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E23">
      <xdr:nvSpPr>
        <xdr:cNvPr id="6"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077086aa-732b-4f96-b1c0-626200ff4b49}"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E22">
      <xdr:nvSpPr>
        <xdr:cNvPr id="7"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b7b4f82e-e3b7-4316-b7fd-b91f311f1b7e}"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E21">
      <xdr:nvSpPr>
        <xdr:cNvPr id="8"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3e4f275d-51d0-43ef-8e39-6c6842229407}"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E20">
      <xdr:nvSpPr>
        <xdr:cNvPr id="9"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29160a55-6b7d-4cc6-8f49-a7685b10d238}"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E19">
      <xdr:nvSpPr>
        <xdr:cNvPr id="10"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40c934c1-e4bd-479e-af9e-76992b12866f}"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E18">
      <xdr:nvSpPr>
        <xdr:cNvPr id="11"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3ee025e7-ed4f-4a2a-9fbe-0f3d9b4b69db}"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E17">
      <xdr:nvSpPr>
        <xdr:cNvPr id="12"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aa1c2de4-a1ab-4bb5-8ef8-aba9ee229011}"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E16">
      <xdr:nvSpPr>
        <xdr:cNvPr id="13"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06bb363d-66e1-4c9c-a7f1-ff63449cc305}"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E15">
      <xdr:nvSpPr>
        <xdr:cNvPr id="14"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56e3e875-d7b8-40be-ba33-70c29503a3b6}"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E14">
      <xdr:nvSpPr>
        <xdr:cNvPr id="15"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0961f9c1-37f5-4c1d-abc8-5044b43ea545}"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E13">
      <xdr:nvSpPr>
        <xdr:cNvPr id="16"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794c0ce7-924c-4b88-9b5f-bbc7ac6f2960}"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E12">
      <xdr:nvSpPr>
        <xdr:cNvPr id="17"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12d1e451-d4de-4ef6-9685-2b857747cff3}" type="TxLink">
            <a:rPr lang="en-US" cap="none" u="none" baseline="0">
              <a:latin typeface="ＭＳ ゴシック"/>
              <a:ea typeface="ＭＳ ゴシック"/>
              <a:cs typeface="ＭＳ ゴシック"/>
            </a:rPr>
            <a:t/>
          </a:fld>
        </a:p>
      </xdr:txBody>
    </xdr:sp>
    <xdr:clientData/>
  </xdr:oneCellAnchor>
  <xdr:twoCellAnchor>
    <xdr:from>
      <xdr:col>7</xdr:col>
      <xdr:colOff>1076325</xdr:colOff>
      <xdr:row>32</xdr:row>
      <xdr:rowOff>76200</xdr:rowOff>
    </xdr:from>
    <xdr:to>
      <xdr:col>8</xdr:col>
      <xdr:colOff>1133475</xdr:colOff>
      <xdr:row>33</xdr:row>
      <xdr:rowOff>95250</xdr:rowOff>
    </xdr:to>
    <xdr:sp>
      <xdr:nvSpPr>
        <xdr:cNvPr id="18" name="TextBox 23"/>
        <xdr:cNvSpPr txBox="1">
          <a:spLocks noChangeArrowheads="1"/>
        </xdr:cNvSpPr>
      </xdr:nvSpPr>
      <xdr:spPr>
        <a:xfrm>
          <a:off x="8486775" y="5229225"/>
          <a:ext cx="1257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&lt;山梨運輸支局資料&gt;</a:t>
          </a:r>
        </a:p>
      </xdr:txBody>
    </xdr:sp>
    <xdr:clientData/>
  </xdr:twoCellAnchor>
  <xdr:oneCellAnchor>
    <xdr:from>
      <xdr:col>8</xdr:col>
      <xdr:colOff>257175</xdr:colOff>
      <xdr:row>10</xdr:row>
      <xdr:rowOff>66675</xdr:rowOff>
    </xdr:from>
    <xdr:ext cx="590550" cy="180975"/>
    <xdr:sp textlink="$N29">
      <xdr:nvSpPr>
        <xdr:cNvPr id="19" name="テキスト 28"/>
        <xdr:cNvSpPr txBox="1">
          <a:spLocks noChangeArrowheads="1"/>
        </xdr:cNvSpPr>
      </xdr:nvSpPr>
      <xdr:spPr>
        <a:xfrm>
          <a:off x="8867775" y="1771650"/>
          <a:ext cx="590550" cy="180975"/>
        </a:xfrm>
        <a:prstGeom prst="rect">
          <a:avLst/>
        </a:prstGeom>
        <a:noFill/>
        <a:ln w="0" cmpd="sng">
          <a:noFill/>
        </a:ln>
      </xdr:spPr>
      <xdr:txBody>
        <a:bodyPr vertOverflow="clip" wrap="square" anchor="ctr"/>
        <a:p>
          <a:pPr algn="l">
            <a:defRPr/>
          </a:pPr>
          <a:fld id="{f9750308-2b2d-4704-a8f6-7da913f07fbe}" type="TxLink">
            <a:rPr lang="en-US" cap="none" sz="1000" b="0" i="0" u="none" baseline="0">
              <a:solidFill>
                <a:srgbClr val="FFFFFF"/>
              </a:solidFill>
              <a:latin typeface="ＭＳ ゴシック"/>
              <a:ea typeface="ＭＳ ゴシック"/>
              <a:cs typeface="ＭＳ ゴシック"/>
            </a:rPr>
            <a:t>64,928</a:t>
          </a:fld>
        </a:p>
      </xdr:txBody>
    </xdr:sp>
    <xdr:clientData/>
  </xdr:oneCellAnchor>
  <xdr:oneCellAnchor>
    <xdr:from>
      <xdr:col>8</xdr:col>
      <xdr:colOff>161925</xdr:colOff>
      <xdr:row>15</xdr:row>
      <xdr:rowOff>123825</xdr:rowOff>
    </xdr:from>
    <xdr:ext cx="752475" cy="171450"/>
    <xdr:sp textlink="$M29">
      <xdr:nvSpPr>
        <xdr:cNvPr id="20" name="テキスト 28"/>
        <xdr:cNvSpPr txBox="1">
          <a:spLocks noChangeArrowheads="1"/>
        </xdr:cNvSpPr>
      </xdr:nvSpPr>
      <xdr:spPr>
        <a:xfrm>
          <a:off x="8772525" y="2609850"/>
          <a:ext cx="752475" cy="171450"/>
        </a:xfrm>
        <a:prstGeom prst="rect">
          <a:avLst/>
        </a:prstGeom>
        <a:noFill/>
        <a:ln w="0" cmpd="sng">
          <a:noFill/>
        </a:ln>
      </xdr:spPr>
      <xdr:txBody>
        <a:bodyPr vertOverflow="clip" wrap="square" anchor="ctr"/>
        <a:p>
          <a:pPr algn="l">
            <a:defRPr/>
          </a:pPr>
          <a:fld id="{b7e92590-a421-44a6-8b67-900048f3892c}" type="TxLink">
            <a:rPr lang="en-US" cap="none" sz="1000" b="0" i="0" u="none" baseline="0">
              <a:solidFill>
                <a:srgbClr val="FFFFFF"/>
              </a:solidFill>
              <a:latin typeface="ＭＳ ゴシック"/>
              <a:ea typeface="ＭＳ ゴシック"/>
              <a:cs typeface="ＭＳ ゴシック"/>
            </a:rPr>
            <a:t>252,203</a:t>
          </a:fld>
        </a:p>
      </xdr:txBody>
    </xdr:sp>
    <xdr:clientData/>
  </xdr:oneCellAnchor>
  <xdr:oneCellAnchor>
    <xdr:from>
      <xdr:col>8</xdr:col>
      <xdr:colOff>219075</xdr:colOff>
      <xdr:row>25</xdr:row>
      <xdr:rowOff>66675</xdr:rowOff>
    </xdr:from>
    <xdr:ext cx="704850" cy="161925"/>
    <xdr:sp textlink="$L29">
      <xdr:nvSpPr>
        <xdr:cNvPr id="21" name="テキスト 28"/>
        <xdr:cNvSpPr txBox="1">
          <a:spLocks noChangeArrowheads="1"/>
        </xdr:cNvSpPr>
      </xdr:nvSpPr>
      <xdr:spPr>
        <a:xfrm>
          <a:off x="8829675" y="4095750"/>
          <a:ext cx="704850" cy="161925"/>
        </a:xfrm>
        <a:prstGeom prst="rect">
          <a:avLst/>
        </a:prstGeom>
        <a:noFill/>
        <a:ln w="0" cmpd="sng">
          <a:noFill/>
        </a:ln>
      </xdr:spPr>
      <xdr:txBody>
        <a:bodyPr vertOverflow="clip" wrap="square" anchor="ctr"/>
        <a:p>
          <a:pPr algn="l">
            <a:defRPr/>
          </a:pPr>
          <a:fld id="{e6fcb79d-d3c5-4522-82cf-f9ffd8db4195}" type="TxLink">
            <a:rPr lang="en-US" cap="none" sz="1000" b="0" i="0" u="none" baseline="0">
              <a:solidFill>
                <a:srgbClr val="FFFFFF"/>
              </a:solidFill>
              <a:latin typeface="ＭＳ ゴシック"/>
              <a:ea typeface="ＭＳ ゴシック"/>
              <a:cs typeface="ＭＳ ゴシック"/>
            </a:rPr>
            <a:t>361,499</a:t>
          </a:fld>
        </a:p>
      </xdr:txBody>
    </xdr:sp>
    <xdr:clientData/>
  </xdr:oneCellAnchor>
  <xdr:oneCellAnchor>
    <xdr:from>
      <xdr:col>8</xdr:col>
      <xdr:colOff>304800</xdr:colOff>
      <xdr:row>8</xdr:row>
      <xdr:rowOff>104775</xdr:rowOff>
    </xdr:from>
    <xdr:ext cx="590550" cy="171450"/>
    <xdr:sp textlink="$O29">
      <xdr:nvSpPr>
        <xdr:cNvPr id="22" name="テキスト 28"/>
        <xdr:cNvSpPr txBox="1">
          <a:spLocks noChangeArrowheads="1"/>
        </xdr:cNvSpPr>
      </xdr:nvSpPr>
      <xdr:spPr>
        <a:xfrm>
          <a:off x="8915400" y="1485900"/>
          <a:ext cx="590550" cy="171450"/>
        </a:xfrm>
        <a:prstGeom prst="rect">
          <a:avLst/>
        </a:prstGeom>
        <a:noFill/>
        <a:ln w="0" cmpd="sng">
          <a:noFill/>
        </a:ln>
      </xdr:spPr>
      <xdr:txBody>
        <a:bodyPr vertOverflow="clip" wrap="square" anchor="ctr"/>
        <a:p>
          <a:pPr algn="l">
            <a:defRPr/>
          </a:pPr>
          <a:fld id="{a6df97c7-70f1-49b6-8de2-f507b70e8d30}" type="TxLink">
            <a:rPr lang="en-US" cap="none" sz="1000" b="0" i="0" u="none" baseline="0">
              <a:latin typeface="ＭＳ ゴシック"/>
              <a:ea typeface="ＭＳ ゴシック"/>
              <a:cs typeface="ＭＳ ゴシック"/>
            </a:rPr>
            <a:t>29,481</a:t>
          </a:fld>
        </a:p>
      </xdr:txBody>
    </xdr:sp>
    <xdr:clientData/>
  </xdr:oneCellAnchor>
  <xdr:twoCellAnchor>
    <xdr:from>
      <xdr:col>0</xdr:col>
      <xdr:colOff>19050</xdr:colOff>
      <xdr:row>37</xdr:row>
      <xdr:rowOff>9525</xdr:rowOff>
    </xdr:from>
    <xdr:to>
      <xdr:col>4</xdr:col>
      <xdr:colOff>9525</xdr:colOff>
      <xdr:row>67</xdr:row>
      <xdr:rowOff>0</xdr:rowOff>
    </xdr:to>
    <xdr:graphicFrame>
      <xdr:nvGraphicFramePr>
        <xdr:cNvPr id="23" name="Chart 31"/>
        <xdr:cNvGraphicFramePr/>
      </xdr:nvGraphicFramePr>
      <xdr:xfrm>
        <a:off x="19050" y="5953125"/>
        <a:ext cx="4791075" cy="461962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65</xdr:row>
      <xdr:rowOff>171450</xdr:rowOff>
    </xdr:from>
    <xdr:to>
      <xdr:col>4</xdr:col>
      <xdr:colOff>66675</xdr:colOff>
      <xdr:row>67</xdr:row>
      <xdr:rowOff>9525</xdr:rowOff>
    </xdr:to>
    <xdr:sp>
      <xdr:nvSpPr>
        <xdr:cNvPr id="24" name="TextBox 32"/>
        <xdr:cNvSpPr txBox="1">
          <a:spLocks noChangeArrowheads="1"/>
        </xdr:cNvSpPr>
      </xdr:nvSpPr>
      <xdr:spPr>
        <a:xfrm>
          <a:off x="3609975" y="10410825"/>
          <a:ext cx="1257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&lt;山梨運輸支局資料&gt;</a:t>
          </a:r>
        </a:p>
      </xdr:txBody>
    </xdr:sp>
    <xdr:clientData/>
  </xdr:twoCellAnchor>
  <xdr:twoCellAnchor>
    <xdr:from>
      <xdr:col>5</xdr:col>
      <xdr:colOff>57150</xdr:colOff>
      <xdr:row>36</xdr:row>
      <xdr:rowOff>171450</xdr:rowOff>
    </xdr:from>
    <xdr:to>
      <xdr:col>8</xdr:col>
      <xdr:colOff>1143000</xdr:colOff>
      <xdr:row>66</xdr:row>
      <xdr:rowOff>114300</xdr:rowOff>
    </xdr:to>
    <xdr:graphicFrame>
      <xdr:nvGraphicFramePr>
        <xdr:cNvPr id="25" name="Chart 33"/>
        <xdr:cNvGraphicFramePr/>
      </xdr:nvGraphicFramePr>
      <xdr:xfrm>
        <a:off x="5067300" y="5934075"/>
        <a:ext cx="4686300" cy="4600575"/>
      </xdr:xfrm>
      <a:graphic>
        <a:graphicData uri="http://schemas.openxmlformats.org/drawingml/2006/chart">
          <c:chart xmlns:c="http://schemas.openxmlformats.org/drawingml/2006/chart" r:id="rId3"/>
        </a:graphicData>
      </a:graphic>
    </xdr:graphicFrame>
    <xdr:clientData/>
  </xdr:twoCellAnchor>
  <xdr:twoCellAnchor>
    <xdr:from>
      <xdr:col>6</xdr:col>
      <xdr:colOff>838200</xdr:colOff>
      <xdr:row>65</xdr:row>
      <xdr:rowOff>142875</xdr:rowOff>
    </xdr:from>
    <xdr:to>
      <xdr:col>8</xdr:col>
      <xdr:colOff>1133475</xdr:colOff>
      <xdr:row>66</xdr:row>
      <xdr:rowOff>114300</xdr:rowOff>
    </xdr:to>
    <xdr:sp>
      <xdr:nvSpPr>
        <xdr:cNvPr id="26" name="TextBox 29"/>
        <xdr:cNvSpPr txBox="1">
          <a:spLocks noChangeArrowheads="1"/>
        </xdr:cNvSpPr>
      </xdr:nvSpPr>
      <xdr:spPr>
        <a:xfrm>
          <a:off x="7048500" y="10382250"/>
          <a:ext cx="26955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&lt;総務省関東電気通信管理局企画広報室資料&gt;</a:t>
          </a:r>
        </a:p>
      </xdr:txBody>
    </xdr:sp>
    <xdr:clientData/>
  </xdr:twoCellAnchor>
</xdr:wsDr>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0.93725</cdr:y>
    </cdr:from>
    <cdr:to>
      <cdr:x>0.036</cdr:x>
      <cdr:y>0.93725</cdr:y>
    </cdr:to>
    <cdr:sp>
      <cdr:nvSpPr>
        <cdr:cNvPr id="1" name="テキスト 1"/>
        <cdr:cNvSpPr txBox="1">
          <a:spLocks noChangeArrowheads="1"/>
        </cdr:cNvSpPr>
      </cdr:nvSpPr>
      <cdr:spPr>
        <a:xfrm>
          <a:off x="352425" y="4543425"/>
          <a:ext cx="0" cy="0"/>
        </a:xfrm>
        <a:prstGeom prst="rect">
          <a:avLst/>
        </a:prstGeom>
        <a:noFill/>
        <a:ln w="1" cmpd="sng">
          <a:noFill/>
        </a:ln>
      </cdr:spPr>
      <cdr:txBody>
        <a:bodyPr vertOverflow="clip" wrap="square" anchor="ctr" vert="wordArtVertRtl"/>
        <a:p>
          <a:pPr algn="ctr">
            <a:defRPr/>
          </a:pPr>
          <a:r>
            <a:rPr lang="en-US" cap="none" sz="1200" b="0" i="0" u="none" baseline="0">
              <a:latin typeface="ＭＳ ゴシック"/>
              <a:ea typeface="ＭＳ ゴシック"/>
              <a:cs typeface="ＭＳ ゴシック"/>
            </a:rPr>
            <a:t>昭和</a:t>
          </a:r>
        </a:p>
      </cdr:txBody>
    </cdr:sp>
  </cdr:relSizeAnchor>
  <cdr:relSizeAnchor xmlns:cdr="http://schemas.openxmlformats.org/drawingml/2006/chartDrawing">
    <cdr:from>
      <cdr:x>0.83175</cdr:x>
      <cdr:y>0.948</cdr:y>
    </cdr:from>
    <cdr:to>
      <cdr:x>0.83175</cdr:x>
      <cdr:y>0.948</cdr:y>
    </cdr:to>
    <cdr:sp>
      <cdr:nvSpPr>
        <cdr:cNvPr id="2" name="テキスト 3"/>
        <cdr:cNvSpPr txBox="1">
          <a:spLocks noChangeArrowheads="1"/>
        </cdr:cNvSpPr>
      </cdr:nvSpPr>
      <cdr:spPr>
        <a:xfrm>
          <a:off x="8143875" y="4600575"/>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（年度）</a:t>
          </a:r>
        </a:p>
      </cdr:txBody>
    </cdr:sp>
  </cdr:relSizeAnchor>
  <cdr:relSizeAnchor xmlns:cdr="http://schemas.openxmlformats.org/drawingml/2006/chartDrawing">
    <cdr:from>
      <cdr:x>0.37875</cdr:x>
      <cdr:y>0.56975</cdr:y>
    </cdr:from>
    <cdr:to>
      <cdr:x>0.37875</cdr:x>
      <cdr:y>0.56975</cdr:y>
    </cdr:to>
    <cdr:sp>
      <cdr:nvSpPr>
        <cdr:cNvPr id="3" name="テキスト 10"/>
        <cdr:cNvSpPr txBox="1">
          <a:spLocks noChangeArrowheads="1"/>
        </cdr:cNvSpPr>
      </cdr:nvSpPr>
      <cdr:spPr>
        <a:xfrm>
          <a:off x="3705225" y="2762250"/>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23.6</a:t>
          </a:r>
        </a:p>
      </cdr:txBody>
    </cdr:sp>
  </cdr:relSizeAnchor>
  <cdr:relSizeAnchor xmlns:cdr="http://schemas.openxmlformats.org/drawingml/2006/chartDrawing">
    <cdr:from>
      <cdr:x>0.22325</cdr:x>
      <cdr:y>0.63575</cdr:y>
    </cdr:from>
    <cdr:to>
      <cdr:x>0.22325</cdr:x>
      <cdr:y>0.63575</cdr:y>
    </cdr:to>
    <cdr:sp>
      <cdr:nvSpPr>
        <cdr:cNvPr id="4" name="TextBox 13"/>
        <cdr:cNvSpPr txBox="1">
          <a:spLocks noChangeArrowheads="1"/>
        </cdr:cNvSpPr>
      </cdr:nvSpPr>
      <cdr:spPr>
        <a:xfrm>
          <a:off x="2181225" y="3086100"/>
          <a:ext cx="0" cy="0"/>
        </a:xfrm>
        <a:prstGeom prst="rect">
          <a:avLst/>
        </a:prstGeom>
        <a:noFill/>
        <a:ln w="1" cmpd="sng">
          <a:noFill/>
        </a:ln>
      </cdr:spPr>
      <cdr:txBody>
        <a:bodyPr vertOverflow="clip" wrap="square"/>
        <a:p>
          <a:pPr algn="l">
            <a:defRPr/>
          </a:pPr>
          <a:r>
            <a:rPr lang="en-US" cap="none" sz="1200" b="0" i="0" u="none" baseline="0">
              <a:latin typeface="ＭＳ ゴシック"/>
              <a:ea typeface="ＭＳ ゴシック"/>
              <a:cs typeface="ＭＳ ゴシック"/>
            </a:rPr>
            <a:t>23.6</a:t>
          </a:r>
        </a:p>
      </cdr:txBody>
    </cdr:sp>
  </cdr:relSizeAnchor>
  <cdr:relSizeAnchor xmlns:cdr="http://schemas.openxmlformats.org/drawingml/2006/chartDrawing">
    <cdr:from>
      <cdr:x>0.19625</cdr:x>
      <cdr:y>0.52675</cdr:y>
    </cdr:from>
    <cdr:to>
      <cdr:x>0.19625</cdr:x>
      <cdr:y>0.52675</cdr:y>
    </cdr:to>
    <cdr:sp>
      <cdr:nvSpPr>
        <cdr:cNvPr id="5" name="TextBox 16"/>
        <cdr:cNvSpPr txBox="1">
          <a:spLocks noChangeArrowheads="1"/>
        </cdr:cNvSpPr>
      </cdr:nvSpPr>
      <cdr:spPr>
        <a:xfrm>
          <a:off x="1914525" y="2552700"/>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31.0</a:t>
          </a:r>
        </a:p>
      </cdr:txBody>
    </cdr:sp>
  </cdr:relSizeAnchor>
  <cdr:relSizeAnchor xmlns:cdr="http://schemas.openxmlformats.org/drawingml/2006/chartDrawing">
    <cdr:from>
      <cdr:x>0.80875</cdr:x>
      <cdr:y>0.2345</cdr:y>
    </cdr:from>
    <cdr:to>
      <cdr:x>0.80875</cdr:x>
      <cdr:y>0.2345</cdr:y>
    </cdr:to>
    <cdr:sp>
      <cdr:nvSpPr>
        <cdr:cNvPr id="6" name="TextBox 17"/>
        <cdr:cNvSpPr txBox="1">
          <a:spLocks noChangeArrowheads="1"/>
        </cdr:cNvSpPr>
      </cdr:nvSpPr>
      <cdr:spPr>
        <a:xfrm>
          <a:off x="7915275" y="1133475"/>
          <a:ext cx="0" cy="0"/>
        </a:xfrm>
        <a:prstGeom prst="rect">
          <a:avLst/>
        </a:prstGeom>
        <a:noFill/>
        <a:ln w="1" cmpd="sng">
          <a:noFill/>
        </a:ln>
      </cdr:spPr>
      <cdr:txBody>
        <a:bodyPr vertOverflow="clip" wrap="square"/>
        <a:p>
          <a:pPr algn="l">
            <a:defRPr/>
          </a:pPr>
          <a:r>
            <a:rPr lang="en-US" cap="none" sz="1200" b="0" i="0" u="none" baseline="0">
              <a:latin typeface="ＭＳ ゴシック"/>
              <a:ea typeface="ＭＳ ゴシック"/>
              <a:cs typeface="ＭＳ ゴシック"/>
            </a:rPr>
            <a:t>58.12</a:t>
          </a:r>
        </a:p>
      </cdr:txBody>
    </cdr:sp>
  </cdr:relSizeAnchor>
  <cdr:relSizeAnchor xmlns:cdr="http://schemas.openxmlformats.org/drawingml/2006/chartDrawing">
    <cdr:from>
      <cdr:x>0.844</cdr:x>
      <cdr:y>0.928</cdr:y>
    </cdr:from>
    <cdr:to>
      <cdr:x>0.92775</cdr:x>
      <cdr:y>0.96725</cdr:y>
    </cdr:to>
    <cdr:sp>
      <cdr:nvSpPr>
        <cdr:cNvPr id="7" name="TextBox 24"/>
        <cdr:cNvSpPr txBox="1">
          <a:spLocks noChangeArrowheads="1"/>
        </cdr:cNvSpPr>
      </cdr:nvSpPr>
      <cdr:spPr>
        <a:xfrm>
          <a:off x="8258175" y="4505325"/>
          <a:ext cx="819150" cy="190500"/>
        </a:xfrm>
        <a:prstGeom prst="rect">
          <a:avLst/>
        </a:prstGeom>
        <a:noFill/>
        <a:ln w="1" cmpd="sng">
          <a:noFill/>
        </a:ln>
      </cdr:spPr>
      <cdr:txBody>
        <a:bodyPr vertOverflow="clip" wrap="square" anchor="ctr"/>
        <a:p>
          <a:pPr algn="ctr">
            <a:defRPr/>
          </a:pPr>
          <a:r>
            <a:rPr lang="en-US" cap="none" sz="1000" b="0" i="0" u="none" baseline="0">
              <a:latin typeface="ＭＳ ゴシック"/>
              <a:ea typeface="ＭＳ ゴシック"/>
              <a:cs typeface="ＭＳ ゴシック"/>
            </a:rPr>
            <a:t>（年度）</a:t>
          </a:r>
        </a:p>
      </cdr:txBody>
    </cdr:sp>
  </cdr:relSizeAnchor>
  <cdr:relSizeAnchor xmlns:cdr="http://schemas.openxmlformats.org/drawingml/2006/chartDrawing">
    <cdr:from>
      <cdr:x>0.58425</cdr:x>
      <cdr:y>0.956</cdr:y>
    </cdr:from>
    <cdr:to>
      <cdr:x>0.991</cdr:x>
      <cdr:y>0.985</cdr:y>
    </cdr:to>
    <cdr:sp>
      <cdr:nvSpPr>
        <cdr:cNvPr id="8" name="TextBox 21"/>
        <cdr:cNvSpPr txBox="1">
          <a:spLocks noChangeArrowheads="1"/>
        </cdr:cNvSpPr>
      </cdr:nvSpPr>
      <cdr:spPr>
        <a:xfrm>
          <a:off x="5715000" y="4638675"/>
          <a:ext cx="3981450" cy="142875"/>
        </a:xfrm>
        <a:prstGeom prst="rect">
          <a:avLst/>
        </a:prstGeom>
        <a:noFill/>
        <a:ln w="1" cmpd="sng">
          <a:noFill/>
        </a:ln>
      </cdr:spPr>
      <cdr:txBody>
        <a:bodyPr vertOverflow="clip" wrap="square" anchor="ctr"/>
        <a:p>
          <a:pPr algn="ctr">
            <a:defRPr/>
          </a:pPr>
          <a:r>
            <a:rPr lang="en-US" cap="none" sz="1000" b="0" i="0" u="none" baseline="0">
              <a:latin typeface="ＭＳ ゴシック"/>
              <a:ea typeface="ＭＳ ゴシック"/>
              <a:cs typeface="ＭＳ ゴシック"/>
            </a:rPr>
            <a:t>&lt;東京電力,東京発電,日本軽金属,県企業局電気課&gt;</a:t>
          </a:r>
        </a:p>
      </cdr:txBody>
    </cdr:sp>
  </cdr:relSizeAnchor>
</c:userShapes>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1181100</xdr:colOff>
      <xdr:row>33</xdr:row>
      <xdr:rowOff>133350</xdr:rowOff>
    </xdr:to>
    <xdr:graphicFrame>
      <xdr:nvGraphicFramePr>
        <xdr:cNvPr id="1" name="Chart 10"/>
        <xdr:cNvGraphicFramePr/>
      </xdr:nvGraphicFramePr>
      <xdr:xfrm>
        <a:off x="0" y="752475"/>
        <a:ext cx="9791700" cy="48577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37</xdr:row>
      <xdr:rowOff>9525</xdr:rowOff>
    </xdr:from>
    <xdr:to>
      <xdr:col>8</xdr:col>
      <xdr:colOff>1123950</xdr:colOff>
      <xdr:row>68</xdr:row>
      <xdr:rowOff>9525</xdr:rowOff>
    </xdr:to>
    <xdr:graphicFrame>
      <xdr:nvGraphicFramePr>
        <xdr:cNvPr id="2" name="Chart 12"/>
        <xdr:cNvGraphicFramePr/>
      </xdr:nvGraphicFramePr>
      <xdr:xfrm>
        <a:off x="5086350" y="6134100"/>
        <a:ext cx="4648200" cy="4752975"/>
      </xdr:xfrm>
      <a:graphic>
        <a:graphicData uri="http://schemas.openxmlformats.org/drawingml/2006/chart">
          <c:chart xmlns:c="http://schemas.openxmlformats.org/drawingml/2006/chart" r:id="rId2"/>
        </a:graphicData>
      </a:graphic>
    </xdr:graphicFrame>
    <xdr:clientData/>
  </xdr:twoCellAnchor>
  <xdr:twoCellAnchor>
    <xdr:from>
      <xdr:col>6</xdr:col>
      <xdr:colOff>552450</xdr:colOff>
      <xdr:row>51</xdr:row>
      <xdr:rowOff>95250</xdr:rowOff>
    </xdr:from>
    <xdr:to>
      <xdr:col>7</xdr:col>
      <xdr:colOff>647700</xdr:colOff>
      <xdr:row>54</xdr:row>
      <xdr:rowOff>38100</xdr:rowOff>
    </xdr:to>
    <xdr:sp>
      <xdr:nvSpPr>
        <xdr:cNvPr id="3" name="TextBox 13"/>
        <xdr:cNvSpPr txBox="1">
          <a:spLocks noChangeArrowheads="1"/>
        </xdr:cNvSpPr>
      </xdr:nvSpPr>
      <xdr:spPr>
        <a:xfrm>
          <a:off x="6762750" y="8382000"/>
          <a:ext cx="1295400" cy="40005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山梨県
2,640,950千kWh</a:t>
          </a:r>
        </a:p>
      </xdr:txBody>
    </xdr:sp>
    <xdr:clientData/>
  </xdr:twoCellAnchor>
  <xdr:twoCellAnchor>
    <xdr:from>
      <xdr:col>6</xdr:col>
      <xdr:colOff>152400</xdr:colOff>
      <xdr:row>66</xdr:row>
      <xdr:rowOff>85725</xdr:rowOff>
    </xdr:from>
    <xdr:to>
      <xdr:col>8</xdr:col>
      <xdr:colOff>1152525</xdr:colOff>
      <xdr:row>67</xdr:row>
      <xdr:rowOff>104775</xdr:rowOff>
    </xdr:to>
    <xdr:sp>
      <xdr:nvSpPr>
        <xdr:cNvPr id="4" name="TextBox 14"/>
        <xdr:cNvSpPr txBox="1">
          <a:spLocks noChangeArrowheads="1"/>
        </xdr:cNvSpPr>
      </xdr:nvSpPr>
      <xdr:spPr>
        <a:xfrm>
          <a:off x="6362700" y="10658475"/>
          <a:ext cx="3400425" cy="171450"/>
        </a:xfrm>
        <a:prstGeom prst="rect">
          <a:avLst/>
        </a:prstGeom>
        <a:noFill/>
        <a:ln w="1" cmpd="sng">
          <a:noFill/>
        </a:ln>
      </xdr:spPr>
      <xdr:txBody>
        <a:bodyPr vertOverflow="clip" wrap="square" anchor="ctr"/>
        <a:p>
          <a:pPr algn="ctr">
            <a:defRPr/>
          </a:pPr>
          <a:r>
            <a:rPr lang="en-US" cap="none" sz="800" b="0" i="0" u="none" baseline="0">
              <a:latin typeface="ＭＳ ゴシック"/>
              <a:ea typeface="ＭＳ ゴシック"/>
              <a:cs typeface="ＭＳ ゴシック"/>
            </a:rPr>
            <a:t>&lt;東京電力,東京発電,日本軽金属,県企業局電気課&gt;</a:t>
          </a:r>
        </a:p>
      </xdr:txBody>
    </xdr:sp>
    <xdr:clientData/>
  </xdr:twoCellAnchor>
  <xdr:twoCellAnchor>
    <xdr:from>
      <xdr:col>0</xdr:col>
      <xdr:colOff>47625</xdr:colOff>
      <xdr:row>37</xdr:row>
      <xdr:rowOff>9525</xdr:rowOff>
    </xdr:from>
    <xdr:to>
      <xdr:col>3</xdr:col>
      <xdr:colOff>1181100</xdr:colOff>
      <xdr:row>68</xdr:row>
      <xdr:rowOff>0</xdr:rowOff>
    </xdr:to>
    <xdr:graphicFrame>
      <xdr:nvGraphicFramePr>
        <xdr:cNvPr id="5" name="Chart 15"/>
        <xdr:cNvGraphicFramePr/>
      </xdr:nvGraphicFramePr>
      <xdr:xfrm>
        <a:off x="47625" y="6134100"/>
        <a:ext cx="4733925" cy="4743450"/>
      </xdr:xfrm>
      <a:graphic>
        <a:graphicData uri="http://schemas.openxmlformats.org/drawingml/2006/chart">
          <c:chart xmlns:c="http://schemas.openxmlformats.org/drawingml/2006/chart" r:id="rId3"/>
        </a:graphicData>
      </a:graphic>
    </xdr:graphicFrame>
    <xdr:clientData/>
  </xdr:twoCellAnchor>
  <xdr:twoCellAnchor>
    <xdr:from>
      <xdr:col>1</xdr:col>
      <xdr:colOff>723900</xdr:colOff>
      <xdr:row>64</xdr:row>
      <xdr:rowOff>47625</xdr:rowOff>
    </xdr:from>
    <xdr:to>
      <xdr:col>3</xdr:col>
      <xdr:colOff>885825</xdr:colOff>
      <xdr:row>65</xdr:row>
      <xdr:rowOff>142875</xdr:rowOff>
    </xdr:to>
    <xdr:sp>
      <xdr:nvSpPr>
        <xdr:cNvPr id="6" name="TextBox 16"/>
        <xdr:cNvSpPr txBox="1">
          <a:spLocks noChangeArrowheads="1"/>
        </xdr:cNvSpPr>
      </xdr:nvSpPr>
      <xdr:spPr>
        <a:xfrm>
          <a:off x="1924050" y="10315575"/>
          <a:ext cx="2562225" cy="2476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&lt;経済産業省「資源・エネルギー統計」&gt;</a:t>
          </a:r>
        </a:p>
      </xdr:txBody>
    </xdr:sp>
    <xdr:clientData/>
  </xdr:twoCellAnchor>
  <xdr:oneCellAnchor>
    <xdr:from>
      <xdr:col>8</xdr:col>
      <xdr:colOff>285750</xdr:colOff>
      <xdr:row>5</xdr:row>
      <xdr:rowOff>57150</xdr:rowOff>
    </xdr:from>
    <xdr:ext cx="257175" cy="857250"/>
    <xdr:sp>
      <xdr:nvSpPr>
        <xdr:cNvPr id="7" name="TextBox 17"/>
        <xdr:cNvSpPr txBox="1">
          <a:spLocks noChangeArrowheads="1"/>
        </xdr:cNvSpPr>
      </xdr:nvSpPr>
      <xdr:spPr>
        <a:xfrm>
          <a:off x="8896350" y="971550"/>
          <a:ext cx="257175" cy="857250"/>
        </a:xfrm>
        <a:prstGeom prst="rect">
          <a:avLst/>
        </a:prstGeom>
        <a:noFill/>
        <a:ln w="9525" cmpd="sng">
          <a:noFill/>
        </a:ln>
      </xdr:spPr>
      <xdr:txBody>
        <a:bodyPr vertOverflow="clip" wrap="square" vert="wordArtVertRtl">
          <a:spAutoFit/>
        </a:bodyPr>
        <a:p>
          <a:pPr algn="l">
            <a:defRPr/>
          </a:pPr>
          <a:r>
            <a:rPr lang="en-US" cap="none" sz="1000" b="0" i="0" u="none" baseline="0">
              <a:latin typeface="ＭＳ ゴシック"/>
              <a:ea typeface="ＭＳ ゴシック"/>
              <a:cs typeface="ＭＳ ゴシック"/>
            </a:rPr>
            <a:t>発生電力量</a:t>
          </a:r>
        </a:p>
      </xdr:txBody>
    </xdr:sp>
    <xdr:clientData/>
  </xdr:oneCellAnchor>
  <xdr:oneCellAnchor>
    <xdr:from>
      <xdr:col>8</xdr:col>
      <xdr:colOff>219075</xdr:colOff>
      <xdr:row>10</xdr:row>
      <xdr:rowOff>47625</xdr:rowOff>
    </xdr:from>
    <xdr:ext cx="619125" cy="209550"/>
    <xdr:sp>
      <xdr:nvSpPr>
        <xdr:cNvPr id="8" name="TextBox 18"/>
        <xdr:cNvSpPr txBox="1">
          <a:spLocks noChangeArrowheads="1"/>
        </xdr:cNvSpPr>
      </xdr:nvSpPr>
      <xdr:spPr>
        <a:xfrm>
          <a:off x="8829675" y="1771650"/>
          <a:ext cx="619125" cy="209550"/>
        </a:xfrm>
        <a:prstGeom prst="rect">
          <a:avLst/>
        </a:prstGeom>
        <a:noFill/>
        <a:ln w="9525" cmpd="sng">
          <a:noFill/>
        </a:ln>
      </xdr:spPr>
      <xdr:txBody>
        <a:bodyPr vertOverflow="clip" wrap="square">
          <a:spAutoFit/>
        </a:bodyPr>
        <a:p>
          <a:pPr algn="l">
            <a:defRPr/>
          </a:pPr>
          <a:r>
            <a:rPr lang="en-US" cap="none" sz="1000" b="0" i="0" u="none" baseline="0">
              <a:latin typeface="ＭＳ ゴシック"/>
              <a:ea typeface="ＭＳ ゴシック"/>
              <a:cs typeface="ＭＳ ゴシック"/>
            </a:rPr>
            <a:t>(億kWh)</a:t>
          </a:r>
        </a:p>
      </xdr:txBody>
    </xdr:sp>
    <xdr:clientData/>
  </xdr:oneCellAnchor>
  <xdr:oneCellAnchor>
    <xdr:from>
      <xdr:col>0</xdr:col>
      <xdr:colOff>28575</xdr:colOff>
      <xdr:row>4</xdr:row>
      <xdr:rowOff>85725</xdr:rowOff>
    </xdr:from>
    <xdr:ext cx="438150" cy="847725"/>
    <xdr:sp>
      <xdr:nvSpPr>
        <xdr:cNvPr id="9" name="TextBox 19"/>
        <xdr:cNvSpPr txBox="1">
          <a:spLocks noChangeArrowheads="1"/>
        </xdr:cNvSpPr>
      </xdr:nvSpPr>
      <xdr:spPr>
        <a:xfrm>
          <a:off x="28575" y="838200"/>
          <a:ext cx="438150" cy="847725"/>
        </a:xfrm>
        <a:prstGeom prst="rect">
          <a:avLst/>
        </a:prstGeom>
        <a:noFill/>
        <a:ln w="9525" cmpd="sng">
          <a:noFill/>
        </a:ln>
      </xdr:spPr>
      <xdr:txBody>
        <a:bodyPr vertOverflow="clip" wrap="square" vert="wordArtVertRtl">
          <a:spAutoFit/>
        </a:bodyPr>
        <a:p>
          <a:pPr algn="l">
            <a:defRPr/>
          </a:pPr>
          <a:r>
            <a:rPr lang="en-US" cap="none" sz="1000" b="0" i="0" u="none" baseline="0">
              <a:latin typeface="ＭＳ ゴシック"/>
              <a:ea typeface="ＭＳ ゴシック"/>
              <a:cs typeface="ＭＳ ゴシック"/>
            </a:rPr>
            <a:t>電灯使用料
電力使用量</a:t>
          </a:r>
        </a:p>
      </xdr:txBody>
    </xdr:sp>
    <xdr:clientData/>
  </xdr:oneCellAnchor>
  <xdr:oneCellAnchor>
    <xdr:from>
      <xdr:col>0</xdr:col>
      <xdr:colOff>0</xdr:colOff>
      <xdr:row>9</xdr:row>
      <xdr:rowOff>66675</xdr:rowOff>
    </xdr:from>
    <xdr:ext cx="619125" cy="209550"/>
    <xdr:sp>
      <xdr:nvSpPr>
        <xdr:cNvPr id="10" name="TextBox 20"/>
        <xdr:cNvSpPr txBox="1">
          <a:spLocks noChangeArrowheads="1"/>
        </xdr:cNvSpPr>
      </xdr:nvSpPr>
      <xdr:spPr>
        <a:xfrm>
          <a:off x="0" y="1628775"/>
          <a:ext cx="619125" cy="209550"/>
        </a:xfrm>
        <a:prstGeom prst="rect">
          <a:avLst/>
        </a:prstGeom>
        <a:noFill/>
        <a:ln w="9525" cmpd="sng">
          <a:noFill/>
        </a:ln>
      </xdr:spPr>
      <xdr:txBody>
        <a:bodyPr vertOverflow="clip" wrap="square">
          <a:spAutoFit/>
        </a:bodyPr>
        <a:p>
          <a:pPr algn="l">
            <a:defRPr/>
          </a:pPr>
          <a:r>
            <a:rPr lang="en-US" cap="none" sz="1000" b="0" i="0" u="none" baseline="0">
              <a:latin typeface="ＭＳ ゴシック"/>
              <a:ea typeface="ＭＳ ゴシック"/>
              <a:cs typeface="ＭＳ ゴシック"/>
            </a:rPr>
            <a:t>(億kWh)</a:t>
          </a:r>
        </a:p>
      </xdr:txBody>
    </xdr:sp>
    <xdr:clientData/>
  </xdr:oneCellAnchor>
  <xdr:oneCellAnchor>
    <xdr:from>
      <xdr:col>0</xdr:col>
      <xdr:colOff>466725</xdr:colOff>
      <xdr:row>22</xdr:row>
      <xdr:rowOff>38100</xdr:rowOff>
    </xdr:from>
    <xdr:ext cx="466725" cy="209550"/>
    <xdr:sp textlink="$O$12">
      <xdr:nvSpPr>
        <xdr:cNvPr id="11" name="テキスト 28"/>
        <xdr:cNvSpPr txBox="1">
          <a:spLocks noChangeArrowheads="1"/>
        </xdr:cNvSpPr>
      </xdr:nvSpPr>
      <xdr:spPr>
        <a:xfrm>
          <a:off x="466725" y="3705225"/>
          <a:ext cx="466725" cy="209550"/>
        </a:xfrm>
        <a:prstGeom prst="rect">
          <a:avLst/>
        </a:prstGeom>
        <a:noFill/>
        <a:ln w="0" cmpd="sng">
          <a:noFill/>
        </a:ln>
      </xdr:spPr>
      <xdr:txBody>
        <a:bodyPr vertOverflow="clip" wrap="square" anchor="ctr">
          <a:spAutoFit/>
        </a:bodyPr>
        <a:p>
          <a:pPr algn="l">
            <a:defRPr/>
          </a:pPr>
          <a:fld id="{86ecaeaf-1512-40c0-9c51-056206a71fae}" type="TxLink">
            <a:rPr lang="en-US" cap="none" sz="1000" b="0" i="0" u="none" baseline="0">
              <a:latin typeface="ＭＳ ゴシック"/>
              <a:ea typeface="ＭＳ ゴシック"/>
              <a:cs typeface="ＭＳ ゴシック"/>
            </a:rPr>
            <a:t>20.55</a:t>
          </a:fld>
        </a:p>
      </xdr:txBody>
    </xdr:sp>
    <xdr:clientData/>
  </xdr:oneCellAnchor>
  <xdr:oneCellAnchor>
    <xdr:from>
      <xdr:col>1</xdr:col>
      <xdr:colOff>0</xdr:colOff>
      <xdr:row>18</xdr:row>
      <xdr:rowOff>142875</xdr:rowOff>
    </xdr:from>
    <xdr:ext cx="466725" cy="200025"/>
    <xdr:sp textlink="$O$13">
      <xdr:nvSpPr>
        <xdr:cNvPr id="12" name="テキスト 28"/>
        <xdr:cNvSpPr txBox="1">
          <a:spLocks noChangeArrowheads="1"/>
        </xdr:cNvSpPr>
      </xdr:nvSpPr>
      <xdr:spPr>
        <a:xfrm>
          <a:off x="1200150" y="3162300"/>
          <a:ext cx="466725" cy="200025"/>
        </a:xfrm>
        <a:prstGeom prst="rect">
          <a:avLst/>
        </a:prstGeom>
        <a:noFill/>
        <a:ln w="0" cmpd="sng">
          <a:noFill/>
        </a:ln>
      </xdr:spPr>
      <xdr:txBody>
        <a:bodyPr vertOverflow="clip" wrap="square" anchor="ctr">
          <a:spAutoFit/>
        </a:bodyPr>
        <a:p>
          <a:pPr algn="l">
            <a:defRPr/>
          </a:pPr>
          <a:fld id="{a8c6b460-f092-4e75-a831-8f1704197f55}" type="TxLink">
            <a:rPr lang="en-US" cap="none" sz="1000" b="0" i="0" u="none" baseline="0">
              <a:latin typeface="ＭＳ ゴシック"/>
              <a:ea typeface="ＭＳ ゴシック"/>
              <a:cs typeface="ＭＳ ゴシック"/>
            </a:rPr>
            <a:t>31.09</a:t>
          </a:fld>
        </a:p>
      </xdr:txBody>
    </xdr:sp>
    <xdr:clientData/>
  </xdr:oneCellAnchor>
  <xdr:oneCellAnchor>
    <xdr:from>
      <xdr:col>5</xdr:col>
      <xdr:colOff>295275</xdr:colOff>
      <xdr:row>10</xdr:row>
      <xdr:rowOff>104775</xdr:rowOff>
    </xdr:from>
    <xdr:ext cx="466725" cy="200025"/>
    <xdr:sp textlink="$O$21">
      <xdr:nvSpPr>
        <xdr:cNvPr id="13" name="テキスト 28"/>
        <xdr:cNvSpPr txBox="1">
          <a:spLocks noChangeArrowheads="1"/>
        </xdr:cNvSpPr>
      </xdr:nvSpPr>
      <xdr:spPr>
        <a:xfrm>
          <a:off x="5305425" y="1828800"/>
          <a:ext cx="466725" cy="200025"/>
        </a:xfrm>
        <a:prstGeom prst="rect">
          <a:avLst/>
        </a:prstGeom>
        <a:noFill/>
        <a:ln w="0" cmpd="sng">
          <a:noFill/>
        </a:ln>
      </xdr:spPr>
      <xdr:txBody>
        <a:bodyPr vertOverflow="clip" wrap="square" anchor="ctr">
          <a:spAutoFit/>
        </a:bodyPr>
        <a:p>
          <a:pPr algn="l">
            <a:defRPr/>
          </a:pPr>
          <a:fld id="{49d30eb7-22bd-49f6-916b-0aca301a40b2}" type="TxLink">
            <a:rPr lang="en-US" cap="none" sz="1000" b="0" i="0" u="none" baseline="0">
              <a:latin typeface="ＭＳ ゴシック"/>
              <a:ea typeface="ＭＳ ゴシック"/>
              <a:cs typeface="ＭＳ ゴシック"/>
            </a:rPr>
            <a:t>58.12</a:t>
          </a:fld>
        </a:p>
      </xdr:txBody>
    </xdr:sp>
    <xdr:clientData/>
  </xdr:oneCellAnchor>
  <xdr:oneCellAnchor>
    <xdr:from>
      <xdr:col>6</xdr:col>
      <xdr:colOff>0</xdr:colOff>
      <xdr:row>10</xdr:row>
      <xdr:rowOff>47625</xdr:rowOff>
    </xdr:from>
    <xdr:ext cx="466725" cy="209550"/>
    <xdr:sp textlink="$O$22">
      <xdr:nvSpPr>
        <xdr:cNvPr id="14" name="テキスト 28"/>
        <xdr:cNvSpPr txBox="1">
          <a:spLocks noChangeArrowheads="1"/>
        </xdr:cNvSpPr>
      </xdr:nvSpPr>
      <xdr:spPr>
        <a:xfrm>
          <a:off x="6210300" y="1771650"/>
          <a:ext cx="466725" cy="209550"/>
        </a:xfrm>
        <a:prstGeom prst="rect">
          <a:avLst/>
        </a:prstGeom>
        <a:noFill/>
        <a:ln w="0" cmpd="sng">
          <a:noFill/>
        </a:ln>
      </xdr:spPr>
      <xdr:txBody>
        <a:bodyPr vertOverflow="clip" wrap="square" anchor="ctr">
          <a:spAutoFit/>
        </a:bodyPr>
        <a:p>
          <a:pPr algn="l">
            <a:defRPr/>
          </a:pPr>
          <a:fld id="{c1bfc062-040d-4046-98b2-6e4e4ae4c3ae}" type="TxLink">
            <a:rPr lang="en-US" cap="none" sz="1000" b="0" i="0" u="none" baseline="0">
              <a:latin typeface="ＭＳ ゴシック"/>
              <a:ea typeface="ＭＳ ゴシック"/>
              <a:cs typeface="ＭＳ ゴシック"/>
            </a:rPr>
            <a:t>58.50</a:t>
          </a:fld>
        </a:p>
      </xdr:txBody>
    </xdr:sp>
    <xdr:clientData/>
  </xdr:oneCellAnchor>
  <xdr:oneCellAnchor>
    <xdr:from>
      <xdr:col>6</xdr:col>
      <xdr:colOff>171450</xdr:colOff>
      <xdr:row>9</xdr:row>
      <xdr:rowOff>142875</xdr:rowOff>
    </xdr:from>
    <xdr:ext cx="466725" cy="200025"/>
    <xdr:sp textlink="$O$23">
      <xdr:nvSpPr>
        <xdr:cNvPr id="15" name="テキスト 28"/>
        <xdr:cNvSpPr txBox="1">
          <a:spLocks noChangeArrowheads="1"/>
        </xdr:cNvSpPr>
      </xdr:nvSpPr>
      <xdr:spPr>
        <a:xfrm>
          <a:off x="6381750" y="1704975"/>
          <a:ext cx="466725" cy="200025"/>
        </a:xfrm>
        <a:prstGeom prst="rect">
          <a:avLst/>
        </a:prstGeom>
        <a:noFill/>
        <a:ln w="0" cmpd="sng">
          <a:noFill/>
        </a:ln>
      </xdr:spPr>
      <xdr:txBody>
        <a:bodyPr vertOverflow="clip" wrap="square" anchor="ctr">
          <a:spAutoFit/>
        </a:bodyPr>
        <a:p>
          <a:pPr algn="l">
            <a:defRPr/>
          </a:pPr>
          <a:fld id="{13d2f94c-e3be-4da1-bdb3-4348868aa610}" type="TxLink">
            <a:rPr lang="en-US" cap="none" sz="1000" b="0" i="0" u="none" baseline="0">
              <a:latin typeface="ＭＳ ゴシック"/>
              <a:ea typeface="ＭＳ ゴシック"/>
              <a:cs typeface="ＭＳ ゴシック"/>
            </a:rPr>
            <a:t>59.82</a:t>
          </a:fld>
        </a:p>
      </xdr:txBody>
    </xdr:sp>
    <xdr:clientData/>
  </xdr:oneCellAnchor>
  <xdr:oneCellAnchor>
    <xdr:from>
      <xdr:col>6</xdr:col>
      <xdr:colOff>733425</xdr:colOff>
      <xdr:row>9</xdr:row>
      <xdr:rowOff>85725</xdr:rowOff>
    </xdr:from>
    <xdr:ext cx="466725" cy="200025"/>
    <xdr:sp textlink="$O$24">
      <xdr:nvSpPr>
        <xdr:cNvPr id="16" name="テキスト 28"/>
        <xdr:cNvSpPr txBox="1">
          <a:spLocks noChangeArrowheads="1"/>
        </xdr:cNvSpPr>
      </xdr:nvSpPr>
      <xdr:spPr>
        <a:xfrm>
          <a:off x="6943725" y="1647825"/>
          <a:ext cx="466725" cy="200025"/>
        </a:xfrm>
        <a:prstGeom prst="rect">
          <a:avLst/>
        </a:prstGeom>
        <a:noFill/>
        <a:ln w="0" cmpd="sng">
          <a:noFill/>
        </a:ln>
      </xdr:spPr>
      <xdr:txBody>
        <a:bodyPr vertOverflow="clip" wrap="square" anchor="ctr">
          <a:spAutoFit/>
        </a:bodyPr>
        <a:p>
          <a:pPr algn="l">
            <a:defRPr/>
          </a:pPr>
          <a:fld id="{cf0c4b89-ca59-46e4-95ab-33772fa9cf1d}" type="TxLink">
            <a:rPr lang="en-US" cap="none" sz="1000" b="0" i="0" u="none" baseline="0">
              <a:latin typeface="ＭＳ ゴシック"/>
              <a:ea typeface="ＭＳ ゴシック"/>
              <a:cs typeface="ＭＳ ゴシック"/>
            </a:rPr>
            <a:t>61.36</a:t>
          </a:fld>
        </a:p>
      </xdr:txBody>
    </xdr:sp>
    <xdr:clientData/>
  </xdr:oneCellAnchor>
  <xdr:oneCellAnchor>
    <xdr:from>
      <xdr:col>7</xdr:col>
      <xdr:colOff>66675</xdr:colOff>
      <xdr:row>9</xdr:row>
      <xdr:rowOff>152400</xdr:rowOff>
    </xdr:from>
    <xdr:ext cx="466725" cy="200025"/>
    <xdr:sp textlink="$O$25">
      <xdr:nvSpPr>
        <xdr:cNvPr id="17" name="テキスト 28"/>
        <xdr:cNvSpPr txBox="1">
          <a:spLocks noChangeArrowheads="1"/>
        </xdr:cNvSpPr>
      </xdr:nvSpPr>
      <xdr:spPr>
        <a:xfrm>
          <a:off x="7477125" y="1714500"/>
          <a:ext cx="466725" cy="200025"/>
        </a:xfrm>
        <a:prstGeom prst="rect">
          <a:avLst/>
        </a:prstGeom>
        <a:noFill/>
        <a:ln w="0" cmpd="sng">
          <a:noFill/>
        </a:ln>
      </xdr:spPr>
      <xdr:txBody>
        <a:bodyPr vertOverflow="clip" wrap="square" anchor="ctr">
          <a:spAutoFit/>
        </a:bodyPr>
        <a:p>
          <a:pPr algn="l">
            <a:defRPr/>
          </a:pPr>
          <a:fld id="{a516b4b2-b985-4f08-bb2c-ae9f1c8d26bf}" type="TxLink">
            <a:rPr lang="en-US" cap="none" sz="1000" b="0" i="0" u="none" baseline="0">
              <a:latin typeface="ＭＳ ゴシック"/>
              <a:ea typeface="ＭＳ ゴシック"/>
              <a:cs typeface="ＭＳ ゴシック"/>
            </a:rPr>
            <a:t>60.11</a:t>
          </a:fld>
        </a:p>
      </xdr:txBody>
    </xdr:sp>
    <xdr:clientData/>
  </xdr:oneCellAnchor>
  <xdr:oneCellAnchor>
    <xdr:from>
      <xdr:col>7</xdr:col>
      <xdr:colOff>590550</xdr:colOff>
      <xdr:row>9</xdr:row>
      <xdr:rowOff>38100</xdr:rowOff>
    </xdr:from>
    <xdr:ext cx="466725" cy="209550"/>
    <xdr:sp textlink="$O$26">
      <xdr:nvSpPr>
        <xdr:cNvPr id="18" name="テキスト 28"/>
        <xdr:cNvSpPr txBox="1">
          <a:spLocks noChangeArrowheads="1"/>
        </xdr:cNvSpPr>
      </xdr:nvSpPr>
      <xdr:spPr>
        <a:xfrm>
          <a:off x="8001000" y="1600200"/>
          <a:ext cx="466725" cy="209550"/>
        </a:xfrm>
        <a:prstGeom prst="rect">
          <a:avLst/>
        </a:prstGeom>
        <a:noFill/>
        <a:ln w="0" cmpd="sng">
          <a:noFill/>
        </a:ln>
      </xdr:spPr>
      <xdr:txBody>
        <a:bodyPr vertOverflow="clip" wrap="square" anchor="ctr">
          <a:spAutoFit/>
        </a:bodyPr>
        <a:p>
          <a:pPr algn="l">
            <a:defRPr/>
          </a:pPr>
          <a:fld id="{76cc6024-dcfc-4355-bb5a-d135b7c96c39}" type="TxLink">
            <a:rPr lang="en-US" cap="none" sz="1000" b="0" i="0" u="none" baseline="0">
              <a:latin typeface="ＭＳ ゴシック"/>
              <a:ea typeface="ＭＳ ゴシック"/>
              <a:cs typeface="ＭＳ ゴシック"/>
            </a:rPr>
            <a:t>61.28</a:t>
          </a:fld>
        </a:p>
      </xdr:txBody>
    </xdr:sp>
    <xdr:clientData/>
  </xdr:oneCellAnchor>
  <xdr:oneCellAnchor>
    <xdr:from>
      <xdr:col>2</xdr:col>
      <xdr:colOff>0</xdr:colOff>
      <xdr:row>14</xdr:row>
      <xdr:rowOff>28575</xdr:rowOff>
    </xdr:from>
    <xdr:ext cx="466725" cy="200025"/>
    <xdr:sp textlink="$O$15">
      <xdr:nvSpPr>
        <xdr:cNvPr id="19" name="テキスト 28"/>
        <xdr:cNvSpPr txBox="1">
          <a:spLocks noChangeArrowheads="1"/>
        </xdr:cNvSpPr>
      </xdr:nvSpPr>
      <xdr:spPr>
        <a:xfrm>
          <a:off x="2400300" y="2400300"/>
          <a:ext cx="466725" cy="200025"/>
        </a:xfrm>
        <a:prstGeom prst="rect">
          <a:avLst/>
        </a:prstGeom>
        <a:noFill/>
        <a:ln w="0" cmpd="sng">
          <a:noFill/>
        </a:ln>
      </xdr:spPr>
      <xdr:txBody>
        <a:bodyPr vertOverflow="clip" wrap="square" anchor="ctr">
          <a:spAutoFit/>
        </a:bodyPr>
        <a:p>
          <a:pPr algn="l">
            <a:defRPr/>
          </a:pPr>
          <a:fld id="{96af07cb-381d-482c-a0ee-f3153be75578}" type="TxLink">
            <a:rPr lang="en-US" cap="none" sz="1000" b="0" i="0" u="none" baseline="0">
              <a:latin typeface="ＭＳ ゴシック"/>
              <a:ea typeface="ＭＳ ゴシック"/>
              <a:cs typeface="ＭＳ ゴシック"/>
            </a:rPr>
            <a:t>46.64</a:t>
          </a:fld>
        </a:p>
      </xdr:txBody>
    </xdr:sp>
    <xdr:clientData/>
  </xdr:oneCellAnchor>
  <xdr:oneCellAnchor>
    <xdr:from>
      <xdr:col>2</xdr:col>
      <xdr:colOff>238125</xdr:colOff>
      <xdr:row>14</xdr:row>
      <xdr:rowOff>0</xdr:rowOff>
    </xdr:from>
    <xdr:ext cx="466725" cy="200025"/>
    <xdr:sp textlink="$O$16">
      <xdr:nvSpPr>
        <xdr:cNvPr id="20" name="テキスト 28"/>
        <xdr:cNvSpPr txBox="1">
          <a:spLocks noChangeArrowheads="1"/>
        </xdr:cNvSpPr>
      </xdr:nvSpPr>
      <xdr:spPr>
        <a:xfrm>
          <a:off x="2638425" y="2371725"/>
          <a:ext cx="466725" cy="200025"/>
        </a:xfrm>
        <a:prstGeom prst="rect">
          <a:avLst/>
        </a:prstGeom>
        <a:noFill/>
        <a:ln w="0" cmpd="sng">
          <a:noFill/>
        </a:ln>
      </xdr:spPr>
      <xdr:txBody>
        <a:bodyPr vertOverflow="clip" wrap="square" anchor="ctr">
          <a:spAutoFit/>
        </a:bodyPr>
        <a:p>
          <a:pPr algn="l">
            <a:defRPr/>
          </a:pPr>
          <a:fld id="{5f49b8c1-4c02-4894-933a-f72d37377b24}" type="TxLink">
            <a:rPr lang="en-US" cap="none" sz="1000" b="0" i="0" u="none" baseline="0">
              <a:latin typeface="ＭＳ ゴシック"/>
              <a:ea typeface="ＭＳ ゴシック"/>
              <a:cs typeface="ＭＳ ゴシック"/>
            </a:rPr>
            <a:t>47.33</a:t>
          </a:fld>
        </a:p>
      </xdr:txBody>
    </xdr:sp>
    <xdr:clientData/>
  </xdr:oneCellAnchor>
  <xdr:oneCellAnchor>
    <xdr:from>
      <xdr:col>3</xdr:col>
      <xdr:colOff>0</xdr:colOff>
      <xdr:row>13</xdr:row>
      <xdr:rowOff>66675</xdr:rowOff>
    </xdr:from>
    <xdr:ext cx="466725" cy="209550"/>
    <xdr:sp textlink="$O$17">
      <xdr:nvSpPr>
        <xdr:cNvPr id="21" name="テキスト 28"/>
        <xdr:cNvSpPr txBox="1">
          <a:spLocks noChangeArrowheads="1"/>
        </xdr:cNvSpPr>
      </xdr:nvSpPr>
      <xdr:spPr>
        <a:xfrm>
          <a:off x="3600450" y="2276475"/>
          <a:ext cx="466725" cy="209550"/>
        </a:xfrm>
        <a:prstGeom prst="rect">
          <a:avLst/>
        </a:prstGeom>
        <a:noFill/>
        <a:ln w="0" cmpd="sng">
          <a:noFill/>
        </a:ln>
      </xdr:spPr>
      <xdr:txBody>
        <a:bodyPr vertOverflow="clip" wrap="square" anchor="ctr">
          <a:spAutoFit/>
        </a:bodyPr>
        <a:p>
          <a:pPr algn="l">
            <a:defRPr/>
          </a:pPr>
          <a:fld id="{d43a7adc-9bec-48ec-b681-6c5ea203146f}" type="TxLink">
            <a:rPr lang="en-US" cap="none" sz="1000" b="0" i="0" u="none" baseline="0">
              <a:latin typeface="ＭＳ ゴシック"/>
              <a:ea typeface="ＭＳ ゴシック"/>
              <a:cs typeface="ＭＳ ゴシック"/>
            </a:rPr>
            <a:t>48.67</a:t>
          </a:fld>
        </a:p>
      </xdr:txBody>
    </xdr:sp>
    <xdr:clientData/>
  </xdr:oneCellAnchor>
  <xdr:oneCellAnchor>
    <xdr:from>
      <xdr:col>3</xdr:col>
      <xdr:colOff>95250</xdr:colOff>
      <xdr:row>12</xdr:row>
      <xdr:rowOff>47625</xdr:rowOff>
    </xdr:from>
    <xdr:ext cx="466725" cy="209550"/>
    <xdr:sp textlink="$O$18">
      <xdr:nvSpPr>
        <xdr:cNvPr id="22" name="テキスト 28"/>
        <xdr:cNvSpPr txBox="1">
          <a:spLocks noChangeArrowheads="1"/>
        </xdr:cNvSpPr>
      </xdr:nvSpPr>
      <xdr:spPr>
        <a:xfrm>
          <a:off x="3695700" y="2095500"/>
          <a:ext cx="466725" cy="209550"/>
        </a:xfrm>
        <a:prstGeom prst="rect">
          <a:avLst/>
        </a:prstGeom>
        <a:noFill/>
        <a:ln w="0" cmpd="sng">
          <a:noFill/>
        </a:ln>
      </xdr:spPr>
      <xdr:txBody>
        <a:bodyPr vertOverflow="clip" wrap="square" anchor="ctr">
          <a:spAutoFit/>
        </a:bodyPr>
        <a:p>
          <a:pPr algn="l">
            <a:defRPr/>
          </a:pPr>
          <a:fld id="{d423f3f5-b19e-483c-a81c-ac437c2932ce}" type="TxLink">
            <a:rPr lang="en-US" cap="none" sz="1000" b="0" i="0" u="none" baseline="0">
              <a:latin typeface="ＭＳ ゴシック"/>
              <a:ea typeface="ＭＳ ゴシック"/>
              <a:cs typeface="ＭＳ ゴシック"/>
            </a:rPr>
            <a:t>52.67</a:t>
          </a:fld>
        </a:p>
      </xdr:txBody>
    </xdr:sp>
    <xdr:clientData/>
  </xdr:oneCellAnchor>
  <xdr:oneCellAnchor>
    <xdr:from>
      <xdr:col>3</xdr:col>
      <xdr:colOff>628650</xdr:colOff>
      <xdr:row>11</xdr:row>
      <xdr:rowOff>66675</xdr:rowOff>
    </xdr:from>
    <xdr:ext cx="466725" cy="209550"/>
    <xdr:sp textlink="$O$19">
      <xdr:nvSpPr>
        <xdr:cNvPr id="23" name="テキスト 28"/>
        <xdr:cNvSpPr txBox="1">
          <a:spLocks noChangeArrowheads="1"/>
        </xdr:cNvSpPr>
      </xdr:nvSpPr>
      <xdr:spPr>
        <a:xfrm>
          <a:off x="4229100" y="1952625"/>
          <a:ext cx="466725" cy="209550"/>
        </a:xfrm>
        <a:prstGeom prst="rect">
          <a:avLst/>
        </a:prstGeom>
        <a:noFill/>
        <a:ln w="0" cmpd="sng">
          <a:noFill/>
        </a:ln>
      </xdr:spPr>
      <xdr:txBody>
        <a:bodyPr vertOverflow="clip" wrap="square" anchor="ctr">
          <a:spAutoFit/>
        </a:bodyPr>
        <a:p>
          <a:pPr algn="l">
            <a:defRPr/>
          </a:pPr>
          <a:fld id="{29ba6d80-717d-4011-9562-fc505fa2419f}" type="TxLink">
            <a:rPr lang="en-US" cap="none" sz="1000" b="0" i="0" u="none" baseline="0">
              <a:latin typeface="ＭＳ ゴシック"/>
              <a:ea typeface="ＭＳ ゴシック"/>
              <a:cs typeface="ＭＳ ゴシック"/>
            </a:rPr>
            <a:t>54.96</a:t>
          </a:fld>
        </a:p>
      </xdr:txBody>
    </xdr:sp>
    <xdr:clientData/>
  </xdr:oneCellAnchor>
  <xdr:oneCellAnchor>
    <xdr:from>
      <xdr:col>4</xdr:col>
      <xdr:colOff>0</xdr:colOff>
      <xdr:row>10</xdr:row>
      <xdr:rowOff>142875</xdr:rowOff>
    </xdr:from>
    <xdr:ext cx="466725" cy="200025"/>
    <xdr:sp textlink="$O$20">
      <xdr:nvSpPr>
        <xdr:cNvPr id="24" name="テキスト 28"/>
        <xdr:cNvSpPr txBox="1">
          <a:spLocks noChangeArrowheads="1"/>
        </xdr:cNvSpPr>
      </xdr:nvSpPr>
      <xdr:spPr>
        <a:xfrm>
          <a:off x="4800600" y="1866900"/>
          <a:ext cx="466725" cy="200025"/>
        </a:xfrm>
        <a:prstGeom prst="rect">
          <a:avLst/>
        </a:prstGeom>
        <a:noFill/>
        <a:ln w="0" cmpd="sng">
          <a:noFill/>
        </a:ln>
      </xdr:spPr>
      <xdr:txBody>
        <a:bodyPr vertOverflow="clip" wrap="square" anchor="ctr">
          <a:spAutoFit/>
        </a:bodyPr>
        <a:p>
          <a:pPr algn="l">
            <a:defRPr/>
          </a:pPr>
          <a:fld id="{20ef7477-b9d7-4bad-b8f3-fdef3aa57f9f}" type="TxLink">
            <a:rPr lang="en-US" cap="none" sz="1000" b="0" i="0" u="none" baseline="0">
              <a:latin typeface="ＭＳ ゴシック"/>
              <a:ea typeface="ＭＳ ゴシック"/>
              <a:cs typeface="ＭＳ ゴシック"/>
            </a:rPr>
            <a:t>56.67</a:t>
          </a:fld>
        </a:p>
      </xdr:txBody>
    </xdr:sp>
    <xdr:clientData/>
  </xdr:oneCellAnchor>
  <xdr:oneCellAnchor>
    <xdr:from>
      <xdr:col>1</xdr:col>
      <xdr:colOff>314325</xdr:colOff>
      <xdr:row>14</xdr:row>
      <xdr:rowOff>142875</xdr:rowOff>
    </xdr:from>
    <xdr:ext cx="466725" cy="200025"/>
    <xdr:sp textlink="$O$14">
      <xdr:nvSpPr>
        <xdr:cNvPr id="25" name="テキスト 28"/>
        <xdr:cNvSpPr txBox="1">
          <a:spLocks noChangeArrowheads="1"/>
        </xdr:cNvSpPr>
      </xdr:nvSpPr>
      <xdr:spPr>
        <a:xfrm>
          <a:off x="1514475" y="2514600"/>
          <a:ext cx="466725" cy="200025"/>
        </a:xfrm>
        <a:prstGeom prst="rect">
          <a:avLst/>
        </a:prstGeom>
        <a:noFill/>
        <a:ln w="0" cmpd="sng">
          <a:noFill/>
        </a:ln>
      </xdr:spPr>
      <xdr:txBody>
        <a:bodyPr vertOverflow="clip" wrap="square" anchor="ctr">
          <a:spAutoFit/>
        </a:bodyPr>
        <a:p>
          <a:pPr algn="l">
            <a:defRPr/>
          </a:pPr>
          <a:fld id="{b10b6f34-e9d9-49c6-a31d-b6c5955883cd}" type="TxLink">
            <a:rPr lang="en-US" cap="none" sz="1000" b="0" i="0" u="none" baseline="0">
              <a:latin typeface="ＭＳ ゴシック"/>
              <a:ea typeface="ＭＳ ゴシック"/>
              <a:cs typeface="ＭＳ ゴシック"/>
            </a:rPr>
            <a:t>44.29</a:t>
          </a:fld>
        </a:p>
      </xdr:txBody>
    </xdr:sp>
    <xdr:clientData/>
  </xdr:oneCellAnchor>
</xdr:wsDr>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cdr:y>
    </cdr:from>
    <cdr:to>
      <cdr:x>0.8225</cdr:x>
      <cdr:y>0</cdr:y>
    </cdr:to>
    <cdr:sp>
      <cdr:nvSpPr>
        <cdr:cNvPr id="1" name="Line 2"/>
        <cdr:cNvSpPr>
          <a:spLocks/>
        </cdr:cNvSpPr>
      </cdr:nvSpPr>
      <cdr:spPr>
        <a:xfrm flipH="1">
          <a:off x="685800" y="0"/>
          <a:ext cx="1657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0.241</cdr:x>
      <cdr:y>0</cdr:y>
    </cdr:from>
    <cdr:to>
      <cdr:x>0.273</cdr:x>
      <cdr:y>0.0835</cdr:y>
    </cdr:to>
    <cdr:sp>
      <cdr:nvSpPr>
        <cdr:cNvPr id="2" name="Line 3"/>
        <cdr:cNvSpPr>
          <a:spLocks/>
        </cdr:cNvSpPr>
      </cdr:nvSpPr>
      <cdr:spPr>
        <a:xfrm>
          <a:off x="685800" y="0"/>
          <a:ext cx="9525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8</xdr:col>
      <xdr:colOff>1181100</xdr:colOff>
      <xdr:row>33</xdr:row>
      <xdr:rowOff>123825</xdr:rowOff>
    </xdr:to>
    <xdr:graphicFrame>
      <xdr:nvGraphicFramePr>
        <xdr:cNvPr id="1" name="Chart 8"/>
        <xdr:cNvGraphicFramePr/>
      </xdr:nvGraphicFramePr>
      <xdr:xfrm>
        <a:off x="0" y="781050"/>
        <a:ext cx="9791700" cy="4581525"/>
      </xdr:xfrm>
      <a:graphic>
        <a:graphicData uri="http://schemas.openxmlformats.org/drawingml/2006/chart">
          <c:chart xmlns:c="http://schemas.openxmlformats.org/drawingml/2006/chart" r:id="rId1"/>
        </a:graphicData>
      </a:graphic>
    </xdr:graphicFrame>
    <xdr:clientData/>
  </xdr:twoCellAnchor>
  <xdr:twoCellAnchor>
    <xdr:from>
      <xdr:col>7</xdr:col>
      <xdr:colOff>828675</xdr:colOff>
      <xdr:row>33</xdr:row>
      <xdr:rowOff>0</xdr:rowOff>
    </xdr:from>
    <xdr:to>
      <xdr:col>8</xdr:col>
      <xdr:colOff>1019175</xdr:colOff>
      <xdr:row>33</xdr:row>
      <xdr:rowOff>133350</xdr:rowOff>
    </xdr:to>
    <xdr:sp>
      <xdr:nvSpPr>
        <xdr:cNvPr id="2" name="TextBox 9"/>
        <xdr:cNvSpPr txBox="1">
          <a:spLocks noChangeArrowheads="1"/>
        </xdr:cNvSpPr>
      </xdr:nvSpPr>
      <xdr:spPr>
        <a:xfrm>
          <a:off x="8239125" y="5238750"/>
          <a:ext cx="139065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&lt;出入国管理統計年報&gt;</a:t>
          </a:r>
        </a:p>
      </xdr:txBody>
    </xdr:sp>
    <xdr:clientData/>
  </xdr:twoCellAnchor>
  <xdr:twoCellAnchor>
    <xdr:from>
      <xdr:col>0</xdr:col>
      <xdr:colOff>657225</xdr:colOff>
      <xdr:row>4</xdr:row>
      <xdr:rowOff>47625</xdr:rowOff>
    </xdr:from>
    <xdr:to>
      <xdr:col>2</xdr:col>
      <xdr:colOff>1114425</xdr:colOff>
      <xdr:row>19</xdr:row>
      <xdr:rowOff>28575</xdr:rowOff>
    </xdr:to>
    <xdr:graphicFrame>
      <xdr:nvGraphicFramePr>
        <xdr:cNvPr id="3" name="Chart 10"/>
        <xdr:cNvGraphicFramePr/>
      </xdr:nvGraphicFramePr>
      <xdr:xfrm>
        <a:off x="657225" y="800100"/>
        <a:ext cx="2857500" cy="2305050"/>
      </xdr:xfrm>
      <a:graphic>
        <a:graphicData uri="http://schemas.openxmlformats.org/drawingml/2006/chart">
          <c:chart xmlns:c="http://schemas.openxmlformats.org/drawingml/2006/chart" r:id="rId2"/>
        </a:graphicData>
      </a:graphic>
    </xdr:graphicFrame>
    <xdr:clientData/>
  </xdr:twoCellAnchor>
  <xdr:twoCellAnchor>
    <xdr:from>
      <xdr:col>1</xdr:col>
      <xdr:colOff>257175</xdr:colOff>
      <xdr:row>10</xdr:row>
      <xdr:rowOff>123825</xdr:rowOff>
    </xdr:from>
    <xdr:to>
      <xdr:col>2</xdr:col>
      <xdr:colOff>438150</xdr:colOff>
      <xdr:row>13</xdr:row>
      <xdr:rowOff>28575</xdr:rowOff>
    </xdr:to>
    <xdr:grpSp>
      <xdr:nvGrpSpPr>
        <xdr:cNvPr id="4" name="Group 31"/>
        <xdr:cNvGrpSpPr>
          <a:grpSpLocks/>
        </xdr:cNvGrpSpPr>
      </xdr:nvGrpSpPr>
      <xdr:grpSpPr>
        <a:xfrm>
          <a:off x="1457325" y="1790700"/>
          <a:ext cx="1381125" cy="390525"/>
          <a:chOff x="134" y="171"/>
          <a:chExt cx="126" cy="39"/>
        </a:xfrm>
        <a:solidFill>
          <a:srgbClr val="FFFFFF"/>
        </a:solidFill>
      </xdr:grpSpPr>
      <xdr:sp textlink="$L25">
        <xdr:nvSpPr>
          <xdr:cNvPr id="5" name="テキスト 28"/>
          <xdr:cNvSpPr txBox="1">
            <a:spLocks noChangeArrowheads="1"/>
          </xdr:cNvSpPr>
        </xdr:nvSpPr>
        <xdr:spPr>
          <a:xfrm>
            <a:off x="160" y="193"/>
            <a:ext cx="67" cy="17"/>
          </a:xfrm>
          <a:prstGeom prst="rect">
            <a:avLst/>
          </a:prstGeom>
          <a:noFill/>
          <a:ln w="0" cmpd="sng">
            <a:noFill/>
          </a:ln>
        </xdr:spPr>
        <xdr:txBody>
          <a:bodyPr vertOverflow="clip" wrap="square" anchor="ctr"/>
          <a:p>
            <a:pPr algn="l">
              <a:defRPr/>
            </a:pPr>
            <a:fld id="{652c6e6f-6d01-4441-ba5e-184ea5c99598}" type="TxLink">
              <a:rPr lang="en-US" cap="none" sz="1000" b="0" i="0" u="none" baseline="0">
                <a:latin typeface="ＭＳ ゴシック"/>
                <a:ea typeface="ＭＳ ゴシック"/>
                <a:cs typeface="ＭＳ ゴシック"/>
              </a:rPr>
              <a:t>15,728人</a:t>
            </a:fld>
          </a:p>
        </xdr:txBody>
      </xdr:sp>
      <xdr:sp textlink="$L7">
        <xdr:nvSpPr>
          <xdr:cNvPr id="6" name="テキスト 28"/>
          <xdr:cNvSpPr txBox="1">
            <a:spLocks noChangeArrowheads="1"/>
          </xdr:cNvSpPr>
        </xdr:nvSpPr>
        <xdr:spPr>
          <a:xfrm>
            <a:off x="179" y="171"/>
            <a:ext cx="81" cy="16"/>
          </a:xfrm>
          <a:prstGeom prst="rect">
            <a:avLst/>
          </a:prstGeom>
          <a:noFill/>
          <a:ln w="0" cmpd="sng">
            <a:noFill/>
          </a:ln>
        </xdr:spPr>
        <xdr:txBody>
          <a:bodyPr vertOverflow="clip" wrap="square" anchor="ctr"/>
          <a:p>
            <a:pPr algn="l">
              <a:defRPr/>
            </a:pPr>
            <a:fld id="{97f11dec-7c6e-4f37-b69f-8a25f0099b09}" type="TxLink">
              <a:rPr lang="en-US" cap="none" sz="1000" b="0" i="0" u="none" baseline="0">
                <a:solidFill>
                  <a:srgbClr val="000000"/>
                </a:solidFill>
                <a:latin typeface="ＭＳ ゴシック"/>
                <a:ea typeface="ＭＳ ゴシック"/>
                <a:cs typeface="ＭＳ ゴシック"/>
              </a:rPr>
              <a:t>12月31日</a:t>
            </a:fld>
          </a:p>
        </xdr:txBody>
      </xdr:sp>
      <xdr:sp>
        <xdr:nvSpPr>
          <xdr:cNvPr id="7" name="TextBox 13"/>
          <xdr:cNvSpPr txBox="1">
            <a:spLocks noChangeArrowheads="1"/>
          </xdr:cNvSpPr>
        </xdr:nvSpPr>
        <xdr:spPr>
          <a:xfrm>
            <a:off x="134" y="171"/>
            <a:ext cx="106" cy="25"/>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平成14年
</a:t>
            </a:r>
          </a:p>
        </xdr:txBody>
      </xdr:sp>
    </xdr:grpSp>
    <xdr:clientData/>
  </xdr:twoCellAnchor>
  <xdr:twoCellAnchor>
    <xdr:from>
      <xdr:col>0</xdr:col>
      <xdr:colOff>942975</xdr:colOff>
      <xdr:row>7</xdr:row>
      <xdr:rowOff>66675</xdr:rowOff>
    </xdr:from>
    <xdr:to>
      <xdr:col>1</xdr:col>
      <xdr:colOff>133350</xdr:colOff>
      <xdr:row>7</xdr:row>
      <xdr:rowOff>133350</xdr:rowOff>
    </xdr:to>
    <xdr:sp>
      <xdr:nvSpPr>
        <xdr:cNvPr id="8" name="Line 15"/>
        <xdr:cNvSpPr>
          <a:spLocks/>
        </xdr:cNvSpPr>
      </xdr:nvSpPr>
      <xdr:spPr>
        <a:xfrm>
          <a:off x="942975" y="1276350"/>
          <a:ext cx="39052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1038225</xdr:colOff>
      <xdr:row>5</xdr:row>
      <xdr:rowOff>104775</xdr:rowOff>
    </xdr:from>
    <xdr:to>
      <xdr:col>1</xdr:col>
      <xdr:colOff>209550</xdr:colOff>
      <xdr:row>6</xdr:row>
      <xdr:rowOff>114300</xdr:rowOff>
    </xdr:to>
    <xdr:sp>
      <xdr:nvSpPr>
        <xdr:cNvPr id="9" name="Line 16"/>
        <xdr:cNvSpPr>
          <a:spLocks/>
        </xdr:cNvSpPr>
      </xdr:nvSpPr>
      <xdr:spPr>
        <a:xfrm>
          <a:off x="1038225" y="1009650"/>
          <a:ext cx="3714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1000125</xdr:colOff>
      <xdr:row>19</xdr:row>
      <xdr:rowOff>47625</xdr:rowOff>
    </xdr:from>
    <xdr:to>
      <xdr:col>2</xdr:col>
      <xdr:colOff>371475</xdr:colOff>
      <xdr:row>20</xdr:row>
      <xdr:rowOff>114300</xdr:rowOff>
    </xdr:to>
    <xdr:sp>
      <xdr:nvSpPr>
        <xdr:cNvPr id="10" name="TextBox 17"/>
        <xdr:cNvSpPr txBox="1">
          <a:spLocks noChangeArrowheads="1"/>
        </xdr:cNvSpPr>
      </xdr:nvSpPr>
      <xdr:spPr>
        <a:xfrm>
          <a:off x="1000125" y="3124200"/>
          <a:ext cx="1771650" cy="2190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国別外国人登録者割合</a:t>
          </a:r>
        </a:p>
      </xdr:txBody>
    </xdr:sp>
    <xdr:clientData/>
  </xdr:twoCellAnchor>
  <xdr:twoCellAnchor>
    <xdr:from>
      <xdr:col>0</xdr:col>
      <xdr:colOff>0</xdr:colOff>
      <xdr:row>37</xdr:row>
      <xdr:rowOff>19050</xdr:rowOff>
    </xdr:from>
    <xdr:to>
      <xdr:col>4</xdr:col>
      <xdr:colOff>9525</xdr:colOff>
      <xdr:row>67</xdr:row>
      <xdr:rowOff>133350</xdr:rowOff>
    </xdr:to>
    <xdr:graphicFrame>
      <xdr:nvGraphicFramePr>
        <xdr:cNvPr id="11" name="Chart 19"/>
        <xdr:cNvGraphicFramePr/>
      </xdr:nvGraphicFramePr>
      <xdr:xfrm>
        <a:off x="0" y="5895975"/>
        <a:ext cx="4810125" cy="4714875"/>
      </xdr:xfrm>
      <a:graphic>
        <a:graphicData uri="http://schemas.openxmlformats.org/drawingml/2006/chart">
          <c:chart xmlns:c="http://schemas.openxmlformats.org/drawingml/2006/chart" r:id="rId3"/>
        </a:graphicData>
      </a:graphic>
    </xdr:graphicFrame>
    <xdr:clientData/>
  </xdr:twoCellAnchor>
  <xdr:twoCellAnchor>
    <xdr:from>
      <xdr:col>2</xdr:col>
      <xdr:colOff>85725</xdr:colOff>
      <xdr:row>66</xdr:row>
      <xdr:rowOff>95250</xdr:rowOff>
    </xdr:from>
    <xdr:to>
      <xdr:col>3</xdr:col>
      <xdr:colOff>323850</xdr:colOff>
      <xdr:row>67</xdr:row>
      <xdr:rowOff>114300</xdr:rowOff>
    </xdr:to>
    <xdr:sp>
      <xdr:nvSpPr>
        <xdr:cNvPr id="12" name="TextBox 7"/>
        <xdr:cNvSpPr txBox="1">
          <a:spLocks noChangeArrowheads="1"/>
        </xdr:cNvSpPr>
      </xdr:nvSpPr>
      <xdr:spPr>
        <a:xfrm>
          <a:off x="2486025" y="10420350"/>
          <a:ext cx="1438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&lt;出入国管理統計年報&gt;</a:t>
          </a:r>
        </a:p>
      </xdr:txBody>
    </xdr:sp>
    <xdr:clientData/>
  </xdr:twoCellAnchor>
  <xdr:twoCellAnchor>
    <xdr:from>
      <xdr:col>5</xdr:col>
      <xdr:colOff>19050</xdr:colOff>
      <xdr:row>37</xdr:row>
      <xdr:rowOff>9525</xdr:rowOff>
    </xdr:from>
    <xdr:to>
      <xdr:col>8</xdr:col>
      <xdr:colOff>1181100</xdr:colOff>
      <xdr:row>67</xdr:row>
      <xdr:rowOff>114300</xdr:rowOff>
    </xdr:to>
    <xdr:graphicFrame>
      <xdr:nvGraphicFramePr>
        <xdr:cNvPr id="13" name="Chart 22"/>
        <xdr:cNvGraphicFramePr/>
      </xdr:nvGraphicFramePr>
      <xdr:xfrm>
        <a:off x="5029200" y="5886450"/>
        <a:ext cx="4762500" cy="4705350"/>
      </xdr:xfrm>
      <a:graphic>
        <a:graphicData uri="http://schemas.openxmlformats.org/drawingml/2006/chart">
          <c:chart xmlns:c="http://schemas.openxmlformats.org/drawingml/2006/chart" r:id="rId4"/>
        </a:graphicData>
      </a:graphic>
    </xdr:graphicFrame>
    <xdr:clientData/>
  </xdr:twoCellAnchor>
  <xdr:twoCellAnchor>
    <xdr:from>
      <xdr:col>8</xdr:col>
      <xdr:colOff>323850</xdr:colOff>
      <xdr:row>66</xdr:row>
      <xdr:rowOff>76200</xdr:rowOff>
    </xdr:from>
    <xdr:to>
      <xdr:col>8</xdr:col>
      <xdr:colOff>1133475</xdr:colOff>
      <xdr:row>67</xdr:row>
      <xdr:rowOff>76200</xdr:rowOff>
    </xdr:to>
    <xdr:sp>
      <xdr:nvSpPr>
        <xdr:cNvPr id="14" name="TextBox 21"/>
        <xdr:cNvSpPr txBox="1">
          <a:spLocks noChangeArrowheads="1"/>
        </xdr:cNvSpPr>
      </xdr:nvSpPr>
      <xdr:spPr>
        <a:xfrm>
          <a:off x="8934450" y="10401300"/>
          <a:ext cx="8096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&lt;国際課資料&gt;</a:t>
          </a:r>
        </a:p>
      </xdr:txBody>
    </xdr:sp>
    <xdr:clientData/>
  </xdr:twoCellAnchor>
  <xdr:twoCellAnchor>
    <xdr:from>
      <xdr:col>0</xdr:col>
      <xdr:colOff>800100</xdr:colOff>
      <xdr:row>42</xdr:row>
      <xdr:rowOff>76200</xdr:rowOff>
    </xdr:from>
    <xdr:to>
      <xdr:col>1</xdr:col>
      <xdr:colOff>152400</xdr:colOff>
      <xdr:row>43</xdr:row>
      <xdr:rowOff>104775</xdr:rowOff>
    </xdr:to>
    <xdr:sp>
      <xdr:nvSpPr>
        <xdr:cNvPr id="15" name="TextBox 23"/>
        <xdr:cNvSpPr txBox="1">
          <a:spLocks noChangeArrowheads="1"/>
        </xdr:cNvSpPr>
      </xdr:nvSpPr>
      <xdr:spPr>
        <a:xfrm>
          <a:off x="800100" y="671512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1位</a:t>
          </a:r>
        </a:p>
      </xdr:txBody>
    </xdr:sp>
    <xdr:clientData/>
  </xdr:twoCellAnchor>
  <xdr:twoCellAnchor>
    <xdr:from>
      <xdr:col>0</xdr:col>
      <xdr:colOff>800100</xdr:colOff>
      <xdr:row>45</xdr:row>
      <xdr:rowOff>123825</xdr:rowOff>
    </xdr:from>
    <xdr:to>
      <xdr:col>1</xdr:col>
      <xdr:colOff>152400</xdr:colOff>
      <xdr:row>47</xdr:row>
      <xdr:rowOff>0</xdr:rowOff>
    </xdr:to>
    <xdr:sp>
      <xdr:nvSpPr>
        <xdr:cNvPr id="16" name="TextBox 24"/>
        <xdr:cNvSpPr txBox="1">
          <a:spLocks noChangeArrowheads="1"/>
        </xdr:cNvSpPr>
      </xdr:nvSpPr>
      <xdr:spPr>
        <a:xfrm>
          <a:off x="800100" y="72199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2位</a:t>
          </a:r>
        </a:p>
      </xdr:txBody>
    </xdr:sp>
    <xdr:clientData/>
  </xdr:twoCellAnchor>
  <xdr:twoCellAnchor>
    <xdr:from>
      <xdr:col>0</xdr:col>
      <xdr:colOff>809625</xdr:colOff>
      <xdr:row>49</xdr:row>
      <xdr:rowOff>9525</xdr:rowOff>
    </xdr:from>
    <xdr:to>
      <xdr:col>1</xdr:col>
      <xdr:colOff>161925</xdr:colOff>
      <xdr:row>50</xdr:row>
      <xdr:rowOff>38100</xdr:rowOff>
    </xdr:to>
    <xdr:sp>
      <xdr:nvSpPr>
        <xdr:cNvPr id="17" name="TextBox 25"/>
        <xdr:cNvSpPr txBox="1">
          <a:spLocks noChangeArrowheads="1"/>
        </xdr:cNvSpPr>
      </xdr:nvSpPr>
      <xdr:spPr>
        <a:xfrm>
          <a:off x="809625" y="77152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3位</a:t>
          </a:r>
        </a:p>
      </xdr:txBody>
    </xdr:sp>
    <xdr:clientData/>
  </xdr:twoCellAnchor>
  <xdr:twoCellAnchor>
    <xdr:from>
      <xdr:col>0</xdr:col>
      <xdr:colOff>819150</xdr:colOff>
      <xdr:row>52</xdr:row>
      <xdr:rowOff>28575</xdr:rowOff>
    </xdr:from>
    <xdr:to>
      <xdr:col>1</xdr:col>
      <xdr:colOff>171450</xdr:colOff>
      <xdr:row>53</xdr:row>
      <xdr:rowOff>57150</xdr:rowOff>
    </xdr:to>
    <xdr:sp>
      <xdr:nvSpPr>
        <xdr:cNvPr id="18" name="TextBox 26"/>
        <xdr:cNvSpPr txBox="1">
          <a:spLocks noChangeArrowheads="1"/>
        </xdr:cNvSpPr>
      </xdr:nvSpPr>
      <xdr:spPr>
        <a:xfrm>
          <a:off x="819150" y="8220075"/>
          <a:ext cx="552450" cy="180975"/>
        </a:xfrm>
        <a:prstGeom prst="rect">
          <a:avLst/>
        </a:prstGeom>
        <a:noFill/>
        <a:ln w="9525" cmpd="sng">
          <a:noFill/>
        </a:ln>
      </xdr:spPr>
      <xdr:txBody>
        <a:bodyPr vertOverflow="clip" wrap="square"/>
        <a:p>
          <a:pPr algn="l">
            <a:defRPr/>
          </a:pPr>
          <a:r>
            <a:rPr lang="en-US" cap="none" sz="1000" b="0" i="0" u="none" baseline="0">
              <a:solidFill>
                <a:srgbClr val="FFFFFF"/>
              </a:solidFill>
              <a:latin typeface="ＭＳ ゴシック"/>
              <a:ea typeface="ＭＳ ゴシック"/>
              <a:cs typeface="ＭＳ ゴシック"/>
            </a:rPr>
            <a:t>12位</a:t>
          </a:r>
        </a:p>
      </xdr:txBody>
    </xdr:sp>
    <xdr:clientData/>
  </xdr:twoCellAnchor>
  <xdr:twoCellAnchor>
    <xdr:from>
      <xdr:col>0</xdr:col>
      <xdr:colOff>762000</xdr:colOff>
      <xdr:row>55</xdr:row>
      <xdr:rowOff>114300</xdr:rowOff>
    </xdr:from>
    <xdr:to>
      <xdr:col>1</xdr:col>
      <xdr:colOff>123825</xdr:colOff>
      <xdr:row>56</xdr:row>
      <xdr:rowOff>142875</xdr:rowOff>
    </xdr:to>
    <xdr:sp>
      <xdr:nvSpPr>
        <xdr:cNvPr id="19" name="TextBox 27"/>
        <xdr:cNvSpPr txBox="1">
          <a:spLocks noChangeArrowheads="1"/>
        </xdr:cNvSpPr>
      </xdr:nvSpPr>
      <xdr:spPr>
        <a:xfrm>
          <a:off x="762000" y="876300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45位</a:t>
          </a:r>
        </a:p>
      </xdr:txBody>
    </xdr:sp>
    <xdr:clientData/>
  </xdr:twoCellAnchor>
  <xdr:twoCellAnchor>
    <xdr:from>
      <xdr:col>0</xdr:col>
      <xdr:colOff>771525</xdr:colOff>
      <xdr:row>59</xdr:row>
      <xdr:rowOff>19050</xdr:rowOff>
    </xdr:from>
    <xdr:to>
      <xdr:col>1</xdr:col>
      <xdr:colOff>133350</xdr:colOff>
      <xdr:row>60</xdr:row>
      <xdr:rowOff>47625</xdr:rowOff>
    </xdr:to>
    <xdr:sp>
      <xdr:nvSpPr>
        <xdr:cNvPr id="20" name="TextBox 28"/>
        <xdr:cNvSpPr txBox="1">
          <a:spLocks noChangeArrowheads="1"/>
        </xdr:cNvSpPr>
      </xdr:nvSpPr>
      <xdr:spPr>
        <a:xfrm>
          <a:off x="771525" y="927735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46位</a:t>
          </a:r>
        </a:p>
      </xdr:txBody>
    </xdr:sp>
    <xdr:clientData/>
  </xdr:twoCellAnchor>
  <xdr:twoCellAnchor>
    <xdr:from>
      <xdr:col>0</xdr:col>
      <xdr:colOff>771525</xdr:colOff>
      <xdr:row>62</xdr:row>
      <xdr:rowOff>57150</xdr:rowOff>
    </xdr:from>
    <xdr:to>
      <xdr:col>1</xdr:col>
      <xdr:colOff>133350</xdr:colOff>
      <xdr:row>63</xdr:row>
      <xdr:rowOff>85725</xdr:rowOff>
    </xdr:to>
    <xdr:sp>
      <xdr:nvSpPr>
        <xdr:cNvPr id="21" name="TextBox 29"/>
        <xdr:cNvSpPr txBox="1">
          <a:spLocks noChangeArrowheads="1"/>
        </xdr:cNvSpPr>
      </xdr:nvSpPr>
      <xdr:spPr>
        <a:xfrm>
          <a:off x="771525" y="977265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47位</a:t>
          </a:r>
        </a:p>
      </xdr:txBody>
    </xdr:sp>
    <xdr:clientData/>
  </xdr:twoCellAnchor>
</xdr:wsDr>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0.2585</cdr:x>
      <cdr:y>0.08125</cdr:y>
    </cdr:from>
    <cdr:to>
      <cdr:x>0.47</cdr:x>
      <cdr:y>0.1475</cdr:y>
    </cdr:to>
    <cdr:sp>
      <cdr:nvSpPr>
        <cdr:cNvPr id="1" name="AutoShape 1"/>
        <cdr:cNvSpPr>
          <a:spLocks/>
        </cdr:cNvSpPr>
      </cdr:nvSpPr>
      <cdr:spPr>
        <a:xfrm>
          <a:off x="1228725" y="361950"/>
          <a:ext cx="1009650" cy="304800"/>
        </a:xfrm>
        <a:prstGeom prst="bentConnector3">
          <a:avLst>
            <a:gd name="adj1" fmla="val -106689"/>
            <a:gd name="adj2" fmla="val -219833"/>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0.16025</cdr:x>
      <cdr:y>0.301</cdr:y>
    </cdr:from>
    <cdr:to>
      <cdr:x>0.324</cdr:x>
      <cdr:y>0.34425</cdr:y>
    </cdr:to>
    <cdr:sp>
      <cdr:nvSpPr>
        <cdr:cNvPr id="1" name="AutoShape 1"/>
        <cdr:cNvSpPr>
          <a:spLocks/>
        </cdr:cNvSpPr>
      </cdr:nvSpPr>
      <cdr:spPr>
        <a:xfrm>
          <a:off x="504825" y="1362075"/>
          <a:ext cx="514350" cy="200025"/>
        </a:xfrm>
        <a:prstGeom prst="bentConnector3">
          <a:avLst>
            <a:gd name="adj1" fmla="val 15217"/>
            <a:gd name="adj2" fmla="val -712069"/>
            <a:gd name="adj3" fmla="val -97958"/>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0.10625</cdr:x>
      <cdr:y>0.226</cdr:y>
    </cdr:from>
    <cdr:to>
      <cdr:x>0.346</cdr:x>
      <cdr:y>0.28925</cdr:y>
    </cdr:to>
    <cdr:sp>
      <cdr:nvSpPr>
        <cdr:cNvPr id="2" name="AutoShape 3"/>
        <cdr:cNvSpPr>
          <a:spLocks/>
        </cdr:cNvSpPr>
      </cdr:nvSpPr>
      <cdr:spPr>
        <a:xfrm>
          <a:off x="333375" y="1028700"/>
          <a:ext cx="762000" cy="285750"/>
        </a:xfrm>
        <a:prstGeom prst="bentConnector3">
          <a:avLst>
            <a:gd name="adj1" fmla="val -351842"/>
            <a:gd name="adj2" fmla="val -44625"/>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0.324</cdr:x>
      <cdr:y>0.22825</cdr:y>
    </cdr:from>
    <cdr:to>
      <cdr:x>0.41525</cdr:x>
      <cdr:y>0.278</cdr:y>
    </cdr:to>
    <cdr:sp>
      <cdr:nvSpPr>
        <cdr:cNvPr id="3" name="AutoShape 4"/>
        <cdr:cNvSpPr>
          <a:spLocks/>
        </cdr:cNvSpPr>
      </cdr:nvSpPr>
      <cdr:spPr>
        <a:xfrm>
          <a:off x="1019175" y="1038225"/>
          <a:ext cx="285750" cy="228600"/>
        </a:xfrm>
        <a:prstGeom prst="bentConnector3">
          <a:avLst>
            <a:gd name="adj1" fmla="val 84615"/>
            <a:gd name="adj2" fmla="val -458791"/>
            <a:gd name="adj3" fmla="val -355069"/>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0.14275</cdr:y>
    </cdr:from>
    <cdr:to>
      <cdr:x>0.4445</cdr:x>
      <cdr:y>0.278</cdr:y>
    </cdr:to>
    <cdr:sp>
      <cdr:nvSpPr>
        <cdr:cNvPr id="4" name="AutoShape 5"/>
        <cdr:cNvSpPr>
          <a:spLocks/>
        </cdr:cNvSpPr>
      </cdr:nvSpPr>
      <cdr:spPr>
        <a:xfrm rot="16200000" flipH="1">
          <a:off x="838200" y="647700"/>
          <a:ext cx="561975" cy="619125"/>
        </a:xfrm>
        <a:prstGeom prst="bentConnector3">
          <a:avLst>
            <a:gd name="adj1" fmla="val 26981"/>
            <a:gd name="adj2" fmla="val 133972"/>
            <a:gd name="adj3" fmla="val -118995"/>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0.221</cdr:y>
    </cdr:from>
    <cdr:to>
      <cdr:x>0.5645</cdr:x>
      <cdr:y>0.26625</cdr:y>
    </cdr:to>
    <cdr:sp>
      <cdr:nvSpPr>
        <cdr:cNvPr id="5" name="AutoShape 6"/>
        <cdr:cNvSpPr>
          <a:spLocks/>
        </cdr:cNvSpPr>
      </cdr:nvSpPr>
      <cdr:spPr>
        <a:xfrm rot="10800000" flipV="1">
          <a:off x="1562100" y="1000125"/>
          <a:ext cx="219075" cy="209550"/>
        </a:xfrm>
        <a:prstGeom prst="bentConnector3">
          <a:avLst>
            <a:gd name="adj1" fmla="val 419754"/>
            <a:gd name="adj2" fmla="val -815884"/>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0.46975</cdr:x>
      <cdr:y>0.192</cdr:y>
    </cdr:from>
    <cdr:to>
      <cdr:x>0.495</cdr:x>
      <cdr:y>0.26625</cdr:y>
    </cdr:to>
    <cdr:sp>
      <cdr:nvSpPr>
        <cdr:cNvPr id="6" name="AutoShape 7"/>
        <cdr:cNvSpPr>
          <a:spLocks/>
        </cdr:cNvSpPr>
      </cdr:nvSpPr>
      <cdr:spPr>
        <a:xfrm rot="5400000">
          <a:off x="1476375" y="866775"/>
          <a:ext cx="76200" cy="333375"/>
        </a:xfrm>
        <a:prstGeom prst="bentConnector3">
          <a:avLst>
            <a:gd name="adj1" fmla="val -1269134"/>
            <a:gd name="adj2" fmla="val -396759"/>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3</xdr:col>
      <xdr:colOff>1181100</xdr:colOff>
      <xdr:row>34</xdr:row>
      <xdr:rowOff>0</xdr:rowOff>
    </xdr:to>
    <xdr:graphicFrame>
      <xdr:nvGraphicFramePr>
        <xdr:cNvPr id="1" name="Chart 1"/>
        <xdr:cNvGraphicFramePr/>
      </xdr:nvGraphicFramePr>
      <xdr:xfrm>
        <a:off x="19050" y="800100"/>
        <a:ext cx="4762500" cy="4552950"/>
      </xdr:xfrm>
      <a:graphic>
        <a:graphicData uri="http://schemas.openxmlformats.org/drawingml/2006/chart">
          <c:chart xmlns:c="http://schemas.openxmlformats.org/drawingml/2006/chart" r:id="rId1"/>
        </a:graphicData>
      </a:graphic>
    </xdr:graphicFrame>
    <xdr:clientData/>
  </xdr:twoCellAnchor>
  <xdr:twoCellAnchor>
    <xdr:from>
      <xdr:col>1</xdr:col>
      <xdr:colOff>819150</xdr:colOff>
      <xdr:row>17</xdr:row>
      <xdr:rowOff>142875</xdr:rowOff>
    </xdr:from>
    <xdr:to>
      <xdr:col>2</xdr:col>
      <xdr:colOff>581025</xdr:colOff>
      <xdr:row>19</xdr:row>
      <xdr:rowOff>28575</xdr:rowOff>
    </xdr:to>
    <xdr:sp>
      <xdr:nvSpPr>
        <xdr:cNvPr id="2" name="TextBox 2"/>
        <xdr:cNvSpPr txBox="1">
          <a:spLocks noChangeArrowheads="1"/>
        </xdr:cNvSpPr>
      </xdr:nvSpPr>
      <xdr:spPr>
        <a:xfrm>
          <a:off x="2019300" y="2876550"/>
          <a:ext cx="962025" cy="1905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観光客数
</a:t>
          </a:r>
        </a:p>
      </xdr:txBody>
    </xdr:sp>
    <xdr:clientData/>
  </xdr:twoCellAnchor>
  <xdr:twoCellAnchor>
    <xdr:from>
      <xdr:col>5</xdr:col>
      <xdr:colOff>9525</xdr:colOff>
      <xdr:row>4</xdr:row>
      <xdr:rowOff>57150</xdr:rowOff>
    </xdr:from>
    <xdr:to>
      <xdr:col>8</xdr:col>
      <xdr:colOff>1171575</xdr:colOff>
      <xdr:row>34</xdr:row>
      <xdr:rowOff>0</xdr:rowOff>
    </xdr:to>
    <xdr:graphicFrame>
      <xdr:nvGraphicFramePr>
        <xdr:cNvPr id="3" name="Chart 3"/>
        <xdr:cNvGraphicFramePr/>
      </xdr:nvGraphicFramePr>
      <xdr:xfrm>
        <a:off x="5019675" y="809625"/>
        <a:ext cx="4762500" cy="45434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37</xdr:row>
      <xdr:rowOff>38100</xdr:rowOff>
    </xdr:from>
    <xdr:to>
      <xdr:col>2</xdr:col>
      <xdr:colOff>600075</xdr:colOff>
      <xdr:row>66</xdr:row>
      <xdr:rowOff>142875</xdr:rowOff>
    </xdr:to>
    <xdr:graphicFrame>
      <xdr:nvGraphicFramePr>
        <xdr:cNvPr id="4" name="Chart 4"/>
        <xdr:cNvGraphicFramePr/>
      </xdr:nvGraphicFramePr>
      <xdr:xfrm>
        <a:off x="19050" y="5876925"/>
        <a:ext cx="2981325" cy="4552950"/>
      </xdr:xfrm>
      <a:graphic>
        <a:graphicData uri="http://schemas.openxmlformats.org/drawingml/2006/chart">
          <c:chart xmlns:c="http://schemas.openxmlformats.org/drawingml/2006/chart" r:id="rId3"/>
        </a:graphicData>
      </a:graphic>
    </xdr:graphicFrame>
    <xdr:clientData/>
  </xdr:twoCellAnchor>
  <xdr:twoCellAnchor>
    <xdr:from>
      <xdr:col>2</xdr:col>
      <xdr:colOff>600075</xdr:colOff>
      <xdr:row>37</xdr:row>
      <xdr:rowOff>38100</xdr:rowOff>
    </xdr:from>
    <xdr:to>
      <xdr:col>5</xdr:col>
      <xdr:colOff>1047750</xdr:colOff>
      <xdr:row>66</xdr:row>
      <xdr:rowOff>142875</xdr:rowOff>
    </xdr:to>
    <xdr:graphicFrame>
      <xdr:nvGraphicFramePr>
        <xdr:cNvPr id="5" name="Chart 5"/>
        <xdr:cNvGraphicFramePr/>
      </xdr:nvGraphicFramePr>
      <xdr:xfrm>
        <a:off x="3000375" y="5876925"/>
        <a:ext cx="3057525" cy="4552950"/>
      </xdr:xfrm>
      <a:graphic>
        <a:graphicData uri="http://schemas.openxmlformats.org/drawingml/2006/chart">
          <c:chart xmlns:c="http://schemas.openxmlformats.org/drawingml/2006/chart" r:id="rId4"/>
        </a:graphicData>
      </a:graphic>
    </xdr:graphicFrame>
    <xdr:clientData/>
  </xdr:twoCellAnchor>
  <xdr:twoCellAnchor>
    <xdr:from>
      <xdr:col>5</xdr:col>
      <xdr:colOff>1066800</xdr:colOff>
      <xdr:row>37</xdr:row>
      <xdr:rowOff>28575</xdr:rowOff>
    </xdr:from>
    <xdr:to>
      <xdr:col>8</xdr:col>
      <xdr:colOff>628650</xdr:colOff>
      <xdr:row>66</xdr:row>
      <xdr:rowOff>133350</xdr:rowOff>
    </xdr:to>
    <xdr:graphicFrame>
      <xdr:nvGraphicFramePr>
        <xdr:cNvPr id="6" name="Chart 6"/>
        <xdr:cNvGraphicFramePr/>
      </xdr:nvGraphicFramePr>
      <xdr:xfrm>
        <a:off x="6076950" y="5867400"/>
        <a:ext cx="3162300" cy="4552950"/>
      </xdr:xfrm>
      <a:graphic>
        <a:graphicData uri="http://schemas.openxmlformats.org/drawingml/2006/chart">
          <c:chart xmlns:c="http://schemas.openxmlformats.org/drawingml/2006/chart" r:id="rId5"/>
        </a:graphicData>
      </a:graphic>
    </xdr:graphicFrame>
    <xdr:clientData/>
  </xdr:twoCellAnchor>
  <xdr:twoCellAnchor>
    <xdr:from>
      <xdr:col>0</xdr:col>
      <xdr:colOff>1181100</xdr:colOff>
      <xdr:row>51</xdr:row>
      <xdr:rowOff>57150</xdr:rowOff>
    </xdr:from>
    <xdr:to>
      <xdr:col>1</xdr:col>
      <xdr:colOff>857250</xdr:colOff>
      <xdr:row>52</xdr:row>
      <xdr:rowOff>85725</xdr:rowOff>
    </xdr:to>
    <xdr:sp>
      <xdr:nvSpPr>
        <xdr:cNvPr id="7" name="TextBox 7"/>
        <xdr:cNvSpPr txBox="1">
          <a:spLocks noChangeArrowheads="1"/>
        </xdr:cNvSpPr>
      </xdr:nvSpPr>
      <xdr:spPr>
        <a:xfrm>
          <a:off x="1181100" y="8058150"/>
          <a:ext cx="87630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観光地別</a:t>
          </a:r>
        </a:p>
      </xdr:txBody>
    </xdr:sp>
    <xdr:clientData/>
  </xdr:twoCellAnchor>
  <xdr:twoCellAnchor>
    <xdr:from>
      <xdr:col>3</xdr:col>
      <xdr:colOff>628650</xdr:colOff>
      <xdr:row>51</xdr:row>
      <xdr:rowOff>76200</xdr:rowOff>
    </xdr:from>
    <xdr:to>
      <xdr:col>5</xdr:col>
      <xdr:colOff>104775</xdr:colOff>
      <xdr:row>52</xdr:row>
      <xdr:rowOff>104775</xdr:rowOff>
    </xdr:to>
    <xdr:sp>
      <xdr:nvSpPr>
        <xdr:cNvPr id="8" name="TextBox 8"/>
        <xdr:cNvSpPr txBox="1">
          <a:spLocks noChangeArrowheads="1"/>
        </xdr:cNvSpPr>
      </xdr:nvSpPr>
      <xdr:spPr>
        <a:xfrm>
          <a:off x="4229100" y="8077200"/>
          <a:ext cx="88582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季節別</a:t>
          </a:r>
        </a:p>
      </xdr:txBody>
    </xdr:sp>
    <xdr:clientData/>
  </xdr:twoCellAnchor>
  <xdr:twoCellAnchor>
    <xdr:from>
      <xdr:col>6</xdr:col>
      <xdr:colOff>1066800</xdr:colOff>
      <xdr:row>51</xdr:row>
      <xdr:rowOff>57150</xdr:rowOff>
    </xdr:from>
    <xdr:to>
      <xdr:col>7</xdr:col>
      <xdr:colOff>752475</xdr:colOff>
      <xdr:row>52</xdr:row>
      <xdr:rowOff>85725</xdr:rowOff>
    </xdr:to>
    <xdr:sp>
      <xdr:nvSpPr>
        <xdr:cNvPr id="9" name="TextBox 9"/>
        <xdr:cNvSpPr txBox="1">
          <a:spLocks noChangeArrowheads="1"/>
        </xdr:cNvSpPr>
      </xdr:nvSpPr>
      <xdr:spPr>
        <a:xfrm>
          <a:off x="7277100" y="8058150"/>
          <a:ext cx="88582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都道府県別</a:t>
          </a:r>
        </a:p>
      </xdr:txBody>
    </xdr:sp>
    <xdr:clientData/>
  </xdr:twoCellAnchor>
  <xdr:twoCellAnchor>
    <xdr:from>
      <xdr:col>2</xdr:col>
      <xdr:colOff>981075</xdr:colOff>
      <xdr:row>32</xdr:row>
      <xdr:rowOff>19050</xdr:rowOff>
    </xdr:from>
    <xdr:to>
      <xdr:col>3</xdr:col>
      <xdr:colOff>981075</xdr:colOff>
      <xdr:row>33</xdr:row>
      <xdr:rowOff>66675</xdr:rowOff>
    </xdr:to>
    <xdr:sp>
      <xdr:nvSpPr>
        <xdr:cNvPr id="10" name="TextBox 13"/>
        <xdr:cNvSpPr txBox="1">
          <a:spLocks noChangeArrowheads="1"/>
        </xdr:cNvSpPr>
      </xdr:nvSpPr>
      <xdr:spPr>
        <a:xfrm>
          <a:off x="3381375" y="5067300"/>
          <a:ext cx="12001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7</xdr:col>
      <xdr:colOff>962025</xdr:colOff>
      <xdr:row>32</xdr:row>
      <xdr:rowOff>142875</xdr:rowOff>
    </xdr:from>
    <xdr:to>
      <xdr:col>8</xdr:col>
      <xdr:colOff>942975</xdr:colOff>
      <xdr:row>33</xdr:row>
      <xdr:rowOff>142875</xdr:rowOff>
    </xdr:to>
    <xdr:sp>
      <xdr:nvSpPr>
        <xdr:cNvPr id="11" name="TextBox 14"/>
        <xdr:cNvSpPr txBox="1">
          <a:spLocks noChangeArrowheads="1"/>
        </xdr:cNvSpPr>
      </xdr:nvSpPr>
      <xdr:spPr>
        <a:xfrm>
          <a:off x="8372475" y="5191125"/>
          <a:ext cx="118110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6</xdr:col>
      <xdr:colOff>781050</xdr:colOff>
      <xdr:row>63</xdr:row>
      <xdr:rowOff>85725</xdr:rowOff>
    </xdr:from>
    <xdr:to>
      <xdr:col>8</xdr:col>
      <xdr:colOff>66675</xdr:colOff>
      <xdr:row>64</xdr:row>
      <xdr:rowOff>123825</xdr:rowOff>
    </xdr:to>
    <xdr:sp>
      <xdr:nvSpPr>
        <xdr:cNvPr id="12" name="TextBox 15"/>
        <xdr:cNvSpPr txBox="1">
          <a:spLocks noChangeArrowheads="1"/>
        </xdr:cNvSpPr>
      </xdr:nvSpPr>
      <xdr:spPr>
        <a:xfrm>
          <a:off x="6991350" y="9915525"/>
          <a:ext cx="16859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1</xdr:col>
      <xdr:colOff>676275</xdr:colOff>
      <xdr:row>19</xdr:row>
      <xdr:rowOff>9525</xdr:rowOff>
    </xdr:from>
    <xdr:to>
      <xdr:col>2</xdr:col>
      <xdr:colOff>523875</xdr:colOff>
      <xdr:row>20</xdr:row>
      <xdr:rowOff>57150</xdr:rowOff>
    </xdr:to>
    <xdr:sp textlink="L20">
      <xdr:nvSpPr>
        <xdr:cNvPr id="13" name="テキスト 28"/>
        <xdr:cNvSpPr txBox="1">
          <a:spLocks noChangeArrowheads="1"/>
        </xdr:cNvSpPr>
      </xdr:nvSpPr>
      <xdr:spPr>
        <a:xfrm>
          <a:off x="1876425" y="3048000"/>
          <a:ext cx="1047750" cy="200025"/>
        </a:xfrm>
        <a:prstGeom prst="rect">
          <a:avLst/>
        </a:prstGeom>
        <a:noFill/>
        <a:ln w="0" cmpd="sng">
          <a:noFill/>
        </a:ln>
      </xdr:spPr>
      <xdr:txBody>
        <a:bodyPr vertOverflow="clip" wrap="square" anchor="ctr"/>
        <a:p>
          <a:pPr algn="ctr">
            <a:defRPr/>
          </a:pPr>
          <a:fld id="{bef34b13-b46d-4a54-8ba0-2ddcc51c4192}" type="TxLink">
            <a:rPr lang="en-US" cap="none" sz="1000" b="0" i="0" u="none" baseline="0">
              <a:latin typeface="ＭＳ ゴシック"/>
              <a:ea typeface="ＭＳ ゴシック"/>
              <a:cs typeface="ＭＳ ゴシック"/>
            </a:rPr>
            <a:t>56,074千人</a:t>
          </a:fld>
        </a:p>
      </xdr:txBody>
    </xdr:sp>
    <xdr:clientData/>
  </xdr:twoCellAnchor>
</xdr:wsDr>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0.11</cdr:y>
    </cdr:from>
    <cdr:to>
      <cdr:x>0.001</cdr:x>
      <cdr:y>0.14425</cdr:y>
    </cdr:to>
    <cdr:sp>
      <cdr:nvSpPr>
        <cdr:cNvPr id="1" name="TextBox 1"/>
        <cdr:cNvSpPr txBox="1">
          <a:spLocks noChangeArrowheads="1"/>
        </cdr:cNvSpPr>
      </cdr:nvSpPr>
      <cdr:spPr>
        <a:xfrm>
          <a:off x="0" y="495300"/>
          <a:ext cx="9525" cy="152400"/>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高齢者のいる世帯</a:t>
          </a:r>
        </a:p>
      </cdr:txBody>
    </cdr:sp>
  </cdr:relSizeAnchor>
</c:userShapes>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1181100</xdr:colOff>
      <xdr:row>33</xdr:row>
      <xdr:rowOff>114300</xdr:rowOff>
    </xdr:to>
    <xdr:graphicFrame>
      <xdr:nvGraphicFramePr>
        <xdr:cNvPr id="1" name="Chart 45"/>
        <xdr:cNvGraphicFramePr/>
      </xdr:nvGraphicFramePr>
      <xdr:xfrm>
        <a:off x="0" y="752475"/>
        <a:ext cx="9791700" cy="45624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118</xdr:row>
      <xdr:rowOff>114300</xdr:rowOff>
    </xdr:from>
    <xdr:to>
      <xdr:col>10</xdr:col>
      <xdr:colOff>504825</xdr:colOff>
      <xdr:row>122</xdr:row>
      <xdr:rowOff>66675</xdr:rowOff>
    </xdr:to>
    <xdr:sp>
      <xdr:nvSpPr>
        <xdr:cNvPr id="2" name="Line 1"/>
        <xdr:cNvSpPr>
          <a:spLocks/>
        </xdr:cNvSpPr>
      </xdr:nvSpPr>
      <xdr:spPr>
        <a:xfrm>
          <a:off x="11010900" y="184689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8</xdr:col>
      <xdr:colOff>323850</xdr:colOff>
      <xdr:row>65</xdr:row>
      <xdr:rowOff>76200</xdr:rowOff>
    </xdr:from>
    <xdr:to>
      <xdr:col>8</xdr:col>
      <xdr:colOff>1133475</xdr:colOff>
      <xdr:row>67</xdr:row>
      <xdr:rowOff>76200</xdr:rowOff>
    </xdr:to>
    <xdr:sp>
      <xdr:nvSpPr>
        <xdr:cNvPr id="3" name="TextBox 16"/>
        <xdr:cNvSpPr txBox="1">
          <a:spLocks noChangeArrowheads="1"/>
        </xdr:cNvSpPr>
      </xdr:nvSpPr>
      <xdr:spPr>
        <a:xfrm>
          <a:off x="8934450" y="10210800"/>
          <a:ext cx="809625" cy="3048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&lt;国際課資料&gt;</a:t>
          </a:r>
        </a:p>
      </xdr:txBody>
    </xdr:sp>
    <xdr:clientData/>
  </xdr:twoCellAnchor>
  <xdr:twoCellAnchor>
    <xdr:from>
      <xdr:col>7</xdr:col>
      <xdr:colOff>590550</xdr:colOff>
      <xdr:row>32</xdr:row>
      <xdr:rowOff>114300</xdr:rowOff>
    </xdr:from>
    <xdr:to>
      <xdr:col>8</xdr:col>
      <xdr:colOff>1057275</xdr:colOff>
      <xdr:row>33</xdr:row>
      <xdr:rowOff>95250</xdr:rowOff>
    </xdr:to>
    <xdr:sp>
      <xdr:nvSpPr>
        <xdr:cNvPr id="4" name="TextBox 4"/>
        <xdr:cNvSpPr txBox="1">
          <a:spLocks noChangeArrowheads="1"/>
        </xdr:cNvSpPr>
      </xdr:nvSpPr>
      <xdr:spPr>
        <a:xfrm>
          <a:off x="8001000" y="5162550"/>
          <a:ext cx="166687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&lt;公害苦情調査結果報告書&gt;</a:t>
          </a:r>
        </a:p>
      </xdr:txBody>
    </xdr:sp>
    <xdr:clientData/>
  </xdr:twoCellAnchor>
  <xdr:twoCellAnchor>
    <xdr:from>
      <xdr:col>3</xdr:col>
      <xdr:colOff>180975</xdr:colOff>
      <xdr:row>10</xdr:row>
      <xdr:rowOff>9525</xdr:rowOff>
    </xdr:from>
    <xdr:to>
      <xdr:col>3</xdr:col>
      <xdr:colOff>781050</xdr:colOff>
      <xdr:row>11</xdr:row>
      <xdr:rowOff>19050</xdr:rowOff>
    </xdr:to>
    <xdr:sp textlink="$T19">
      <xdr:nvSpPr>
        <xdr:cNvPr id="5" name="テキスト 28"/>
        <xdr:cNvSpPr txBox="1">
          <a:spLocks noChangeArrowheads="1"/>
        </xdr:cNvSpPr>
      </xdr:nvSpPr>
      <xdr:spPr>
        <a:xfrm>
          <a:off x="3781425" y="1676400"/>
          <a:ext cx="600075" cy="161925"/>
        </a:xfrm>
        <a:prstGeom prst="rect">
          <a:avLst/>
        </a:prstGeom>
        <a:noFill/>
        <a:ln w="0" cmpd="sng">
          <a:noFill/>
        </a:ln>
      </xdr:spPr>
      <xdr:txBody>
        <a:bodyPr vertOverflow="clip" wrap="square" anchor="ctr"/>
        <a:p>
          <a:pPr algn="l">
            <a:defRPr/>
          </a:pPr>
          <a:fld id="{d47088aa-5b0a-4d91-a546-a8d0144902f7}" type="TxLink">
            <a:rPr lang="en-US" cap="none" sz="1000" b="0" i="0" u="none" baseline="0">
              <a:solidFill>
                <a:srgbClr val="FFFFFF"/>
              </a:solidFill>
              <a:latin typeface="ＭＳ ゴシック"/>
              <a:ea typeface="ＭＳ ゴシック"/>
              <a:cs typeface="ＭＳ ゴシック"/>
            </a:rPr>
            <a:t>395件</a:t>
          </a:fld>
        </a:p>
      </xdr:txBody>
    </xdr:sp>
    <xdr:clientData/>
  </xdr:twoCellAnchor>
  <xdr:twoCellAnchor>
    <xdr:from>
      <xdr:col>2</xdr:col>
      <xdr:colOff>1181100</xdr:colOff>
      <xdr:row>12</xdr:row>
      <xdr:rowOff>133350</xdr:rowOff>
    </xdr:from>
    <xdr:to>
      <xdr:col>3</xdr:col>
      <xdr:colOff>581025</xdr:colOff>
      <xdr:row>14</xdr:row>
      <xdr:rowOff>28575</xdr:rowOff>
    </xdr:to>
    <xdr:sp textlink="$T18">
      <xdr:nvSpPr>
        <xdr:cNvPr id="6" name="テキスト 28"/>
        <xdr:cNvSpPr txBox="1">
          <a:spLocks noChangeArrowheads="1"/>
        </xdr:cNvSpPr>
      </xdr:nvSpPr>
      <xdr:spPr>
        <a:xfrm>
          <a:off x="3581400" y="2105025"/>
          <a:ext cx="600075" cy="200025"/>
        </a:xfrm>
        <a:prstGeom prst="rect">
          <a:avLst/>
        </a:prstGeom>
        <a:noFill/>
        <a:ln w="0" cmpd="sng">
          <a:noFill/>
        </a:ln>
      </xdr:spPr>
      <xdr:txBody>
        <a:bodyPr vertOverflow="clip" wrap="square" anchor="ctr"/>
        <a:p>
          <a:pPr algn="l">
            <a:defRPr/>
          </a:pPr>
          <a:fld id="{10cce5d7-5bd1-4923-b55a-c23de494ef21}" type="TxLink">
            <a:rPr lang="en-US" cap="none" sz="1000" b="0" i="0" u="none" baseline="0">
              <a:solidFill>
                <a:srgbClr val="FFFFFF"/>
              </a:solidFill>
              <a:latin typeface="ＭＳ ゴシック"/>
              <a:ea typeface="ＭＳ ゴシック"/>
              <a:cs typeface="ＭＳ ゴシック"/>
            </a:rPr>
            <a:t>368件</a:t>
          </a:fld>
        </a:p>
      </xdr:txBody>
    </xdr:sp>
    <xdr:clientData/>
  </xdr:twoCellAnchor>
  <xdr:twoCellAnchor>
    <xdr:from>
      <xdr:col>3</xdr:col>
      <xdr:colOff>247650</xdr:colOff>
      <xdr:row>15</xdr:row>
      <xdr:rowOff>76200</xdr:rowOff>
    </xdr:from>
    <xdr:to>
      <xdr:col>3</xdr:col>
      <xdr:colOff>847725</xdr:colOff>
      <xdr:row>16</xdr:row>
      <xdr:rowOff>123825</xdr:rowOff>
    </xdr:to>
    <xdr:sp textlink="$T17">
      <xdr:nvSpPr>
        <xdr:cNvPr id="7" name="テキスト 28"/>
        <xdr:cNvSpPr txBox="1">
          <a:spLocks noChangeArrowheads="1"/>
        </xdr:cNvSpPr>
      </xdr:nvSpPr>
      <xdr:spPr>
        <a:xfrm>
          <a:off x="3848100" y="2505075"/>
          <a:ext cx="600075" cy="200025"/>
        </a:xfrm>
        <a:prstGeom prst="rect">
          <a:avLst/>
        </a:prstGeom>
        <a:noFill/>
        <a:ln w="0" cmpd="sng">
          <a:noFill/>
        </a:ln>
      </xdr:spPr>
      <xdr:txBody>
        <a:bodyPr vertOverflow="clip" wrap="square" anchor="ctr"/>
        <a:p>
          <a:pPr algn="l">
            <a:defRPr/>
          </a:pPr>
          <a:fld id="{9a7421f6-c627-456a-887b-38384c342a9a}" type="TxLink">
            <a:rPr lang="en-US" cap="none" sz="1000" b="0" i="0" u="none" baseline="0">
              <a:solidFill>
                <a:srgbClr val="FFFFFF"/>
              </a:solidFill>
              <a:latin typeface="ＭＳ ゴシック"/>
              <a:ea typeface="ＭＳ ゴシック"/>
              <a:cs typeface="ＭＳ ゴシック"/>
            </a:rPr>
            <a:t>403件</a:t>
          </a:fld>
        </a:p>
      </xdr:txBody>
    </xdr:sp>
    <xdr:clientData/>
  </xdr:twoCellAnchor>
  <xdr:twoCellAnchor>
    <xdr:from>
      <xdr:col>5</xdr:col>
      <xdr:colOff>47625</xdr:colOff>
      <xdr:row>18</xdr:row>
      <xdr:rowOff>76200</xdr:rowOff>
    </xdr:from>
    <xdr:to>
      <xdr:col>5</xdr:col>
      <xdr:colOff>647700</xdr:colOff>
      <xdr:row>19</xdr:row>
      <xdr:rowOff>95250</xdr:rowOff>
    </xdr:to>
    <xdr:sp textlink="$T16">
      <xdr:nvSpPr>
        <xdr:cNvPr id="8" name="テキスト 28"/>
        <xdr:cNvSpPr txBox="1">
          <a:spLocks noChangeArrowheads="1"/>
        </xdr:cNvSpPr>
      </xdr:nvSpPr>
      <xdr:spPr>
        <a:xfrm>
          <a:off x="5057775" y="2962275"/>
          <a:ext cx="600075" cy="171450"/>
        </a:xfrm>
        <a:prstGeom prst="rect">
          <a:avLst/>
        </a:prstGeom>
        <a:noFill/>
        <a:ln w="0" cmpd="sng">
          <a:noFill/>
        </a:ln>
      </xdr:spPr>
      <xdr:txBody>
        <a:bodyPr vertOverflow="clip" wrap="square" anchor="ctr"/>
        <a:p>
          <a:pPr algn="l">
            <a:defRPr/>
          </a:pPr>
          <a:fld id="{d2cec0a4-173b-406e-a09b-31fabcf6d0c7}" type="TxLink">
            <a:rPr lang="en-US" cap="none" sz="1000" b="0" i="0" u="none" baseline="0">
              <a:solidFill>
                <a:srgbClr val="FFFFFF"/>
              </a:solidFill>
              <a:latin typeface="ＭＳ ゴシック"/>
              <a:ea typeface="ＭＳ ゴシック"/>
              <a:cs typeface="ＭＳ ゴシック"/>
            </a:rPr>
            <a:t>548件</a:t>
          </a:fld>
        </a:p>
      </xdr:txBody>
    </xdr:sp>
    <xdr:clientData/>
  </xdr:twoCellAnchor>
  <xdr:twoCellAnchor>
    <xdr:from>
      <xdr:col>7</xdr:col>
      <xdr:colOff>0</xdr:colOff>
      <xdr:row>21</xdr:row>
      <xdr:rowOff>19050</xdr:rowOff>
    </xdr:from>
    <xdr:to>
      <xdr:col>7</xdr:col>
      <xdr:colOff>600075</xdr:colOff>
      <xdr:row>22</xdr:row>
      <xdr:rowOff>57150</xdr:rowOff>
    </xdr:to>
    <xdr:sp textlink="$T15">
      <xdr:nvSpPr>
        <xdr:cNvPr id="9" name="テキスト 28"/>
        <xdr:cNvSpPr txBox="1">
          <a:spLocks noChangeArrowheads="1"/>
        </xdr:cNvSpPr>
      </xdr:nvSpPr>
      <xdr:spPr>
        <a:xfrm>
          <a:off x="7410450" y="3362325"/>
          <a:ext cx="600075" cy="190500"/>
        </a:xfrm>
        <a:prstGeom prst="rect">
          <a:avLst/>
        </a:prstGeom>
        <a:noFill/>
        <a:ln w="0" cmpd="sng">
          <a:noFill/>
        </a:ln>
      </xdr:spPr>
      <xdr:txBody>
        <a:bodyPr vertOverflow="clip" wrap="square" anchor="ctr"/>
        <a:p>
          <a:pPr algn="l">
            <a:defRPr/>
          </a:pPr>
          <a:fld id="{6be4ade8-5de9-4d7d-9c89-a8e287e474fc}" type="TxLink">
            <a:rPr lang="en-US" cap="none" sz="1000" b="0" i="0" u="none" baseline="0">
              <a:solidFill>
                <a:srgbClr val="FFFFFF"/>
              </a:solidFill>
              <a:latin typeface="ＭＳ ゴシック"/>
              <a:ea typeface="ＭＳ ゴシック"/>
              <a:cs typeface="ＭＳ ゴシック"/>
            </a:rPr>
            <a:t>839件</a:t>
          </a:fld>
        </a:p>
      </xdr:txBody>
    </xdr:sp>
    <xdr:clientData/>
  </xdr:twoCellAnchor>
  <xdr:twoCellAnchor>
    <xdr:from>
      <xdr:col>6</xdr:col>
      <xdr:colOff>609600</xdr:colOff>
      <xdr:row>23</xdr:row>
      <xdr:rowOff>152400</xdr:rowOff>
    </xdr:from>
    <xdr:to>
      <xdr:col>7</xdr:col>
      <xdr:colOff>9525</xdr:colOff>
      <xdr:row>25</xdr:row>
      <xdr:rowOff>0</xdr:rowOff>
    </xdr:to>
    <xdr:sp textlink="$T14">
      <xdr:nvSpPr>
        <xdr:cNvPr id="10" name="テキスト 28"/>
        <xdr:cNvSpPr txBox="1">
          <a:spLocks noChangeArrowheads="1"/>
        </xdr:cNvSpPr>
      </xdr:nvSpPr>
      <xdr:spPr>
        <a:xfrm>
          <a:off x="6819900" y="3800475"/>
          <a:ext cx="600075" cy="180975"/>
        </a:xfrm>
        <a:prstGeom prst="rect">
          <a:avLst/>
        </a:prstGeom>
        <a:noFill/>
        <a:ln w="0" cmpd="sng">
          <a:noFill/>
        </a:ln>
      </xdr:spPr>
      <xdr:txBody>
        <a:bodyPr vertOverflow="clip" wrap="square" anchor="ctr"/>
        <a:p>
          <a:pPr algn="l">
            <a:defRPr/>
          </a:pPr>
          <a:fld id="{6edfae4e-4a81-4e9d-a061-d069a2d8a221}" type="TxLink">
            <a:rPr lang="en-US" cap="none" sz="1000" b="0" i="0" u="none" baseline="0">
              <a:solidFill>
                <a:srgbClr val="FFFFFF"/>
              </a:solidFill>
              <a:latin typeface="ＭＳ ゴシック"/>
              <a:ea typeface="ＭＳ ゴシック"/>
              <a:cs typeface="ＭＳ ゴシック"/>
            </a:rPr>
            <a:t>767件</a:t>
          </a:fld>
        </a:p>
      </xdr:txBody>
    </xdr:sp>
    <xdr:clientData/>
  </xdr:twoCellAnchor>
  <xdr:twoCellAnchor>
    <xdr:from>
      <xdr:col>8</xdr:col>
      <xdr:colOff>542925</xdr:colOff>
      <xdr:row>25</xdr:row>
      <xdr:rowOff>47625</xdr:rowOff>
    </xdr:from>
    <xdr:to>
      <xdr:col>8</xdr:col>
      <xdr:colOff>1143000</xdr:colOff>
      <xdr:row>26</xdr:row>
      <xdr:rowOff>95250</xdr:rowOff>
    </xdr:to>
    <xdr:sp textlink="$T13">
      <xdr:nvSpPr>
        <xdr:cNvPr id="11" name="テキスト 28"/>
        <xdr:cNvSpPr txBox="1">
          <a:spLocks noChangeArrowheads="1"/>
        </xdr:cNvSpPr>
      </xdr:nvSpPr>
      <xdr:spPr>
        <a:xfrm>
          <a:off x="9153525" y="4029075"/>
          <a:ext cx="600075" cy="200025"/>
        </a:xfrm>
        <a:prstGeom prst="rect">
          <a:avLst/>
        </a:prstGeom>
        <a:noFill/>
        <a:ln w="0" cmpd="sng">
          <a:noFill/>
        </a:ln>
      </xdr:spPr>
      <xdr:txBody>
        <a:bodyPr vertOverflow="clip" wrap="square" anchor="ctr"/>
        <a:p>
          <a:pPr algn="l">
            <a:defRPr/>
          </a:pPr>
          <a:fld id="{5529ac64-00cf-420e-8f2a-927f41ee62e3}" type="TxLink">
            <a:rPr lang="en-US" cap="none" sz="1000" b="0" i="0" u="none" baseline="0">
              <a:solidFill>
                <a:srgbClr val="FFFFFF"/>
              </a:solidFill>
              <a:latin typeface="ＭＳ ゴシック"/>
              <a:ea typeface="ＭＳ ゴシック"/>
              <a:cs typeface="ＭＳ ゴシック"/>
            </a:rPr>
            <a:t>1,080件</a:t>
          </a:fld>
        </a:p>
      </xdr:txBody>
    </xdr:sp>
    <xdr:clientData/>
  </xdr:twoCellAnchor>
  <xdr:twoCellAnchor>
    <xdr:from>
      <xdr:col>7</xdr:col>
      <xdr:colOff>400050</xdr:colOff>
      <xdr:row>29</xdr:row>
      <xdr:rowOff>57150</xdr:rowOff>
    </xdr:from>
    <xdr:to>
      <xdr:col>7</xdr:col>
      <xdr:colOff>1000125</xdr:colOff>
      <xdr:row>30</xdr:row>
      <xdr:rowOff>66675</xdr:rowOff>
    </xdr:to>
    <xdr:sp textlink="$T12">
      <xdr:nvSpPr>
        <xdr:cNvPr id="12" name="テキスト 28"/>
        <xdr:cNvSpPr txBox="1">
          <a:spLocks noChangeArrowheads="1"/>
        </xdr:cNvSpPr>
      </xdr:nvSpPr>
      <xdr:spPr>
        <a:xfrm>
          <a:off x="7810500" y="4648200"/>
          <a:ext cx="600075" cy="161925"/>
        </a:xfrm>
        <a:prstGeom prst="rect">
          <a:avLst/>
        </a:prstGeom>
        <a:noFill/>
        <a:ln w="0" cmpd="sng">
          <a:noFill/>
        </a:ln>
      </xdr:spPr>
      <xdr:txBody>
        <a:bodyPr vertOverflow="clip" wrap="square" anchor="ctr"/>
        <a:p>
          <a:pPr algn="l">
            <a:defRPr/>
          </a:pPr>
          <a:fld id="{f3986626-b7c9-49a8-94c9-e38750b3cd02}" type="TxLink">
            <a:rPr lang="en-US" cap="none" sz="1000" b="0" i="0" u="none" baseline="0">
              <a:solidFill>
                <a:srgbClr val="FFFFFF"/>
              </a:solidFill>
              <a:latin typeface="ＭＳ ゴシック"/>
              <a:ea typeface="ＭＳ ゴシック"/>
              <a:cs typeface="ＭＳ ゴシック"/>
            </a:rPr>
            <a:t>885件</a:t>
          </a:fld>
        </a:p>
      </xdr:txBody>
    </xdr:sp>
    <xdr:clientData/>
  </xdr:twoCellAnchor>
  <xdr:twoCellAnchor>
    <xdr:from>
      <xdr:col>0</xdr:col>
      <xdr:colOff>57150</xdr:colOff>
      <xdr:row>37</xdr:row>
      <xdr:rowOff>47625</xdr:rowOff>
    </xdr:from>
    <xdr:to>
      <xdr:col>3</xdr:col>
      <xdr:colOff>1152525</xdr:colOff>
      <xdr:row>67</xdr:row>
      <xdr:rowOff>114300</xdr:rowOff>
    </xdr:to>
    <xdr:graphicFrame>
      <xdr:nvGraphicFramePr>
        <xdr:cNvPr id="13" name="Chart 61"/>
        <xdr:cNvGraphicFramePr/>
      </xdr:nvGraphicFramePr>
      <xdr:xfrm>
        <a:off x="57150" y="5886450"/>
        <a:ext cx="4695825" cy="4667250"/>
      </xdr:xfrm>
      <a:graphic>
        <a:graphicData uri="http://schemas.openxmlformats.org/drawingml/2006/chart">
          <c:chart xmlns:c="http://schemas.openxmlformats.org/drawingml/2006/chart" r:id="rId2"/>
        </a:graphicData>
      </a:graphic>
    </xdr:graphicFrame>
    <xdr:clientData/>
  </xdr:twoCellAnchor>
  <xdr:twoCellAnchor>
    <xdr:from>
      <xdr:col>1</xdr:col>
      <xdr:colOff>895350</xdr:colOff>
      <xdr:row>50</xdr:row>
      <xdr:rowOff>28575</xdr:rowOff>
    </xdr:from>
    <xdr:to>
      <xdr:col>2</xdr:col>
      <xdr:colOff>428625</xdr:colOff>
      <xdr:row>51</xdr:row>
      <xdr:rowOff>38100</xdr:rowOff>
    </xdr:to>
    <xdr:sp textlink="$L43">
      <xdr:nvSpPr>
        <xdr:cNvPr id="14" name="テキスト 28"/>
        <xdr:cNvSpPr txBox="1">
          <a:spLocks noChangeArrowheads="1"/>
        </xdr:cNvSpPr>
      </xdr:nvSpPr>
      <xdr:spPr>
        <a:xfrm>
          <a:off x="2095500" y="7877175"/>
          <a:ext cx="733425" cy="161925"/>
        </a:xfrm>
        <a:prstGeom prst="rect">
          <a:avLst/>
        </a:prstGeom>
        <a:noFill/>
        <a:ln w="0" cmpd="sng">
          <a:noFill/>
        </a:ln>
      </xdr:spPr>
      <xdr:txBody>
        <a:bodyPr vertOverflow="clip" wrap="square" anchor="ctr"/>
        <a:p>
          <a:pPr algn="ctr">
            <a:defRPr/>
          </a:pPr>
          <a:fld id="{a0a298cc-241a-458d-8ec7-99f7965ed270}" type="TxLink">
            <a:rPr lang="en-US" cap="none" sz="1000" b="0" i="0" u="none" baseline="0">
              <a:solidFill>
                <a:srgbClr val="FFFFFF"/>
              </a:solidFill>
              <a:latin typeface="ＭＳ ゴシック"/>
              <a:ea typeface="ＭＳ ゴシック"/>
              <a:cs typeface="ＭＳ ゴシック"/>
            </a:rPr>
            <a:t>885件</a:t>
          </a:fld>
        </a:p>
      </xdr:txBody>
    </xdr:sp>
    <xdr:clientData/>
  </xdr:twoCellAnchor>
  <xdr:twoCellAnchor>
    <xdr:from>
      <xdr:col>2</xdr:col>
      <xdr:colOff>542925</xdr:colOff>
      <xdr:row>65</xdr:row>
      <xdr:rowOff>95250</xdr:rowOff>
    </xdr:from>
    <xdr:to>
      <xdr:col>3</xdr:col>
      <xdr:colOff>1133475</xdr:colOff>
      <xdr:row>67</xdr:row>
      <xdr:rowOff>0</xdr:rowOff>
    </xdr:to>
    <xdr:sp>
      <xdr:nvSpPr>
        <xdr:cNvPr id="15" name="TextBox 62"/>
        <xdr:cNvSpPr txBox="1">
          <a:spLocks noChangeArrowheads="1"/>
        </xdr:cNvSpPr>
      </xdr:nvSpPr>
      <xdr:spPr>
        <a:xfrm>
          <a:off x="2943225" y="10229850"/>
          <a:ext cx="17907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&lt;公害苦情調査結果報告書&gt;</a:t>
          </a:r>
        </a:p>
      </xdr:txBody>
    </xdr:sp>
    <xdr:clientData/>
  </xdr:twoCellAnchor>
  <xdr:twoCellAnchor>
    <xdr:from>
      <xdr:col>5</xdr:col>
      <xdr:colOff>76200</xdr:colOff>
      <xdr:row>37</xdr:row>
      <xdr:rowOff>38100</xdr:rowOff>
    </xdr:from>
    <xdr:to>
      <xdr:col>8</xdr:col>
      <xdr:colOff>1143000</xdr:colOff>
      <xdr:row>67</xdr:row>
      <xdr:rowOff>104775</xdr:rowOff>
    </xdr:to>
    <xdr:graphicFrame>
      <xdr:nvGraphicFramePr>
        <xdr:cNvPr id="16" name="Chart 63"/>
        <xdr:cNvGraphicFramePr/>
      </xdr:nvGraphicFramePr>
      <xdr:xfrm>
        <a:off x="5086350" y="5876925"/>
        <a:ext cx="4667250" cy="4667250"/>
      </xdr:xfrm>
      <a:graphic>
        <a:graphicData uri="http://schemas.openxmlformats.org/drawingml/2006/chart">
          <c:chart xmlns:c="http://schemas.openxmlformats.org/drawingml/2006/chart" r:id="rId3"/>
        </a:graphicData>
      </a:graphic>
    </xdr:graphicFrame>
    <xdr:clientData/>
  </xdr:twoCellAnchor>
  <xdr:twoCellAnchor>
    <xdr:from>
      <xdr:col>7</xdr:col>
      <xdr:colOff>828675</xdr:colOff>
      <xdr:row>66</xdr:row>
      <xdr:rowOff>47625</xdr:rowOff>
    </xdr:from>
    <xdr:to>
      <xdr:col>8</xdr:col>
      <xdr:colOff>1047750</xdr:colOff>
      <xdr:row>67</xdr:row>
      <xdr:rowOff>123825</xdr:rowOff>
    </xdr:to>
    <xdr:sp>
      <xdr:nvSpPr>
        <xdr:cNvPr id="17" name="TextBox 64"/>
        <xdr:cNvSpPr txBox="1">
          <a:spLocks noChangeArrowheads="1"/>
        </xdr:cNvSpPr>
      </xdr:nvSpPr>
      <xdr:spPr>
        <a:xfrm>
          <a:off x="8239125" y="10334625"/>
          <a:ext cx="1419225" cy="2286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&lt;山梨の一般廃棄物&gt;</a:t>
          </a:r>
        </a:p>
      </xdr:txBody>
    </xdr:sp>
    <xdr:clientData/>
  </xdr:twoCellAnchor>
  <xdr:twoCellAnchor>
    <xdr:from>
      <xdr:col>0</xdr:col>
      <xdr:colOff>19050</xdr:colOff>
      <xdr:row>76</xdr:row>
      <xdr:rowOff>0</xdr:rowOff>
    </xdr:from>
    <xdr:to>
      <xdr:col>8</xdr:col>
      <xdr:colOff>1181100</xdr:colOff>
      <xdr:row>105</xdr:row>
      <xdr:rowOff>142875</xdr:rowOff>
    </xdr:to>
    <xdr:graphicFrame>
      <xdr:nvGraphicFramePr>
        <xdr:cNvPr id="18" name="Chart 65"/>
        <xdr:cNvGraphicFramePr/>
      </xdr:nvGraphicFramePr>
      <xdr:xfrm>
        <a:off x="19050" y="11868150"/>
        <a:ext cx="9772650" cy="461962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9525</xdr:rowOff>
    </xdr:from>
    <xdr:to>
      <xdr:col>3</xdr:col>
      <xdr:colOff>1190625</xdr:colOff>
      <xdr:row>138</xdr:row>
      <xdr:rowOff>142875</xdr:rowOff>
    </xdr:to>
    <xdr:graphicFrame>
      <xdr:nvGraphicFramePr>
        <xdr:cNvPr id="19" name="Chart 66"/>
        <xdr:cNvGraphicFramePr/>
      </xdr:nvGraphicFramePr>
      <xdr:xfrm>
        <a:off x="9525" y="16992600"/>
        <a:ext cx="4781550" cy="4581525"/>
      </xdr:xfrm>
      <a:graphic>
        <a:graphicData uri="http://schemas.openxmlformats.org/drawingml/2006/chart">
          <c:chart xmlns:c="http://schemas.openxmlformats.org/drawingml/2006/chart" r:id="rId5"/>
        </a:graphicData>
      </a:graphic>
    </xdr:graphicFrame>
    <xdr:clientData/>
  </xdr:twoCellAnchor>
  <xdr:twoCellAnchor>
    <xdr:from>
      <xdr:col>7</xdr:col>
      <xdr:colOff>857250</xdr:colOff>
      <xdr:row>105</xdr:row>
      <xdr:rowOff>19050</xdr:rowOff>
    </xdr:from>
    <xdr:to>
      <xdr:col>8</xdr:col>
      <xdr:colOff>1076325</xdr:colOff>
      <xdr:row>106</xdr:row>
      <xdr:rowOff>9525</xdr:rowOff>
    </xdr:to>
    <xdr:sp>
      <xdr:nvSpPr>
        <xdr:cNvPr id="20" name="TextBox 67"/>
        <xdr:cNvSpPr txBox="1">
          <a:spLocks noChangeArrowheads="1"/>
        </xdr:cNvSpPr>
      </xdr:nvSpPr>
      <xdr:spPr>
        <a:xfrm>
          <a:off x="8267700" y="16363950"/>
          <a:ext cx="14192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2</xdr:col>
      <xdr:colOff>876300</xdr:colOff>
      <xdr:row>138</xdr:row>
      <xdr:rowOff>19050</xdr:rowOff>
    </xdr:from>
    <xdr:to>
      <xdr:col>3</xdr:col>
      <xdr:colOff>1181100</xdr:colOff>
      <xdr:row>139</xdr:row>
      <xdr:rowOff>9525</xdr:rowOff>
    </xdr:to>
    <xdr:sp>
      <xdr:nvSpPr>
        <xdr:cNvPr id="21" name="TextBox 68"/>
        <xdr:cNvSpPr txBox="1">
          <a:spLocks noChangeArrowheads="1"/>
        </xdr:cNvSpPr>
      </xdr:nvSpPr>
      <xdr:spPr>
        <a:xfrm>
          <a:off x="3276600" y="21450300"/>
          <a:ext cx="150495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7</xdr:col>
      <xdr:colOff>1047750</xdr:colOff>
      <xdr:row>137</xdr:row>
      <xdr:rowOff>85725</xdr:rowOff>
    </xdr:from>
    <xdr:to>
      <xdr:col>8</xdr:col>
      <xdr:colOff>1104900</xdr:colOff>
      <xdr:row>138</xdr:row>
      <xdr:rowOff>76200</xdr:rowOff>
    </xdr:to>
    <xdr:sp>
      <xdr:nvSpPr>
        <xdr:cNvPr id="22" name="TextBox 69"/>
        <xdr:cNvSpPr txBox="1">
          <a:spLocks noChangeArrowheads="1"/>
        </xdr:cNvSpPr>
      </xdr:nvSpPr>
      <xdr:spPr>
        <a:xfrm>
          <a:off x="8458200" y="21364575"/>
          <a:ext cx="125730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2</xdr:col>
      <xdr:colOff>200025</xdr:colOff>
      <xdr:row>112</xdr:row>
      <xdr:rowOff>47625</xdr:rowOff>
    </xdr:from>
    <xdr:to>
      <xdr:col>3</xdr:col>
      <xdr:colOff>828675</xdr:colOff>
      <xdr:row>113</xdr:row>
      <xdr:rowOff>76200</xdr:rowOff>
    </xdr:to>
    <xdr:sp>
      <xdr:nvSpPr>
        <xdr:cNvPr id="23" name="TextBox 70"/>
        <xdr:cNvSpPr txBox="1">
          <a:spLocks noChangeArrowheads="1"/>
        </xdr:cNvSpPr>
      </xdr:nvSpPr>
      <xdr:spPr>
        <a:xfrm>
          <a:off x="2600325" y="17487900"/>
          <a:ext cx="182880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高齢者のいない世帯</a:t>
          </a:r>
        </a:p>
      </xdr:txBody>
    </xdr:sp>
    <xdr:clientData/>
  </xdr:twoCellAnchor>
  <xdr:twoCellAnchor>
    <xdr:from>
      <xdr:col>5</xdr:col>
      <xdr:colOff>66675</xdr:colOff>
      <xdr:row>109</xdr:row>
      <xdr:rowOff>9525</xdr:rowOff>
    </xdr:from>
    <xdr:to>
      <xdr:col>8</xdr:col>
      <xdr:colOff>1143000</xdr:colOff>
      <xdr:row>138</xdr:row>
      <xdr:rowOff>133350</xdr:rowOff>
    </xdr:to>
    <xdr:graphicFrame>
      <xdr:nvGraphicFramePr>
        <xdr:cNvPr id="24" name="Chart 71"/>
        <xdr:cNvGraphicFramePr/>
      </xdr:nvGraphicFramePr>
      <xdr:xfrm>
        <a:off x="5076825" y="16992600"/>
        <a:ext cx="4676775" cy="4572000"/>
      </xdr:xfrm>
      <a:graphic>
        <a:graphicData uri="http://schemas.openxmlformats.org/drawingml/2006/chart">
          <c:chart xmlns:c="http://schemas.openxmlformats.org/drawingml/2006/chart" r:id="rId6"/>
        </a:graphicData>
      </a:graphic>
    </xdr:graphicFrame>
    <xdr:clientData/>
  </xdr:twoCellAnchor>
  <xdr:twoCellAnchor>
    <xdr:from>
      <xdr:col>5</xdr:col>
      <xdr:colOff>857250</xdr:colOff>
      <xdr:row>112</xdr:row>
      <xdr:rowOff>57150</xdr:rowOff>
    </xdr:from>
    <xdr:to>
      <xdr:col>6</xdr:col>
      <xdr:colOff>219075</xdr:colOff>
      <xdr:row>113</xdr:row>
      <xdr:rowOff>85725</xdr:rowOff>
    </xdr:to>
    <xdr:sp>
      <xdr:nvSpPr>
        <xdr:cNvPr id="25" name="TextBox 72"/>
        <xdr:cNvSpPr txBox="1">
          <a:spLocks noChangeArrowheads="1"/>
        </xdr:cNvSpPr>
      </xdr:nvSpPr>
      <xdr:spPr>
        <a:xfrm>
          <a:off x="5867400" y="17497425"/>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1位</a:t>
          </a:r>
        </a:p>
      </xdr:txBody>
    </xdr:sp>
    <xdr:clientData/>
  </xdr:twoCellAnchor>
  <xdr:twoCellAnchor>
    <xdr:from>
      <xdr:col>5</xdr:col>
      <xdr:colOff>857250</xdr:colOff>
      <xdr:row>114</xdr:row>
      <xdr:rowOff>85725</xdr:rowOff>
    </xdr:from>
    <xdr:to>
      <xdr:col>6</xdr:col>
      <xdr:colOff>219075</xdr:colOff>
      <xdr:row>115</xdr:row>
      <xdr:rowOff>114300</xdr:rowOff>
    </xdr:to>
    <xdr:sp>
      <xdr:nvSpPr>
        <xdr:cNvPr id="26" name="TextBox 73"/>
        <xdr:cNvSpPr txBox="1">
          <a:spLocks noChangeArrowheads="1"/>
        </xdr:cNvSpPr>
      </xdr:nvSpPr>
      <xdr:spPr>
        <a:xfrm>
          <a:off x="5867400" y="1783080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2位</a:t>
          </a:r>
        </a:p>
      </xdr:txBody>
    </xdr:sp>
    <xdr:clientData/>
  </xdr:twoCellAnchor>
  <xdr:twoCellAnchor>
    <xdr:from>
      <xdr:col>5</xdr:col>
      <xdr:colOff>847725</xdr:colOff>
      <xdr:row>116</xdr:row>
      <xdr:rowOff>95250</xdr:rowOff>
    </xdr:from>
    <xdr:to>
      <xdr:col>6</xdr:col>
      <xdr:colOff>209550</xdr:colOff>
      <xdr:row>117</xdr:row>
      <xdr:rowOff>123825</xdr:rowOff>
    </xdr:to>
    <xdr:sp>
      <xdr:nvSpPr>
        <xdr:cNvPr id="27" name="TextBox 74"/>
        <xdr:cNvSpPr txBox="1">
          <a:spLocks noChangeArrowheads="1"/>
        </xdr:cNvSpPr>
      </xdr:nvSpPr>
      <xdr:spPr>
        <a:xfrm>
          <a:off x="5857875" y="18145125"/>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3位</a:t>
          </a:r>
        </a:p>
      </xdr:txBody>
    </xdr:sp>
    <xdr:clientData/>
  </xdr:twoCellAnchor>
  <xdr:twoCellAnchor>
    <xdr:from>
      <xdr:col>5</xdr:col>
      <xdr:colOff>828675</xdr:colOff>
      <xdr:row>118</xdr:row>
      <xdr:rowOff>114300</xdr:rowOff>
    </xdr:from>
    <xdr:to>
      <xdr:col>6</xdr:col>
      <xdr:colOff>180975</xdr:colOff>
      <xdr:row>119</xdr:row>
      <xdr:rowOff>142875</xdr:rowOff>
    </xdr:to>
    <xdr:sp>
      <xdr:nvSpPr>
        <xdr:cNvPr id="28" name="TextBox 75"/>
        <xdr:cNvSpPr txBox="1">
          <a:spLocks noChangeArrowheads="1"/>
        </xdr:cNvSpPr>
      </xdr:nvSpPr>
      <xdr:spPr>
        <a:xfrm>
          <a:off x="5838825" y="184689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4位</a:t>
          </a:r>
        </a:p>
      </xdr:txBody>
    </xdr:sp>
    <xdr:clientData/>
  </xdr:twoCellAnchor>
  <xdr:twoCellAnchor>
    <xdr:from>
      <xdr:col>5</xdr:col>
      <xdr:colOff>876300</xdr:colOff>
      <xdr:row>120</xdr:row>
      <xdr:rowOff>123825</xdr:rowOff>
    </xdr:from>
    <xdr:to>
      <xdr:col>6</xdr:col>
      <xdr:colOff>228600</xdr:colOff>
      <xdr:row>122</xdr:row>
      <xdr:rowOff>0</xdr:rowOff>
    </xdr:to>
    <xdr:sp>
      <xdr:nvSpPr>
        <xdr:cNvPr id="29" name="TextBox 76"/>
        <xdr:cNvSpPr txBox="1">
          <a:spLocks noChangeArrowheads="1"/>
        </xdr:cNvSpPr>
      </xdr:nvSpPr>
      <xdr:spPr>
        <a:xfrm>
          <a:off x="5886450" y="1878330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5位</a:t>
          </a:r>
        </a:p>
      </xdr:txBody>
    </xdr:sp>
    <xdr:clientData/>
  </xdr:twoCellAnchor>
  <xdr:twoCellAnchor>
    <xdr:from>
      <xdr:col>5</xdr:col>
      <xdr:colOff>885825</xdr:colOff>
      <xdr:row>125</xdr:row>
      <xdr:rowOff>0</xdr:rowOff>
    </xdr:from>
    <xdr:to>
      <xdr:col>6</xdr:col>
      <xdr:colOff>238125</xdr:colOff>
      <xdr:row>126</xdr:row>
      <xdr:rowOff>28575</xdr:rowOff>
    </xdr:to>
    <xdr:sp>
      <xdr:nvSpPr>
        <xdr:cNvPr id="30" name="TextBox 78"/>
        <xdr:cNvSpPr txBox="1">
          <a:spLocks noChangeArrowheads="1"/>
        </xdr:cNvSpPr>
      </xdr:nvSpPr>
      <xdr:spPr>
        <a:xfrm>
          <a:off x="5895975" y="194500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43位</a:t>
          </a:r>
        </a:p>
      </xdr:txBody>
    </xdr:sp>
    <xdr:clientData/>
  </xdr:twoCellAnchor>
  <xdr:twoCellAnchor>
    <xdr:from>
      <xdr:col>5</xdr:col>
      <xdr:colOff>876300</xdr:colOff>
      <xdr:row>127</xdr:row>
      <xdr:rowOff>28575</xdr:rowOff>
    </xdr:from>
    <xdr:to>
      <xdr:col>6</xdr:col>
      <xdr:colOff>228600</xdr:colOff>
      <xdr:row>128</xdr:row>
      <xdr:rowOff>57150</xdr:rowOff>
    </xdr:to>
    <xdr:sp>
      <xdr:nvSpPr>
        <xdr:cNvPr id="31" name="TextBox 79"/>
        <xdr:cNvSpPr txBox="1">
          <a:spLocks noChangeArrowheads="1"/>
        </xdr:cNvSpPr>
      </xdr:nvSpPr>
      <xdr:spPr>
        <a:xfrm>
          <a:off x="5886450" y="1978342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44位</a:t>
          </a:r>
        </a:p>
      </xdr:txBody>
    </xdr:sp>
    <xdr:clientData/>
  </xdr:twoCellAnchor>
  <xdr:twoCellAnchor>
    <xdr:from>
      <xdr:col>5</xdr:col>
      <xdr:colOff>895350</xdr:colOff>
      <xdr:row>129</xdr:row>
      <xdr:rowOff>47625</xdr:rowOff>
    </xdr:from>
    <xdr:to>
      <xdr:col>6</xdr:col>
      <xdr:colOff>247650</xdr:colOff>
      <xdr:row>130</xdr:row>
      <xdr:rowOff>76200</xdr:rowOff>
    </xdr:to>
    <xdr:sp>
      <xdr:nvSpPr>
        <xdr:cNvPr id="32" name="TextBox 80"/>
        <xdr:cNvSpPr txBox="1">
          <a:spLocks noChangeArrowheads="1"/>
        </xdr:cNvSpPr>
      </xdr:nvSpPr>
      <xdr:spPr>
        <a:xfrm>
          <a:off x="5905500" y="201072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45位</a:t>
          </a:r>
        </a:p>
      </xdr:txBody>
    </xdr:sp>
    <xdr:clientData/>
  </xdr:twoCellAnchor>
  <xdr:twoCellAnchor>
    <xdr:from>
      <xdr:col>5</xdr:col>
      <xdr:colOff>904875</xdr:colOff>
      <xdr:row>131</xdr:row>
      <xdr:rowOff>47625</xdr:rowOff>
    </xdr:from>
    <xdr:to>
      <xdr:col>6</xdr:col>
      <xdr:colOff>257175</xdr:colOff>
      <xdr:row>132</xdr:row>
      <xdr:rowOff>76200</xdr:rowOff>
    </xdr:to>
    <xdr:sp>
      <xdr:nvSpPr>
        <xdr:cNvPr id="33" name="TextBox 81"/>
        <xdr:cNvSpPr txBox="1">
          <a:spLocks noChangeArrowheads="1"/>
        </xdr:cNvSpPr>
      </xdr:nvSpPr>
      <xdr:spPr>
        <a:xfrm>
          <a:off x="5915025" y="204120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46位</a:t>
          </a:r>
        </a:p>
      </xdr:txBody>
    </xdr:sp>
    <xdr:clientData/>
  </xdr:twoCellAnchor>
  <xdr:twoCellAnchor>
    <xdr:from>
      <xdr:col>5</xdr:col>
      <xdr:colOff>904875</xdr:colOff>
      <xdr:row>133</xdr:row>
      <xdr:rowOff>76200</xdr:rowOff>
    </xdr:from>
    <xdr:to>
      <xdr:col>6</xdr:col>
      <xdr:colOff>257175</xdr:colOff>
      <xdr:row>134</xdr:row>
      <xdr:rowOff>104775</xdr:rowOff>
    </xdr:to>
    <xdr:sp>
      <xdr:nvSpPr>
        <xdr:cNvPr id="34" name="TextBox 82"/>
        <xdr:cNvSpPr txBox="1">
          <a:spLocks noChangeArrowheads="1"/>
        </xdr:cNvSpPr>
      </xdr:nvSpPr>
      <xdr:spPr>
        <a:xfrm>
          <a:off x="5915025" y="207454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47位</a:t>
          </a:r>
        </a:p>
      </xdr:txBody>
    </xdr:sp>
    <xdr:clientData/>
  </xdr:twoCellAnchor>
  <xdr:twoCellAnchor>
    <xdr:from>
      <xdr:col>7</xdr:col>
      <xdr:colOff>904875</xdr:colOff>
      <xdr:row>137</xdr:row>
      <xdr:rowOff>66675</xdr:rowOff>
    </xdr:from>
    <xdr:to>
      <xdr:col>8</xdr:col>
      <xdr:colOff>1123950</xdr:colOff>
      <xdr:row>138</xdr:row>
      <xdr:rowOff>95250</xdr:rowOff>
    </xdr:to>
    <xdr:sp>
      <xdr:nvSpPr>
        <xdr:cNvPr id="35" name="TextBox 83"/>
        <xdr:cNvSpPr txBox="1">
          <a:spLocks noChangeArrowheads="1"/>
        </xdr:cNvSpPr>
      </xdr:nvSpPr>
      <xdr:spPr>
        <a:xfrm>
          <a:off x="8315325" y="21345525"/>
          <a:ext cx="141922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oneCellAnchor>
    <xdr:from>
      <xdr:col>5</xdr:col>
      <xdr:colOff>838200</xdr:colOff>
      <xdr:row>122</xdr:row>
      <xdr:rowOff>133350</xdr:rowOff>
    </xdr:from>
    <xdr:ext cx="561975" cy="228600"/>
    <xdr:sp textlink="$P118">
      <xdr:nvSpPr>
        <xdr:cNvPr id="36" name="テキスト 28"/>
        <xdr:cNvSpPr txBox="1">
          <a:spLocks noChangeArrowheads="1"/>
        </xdr:cNvSpPr>
      </xdr:nvSpPr>
      <xdr:spPr>
        <a:xfrm>
          <a:off x="5848350" y="19097625"/>
          <a:ext cx="561975" cy="228600"/>
        </a:xfrm>
        <a:prstGeom prst="rect">
          <a:avLst/>
        </a:prstGeom>
        <a:noFill/>
        <a:ln w="0" cmpd="sng">
          <a:noFill/>
        </a:ln>
      </xdr:spPr>
      <xdr:txBody>
        <a:bodyPr vertOverflow="clip" wrap="square" anchor="ctr"/>
        <a:p>
          <a:pPr algn="l">
            <a:defRPr/>
          </a:pPr>
          <a:fld id="{65928f42-eedd-4ff2-8027-32b3579984f2}" type="TxLink">
            <a:rPr lang="en-US" cap="none" sz="1000" b="0" i="0" u="none" baseline="0">
              <a:solidFill>
                <a:srgbClr val="FFFFFF"/>
              </a:solidFill>
              <a:latin typeface="ＭＳ ゴシック"/>
              <a:ea typeface="ＭＳ ゴシック"/>
              <a:cs typeface="ＭＳ ゴシック"/>
            </a:rPr>
            <a:t>19位</a:t>
          </a:fld>
        </a:p>
      </xdr:txBody>
    </xdr:sp>
    <xdr:clientData/>
  </xdr:oneCellAnchor>
  <xdr:twoCellAnchor>
    <xdr:from>
      <xdr:col>3</xdr:col>
      <xdr:colOff>523875</xdr:colOff>
      <xdr:row>7</xdr:row>
      <xdr:rowOff>47625</xdr:rowOff>
    </xdr:from>
    <xdr:to>
      <xdr:col>3</xdr:col>
      <xdr:colOff>1123950</xdr:colOff>
      <xdr:row>8</xdr:row>
      <xdr:rowOff>57150</xdr:rowOff>
    </xdr:to>
    <xdr:sp textlink="$T$20">
      <xdr:nvSpPr>
        <xdr:cNvPr id="37" name="テキスト 28"/>
        <xdr:cNvSpPr txBox="1">
          <a:spLocks noChangeArrowheads="1"/>
        </xdr:cNvSpPr>
      </xdr:nvSpPr>
      <xdr:spPr>
        <a:xfrm>
          <a:off x="4124325" y="1257300"/>
          <a:ext cx="600075" cy="161925"/>
        </a:xfrm>
        <a:prstGeom prst="rect">
          <a:avLst/>
        </a:prstGeom>
        <a:noFill/>
        <a:ln w="0" cmpd="sng">
          <a:noFill/>
        </a:ln>
      </xdr:spPr>
      <xdr:txBody>
        <a:bodyPr vertOverflow="clip" wrap="square" anchor="ctr"/>
        <a:p>
          <a:pPr algn="l">
            <a:defRPr/>
          </a:pPr>
          <a:fld id="{a68d7d7b-a868-4f0d-9f1a-d8796dc75fa6}" type="TxLink">
            <a:rPr lang="en-US" cap="none" sz="1000" b="0" i="0" u="none" baseline="0">
              <a:solidFill>
                <a:srgbClr val="FFFFFF"/>
              </a:solidFill>
              <a:latin typeface="ＭＳ ゴシック"/>
              <a:ea typeface="ＭＳ ゴシック"/>
              <a:cs typeface="ＭＳ ゴシック"/>
            </a:rPr>
            <a:t>434件</a:t>
          </a:fld>
        </a:p>
      </xdr:txBody>
    </xdr:sp>
    <xdr:clientData/>
  </xdr:twoCellAnchor>
  <xdr:twoCellAnchor>
    <xdr:from>
      <xdr:col>0</xdr:col>
      <xdr:colOff>685800</xdr:colOff>
      <xdr:row>112</xdr:row>
      <xdr:rowOff>47625</xdr:rowOff>
    </xdr:from>
    <xdr:to>
      <xdr:col>1</xdr:col>
      <xdr:colOff>1133475</xdr:colOff>
      <xdr:row>113</xdr:row>
      <xdr:rowOff>104775</xdr:rowOff>
    </xdr:to>
    <xdr:sp>
      <xdr:nvSpPr>
        <xdr:cNvPr id="38" name="TextBox 89"/>
        <xdr:cNvSpPr txBox="1">
          <a:spLocks noChangeArrowheads="1"/>
        </xdr:cNvSpPr>
      </xdr:nvSpPr>
      <xdr:spPr>
        <a:xfrm>
          <a:off x="685800" y="17487900"/>
          <a:ext cx="1647825" cy="20955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高齢者のいる世帯</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0.98075</cdr:y>
    </cdr:from>
    <cdr:to>
      <cdr:x>0.0415</cdr:x>
      <cdr:y>0.98075</cdr:y>
    </cdr:to>
    <cdr:sp>
      <cdr:nvSpPr>
        <cdr:cNvPr id="1" name="テキスト 1"/>
        <cdr:cNvSpPr txBox="1">
          <a:spLocks noChangeArrowheads="1"/>
        </cdr:cNvSpPr>
      </cdr:nvSpPr>
      <cdr:spPr>
        <a:xfrm>
          <a:off x="400050" y="4791075"/>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0.79325</cdr:x>
      <cdr:y>0.9845</cdr:y>
    </cdr:from>
    <cdr:to>
      <cdr:x>0.79325</cdr:x>
      <cdr:y>0.9845</cdr:y>
    </cdr:to>
    <cdr:sp>
      <cdr:nvSpPr>
        <cdr:cNvPr id="2" name="テキスト 3"/>
        <cdr:cNvSpPr txBox="1">
          <a:spLocks noChangeArrowheads="1"/>
        </cdr:cNvSpPr>
      </cdr:nvSpPr>
      <cdr:spPr>
        <a:xfrm>
          <a:off x="7753350" y="48101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0.3635</cdr:x>
      <cdr:y>0.91925</cdr:y>
    </cdr:from>
    <cdr:to>
      <cdr:x>0.3635</cdr:x>
      <cdr:y>0.91925</cdr:y>
    </cdr:to>
    <cdr:sp>
      <cdr:nvSpPr>
        <cdr:cNvPr id="3" name="テキスト 10"/>
        <cdr:cNvSpPr txBox="1">
          <a:spLocks noChangeArrowheads="1"/>
        </cdr:cNvSpPr>
      </cdr:nvSpPr>
      <cdr:spPr>
        <a:xfrm>
          <a:off x="3552825" y="44862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0.22325</cdr:x>
      <cdr:y>0.934</cdr:y>
    </cdr:from>
    <cdr:to>
      <cdr:x>0.22325</cdr:x>
      <cdr:y>0.934</cdr:y>
    </cdr:to>
    <cdr:sp>
      <cdr:nvSpPr>
        <cdr:cNvPr id="4" name="TextBox 4"/>
        <cdr:cNvSpPr txBox="1">
          <a:spLocks noChangeArrowheads="1"/>
        </cdr:cNvSpPr>
      </cdr:nvSpPr>
      <cdr:spPr>
        <a:xfrm>
          <a:off x="2181225" y="456247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0.19675</cdr:x>
      <cdr:y>0.908</cdr:y>
    </cdr:from>
    <cdr:to>
      <cdr:x>0.19675</cdr:x>
      <cdr:y>0.908</cdr:y>
    </cdr:to>
    <cdr:sp>
      <cdr:nvSpPr>
        <cdr:cNvPr id="5" name="TextBox 5"/>
        <cdr:cNvSpPr txBox="1">
          <a:spLocks noChangeArrowheads="1"/>
        </cdr:cNvSpPr>
      </cdr:nvSpPr>
      <cdr:spPr>
        <a:xfrm>
          <a:off x="1924050" y="44291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0.77125</cdr:x>
      <cdr:y>0.7175</cdr:y>
    </cdr:from>
    <cdr:to>
      <cdr:x>0.77125</cdr:x>
      <cdr:y>0.7175</cdr:y>
    </cdr:to>
    <cdr:sp>
      <cdr:nvSpPr>
        <cdr:cNvPr id="6" name="TextBox 6"/>
        <cdr:cNvSpPr txBox="1">
          <a:spLocks noChangeArrowheads="1"/>
        </cdr:cNvSpPr>
      </cdr:nvSpPr>
      <cdr:spPr>
        <a:xfrm>
          <a:off x="7543800" y="350520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0.8055</cdr:x>
      <cdr:y>0.97625</cdr:y>
    </cdr:from>
    <cdr:to>
      <cdr:x>0.8055</cdr:x>
      <cdr:y>0.97625</cdr:y>
    </cdr:to>
    <cdr:sp>
      <cdr:nvSpPr>
        <cdr:cNvPr id="7" name="TextBox 7"/>
        <cdr:cNvSpPr txBox="1">
          <a:spLocks noChangeArrowheads="1"/>
        </cdr:cNvSpPr>
      </cdr:nvSpPr>
      <cdr:spPr>
        <a:xfrm>
          <a:off x="7877175" y="476250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0.02475</cdr:x>
      <cdr:y>0</cdr:y>
    </cdr:from>
    <cdr:to>
      <cdr:x>0.089</cdr:x>
      <cdr:y>0.0565</cdr:y>
    </cdr:to>
    <cdr:sp>
      <cdr:nvSpPr>
        <cdr:cNvPr id="8" name="TextBox 18"/>
        <cdr:cNvSpPr txBox="1">
          <a:spLocks noChangeArrowheads="1"/>
        </cdr:cNvSpPr>
      </cdr:nvSpPr>
      <cdr:spPr>
        <a:xfrm>
          <a:off x="238125" y="0"/>
          <a:ext cx="628650" cy="276225"/>
        </a:xfrm>
        <a:prstGeom prst="rect">
          <a:avLst/>
        </a:prstGeom>
        <a:noFill/>
        <a:ln w="1" cmpd="sng">
          <a:noFill/>
        </a:ln>
      </cdr:spPr>
      <cdr:txBody>
        <a:bodyPr vertOverflow="clip" wrap="square" anchor="ctr"/>
        <a:p>
          <a:pPr algn="ctr">
            <a:defRPr/>
          </a:pPr>
          <a:r>
            <a:rPr lang="en-US" cap="none" sz="800" b="0" i="0" u="none" baseline="0"/>
            <a:t>（万人）</a:t>
          </a:r>
        </a:p>
      </cdr:txBody>
    </cdr:sp>
  </cdr:relSizeAnchor>
  <cdr:relSizeAnchor xmlns:cdr="http://schemas.openxmlformats.org/drawingml/2006/chartDrawing">
    <cdr:from>
      <cdr:x>0.2785</cdr:x>
      <cdr:y>0.97025</cdr:y>
    </cdr:from>
    <cdr:to>
      <cdr:x>0.6885</cdr:x>
      <cdr:y>1</cdr:y>
    </cdr:to>
    <cdr:sp>
      <cdr:nvSpPr>
        <cdr:cNvPr id="9" name="TextBox 25"/>
        <cdr:cNvSpPr txBox="1">
          <a:spLocks noChangeArrowheads="1"/>
        </cdr:cNvSpPr>
      </cdr:nvSpPr>
      <cdr:spPr>
        <a:xfrm>
          <a:off x="2724150" y="4733925"/>
          <a:ext cx="4010025" cy="531495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0.02525</cdr:x>
      <cdr:y>0.989</cdr:y>
    </cdr:from>
    <cdr:to>
      <cdr:x>-0.20925</cdr:x>
      <cdr:y>0.95425</cdr:y>
    </cdr:to>
    <cdr:sp>
      <cdr:nvSpPr>
        <cdr:cNvPr id="10" name="TextBox 26"/>
        <cdr:cNvSpPr txBox="1">
          <a:spLocks noChangeArrowheads="1"/>
        </cdr:cNvSpPr>
      </cdr:nvSpPr>
      <cdr:spPr>
        <a:xfrm>
          <a:off x="238125" y="4829175"/>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0.02425</cdr:x>
      <cdr:y>0.789</cdr:y>
    </cdr:from>
    <cdr:to>
      <cdr:x>-0.0865</cdr:x>
      <cdr:y>1</cdr:y>
    </cdr:to>
    <cdr:sp>
      <cdr:nvSpPr>
        <cdr:cNvPr id="11" name="TextBox 30"/>
        <cdr:cNvSpPr txBox="1">
          <a:spLocks noChangeArrowheads="1"/>
        </cdr:cNvSpPr>
      </cdr:nvSpPr>
      <cdr:spPr>
        <a:xfrm>
          <a:off x="228600" y="3848100"/>
          <a:ext cx="0" cy="97059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0.22325</cdr:x>
      <cdr:y>0.0765</cdr:y>
    </cdr:from>
    <cdr:to>
      <cdr:x>0.305</cdr:x>
      <cdr:y>0.1195</cdr:y>
    </cdr:to>
    <cdr:sp>
      <cdr:nvSpPr>
        <cdr:cNvPr id="12" name="TextBox 36"/>
        <cdr:cNvSpPr txBox="1">
          <a:spLocks noChangeArrowheads="1"/>
        </cdr:cNvSpPr>
      </cdr:nvSpPr>
      <cdr:spPr>
        <a:xfrm>
          <a:off x="2181225" y="371475"/>
          <a:ext cx="800100" cy="209550"/>
        </a:xfrm>
        <a:prstGeom prst="rect">
          <a:avLst/>
        </a:prstGeom>
        <a:noFill/>
        <a:ln w="1" cmpd="sng">
          <a:noFill/>
        </a:ln>
      </cdr:spPr>
      <cdr:txBody>
        <a:bodyPr vertOverflow="clip" wrap="square" anchor="ctr">
          <a:spAutoFit/>
        </a:bodyPr>
        <a:p>
          <a:pPr algn="ctr">
            <a:defRPr/>
          </a:pPr>
          <a:r>
            <a:rPr lang="en-US" cap="none" sz="1000" b="0" i="0" u="none" baseline="0">
              <a:solidFill>
                <a:srgbClr val="FF0000"/>
              </a:solidFill>
            </a:rPr>
            <a:t>人口増加率</a:t>
          </a:r>
        </a:p>
      </cdr:txBody>
    </cdr:sp>
  </cdr:relSizeAnchor>
  <cdr:relSizeAnchor xmlns:cdr="http://schemas.openxmlformats.org/drawingml/2006/chartDrawing">
    <cdr:from>
      <cdr:x>0.11525</cdr:x>
      <cdr:y>0.737</cdr:y>
    </cdr:from>
    <cdr:to>
      <cdr:x>0.90625</cdr:x>
      <cdr:y>0.7385</cdr:y>
    </cdr:to>
    <cdr:sp>
      <cdr:nvSpPr>
        <cdr:cNvPr id="13" name="Line 38"/>
        <cdr:cNvSpPr>
          <a:spLocks/>
        </cdr:cNvSpPr>
      </cdr:nvSpPr>
      <cdr:spPr>
        <a:xfrm flipH="1">
          <a:off x="1123950" y="3600450"/>
          <a:ext cx="7734300" cy="9525"/>
        </a:xfrm>
        <a:prstGeom prst="line">
          <a:avLst/>
        </a:prstGeom>
        <a:noFill/>
        <a:ln w="0" cmpd="sng">
          <a:solidFill>
            <a:srgbClr val="FF0000"/>
          </a:solidFill>
          <a:prstDash val="sysDash"/>
          <a:headEnd type="none"/>
          <a:tailEnd type="none"/>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0.537</cdr:x>
      <cdr:y>0.9335</cdr:y>
    </cdr:from>
    <cdr:to>
      <cdr:x>0.93125</cdr:x>
      <cdr:y>0.96975</cdr:y>
    </cdr:to>
    <cdr:sp>
      <cdr:nvSpPr>
        <cdr:cNvPr id="14" name="TextBox 24"/>
        <cdr:cNvSpPr txBox="1">
          <a:spLocks noChangeArrowheads="1"/>
        </cdr:cNvSpPr>
      </cdr:nvSpPr>
      <cdr:spPr>
        <a:xfrm>
          <a:off x="5248275" y="4552950"/>
          <a:ext cx="3857625" cy="180975"/>
        </a:xfrm>
        <a:prstGeom prst="rect">
          <a:avLst/>
        </a:prstGeom>
        <a:noFill/>
        <a:ln w="1" cmpd="sng">
          <a:noFill/>
        </a:ln>
      </cdr:spPr>
      <cdr:txBody>
        <a:bodyPr vertOverflow="clip" wrap="square" anchor="ctr"/>
        <a:p>
          <a:pPr algn="ctr">
            <a:defRPr/>
          </a:pPr>
          <a:r>
            <a:rPr lang="en-US" cap="none" sz="800" b="0" i="0" u="none" baseline="0"/>
            <a:t>&lt;大正９年～平成１２年は国勢調査、平成１５年は山梨県常住人口調査&gt;</a:t>
          </a:r>
        </a:p>
      </cdr:txBody>
    </cdr:sp>
  </cdr:relSizeAnchor>
  <cdr:relSizeAnchor xmlns:cdr="http://schemas.openxmlformats.org/drawingml/2006/chartDrawing">
    <cdr:from>
      <cdr:x>0.9115</cdr:x>
      <cdr:y>0.84725</cdr:y>
    </cdr:from>
    <cdr:to>
      <cdr:x>0.95525</cdr:x>
      <cdr:y>0.896</cdr:y>
    </cdr:to>
    <cdr:sp>
      <cdr:nvSpPr>
        <cdr:cNvPr id="15" name="TextBox 19"/>
        <cdr:cNvSpPr txBox="1">
          <a:spLocks noChangeArrowheads="1"/>
        </cdr:cNvSpPr>
      </cdr:nvSpPr>
      <cdr:spPr>
        <a:xfrm>
          <a:off x="8915400" y="4133850"/>
          <a:ext cx="428625" cy="238125"/>
        </a:xfrm>
        <a:prstGeom prst="rect">
          <a:avLst/>
        </a:prstGeom>
        <a:noFill/>
        <a:ln w="1" cmpd="sng">
          <a:noFill/>
        </a:ln>
      </cdr:spPr>
      <cdr:txBody>
        <a:bodyPr vertOverflow="clip" wrap="square" anchor="ctr"/>
        <a:p>
          <a:pPr algn="ctr">
            <a:defRPr/>
          </a:pPr>
          <a:r>
            <a:rPr lang="en-US" cap="none" sz="800" b="0" i="0" u="none" baseline="0"/>
            <a:t>(年)</a:t>
          </a:r>
        </a:p>
      </cdr:txBody>
    </cdr:sp>
  </cdr:relSizeAnchor>
</c:userShapes>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xdr:row>
      <xdr:rowOff>0</xdr:rowOff>
    </xdr:from>
    <xdr:to>
      <xdr:col>10</xdr:col>
      <xdr:colOff>504825</xdr:colOff>
      <xdr:row>71</xdr:row>
      <xdr:rowOff>0</xdr:rowOff>
    </xdr:to>
    <xdr:sp>
      <xdr:nvSpPr>
        <xdr:cNvPr id="1" name="Line 1"/>
        <xdr:cNvSpPr>
          <a:spLocks/>
        </xdr:cNvSpPr>
      </xdr:nvSpPr>
      <xdr:spPr>
        <a:xfrm>
          <a:off x="11010900" y="1117282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71</xdr:row>
      <xdr:rowOff>0</xdr:rowOff>
    </xdr:from>
    <xdr:to>
      <xdr:col>11</xdr:col>
      <xdr:colOff>495300</xdr:colOff>
      <xdr:row>71</xdr:row>
      <xdr:rowOff>0</xdr:rowOff>
    </xdr:to>
    <xdr:sp>
      <xdr:nvSpPr>
        <xdr:cNvPr id="2" name="Line 2"/>
        <xdr:cNvSpPr>
          <a:spLocks/>
        </xdr:cNvSpPr>
      </xdr:nvSpPr>
      <xdr:spPr>
        <a:xfrm>
          <a:off x="11401425" y="11172825"/>
          <a:ext cx="13049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4"/>
        <xdr:cNvSpPr>
          <a:spLocks/>
        </xdr:cNvSpPr>
      </xdr:nvSpPr>
      <xdr:spPr>
        <a:xfrm flipH="1">
          <a:off x="5438775" y="4610100"/>
          <a:ext cx="142875"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5"/>
        <xdr:cNvSpPr>
          <a:spLocks/>
        </xdr:cNvSpPr>
      </xdr:nvSpPr>
      <xdr:spPr>
        <a:xfrm flipH="1">
          <a:off x="5038725" y="4600575"/>
          <a:ext cx="57150" cy="1238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C37">
      <xdr:nvSpPr>
        <xdr:cNvPr id="5" name="テキスト 28"/>
        <xdr:cNvSpPr txBox="1">
          <a:spLocks noChangeArrowheads="1"/>
        </xdr:cNvSpPr>
      </xdr:nvSpPr>
      <xdr:spPr>
        <a:xfrm>
          <a:off x="2343150" y="4200525"/>
          <a:ext cx="733425" cy="171450"/>
        </a:xfrm>
        <a:prstGeom prst="rect">
          <a:avLst/>
        </a:prstGeom>
        <a:noFill/>
        <a:ln w="0" cmpd="sng">
          <a:noFill/>
        </a:ln>
      </xdr:spPr>
      <xdr:txBody>
        <a:bodyPr vertOverflow="clip" wrap="square" anchor="ctr"/>
        <a:p>
          <a:pPr algn="l">
            <a:defRPr/>
          </a:pPr>
          <a:fld id="{f60682a5-f023-45c4-89b7-7155a995baee}"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H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5418f03c-909f-4fc6-aa86-b079c3081f63}"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52400"/>
    <xdr:sp textlink="$H23">
      <xdr:nvSpPr>
        <xdr:cNvPr id="7" name="テキスト 28"/>
        <xdr:cNvSpPr txBox="1">
          <a:spLocks noChangeArrowheads="1"/>
        </xdr:cNvSpPr>
      </xdr:nvSpPr>
      <xdr:spPr>
        <a:xfrm>
          <a:off x="7258050" y="1238250"/>
          <a:ext cx="657225" cy="152400"/>
        </a:xfrm>
        <a:prstGeom prst="rect">
          <a:avLst/>
        </a:prstGeom>
        <a:noFill/>
        <a:ln w="0" cmpd="sng">
          <a:noFill/>
        </a:ln>
      </xdr:spPr>
      <xdr:txBody>
        <a:bodyPr vertOverflow="clip" wrap="square" anchor="ctr"/>
        <a:p>
          <a:pPr algn="l">
            <a:defRPr/>
          </a:pPr>
          <a:fld id="{c964199a-3c61-4b98-8245-8b4e6db967f2}"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76200</xdr:rowOff>
    </xdr:from>
    <xdr:ext cx="657225" cy="161925"/>
    <xdr:sp textlink="$H22">
      <xdr:nvSpPr>
        <xdr:cNvPr id="8" name="テキスト 28"/>
        <xdr:cNvSpPr txBox="1">
          <a:spLocks noChangeArrowheads="1"/>
        </xdr:cNvSpPr>
      </xdr:nvSpPr>
      <xdr:spPr>
        <a:xfrm>
          <a:off x="6677025" y="1295400"/>
          <a:ext cx="657225" cy="161925"/>
        </a:xfrm>
        <a:prstGeom prst="rect">
          <a:avLst/>
        </a:prstGeom>
        <a:noFill/>
        <a:ln w="0" cmpd="sng">
          <a:noFill/>
        </a:ln>
      </xdr:spPr>
      <xdr:txBody>
        <a:bodyPr vertOverflow="clip" wrap="square" anchor="ctr"/>
        <a:p>
          <a:pPr algn="l">
            <a:defRPr/>
          </a:pPr>
          <a:fld id="{4c4409e2-6dcf-4941-8d64-ace9818b16e8}"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142875</xdr:rowOff>
    </xdr:from>
    <xdr:ext cx="657225" cy="161925"/>
    <xdr:sp textlink="$H21">
      <xdr:nvSpPr>
        <xdr:cNvPr id="9" name="テキスト 28"/>
        <xdr:cNvSpPr txBox="1">
          <a:spLocks noChangeArrowheads="1"/>
        </xdr:cNvSpPr>
      </xdr:nvSpPr>
      <xdr:spPr>
        <a:xfrm>
          <a:off x="6153150" y="1362075"/>
          <a:ext cx="657225" cy="161925"/>
        </a:xfrm>
        <a:prstGeom prst="rect">
          <a:avLst/>
        </a:prstGeom>
        <a:noFill/>
        <a:ln w="0" cmpd="sng">
          <a:noFill/>
        </a:ln>
      </xdr:spPr>
      <xdr:txBody>
        <a:bodyPr vertOverflow="clip" wrap="square" anchor="ctr"/>
        <a:p>
          <a:pPr algn="l">
            <a:defRPr/>
          </a:pPr>
          <a:fld id="{e9270c22-b2ab-4ec9-8dfc-07d218d44e53}"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52400"/>
    <xdr:sp textlink="$H20">
      <xdr:nvSpPr>
        <xdr:cNvPr id="10" name="テキスト 28"/>
        <xdr:cNvSpPr txBox="1">
          <a:spLocks noChangeArrowheads="1"/>
        </xdr:cNvSpPr>
      </xdr:nvSpPr>
      <xdr:spPr>
        <a:xfrm>
          <a:off x="5524500" y="1190625"/>
          <a:ext cx="657225" cy="152400"/>
        </a:xfrm>
        <a:prstGeom prst="rect">
          <a:avLst/>
        </a:prstGeom>
        <a:noFill/>
        <a:ln w="0" cmpd="sng">
          <a:noFill/>
        </a:ln>
      </xdr:spPr>
      <xdr:txBody>
        <a:bodyPr vertOverflow="clip" wrap="square" anchor="ctr"/>
        <a:p>
          <a:pPr algn="l">
            <a:defRPr/>
          </a:pPr>
          <a:fld id="{adcf27e4-91f4-4e92-b880-aa9581d12543}"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H19">
      <xdr:nvSpPr>
        <xdr:cNvPr id="11" name="テキスト 28"/>
        <xdr:cNvSpPr txBox="1">
          <a:spLocks noChangeArrowheads="1"/>
        </xdr:cNvSpPr>
      </xdr:nvSpPr>
      <xdr:spPr>
        <a:xfrm>
          <a:off x="4953000" y="1409700"/>
          <a:ext cx="657225" cy="161925"/>
        </a:xfrm>
        <a:prstGeom prst="rect">
          <a:avLst/>
        </a:prstGeom>
        <a:noFill/>
        <a:ln w="0" cmpd="sng">
          <a:noFill/>
        </a:ln>
      </xdr:spPr>
      <xdr:txBody>
        <a:bodyPr vertOverflow="clip" wrap="square" anchor="ctr"/>
        <a:p>
          <a:pPr algn="l">
            <a:defRPr/>
          </a:pPr>
          <a:fld id="{cdcae6a8-0a27-4aa6-bb76-b79a8efadc8c}"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H18">
      <xdr:nvSpPr>
        <xdr:cNvPr id="12" name="テキスト 28"/>
        <xdr:cNvSpPr txBox="1">
          <a:spLocks noChangeArrowheads="1"/>
        </xdr:cNvSpPr>
      </xdr:nvSpPr>
      <xdr:spPr>
        <a:xfrm>
          <a:off x="4381500" y="1495425"/>
          <a:ext cx="657225" cy="161925"/>
        </a:xfrm>
        <a:prstGeom prst="rect">
          <a:avLst/>
        </a:prstGeom>
        <a:noFill/>
        <a:ln w="0" cmpd="sng">
          <a:noFill/>
        </a:ln>
      </xdr:spPr>
      <xdr:txBody>
        <a:bodyPr vertOverflow="clip" wrap="square" anchor="ctr"/>
        <a:p>
          <a:pPr algn="l">
            <a:defRPr/>
          </a:pPr>
          <a:fld id="{7d797ea8-09c2-4302-9574-227270413fdd}"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H17">
      <xdr:nvSpPr>
        <xdr:cNvPr id="13" name="テキスト 28"/>
        <xdr:cNvSpPr txBox="1">
          <a:spLocks noChangeArrowheads="1"/>
        </xdr:cNvSpPr>
      </xdr:nvSpPr>
      <xdr:spPr>
        <a:xfrm>
          <a:off x="3781425" y="1504950"/>
          <a:ext cx="657225" cy="161925"/>
        </a:xfrm>
        <a:prstGeom prst="rect">
          <a:avLst/>
        </a:prstGeom>
        <a:noFill/>
        <a:ln w="0" cmpd="sng">
          <a:noFill/>
        </a:ln>
      </xdr:spPr>
      <xdr:txBody>
        <a:bodyPr vertOverflow="clip" wrap="square" anchor="ctr"/>
        <a:p>
          <a:pPr algn="l">
            <a:defRPr/>
          </a:pPr>
          <a:fld id="{3c413e2c-00f5-4e6c-a5a7-8b9898c34187}"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85725</xdr:rowOff>
    </xdr:from>
    <xdr:ext cx="647700" cy="161925"/>
    <xdr:sp textlink="$H16">
      <xdr:nvSpPr>
        <xdr:cNvPr id="14" name="テキスト 28"/>
        <xdr:cNvSpPr txBox="1">
          <a:spLocks noChangeArrowheads="1"/>
        </xdr:cNvSpPr>
      </xdr:nvSpPr>
      <xdr:spPr>
        <a:xfrm>
          <a:off x="3276600" y="1304925"/>
          <a:ext cx="647700" cy="161925"/>
        </a:xfrm>
        <a:prstGeom prst="rect">
          <a:avLst/>
        </a:prstGeom>
        <a:noFill/>
        <a:ln w="0" cmpd="sng">
          <a:noFill/>
        </a:ln>
      </xdr:spPr>
      <xdr:txBody>
        <a:bodyPr vertOverflow="clip" wrap="square" anchor="ctr"/>
        <a:p>
          <a:pPr algn="l">
            <a:defRPr/>
          </a:pPr>
          <a:fld id="{1acf767e-b755-4282-b2bd-992f43b4e362}"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H15">
      <xdr:nvSpPr>
        <xdr:cNvPr id="15" name="テキスト 28"/>
        <xdr:cNvSpPr txBox="1">
          <a:spLocks noChangeArrowheads="1"/>
        </xdr:cNvSpPr>
      </xdr:nvSpPr>
      <xdr:spPr>
        <a:xfrm>
          <a:off x="2705100" y="1590675"/>
          <a:ext cx="657225" cy="161925"/>
        </a:xfrm>
        <a:prstGeom prst="rect">
          <a:avLst/>
        </a:prstGeom>
        <a:noFill/>
        <a:ln w="0" cmpd="sng">
          <a:noFill/>
        </a:ln>
      </xdr:spPr>
      <xdr:txBody>
        <a:bodyPr vertOverflow="clip" wrap="square" anchor="ctr"/>
        <a:p>
          <a:pPr algn="l">
            <a:defRPr/>
          </a:pPr>
          <a:fld id="{e5b0d901-f2e7-4ac0-af2b-f22c56e9e8da}"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52400"/>
    <xdr:sp textlink="$H14">
      <xdr:nvSpPr>
        <xdr:cNvPr id="16" name="テキスト 28"/>
        <xdr:cNvSpPr txBox="1">
          <a:spLocks noChangeArrowheads="1"/>
        </xdr:cNvSpPr>
      </xdr:nvSpPr>
      <xdr:spPr>
        <a:xfrm>
          <a:off x="2162175" y="1247775"/>
          <a:ext cx="657225" cy="152400"/>
        </a:xfrm>
        <a:prstGeom prst="rect">
          <a:avLst/>
        </a:prstGeom>
        <a:noFill/>
        <a:ln w="0" cmpd="sng">
          <a:noFill/>
        </a:ln>
      </xdr:spPr>
      <xdr:txBody>
        <a:bodyPr vertOverflow="clip" wrap="square" anchor="ctr"/>
        <a:p>
          <a:pPr algn="l">
            <a:defRPr/>
          </a:pPr>
          <a:fld id="{340efd55-1f6e-4011-8b00-0f235f68ce99}"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H13">
      <xdr:nvSpPr>
        <xdr:cNvPr id="17" name="テキスト 28"/>
        <xdr:cNvSpPr txBox="1">
          <a:spLocks noChangeArrowheads="1"/>
        </xdr:cNvSpPr>
      </xdr:nvSpPr>
      <xdr:spPr>
        <a:xfrm>
          <a:off x="1600200" y="1571625"/>
          <a:ext cx="657225" cy="161925"/>
        </a:xfrm>
        <a:prstGeom prst="rect">
          <a:avLst/>
        </a:prstGeom>
        <a:noFill/>
        <a:ln w="0" cmpd="sng">
          <a:noFill/>
        </a:ln>
      </xdr:spPr>
      <xdr:txBody>
        <a:bodyPr vertOverflow="clip" wrap="square" anchor="ctr"/>
        <a:p>
          <a:pPr algn="l">
            <a:defRPr/>
          </a:pPr>
          <a:fld id="{70bb3558-0517-42ce-b7e3-a4cf93e70d6f}"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52400"/>
    <xdr:sp textlink="$H12">
      <xdr:nvSpPr>
        <xdr:cNvPr id="18" name="テキスト 28"/>
        <xdr:cNvSpPr txBox="1">
          <a:spLocks noChangeArrowheads="1"/>
        </xdr:cNvSpPr>
      </xdr:nvSpPr>
      <xdr:spPr>
        <a:xfrm>
          <a:off x="1066800" y="1238250"/>
          <a:ext cx="657225" cy="152400"/>
        </a:xfrm>
        <a:prstGeom prst="rect">
          <a:avLst/>
        </a:prstGeom>
        <a:noFill/>
        <a:ln w="0" cmpd="sng">
          <a:noFill/>
        </a:ln>
      </xdr:spPr>
      <xdr:txBody>
        <a:bodyPr vertOverflow="clip" wrap="square" anchor="ctr"/>
        <a:p>
          <a:pPr algn="l">
            <a:defRPr/>
          </a:pPr>
          <a:fld id="{6c63767f-7202-45bc-a445-a95cc8f993cb}" type="TxLink">
            <a:rPr lang="en-US" cap="none" u="none" baseline="0">
              <a:latin typeface="ＭＳ ゴシック"/>
              <a:ea typeface="ＭＳ ゴシック"/>
              <a:cs typeface="ＭＳ ゴシック"/>
            </a:rPr>
            <a:t/>
          </a:fld>
        </a:p>
      </xdr:txBody>
    </xdr:sp>
    <xdr:clientData/>
  </xdr:oneCellAnchor>
  <xdr:oneCellAnchor>
    <xdr:from>
      <xdr:col>8</xdr:col>
      <xdr:colOff>257175</xdr:colOff>
      <xdr:row>10</xdr:row>
      <xdr:rowOff>66675</xdr:rowOff>
    </xdr:from>
    <xdr:ext cx="590550" cy="180975"/>
    <xdr:sp textlink="$N29">
      <xdr:nvSpPr>
        <xdr:cNvPr id="19" name="テキスト 28"/>
        <xdr:cNvSpPr txBox="1">
          <a:spLocks noChangeArrowheads="1"/>
        </xdr:cNvSpPr>
      </xdr:nvSpPr>
      <xdr:spPr>
        <a:xfrm>
          <a:off x="8867775" y="1762125"/>
          <a:ext cx="590550" cy="180975"/>
        </a:xfrm>
        <a:prstGeom prst="rect">
          <a:avLst/>
        </a:prstGeom>
        <a:noFill/>
        <a:ln w="0" cmpd="sng">
          <a:noFill/>
        </a:ln>
      </xdr:spPr>
      <xdr:txBody>
        <a:bodyPr vertOverflow="clip" wrap="square" anchor="ctr"/>
        <a:p>
          <a:pPr algn="l">
            <a:defRPr/>
          </a:pPr>
          <a:fld id="{7a009c19-7d39-4d62-81eb-8cd3980c2104}"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15</xdr:row>
      <xdr:rowOff>123825</xdr:rowOff>
    </xdr:from>
    <xdr:ext cx="752475" cy="171450"/>
    <xdr:sp textlink="$M29">
      <xdr:nvSpPr>
        <xdr:cNvPr id="20" name="テキスト 28"/>
        <xdr:cNvSpPr txBox="1">
          <a:spLocks noChangeArrowheads="1"/>
        </xdr:cNvSpPr>
      </xdr:nvSpPr>
      <xdr:spPr>
        <a:xfrm>
          <a:off x="8772525" y="2600325"/>
          <a:ext cx="752475" cy="171450"/>
        </a:xfrm>
        <a:prstGeom prst="rect">
          <a:avLst/>
        </a:prstGeom>
        <a:noFill/>
        <a:ln w="0" cmpd="sng">
          <a:noFill/>
        </a:ln>
      </xdr:spPr>
      <xdr:txBody>
        <a:bodyPr vertOverflow="clip" wrap="square" anchor="ctr"/>
        <a:p>
          <a:pPr algn="l">
            <a:defRPr/>
          </a:pPr>
          <a:fld id="{12b70b59-d608-4fbe-ac51-09fb25adad9d}" type="TxLink">
            <a:rPr lang="en-US" cap="none" u="none" baseline="0">
              <a:latin typeface="ＭＳ ゴシック"/>
              <a:ea typeface="ＭＳ ゴシック"/>
              <a:cs typeface="ＭＳ ゴシック"/>
            </a:rPr>
            <a:t/>
          </a:fld>
        </a:p>
      </xdr:txBody>
    </xdr:sp>
    <xdr:clientData/>
  </xdr:oneCellAnchor>
  <xdr:oneCellAnchor>
    <xdr:from>
      <xdr:col>8</xdr:col>
      <xdr:colOff>219075</xdr:colOff>
      <xdr:row>25</xdr:row>
      <xdr:rowOff>66675</xdr:rowOff>
    </xdr:from>
    <xdr:ext cx="704850" cy="161925"/>
    <xdr:sp textlink="$L29">
      <xdr:nvSpPr>
        <xdr:cNvPr id="21" name="テキスト 28"/>
        <xdr:cNvSpPr txBox="1">
          <a:spLocks noChangeArrowheads="1"/>
        </xdr:cNvSpPr>
      </xdr:nvSpPr>
      <xdr:spPr>
        <a:xfrm>
          <a:off x="8829675" y="4086225"/>
          <a:ext cx="704850" cy="161925"/>
        </a:xfrm>
        <a:prstGeom prst="rect">
          <a:avLst/>
        </a:prstGeom>
        <a:noFill/>
        <a:ln w="0" cmpd="sng">
          <a:noFill/>
        </a:ln>
      </xdr:spPr>
      <xdr:txBody>
        <a:bodyPr vertOverflow="clip" wrap="square" anchor="ctr"/>
        <a:p>
          <a:pPr algn="l">
            <a:defRPr/>
          </a:pPr>
          <a:fld id="{4ed29b1b-9337-44d2-b9e5-a830d3e702df}"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4</xdr:row>
      <xdr:rowOff>19050</xdr:rowOff>
    </xdr:from>
    <xdr:to>
      <xdr:col>8</xdr:col>
      <xdr:colOff>1171575</xdr:colOff>
      <xdr:row>33</xdr:row>
      <xdr:rowOff>133350</xdr:rowOff>
    </xdr:to>
    <xdr:graphicFrame>
      <xdr:nvGraphicFramePr>
        <xdr:cNvPr id="22" name="Chart 29"/>
        <xdr:cNvGraphicFramePr/>
      </xdr:nvGraphicFramePr>
      <xdr:xfrm>
        <a:off x="28575" y="771525"/>
        <a:ext cx="9753600" cy="4657725"/>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32</xdr:row>
      <xdr:rowOff>28575</xdr:rowOff>
    </xdr:from>
    <xdr:to>
      <xdr:col>8</xdr:col>
      <xdr:colOff>971550</xdr:colOff>
      <xdr:row>33</xdr:row>
      <xdr:rowOff>38100</xdr:rowOff>
    </xdr:to>
    <xdr:sp>
      <xdr:nvSpPr>
        <xdr:cNvPr id="23" name="TextBox 20"/>
        <xdr:cNvSpPr txBox="1">
          <a:spLocks noChangeArrowheads="1"/>
        </xdr:cNvSpPr>
      </xdr:nvSpPr>
      <xdr:spPr>
        <a:xfrm>
          <a:off x="8782050" y="5172075"/>
          <a:ext cx="8001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0</xdr:col>
      <xdr:colOff>0</xdr:colOff>
      <xdr:row>37</xdr:row>
      <xdr:rowOff>19050</xdr:rowOff>
    </xdr:from>
    <xdr:to>
      <xdr:col>3</xdr:col>
      <xdr:colOff>1190625</xdr:colOff>
      <xdr:row>67</xdr:row>
      <xdr:rowOff>9525</xdr:rowOff>
    </xdr:to>
    <xdr:graphicFrame>
      <xdr:nvGraphicFramePr>
        <xdr:cNvPr id="24" name="Chart 30"/>
        <xdr:cNvGraphicFramePr/>
      </xdr:nvGraphicFramePr>
      <xdr:xfrm>
        <a:off x="0" y="5953125"/>
        <a:ext cx="4791075" cy="461962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66</xdr:row>
      <xdr:rowOff>9525</xdr:rowOff>
    </xdr:from>
    <xdr:to>
      <xdr:col>3</xdr:col>
      <xdr:colOff>1076325</xdr:colOff>
      <xdr:row>67</xdr:row>
      <xdr:rowOff>9525</xdr:rowOff>
    </xdr:to>
    <xdr:sp>
      <xdr:nvSpPr>
        <xdr:cNvPr id="25" name="TextBox 26"/>
        <xdr:cNvSpPr txBox="1">
          <a:spLocks noChangeArrowheads="1"/>
        </xdr:cNvSpPr>
      </xdr:nvSpPr>
      <xdr:spPr>
        <a:xfrm>
          <a:off x="3981450" y="10420350"/>
          <a:ext cx="6953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5</xdr:col>
      <xdr:colOff>28575</xdr:colOff>
      <xdr:row>37</xdr:row>
      <xdr:rowOff>0</xdr:rowOff>
    </xdr:from>
    <xdr:to>
      <xdr:col>8</xdr:col>
      <xdr:colOff>1181100</xdr:colOff>
      <xdr:row>67</xdr:row>
      <xdr:rowOff>38100</xdr:rowOff>
    </xdr:to>
    <xdr:graphicFrame>
      <xdr:nvGraphicFramePr>
        <xdr:cNvPr id="26" name="Chart 32"/>
        <xdr:cNvGraphicFramePr/>
      </xdr:nvGraphicFramePr>
      <xdr:xfrm>
        <a:off x="5038725" y="5934075"/>
        <a:ext cx="4752975" cy="4667250"/>
      </xdr:xfrm>
      <a:graphic>
        <a:graphicData uri="http://schemas.openxmlformats.org/drawingml/2006/chart">
          <c:chart xmlns:c="http://schemas.openxmlformats.org/drawingml/2006/chart" r:id="rId3"/>
        </a:graphicData>
      </a:graphic>
    </xdr:graphicFrame>
    <xdr:clientData/>
  </xdr:twoCellAnchor>
  <xdr:twoCellAnchor>
    <xdr:from>
      <xdr:col>6</xdr:col>
      <xdr:colOff>495300</xdr:colOff>
      <xdr:row>50</xdr:row>
      <xdr:rowOff>104775</xdr:rowOff>
    </xdr:from>
    <xdr:to>
      <xdr:col>7</xdr:col>
      <xdr:colOff>752475</xdr:colOff>
      <xdr:row>53</xdr:row>
      <xdr:rowOff>85725</xdr:rowOff>
    </xdr:to>
    <xdr:sp textlink="$L71">
      <xdr:nvSpPr>
        <xdr:cNvPr id="27" name="テキスト 28"/>
        <xdr:cNvSpPr txBox="1">
          <a:spLocks noChangeArrowheads="1"/>
        </xdr:cNvSpPr>
      </xdr:nvSpPr>
      <xdr:spPr>
        <a:xfrm>
          <a:off x="6705600" y="8077200"/>
          <a:ext cx="1457325" cy="438150"/>
        </a:xfrm>
        <a:prstGeom prst="rect">
          <a:avLst/>
        </a:prstGeom>
        <a:noFill/>
        <a:ln w="0" cmpd="sng">
          <a:noFill/>
        </a:ln>
      </xdr:spPr>
      <xdr:txBody>
        <a:bodyPr vertOverflow="clip" wrap="square" anchor="ctr"/>
        <a:p>
          <a:pPr algn="l">
            <a:defRPr/>
          </a:pPr>
          <a:fld id="{347f8c5a-e38f-4ab7-a1f2-9ddc05f4bea4}" type="TxLink">
            <a:rPr lang="en-US" cap="none" sz="1000" b="0" i="0" u="none" baseline="0">
              <a:solidFill>
                <a:srgbClr val="FFFFFF"/>
              </a:solidFill>
              <a:latin typeface="ＭＳ ゴシック"/>
              <a:ea typeface="ＭＳ ゴシック"/>
              <a:cs typeface="ＭＳ ゴシック"/>
            </a:rPr>
            <a:t>年間出火件数 612件</a:t>
          </a:fld>
        </a:p>
      </xdr:txBody>
    </xdr:sp>
    <xdr:clientData/>
  </xdr:twoCellAnchor>
  <xdr:twoCellAnchor>
    <xdr:from>
      <xdr:col>8</xdr:col>
      <xdr:colOff>276225</xdr:colOff>
      <xdr:row>65</xdr:row>
      <xdr:rowOff>66675</xdr:rowOff>
    </xdr:from>
    <xdr:to>
      <xdr:col>8</xdr:col>
      <xdr:colOff>1047750</xdr:colOff>
      <xdr:row>66</xdr:row>
      <xdr:rowOff>76200</xdr:rowOff>
    </xdr:to>
    <xdr:sp>
      <xdr:nvSpPr>
        <xdr:cNvPr id="28" name="TextBox 31"/>
        <xdr:cNvSpPr txBox="1">
          <a:spLocks noChangeArrowheads="1"/>
        </xdr:cNvSpPr>
      </xdr:nvSpPr>
      <xdr:spPr>
        <a:xfrm>
          <a:off x="8886825" y="10325100"/>
          <a:ext cx="77152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52</xdr:row>
      <xdr:rowOff>0</xdr:rowOff>
    </xdr:from>
    <xdr:to>
      <xdr:col>10</xdr:col>
      <xdr:colOff>504825</xdr:colOff>
      <xdr:row>52</xdr:row>
      <xdr:rowOff>0</xdr:rowOff>
    </xdr:to>
    <xdr:sp>
      <xdr:nvSpPr>
        <xdr:cNvPr id="1" name="Line 1"/>
        <xdr:cNvSpPr>
          <a:spLocks/>
        </xdr:cNvSpPr>
      </xdr:nvSpPr>
      <xdr:spPr>
        <a:xfrm>
          <a:off x="10496550" y="835342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52</xdr:row>
      <xdr:rowOff>0</xdr:rowOff>
    </xdr:from>
    <xdr:to>
      <xdr:col>11</xdr:col>
      <xdr:colOff>504825</xdr:colOff>
      <xdr:row>52</xdr:row>
      <xdr:rowOff>0</xdr:rowOff>
    </xdr:to>
    <xdr:sp>
      <xdr:nvSpPr>
        <xdr:cNvPr id="2" name="Line 2"/>
        <xdr:cNvSpPr>
          <a:spLocks/>
        </xdr:cNvSpPr>
      </xdr:nvSpPr>
      <xdr:spPr>
        <a:xfrm>
          <a:off x="10887075" y="835342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29</xdr:row>
      <xdr:rowOff>104775</xdr:rowOff>
    </xdr:from>
    <xdr:to>
      <xdr:col>5</xdr:col>
      <xdr:colOff>571500</xdr:colOff>
      <xdr:row>31</xdr:row>
      <xdr:rowOff>19050</xdr:rowOff>
    </xdr:to>
    <xdr:sp>
      <xdr:nvSpPr>
        <xdr:cNvPr id="3" name="Line 3"/>
        <xdr:cNvSpPr>
          <a:spLocks/>
        </xdr:cNvSpPr>
      </xdr:nvSpPr>
      <xdr:spPr>
        <a:xfrm flipH="1">
          <a:off x="5438775" y="48672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29</xdr:row>
      <xdr:rowOff>95250</xdr:rowOff>
    </xdr:from>
    <xdr:to>
      <xdr:col>5</xdr:col>
      <xdr:colOff>85725</xdr:colOff>
      <xdr:row>30</xdr:row>
      <xdr:rowOff>38100</xdr:rowOff>
    </xdr:to>
    <xdr:sp>
      <xdr:nvSpPr>
        <xdr:cNvPr id="4" name="Line 4"/>
        <xdr:cNvSpPr>
          <a:spLocks/>
        </xdr:cNvSpPr>
      </xdr:nvSpPr>
      <xdr:spPr>
        <a:xfrm flipH="1">
          <a:off x="5038725" y="48577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27</xdr:row>
      <xdr:rowOff>19050</xdr:rowOff>
    </xdr:from>
    <xdr:ext cx="733425" cy="171450"/>
    <xdr:sp textlink="$S38">
      <xdr:nvSpPr>
        <xdr:cNvPr id="5" name="テキスト 28"/>
        <xdr:cNvSpPr txBox="1">
          <a:spLocks noChangeArrowheads="1"/>
        </xdr:cNvSpPr>
      </xdr:nvSpPr>
      <xdr:spPr>
        <a:xfrm>
          <a:off x="2343150" y="4457700"/>
          <a:ext cx="733425" cy="171450"/>
        </a:xfrm>
        <a:prstGeom prst="rect">
          <a:avLst/>
        </a:prstGeom>
        <a:noFill/>
        <a:ln w="0" cmpd="sng">
          <a:noFill/>
        </a:ln>
      </xdr:spPr>
      <xdr:txBody>
        <a:bodyPr vertOverflow="clip" wrap="square" anchor="ctr"/>
        <a:p>
          <a:pPr algn="l">
            <a:defRPr/>
          </a:pPr>
          <a:fld id="{742eb9ee-39fd-41a5-a5b3-82e62ef27f8c}"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D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1b92a196-fb62-4bcb-bb28-25938394aaaf}"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52400"/>
    <xdr:sp textlink="$D23">
      <xdr:nvSpPr>
        <xdr:cNvPr id="7" name="テキスト 28"/>
        <xdr:cNvSpPr txBox="1">
          <a:spLocks noChangeArrowheads="1"/>
        </xdr:cNvSpPr>
      </xdr:nvSpPr>
      <xdr:spPr>
        <a:xfrm>
          <a:off x="7258050" y="1238250"/>
          <a:ext cx="657225" cy="152400"/>
        </a:xfrm>
        <a:prstGeom prst="rect">
          <a:avLst/>
        </a:prstGeom>
        <a:noFill/>
        <a:ln w="0" cmpd="sng">
          <a:noFill/>
        </a:ln>
      </xdr:spPr>
      <xdr:txBody>
        <a:bodyPr vertOverflow="clip" wrap="square" anchor="ctr"/>
        <a:p>
          <a:pPr algn="l">
            <a:defRPr/>
          </a:pPr>
          <a:fld id="{45bfec68-fa38-4277-8149-187edf61ebd9}"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76200</xdr:rowOff>
    </xdr:from>
    <xdr:ext cx="657225" cy="152400"/>
    <xdr:sp textlink="$D22">
      <xdr:nvSpPr>
        <xdr:cNvPr id="8" name="テキスト 28"/>
        <xdr:cNvSpPr txBox="1">
          <a:spLocks noChangeArrowheads="1"/>
        </xdr:cNvSpPr>
      </xdr:nvSpPr>
      <xdr:spPr>
        <a:xfrm>
          <a:off x="6677025" y="1295400"/>
          <a:ext cx="657225" cy="152400"/>
        </a:xfrm>
        <a:prstGeom prst="rect">
          <a:avLst/>
        </a:prstGeom>
        <a:noFill/>
        <a:ln w="0" cmpd="sng">
          <a:noFill/>
        </a:ln>
      </xdr:spPr>
      <xdr:txBody>
        <a:bodyPr vertOverflow="clip" wrap="square" anchor="ctr"/>
        <a:p>
          <a:pPr algn="l">
            <a:defRPr/>
          </a:pPr>
          <a:fld id="{6123624d-b03d-4c36-bf93-3a3855e352c4}"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142875</xdr:rowOff>
    </xdr:from>
    <xdr:ext cx="657225" cy="152400"/>
    <xdr:sp textlink="$D21">
      <xdr:nvSpPr>
        <xdr:cNvPr id="9" name="テキスト 28"/>
        <xdr:cNvSpPr txBox="1">
          <a:spLocks noChangeArrowheads="1"/>
        </xdr:cNvSpPr>
      </xdr:nvSpPr>
      <xdr:spPr>
        <a:xfrm>
          <a:off x="6153150" y="1362075"/>
          <a:ext cx="657225" cy="152400"/>
        </a:xfrm>
        <a:prstGeom prst="rect">
          <a:avLst/>
        </a:prstGeom>
        <a:noFill/>
        <a:ln w="0" cmpd="sng">
          <a:noFill/>
        </a:ln>
      </xdr:spPr>
      <xdr:txBody>
        <a:bodyPr vertOverflow="clip" wrap="square" anchor="ctr"/>
        <a:p>
          <a:pPr algn="l">
            <a:defRPr/>
          </a:pPr>
          <a:fld id="{36cb51a3-b861-4838-8498-c82d528c9a68}"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52400"/>
    <xdr:sp textlink="$D20">
      <xdr:nvSpPr>
        <xdr:cNvPr id="10" name="テキスト 28"/>
        <xdr:cNvSpPr txBox="1">
          <a:spLocks noChangeArrowheads="1"/>
        </xdr:cNvSpPr>
      </xdr:nvSpPr>
      <xdr:spPr>
        <a:xfrm>
          <a:off x="5524500" y="1190625"/>
          <a:ext cx="657225" cy="152400"/>
        </a:xfrm>
        <a:prstGeom prst="rect">
          <a:avLst/>
        </a:prstGeom>
        <a:noFill/>
        <a:ln w="0" cmpd="sng">
          <a:noFill/>
        </a:ln>
      </xdr:spPr>
      <xdr:txBody>
        <a:bodyPr vertOverflow="clip" wrap="square" anchor="ctr"/>
        <a:p>
          <a:pPr algn="l">
            <a:defRPr/>
          </a:pPr>
          <a:fld id="{5d4cb96a-a2a4-4ef7-b822-34a7f0d00979}"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52400"/>
    <xdr:sp textlink="$D19">
      <xdr:nvSpPr>
        <xdr:cNvPr id="11" name="テキスト 28"/>
        <xdr:cNvSpPr txBox="1">
          <a:spLocks noChangeArrowheads="1"/>
        </xdr:cNvSpPr>
      </xdr:nvSpPr>
      <xdr:spPr>
        <a:xfrm>
          <a:off x="4953000" y="1409700"/>
          <a:ext cx="657225" cy="152400"/>
        </a:xfrm>
        <a:prstGeom prst="rect">
          <a:avLst/>
        </a:prstGeom>
        <a:noFill/>
        <a:ln w="0" cmpd="sng">
          <a:noFill/>
        </a:ln>
      </xdr:spPr>
      <xdr:txBody>
        <a:bodyPr vertOverflow="clip" wrap="square" anchor="ctr"/>
        <a:p>
          <a:pPr algn="l">
            <a:defRPr/>
          </a:pPr>
          <a:fld id="{ce12ac95-9e29-4b12-85e4-074b4c6065de}"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114300</xdr:rowOff>
    </xdr:from>
    <xdr:ext cx="657225" cy="152400"/>
    <xdr:sp textlink="$D18">
      <xdr:nvSpPr>
        <xdr:cNvPr id="12" name="テキスト 28"/>
        <xdr:cNvSpPr txBox="1">
          <a:spLocks noChangeArrowheads="1"/>
        </xdr:cNvSpPr>
      </xdr:nvSpPr>
      <xdr:spPr>
        <a:xfrm>
          <a:off x="4381500" y="1485900"/>
          <a:ext cx="657225" cy="152400"/>
        </a:xfrm>
        <a:prstGeom prst="rect">
          <a:avLst/>
        </a:prstGeom>
        <a:noFill/>
        <a:ln w="0" cmpd="sng">
          <a:noFill/>
        </a:ln>
      </xdr:spPr>
      <xdr:txBody>
        <a:bodyPr vertOverflow="clip" wrap="square" anchor="ctr"/>
        <a:p>
          <a:pPr algn="l">
            <a:defRPr/>
          </a:pPr>
          <a:fld id="{22f835c6-1802-4cfa-b819-749a135dc95b}"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123825</xdr:rowOff>
    </xdr:from>
    <xdr:ext cx="657225" cy="152400"/>
    <xdr:sp textlink="$D17">
      <xdr:nvSpPr>
        <xdr:cNvPr id="13" name="テキスト 28"/>
        <xdr:cNvSpPr txBox="1">
          <a:spLocks noChangeArrowheads="1"/>
        </xdr:cNvSpPr>
      </xdr:nvSpPr>
      <xdr:spPr>
        <a:xfrm>
          <a:off x="3781425" y="1495425"/>
          <a:ext cx="657225" cy="152400"/>
        </a:xfrm>
        <a:prstGeom prst="rect">
          <a:avLst/>
        </a:prstGeom>
        <a:noFill/>
        <a:ln w="0" cmpd="sng">
          <a:noFill/>
        </a:ln>
      </xdr:spPr>
      <xdr:txBody>
        <a:bodyPr vertOverflow="clip" wrap="square" anchor="ctr"/>
        <a:p>
          <a:pPr algn="l">
            <a:defRPr/>
          </a:pPr>
          <a:fld id="{e25f2eae-9aa2-4924-8b47-6594fce02ebb}"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85725</xdr:rowOff>
    </xdr:from>
    <xdr:ext cx="647700" cy="152400"/>
    <xdr:sp textlink="$D16">
      <xdr:nvSpPr>
        <xdr:cNvPr id="14" name="テキスト 28"/>
        <xdr:cNvSpPr txBox="1">
          <a:spLocks noChangeArrowheads="1"/>
        </xdr:cNvSpPr>
      </xdr:nvSpPr>
      <xdr:spPr>
        <a:xfrm>
          <a:off x="3276600" y="1304925"/>
          <a:ext cx="647700" cy="152400"/>
        </a:xfrm>
        <a:prstGeom prst="rect">
          <a:avLst/>
        </a:prstGeom>
        <a:noFill/>
        <a:ln w="0" cmpd="sng">
          <a:noFill/>
        </a:ln>
      </xdr:spPr>
      <xdr:txBody>
        <a:bodyPr vertOverflow="clip" wrap="square" anchor="ctr"/>
        <a:p>
          <a:pPr algn="l">
            <a:defRPr/>
          </a:pPr>
          <a:fld id="{bc49281c-0ec4-43b2-b89f-59a3e56104b1}"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D15">
      <xdr:nvSpPr>
        <xdr:cNvPr id="15" name="テキスト 28"/>
        <xdr:cNvSpPr txBox="1">
          <a:spLocks noChangeArrowheads="1"/>
        </xdr:cNvSpPr>
      </xdr:nvSpPr>
      <xdr:spPr>
        <a:xfrm>
          <a:off x="2705100" y="1685925"/>
          <a:ext cx="657225" cy="161925"/>
        </a:xfrm>
        <a:prstGeom prst="rect">
          <a:avLst/>
        </a:prstGeom>
        <a:noFill/>
        <a:ln w="0" cmpd="sng">
          <a:noFill/>
        </a:ln>
      </xdr:spPr>
      <xdr:txBody>
        <a:bodyPr vertOverflow="clip" wrap="square" anchor="ctr"/>
        <a:p>
          <a:pPr algn="l">
            <a:defRPr/>
          </a:pPr>
          <a:fld id="{fe835fff-6155-45ac-9396-61e29c615796}"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52400"/>
    <xdr:sp textlink="$D14">
      <xdr:nvSpPr>
        <xdr:cNvPr id="16" name="テキスト 28"/>
        <xdr:cNvSpPr txBox="1">
          <a:spLocks noChangeArrowheads="1"/>
        </xdr:cNvSpPr>
      </xdr:nvSpPr>
      <xdr:spPr>
        <a:xfrm>
          <a:off x="2162175" y="1247775"/>
          <a:ext cx="657225" cy="152400"/>
        </a:xfrm>
        <a:prstGeom prst="rect">
          <a:avLst/>
        </a:prstGeom>
        <a:noFill/>
        <a:ln w="0" cmpd="sng">
          <a:noFill/>
        </a:ln>
      </xdr:spPr>
      <xdr:txBody>
        <a:bodyPr vertOverflow="clip" wrap="square" anchor="ctr"/>
        <a:p>
          <a:pPr algn="l">
            <a:defRPr/>
          </a:pPr>
          <a:fld id="{485fbcbf-c460-4fd3-b4c5-9b5fdb74f95b}"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D13">
      <xdr:nvSpPr>
        <xdr:cNvPr id="17" name="テキスト 28"/>
        <xdr:cNvSpPr txBox="1">
          <a:spLocks noChangeArrowheads="1"/>
        </xdr:cNvSpPr>
      </xdr:nvSpPr>
      <xdr:spPr>
        <a:xfrm>
          <a:off x="1600200" y="1666875"/>
          <a:ext cx="657225" cy="161925"/>
        </a:xfrm>
        <a:prstGeom prst="rect">
          <a:avLst/>
        </a:prstGeom>
        <a:noFill/>
        <a:ln w="0" cmpd="sng">
          <a:noFill/>
        </a:ln>
      </xdr:spPr>
      <xdr:txBody>
        <a:bodyPr vertOverflow="clip" wrap="square" anchor="ctr"/>
        <a:p>
          <a:pPr algn="l">
            <a:defRPr/>
          </a:pPr>
          <a:fld id="{8e339aee-81da-4c3c-903f-7830703d0697}"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52400"/>
    <xdr:sp textlink="$D12">
      <xdr:nvSpPr>
        <xdr:cNvPr id="18" name="テキスト 28"/>
        <xdr:cNvSpPr txBox="1">
          <a:spLocks noChangeArrowheads="1"/>
        </xdr:cNvSpPr>
      </xdr:nvSpPr>
      <xdr:spPr>
        <a:xfrm>
          <a:off x="1066800" y="1238250"/>
          <a:ext cx="657225" cy="152400"/>
        </a:xfrm>
        <a:prstGeom prst="rect">
          <a:avLst/>
        </a:prstGeom>
        <a:noFill/>
        <a:ln w="0" cmpd="sng">
          <a:noFill/>
        </a:ln>
      </xdr:spPr>
      <xdr:txBody>
        <a:bodyPr vertOverflow="clip" wrap="square" anchor="ctr"/>
        <a:p>
          <a:pPr algn="l">
            <a:defRPr/>
          </a:pPr>
          <a:fld id="{8d48ca92-d575-4179-a100-54fc4ca07c16}" type="TxLink">
            <a:rPr lang="en-US" cap="none" u="none" baseline="0">
              <a:latin typeface="ＭＳ ゴシック"/>
              <a:ea typeface="ＭＳ ゴシック"/>
              <a:cs typeface="ＭＳ ゴシック"/>
            </a:rPr>
            <a:t/>
          </a:fld>
        </a:p>
      </xdr:txBody>
    </xdr:sp>
    <xdr:clientData/>
  </xdr:oneCellAnchor>
  <xdr:oneCellAnchor>
    <xdr:from>
      <xdr:col>8</xdr:col>
      <xdr:colOff>257175</xdr:colOff>
      <xdr:row>10</xdr:row>
      <xdr:rowOff>66675</xdr:rowOff>
    </xdr:from>
    <xdr:ext cx="590550" cy="180975"/>
    <xdr:sp textlink="$N30">
      <xdr:nvSpPr>
        <xdr:cNvPr id="19" name="テキスト 28"/>
        <xdr:cNvSpPr txBox="1">
          <a:spLocks noChangeArrowheads="1"/>
        </xdr:cNvSpPr>
      </xdr:nvSpPr>
      <xdr:spPr>
        <a:xfrm>
          <a:off x="8867775" y="1857375"/>
          <a:ext cx="590550" cy="180975"/>
        </a:xfrm>
        <a:prstGeom prst="rect">
          <a:avLst/>
        </a:prstGeom>
        <a:noFill/>
        <a:ln w="0" cmpd="sng">
          <a:noFill/>
        </a:ln>
      </xdr:spPr>
      <xdr:txBody>
        <a:bodyPr vertOverflow="clip" wrap="square" anchor="ctr"/>
        <a:p>
          <a:pPr algn="l">
            <a:defRPr/>
          </a:pPr>
          <a:fld id="{de808999-4fc5-401a-9c72-886478c1f654}"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15</xdr:row>
      <xdr:rowOff>123825</xdr:rowOff>
    </xdr:from>
    <xdr:ext cx="752475" cy="171450"/>
    <xdr:sp textlink="$M30">
      <xdr:nvSpPr>
        <xdr:cNvPr id="20" name="テキスト 28"/>
        <xdr:cNvSpPr txBox="1">
          <a:spLocks noChangeArrowheads="1"/>
        </xdr:cNvSpPr>
      </xdr:nvSpPr>
      <xdr:spPr>
        <a:xfrm>
          <a:off x="8772525" y="2705100"/>
          <a:ext cx="752475" cy="171450"/>
        </a:xfrm>
        <a:prstGeom prst="rect">
          <a:avLst/>
        </a:prstGeom>
        <a:noFill/>
        <a:ln w="0" cmpd="sng">
          <a:noFill/>
        </a:ln>
      </xdr:spPr>
      <xdr:txBody>
        <a:bodyPr vertOverflow="clip" wrap="square" anchor="ctr"/>
        <a:p>
          <a:pPr algn="l">
            <a:defRPr/>
          </a:pPr>
          <a:fld id="{a122143a-7863-4507-9292-dd262c3c354c}" type="TxLink">
            <a:rPr lang="en-US" cap="none" sz="1000" b="0" i="0" u="none" baseline="0">
              <a:latin typeface="ＭＳ ゴシック"/>
              <a:ea typeface="ＭＳ ゴシック"/>
              <a:cs typeface="ＭＳ ゴシック"/>
            </a:rPr>
            <a:t>38人</a:t>
          </a:fld>
        </a:p>
      </xdr:txBody>
    </xdr:sp>
    <xdr:clientData/>
  </xdr:oneCellAnchor>
  <xdr:oneCellAnchor>
    <xdr:from>
      <xdr:col>8</xdr:col>
      <xdr:colOff>219075</xdr:colOff>
      <xdr:row>26</xdr:row>
      <xdr:rowOff>66675</xdr:rowOff>
    </xdr:from>
    <xdr:ext cx="704850" cy="161925"/>
    <xdr:sp textlink="$L30">
      <xdr:nvSpPr>
        <xdr:cNvPr id="21" name="テキスト 28"/>
        <xdr:cNvSpPr txBox="1">
          <a:spLocks noChangeArrowheads="1"/>
        </xdr:cNvSpPr>
      </xdr:nvSpPr>
      <xdr:spPr>
        <a:xfrm>
          <a:off x="8829675" y="4343400"/>
          <a:ext cx="704850" cy="161925"/>
        </a:xfrm>
        <a:prstGeom prst="rect">
          <a:avLst/>
        </a:prstGeom>
        <a:noFill/>
        <a:ln w="0" cmpd="sng">
          <a:noFill/>
        </a:ln>
      </xdr:spPr>
      <xdr:txBody>
        <a:bodyPr vertOverflow="clip" wrap="square" anchor="ctr"/>
        <a:p>
          <a:pPr algn="l">
            <a:defRPr/>
          </a:pPr>
          <a:fld id="{9d39eac4-8bf6-49e7-879c-1b732394b291}" type="TxLink">
            <a:rPr lang="en-US" cap="none" sz="1000" b="0" i="0" u="none" baseline="0">
              <a:solidFill>
                <a:srgbClr val="FFFFFF"/>
              </a:solidFill>
              <a:latin typeface="ＭＳ ゴシック"/>
              <a:ea typeface="ＭＳ ゴシック"/>
              <a:cs typeface="ＭＳ ゴシック"/>
            </a:rPr>
            <a:t>23</a:t>
          </a:fld>
        </a:p>
      </xdr:txBody>
    </xdr:sp>
    <xdr:clientData/>
  </xdr:oneCellAnchor>
  <xdr:twoCellAnchor>
    <xdr:from>
      <xdr:col>8</xdr:col>
      <xdr:colOff>171450</xdr:colOff>
      <xdr:row>33</xdr:row>
      <xdr:rowOff>28575</xdr:rowOff>
    </xdr:from>
    <xdr:to>
      <xdr:col>8</xdr:col>
      <xdr:colOff>971550</xdr:colOff>
      <xdr:row>34</xdr:row>
      <xdr:rowOff>38100</xdr:rowOff>
    </xdr:to>
    <xdr:sp>
      <xdr:nvSpPr>
        <xdr:cNvPr id="22" name="TextBox 23"/>
        <xdr:cNvSpPr txBox="1">
          <a:spLocks noChangeArrowheads="1"/>
        </xdr:cNvSpPr>
      </xdr:nvSpPr>
      <xdr:spPr>
        <a:xfrm>
          <a:off x="8782050" y="5429250"/>
          <a:ext cx="8001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6</xdr:col>
      <xdr:colOff>495300</xdr:colOff>
      <xdr:row>51</xdr:row>
      <xdr:rowOff>104775</xdr:rowOff>
    </xdr:from>
    <xdr:to>
      <xdr:col>7</xdr:col>
      <xdr:colOff>752475</xdr:colOff>
      <xdr:row>54</xdr:row>
      <xdr:rowOff>85725</xdr:rowOff>
    </xdr:to>
    <xdr:sp textlink="$L72">
      <xdr:nvSpPr>
        <xdr:cNvPr id="23" name="テキスト 28"/>
        <xdr:cNvSpPr txBox="1">
          <a:spLocks noChangeArrowheads="1"/>
        </xdr:cNvSpPr>
      </xdr:nvSpPr>
      <xdr:spPr>
        <a:xfrm>
          <a:off x="6705600" y="8305800"/>
          <a:ext cx="1457325" cy="438150"/>
        </a:xfrm>
        <a:prstGeom prst="rect">
          <a:avLst/>
        </a:prstGeom>
        <a:noFill/>
        <a:ln w="0" cmpd="sng">
          <a:noFill/>
        </a:ln>
      </xdr:spPr>
      <xdr:txBody>
        <a:bodyPr vertOverflow="clip" wrap="square" anchor="ctr"/>
        <a:p>
          <a:pPr algn="l">
            <a:defRPr/>
          </a:pPr>
          <a:fld id="{fac77b71-a44f-43a1-8d5e-fb7a0227480c}" type="TxLink">
            <a:rPr lang="en-US" cap="none" u="none" baseline="0">
              <a:latin typeface="ＭＳ ゴシック"/>
              <a:ea typeface="ＭＳ ゴシック"/>
              <a:cs typeface="ＭＳ ゴシック"/>
            </a:rPr>
            <a:t/>
          </a:fld>
        </a:p>
      </xdr:txBody>
    </xdr:sp>
    <xdr:clientData/>
  </xdr:twoCellAnchor>
  <xdr:twoCellAnchor>
    <xdr:from>
      <xdr:col>0</xdr:col>
      <xdr:colOff>47625</xdr:colOff>
      <xdr:row>4</xdr:row>
      <xdr:rowOff>28575</xdr:rowOff>
    </xdr:from>
    <xdr:to>
      <xdr:col>8</xdr:col>
      <xdr:colOff>1190625</xdr:colOff>
      <xdr:row>34</xdr:row>
      <xdr:rowOff>142875</xdr:rowOff>
    </xdr:to>
    <xdr:graphicFrame>
      <xdr:nvGraphicFramePr>
        <xdr:cNvPr id="24" name="Chart 30"/>
        <xdr:cNvGraphicFramePr/>
      </xdr:nvGraphicFramePr>
      <xdr:xfrm>
        <a:off x="47625" y="781050"/>
        <a:ext cx="9753600" cy="4914900"/>
      </xdr:xfrm>
      <a:graphic>
        <a:graphicData uri="http://schemas.openxmlformats.org/drawingml/2006/chart">
          <c:chart xmlns:c="http://schemas.openxmlformats.org/drawingml/2006/chart" r:id="rId1"/>
        </a:graphicData>
      </a:graphic>
    </xdr:graphicFrame>
    <xdr:clientData/>
  </xdr:twoCellAnchor>
  <xdr:twoCellAnchor>
    <xdr:from>
      <xdr:col>7</xdr:col>
      <xdr:colOff>495300</xdr:colOff>
      <xdr:row>33</xdr:row>
      <xdr:rowOff>104775</xdr:rowOff>
    </xdr:from>
    <xdr:to>
      <xdr:col>8</xdr:col>
      <xdr:colOff>1171575</xdr:colOff>
      <xdr:row>34</xdr:row>
      <xdr:rowOff>123825</xdr:rowOff>
    </xdr:to>
    <xdr:sp>
      <xdr:nvSpPr>
        <xdr:cNvPr id="25" name="TextBox 31"/>
        <xdr:cNvSpPr txBox="1">
          <a:spLocks noChangeArrowheads="1"/>
        </xdr:cNvSpPr>
      </xdr:nvSpPr>
      <xdr:spPr>
        <a:xfrm>
          <a:off x="7905750" y="5505450"/>
          <a:ext cx="18764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&lt;警察本部交通企画課資料&gt;</a:t>
          </a:r>
        </a:p>
      </xdr:txBody>
    </xdr:sp>
    <xdr:clientData/>
  </xdr:twoCellAnchor>
  <xdr:twoCellAnchor>
    <xdr:from>
      <xdr:col>0</xdr:col>
      <xdr:colOff>1152525</xdr:colOff>
      <xdr:row>4</xdr:row>
      <xdr:rowOff>19050</xdr:rowOff>
    </xdr:from>
    <xdr:to>
      <xdr:col>3</xdr:col>
      <xdr:colOff>476250</xdr:colOff>
      <xdr:row>14</xdr:row>
      <xdr:rowOff>133350</xdr:rowOff>
    </xdr:to>
    <xdr:graphicFrame>
      <xdr:nvGraphicFramePr>
        <xdr:cNvPr id="26" name="Chart 33"/>
        <xdr:cNvGraphicFramePr/>
      </xdr:nvGraphicFramePr>
      <xdr:xfrm>
        <a:off x="1152525" y="771525"/>
        <a:ext cx="2924175" cy="1790700"/>
      </xdr:xfrm>
      <a:graphic>
        <a:graphicData uri="http://schemas.openxmlformats.org/drawingml/2006/chart">
          <c:chart xmlns:c="http://schemas.openxmlformats.org/drawingml/2006/chart" r:id="rId2"/>
        </a:graphicData>
      </a:graphic>
    </xdr:graphicFrame>
    <xdr:clientData/>
  </xdr:twoCellAnchor>
  <xdr:twoCellAnchor>
    <xdr:from>
      <xdr:col>1</xdr:col>
      <xdr:colOff>762000</xdr:colOff>
      <xdr:row>9</xdr:row>
      <xdr:rowOff>19050</xdr:rowOff>
    </xdr:from>
    <xdr:to>
      <xdr:col>2</xdr:col>
      <xdr:colOff>447675</xdr:colOff>
      <xdr:row>12</xdr:row>
      <xdr:rowOff>66675</xdr:rowOff>
    </xdr:to>
    <xdr:grpSp>
      <xdr:nvGrpSpPr>
        <xdr:cNvPr id="27" name="Group 66"/>
        <xdr:cNvGrpSpPr>
          <a:grpSpLocks/>
        </xdr:cNvGrpSpPr>
      </xdr:nvGrpSpPr>
      <xdr:grpSpPr>
        <a:xfrm>
          <a:off x="1962150" y="1647825"/>
          <a:ext cx="885825" cy="533400"/>
          <a:chOff x="1458" y="107"/>
          <a:chExt cx="88" cy="47"/>
        </a:xfrm>
        <a:solidFill>
          <a:srgbClr val="FFFFFF"/>
        </a:solidFill>
      </xdr:grpSpPr>
      <xdr:sp>
        <xdr:nvSpPr>
          <xdr:cNvPr id="28" name="TextBox 34"/>
          <xdr:cNvSpPr txBox="1">
            <a:spLocks noChangeArrowheads="1"/>
          </xdr:cNvSpPr>
        </xdr:nvSpPr>
        <xdr:spPr>
          <a:xfrm>
            <a:off x="1458" y="107"/>
            <a:ext cx="88" cy="29"/>
          </a:xfrm>
          <a:prstGeom prst="rect">
            <a:avLst/>
          </a:prstGeom>
          <a:noFill/>
          <a:ln w="9525" cmpd="sng">
            <a:noFill/>
          </a:ln>
        </xdr:spPr>
        <xdr:txBody>
          <a:bodyPr vertOverflow="clip" wrap="square"/>
          <a:p>
            <a:pPr algn="ctr">
              <a:defRPr/>
            </a:pPr>
            <a:r>
              <a:rPr lang="en-US" cap="none" sz="800" b="0" i="0" u="none" baseline="0">
                <a:solidFill>
                  <a:srgbClr val="800000"/>
                </a:solidFill>
                <a:latin typeface="ＭＳ ゴシック"/>
                <a:ea typeface="ＭＳ ゴシック"/>
                <a:cs typeface="ＭＳ ゴシック"/>
              </a:rPr>
              <a:t>四輪乗車中の
死者数</a:t>
            </a:r>
          </a:p>
        </xdr:txBody>
      </xdr:sp>
      <xdr:sp textlink="$M30">
        <xdr:nvSpPr>
          <xdr:cNvPr id="29" name="テキスト 28"/>
          <xdr:cNvSpPr txBox="1">
            <a:spLocks noChangeArrowheads="1"/>
          </xdr:cNvSpPr>
        </xdr:nvSpPr>
        <xdr:spPr>
          <a:xfrm>
            <a:off x="1481" y="133"/>
            <a:ext cx="40" cy="21"/>
          </a:xfrm>
          <a:prstGeom prst="rect">
            <a:avLst/>
          </a:prstGeom>
          <a:noFill/>
          <a:ln w="0" cmpd="sng">
            <a:noFill/>
          </a:ln>
        </xdr:spPr>
        <xdr:txBody>
          <a:bodyPr vertOverflow="clip" wrap="square" anchor="ctr"/>
          <a:p>
            <a:pPr algn="ctr">
              <a:defRPr/>
            </a:pPr>
            <a:fld id="{dff1d07d-3b23-4531-88ad-df1711270e2b}" type="TxLink">
              <a:rPr lang="en-US" cap="none" sz="800" b="0" i="0" u="none" baseline="0">
                <a:solidFill>
                  <a:srgbClr val="800000"/>
                </a:solidFill>
                <a:latin typeface="ＭＳ ゴシック"/>
                <a:ea typeface="ＭＳ ゴシック"/>
                <a:cs typeface="ＭＳ ゴシック"/>
              </a:rPr>
              <a:t>38人</a:t>
            </a:fld>
          </a:p>
        </xdr:txBody>
      </xdr:sp>
    </xdr:grpSp>
    <xdr:clientData/>
  </xdr:twoCellAnchor>
  <xdr:twoCellAnchor>
    <xdr:from>
      <xdr:col>0</xdr:col>
      <xdr:colOff>28575</xdr:colOff>
      <xdr:row>38</xdr:row>
      <xdr:rowOff>0</xdr:rowOff>
    </xdr:from>
    <xdr:to>
      <xdr:col>4</xdr:col>
      <xdr:colOff>85725</xdr:colOff>
      <xdr:row>67</xdr:row>
      <xdr:rowOff>142875</xdr:rowOff>
    </xdr:to>
    <xdr:graphicFrame>
      <xdr:nvGraphicFramePr>
        <xdr:cNvPr id="30" name="Chart 38"/>
        <xdr:cNvGraphicFramePr/>
      </xdr:nvGraphicFramePr>
      <xdr:xfrm>
        <a:off x="28575" y="6191250"/>
        <a:ext cx="4857750" cy="4591050"/>
      </xdr:xfrm>
      <a:graphic>
        <a:graphicData uri="http://schemas.openxmlformats.org/drawingml/2006/chart">
          <c:chart xmlns:c="http://schemas.openxmlformats.org/drawingml/2006/chart" r:id="rId3"/>
        </a:graphicData>
      </a:graphic>
    </xdr:graphicFrame>
    <xdr:clientData/>
  </xdr:twoCellAnchor>
  <xdr:oneCellAnchor>
    <xdr:from>
      <xdr:col>5</xdr:col>
      <xdr:colOff>9525</xdr:colOff>
      <xdr:row>71</xdr:row>
      <xdr:rowOff>0</xdr:rowOff>
    </xdr:from>
    <xdr:ext cx="85725" cy="200025"/>
    <xdr:sp>
      <xdr:nvSpPr>
        <xdr:cNvPr id="31" name="TextBox 39"/>
        <xdr:cNvSpPr txBox="1">
          <a:spLocks noChangeArrowheads="1"/>
        </xdr:cNvSpPr>
      </xdr:nvSpPr>
      <xdr:spPr>
        <a:xfrm>
          <a:off x="5019675" y="11249025"/>
          <a:ext cx="85725"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495300</xdr:colOff>
      <xdr:row>43</xdr:row>
      <xdr:rowOff>66675</xdr:rowOff>
    </xdr:from>
    <xdr:to>
      <xdr:col>0</xdr:col>
      <xdr:colOff>942975</xdr:colOff>
      <xdr:row>44</xdr:row>
      <xdr:rowOff>85725</xdr:rowOff>
    </xdr:to>
    <xdr:sp textlink="$L51">
      <xdr:nvSpPr>
        <xdr:cNvPr id="32" name="テキスト 28"/>
        <xdr:cNvSpPr txBox="1">
          <a:spLocks noChangeArrowheads="1"/>
        </xdr:cNvSpPr>
      </xdr:nvSpPr>
      <xdr:spPr>
        <a:xfrm>
          <a:off x="495300" y="7019925"/>
          <a:ext cx="447675" cy="171450"/>
        </a:xfrm>
        <a:prstGeom prst="rect">
          <a:avLst/>
        </a:prstGeom>
        <a:noFill/>
        <a:ln w="0" cmpd="sng">
          <a:noFill/>
        </a:ln>
      </xdr:spPr>
      <xdr:txBody>
        <a:bodyPr vertOverflow="clip" wrap="square" anchor="ctr"/>
        <a:p>
          <a:pPr algn="l">
            <a:defRPr/>
          </a:pPr>
          <a:fld id="{1a693576-ae6f-45fb-b979-8d940d78b3cb}" type="TxLink">
            <a:rPr lang="en-US" cap="none" sz="1000" b="0" i="0" u="none" baseline="0">
              <a:solidFill>
                <a:srgbClr val="FFFFFF"/>
              </a:solidFill>
              <a:latin typeface="ＭＳ ゴシック"/>
              <a:ea typeface="ＭＳ ゴシック"/>
              <a:cs typeface="ＭＳ ゴシック"/>
            </a:rPr>
            <a:t>28人</a:t>
          </a:fld>
        </a:p>
      </xdr:txBody>
    </xdr:sp>
    <xdr:clientData/>
  </xdr:twoCellAnchor>
  <xdr:twoCellAnchor>
    <xdr:from>
      <xdr:col>0</xdr:col>
      <xdr:colOff>1181100</xdr:colOff>
      <xdr:row>60</xdr:row>
      <xdr:rowOff>0</xdr:rowOff>
    </xdr:from>
    <xdr:to>
      <xdr:col>1</xdr:col>
      <xdr:colOff>428625</xdr:colOff>
      <xdr:row>61</xdr:row>
      <xdr:rowOff>19050</xdr:rowOff>
    </xdr:to>
    <xdr:sp textlink="$M51">
      <xdr:nvSpPr>
        <xdr:cNvPr id="33" name="テキスト 28"/>
        <xdr:cNvSpPr txBox="1">
          <a:spLocks noChangeArrowheads="1"/>
        </xdr:cNvSpPr>
      </xdr:nvSpPr>
      <xdr:spPr>
        <a:xfrm>
          <a:off x="1181100" y="9572625"/>
          <a:ext cx="447675" cy="171450"/>
        </a:xfrm>
        <a:prstGeom prst="rect">
          <a:avLst/>
        </a:prstGeom>
        <a:noFill/>
        <a:ln w="0" cmpd="sng">
          <a:noFill/>
        </a:ln>
      </xdr:spPr>
      <xdr:txBody>
        <a:bodyPr vertOverflow="clip" wrap="square" anchor="ctr"/>
        <a:p>
          <a:pPr algn="l">
            <a:defRPr/>
          </a:pPr>
          <a:fld id="{c027c3fe-0bfd-4c0b-a7a6-ad9a2eb43bcc}" type="TxLink">
            <a:rPr lang="en-US" cap="none" sz="1000" b="0" i="0" u="none" baseline="0">
              <a:solidFill>
                <a:srgbClr val="FFFFFF"/>
              </a:solidFill>
              <a:latin typeface="ＭＳ ゴシック"/>
              <a:ea typeface="ＭＳ ゴシック"/>
              <a:cs typeface="ＭＳ ゴシック"/>
            </a:rPr>
            <a:t>6人</a:t>
          </a:fld>
        </a:p>
      </xdr:txBody>
    </xdr:sp>
    <xdr:clientData/>
  </xdr:twoCellAnchor>
  <xdr:twoCellAnchor>
    <xdr:from>
      <xdr:col>1</xdr:col>
      <xdr:colOff>581025</xdr:colOff>
      <xdr:row>59</xdr:row>
      <xdr:rowOff>9525</xdr:rowOff>
    </xdr:from>
    <xdr:to>
      <xdr:col>1</xdr:col>
      <xdr:colOff>914400</xdr:colOff>
      <xdr:row>60</xdr:row>
      <xdr:rowOff>28575</xdr:rowOff>
    </xdr:to>
    <xdr:sp textlink="$N51">
      <xdr:nvSpPr>
        <xdr:cNvPr id="34" name="テキスト 28"/>
        <xdr:cNvSpPr txBox="1">
          <a:spLocks noChangeArrowheads="1"/>
        </xdr:cNvSpPr>
      </xdr:nvSpPr>
      <xdr:spPr>
        <a:xfrm>
          <a:off x="1781175" y="9429750"/>
          <a:ext cx="342900" cy="171450"/>
        </a:xfrm>
        <a:prstGeom prst="rect">
          <a:avLst/>
        </a:prstGeom>
        <a:noFill/>
        <a:ln w="0" cmpd="sng">
          <a:noFill/>
        </a:ln>
      </xdr:spPr>
      <xdr:txBody>
        <a:bodyPr vertOverflow="clip" wrap="square" anchor="ctr"/>
        <a:p>
          <a:pPr algn="l">
            <a:defRPr/>
          </a:pPr>
          <a:fld id="{339b8eb9-9123-4c75-b588-0360ad4421bb}" type="TxLink">
            <a:rPr lang="en-US" cap="none" sz="1000" b="0" i="0" u="none" baseline="0">
              <a:solidFill>
                <a:srgbClr val="FFFFFF"/>
              </a:solidFill>
              <a:latin typeface="ＭＳ ゴシック"/>
              <a:ea typeface="ＭＳ ゴシック"/>
              <a:cs typeface="ＭＳ ゴシック"/>
            </a:rPr>
            <a:t>7人</a:t>
          </a:fld>
        </a:p>
      </xdr:txBody>
    </xdr:sp>
    <xdr:clientData/>
  </xdr:twoCellAnchor>
  <xdr:twoCellAnchor>
    <xdr:from>
      <xdr:col>1</xdr:col>
      <xdr:colOff>1133475</xdr:colOff>
      <xdr:row>59</xdr:row>
      <xdr:rowOff>95250</xdr:rowOff>
    </xdr:from>
    <xdr:to>
      <xdr:col>2</xdr:col>
      <xdr:colOff>381000</xdr:colOff>
      <xdr:row>60</xdr:row>
      <xdr:rowOff>114300</xdr:rowOff>
    </xdr:to>
    <xdr:sp textlink="$O51">
      <xdr:nvSpPr>
        <xdr:cNvPr id="35" name="テキスト 28"/>
        <xdr:cNvSpPr txBox="1">
          <a:spLocks noChangeArrowheads="1"/>
        </xdr:cNvSpPr>
      </xdr:nvSpPr>
      <xdr:spPr>
        <a:xfrm>
          <a:off x="2333625" y="9515475"/>
          <a:ext cx="447675" cy="171450"/>
        </a:xfrm>
        <a:prstGeom prst="rect">
          <a:avLst/>
        </a:prstGeom>
        <a:noFill/>
        <a:ln w="0" cmpd="sng">
          <a:noFill/>
        </a:ln>
      </xdr:spPr>
      <xdr:txBody>
        <a:bodyPr vertOverflow="clip" wrap="square" anchor="ctr"/>
        <a:p>
          <a:pPr algn="ctr">
            <a:defRPr/>
          </a:pPr>
          <a:fld id="{c1775e60-b9c2-40c4-97c7-026c9181c1fb}" type="TxLink">
            <a:rPr lang="en-US" cap="none" sz="1000" b="0" i="0" u="none" baseline="0">
              <a:solidFill>
                <a:srgbClr val="FFFFFF"/>
              </a:solidFill>
              <a:latin typeface="ＭＳ ゴシック"/>
              <a:ea typeface="ＭＳ ゴシック"/>
              <a:cs typeface="ＭＳ ゴシック"/>
            </a:rPr>
            <a:t>6人</a:t>
          </a:fld>
        </a:p>
      </xdr:txBody>
    </xdr:sp>
    <xdr:clientData/>
  </xdr:twoCellAnchor>
  <xdr:twoCellAnchor>
    <xdr:from>
      <xdr:col>2</xdr:col>
      <xdr:colOff>609600</xdr:colOff>
      <xdr:row>41</xdr:row>
      <xdr:rowOff>123825</xdr:rowOff>
    </xdr:from>
    <xdr:to>
      <xdr:col>2</xdr:col>
      <xdr:colOff>1057275</xdr:colOff>
      <xdr:row>42</xdr:row>
      <xdr:rowOff>142875</xdr:rowOff>
    </xdr:to>
    <xdr:sp textlink="$P51">
      <xdr:nvSpPr>
        <xdr:cNvPr id="36" name="テキスト 28"/>
        <xdr:cNvSpPr txBox="1">
          <a:spLocks noChangeArrowheads="1"/>
        </xdr:cNvSpPr>
      </xdr:nvSpPr>
      <xdr:spPr>
        <a:xfrm>
          <a:off x="3009900" y="6772275"/>
          <a:ext cx="447675" cy="171450"/>
        </a:xfrm>
        <a:prstGeom prst="rect">
          <a:avLst/>
        </a:prstGeom>
        <a:noFill/>
        <a:ln w="0" cmpd="sng">
          <a:noFill/>
        </a:ln>
      </xdr:spPr>
      <xdr:txBody>
        <a:bodyPr vertOverflow="clip" wrap="square" anchor="ctr"/>
        <a:p>
          <a:pPr algn="l">
            <a:defRPr/>
          </a:pPr>
          <a:fld id="{23c0dd6f-d001-4dc0-aeec-1f686d6d24b7}" type="TxLink">
            <a:rPr lang="en-US" cap="none" sz="1000" b="0" i="0" u="none" baseline="0">
              <a:solidFill>
                <a:srgbClr val="FFFFFF"/>
              </a:solidFill>
              <a:latin typeface="ＭＳ ゴシック"/>
              <a:ea typeface="ＭＳ ゴシック"/>
              <a:cs typeface="ＭＳ ゴシック"/>
            </a:rPr>
            <a:t>30人</a:t>
          </a:fld>
        </a:p>
      </xdr:txBody>
    </xdr:sp>
    <xdr:clientData/>
  </xdr:twoCellAnchor>
  <xdr:twoCellAnchor>
    <xdr:from>
      <xdr:col>3</xdr:col>
      <xdr:colOff>628650</xdr:colOff>
      <xdr:row>55</xdr:row>
      <xdr:rowOff>9525</xdr:rowOff>
    </xdr:from>
    <xdr:to>
      <xdr:col>3</xdr:col>
      <xdr:colOff>1076325</xdr:colOff>
      <xdr:row>56</xdr:row>
      <xdr:rowOff>28575</xdr:rowOff>
    </xdr:to>
    <xdr:sp textlink="$R51">
      <xdr:nvSpPr>
        <xdr:cNvPr id="37" name="テキスト 28"/>
        <xdr:cNvSpPr txBox="1">
          <a:spLocks noChangeArrowheads="1"/>
        </xdr:cNvSpPr>
      </xdr:nvSpPr>
      <xdr:spPr>
        <a:xfrm>
          <a:off x="4229100" y="8820150"/>
          <a:ext cx="447675" cy="171450"/>
        </a:xfrm>
        <a:prstGeom prst="rect">
          <a:avLst/>
        </a:prstGeom>
        <a:noFill/>
        <a:ln w="0" cmpd="sng">
          <a:noFill/>
        </a:ln>
      </xdr:spPr>
      <xdr:txBody>
        <a:bodyPr vertOverflow="clip" wrap="square" anchor="ctr"/>
        <a:p>
          <a:pPr algn="l">
            <a:defRPr/>
          </a:pPr>
          <a:fld id="{fede9f0a-b9f4-439e-8d1a-0a7a6a06c314}" type="TxLink">
            <a:rPr lang="en-US" cap="none" sz="1000" b="0" i="0" u="none" baseline="0">
              <a:solidFill>
                <a:srgbClr val="FFFFFF"/>
              </a:solidFill>
              <a:latin typeface="ＭＳ ゴシック"/>
              <a:ea typeface="ＭＳ ゴシック"/>
              <a:cs typeface="ＭＳ ゴシック"/>
            </a:rPr>
            <a:t>12人</a:t>
          </a:fld>
        </a:p>
      </xdr:txBody>
    </xdr:sp>
    <xdr:clientData/>
  </xdr:twoCellAnchor>
  <xdr:twoCellAnchor>
    <xdr:from>
      <xdr:col>3</xdr:col>
      <xdr:colOff>9525</xdr:colOff>
      <xdr:row>63</xdr:row>
      <xdr:rowOff>57150</xdr:rowOff>
    </xdr:from>
    <xdr:to>
      <xdr:col>3</xdr:col>
      <xdr:colOff>457200</xdr:colOff>
      <xdr:row>64</xdr:row>
      <xdr:rowOff>76200</xdr:rowOff>
    </xdr:to>
    <xdr:sp textlink="$Q$51">
      <xdr:nvSpPr>
        <xdr:cNvPr id="38" name="テキスト 28"/>
        <xdr:cNvSpPr txBox="1">
          <a:spLocks noChangeArrowheads="1"/>
        </xdr:cNvSpPr>
      </xdr:nvSpPr>
      <xdr:spPr>
        <a:xfrm>
          <a:off x="3609975" y="10086975"/>
          <a:ext cx="447675" cy="171450"/>
        </a:xfrm>
        <a:prstGeom prst="rect">
          <a:avLst/>
        </a:prstGeom>
        <a:noFill/>
        <a:ln w="0" cmpd="sng">
          <a:noFill/>
        </a:ln>
      </xdr:spPr>
      <xdr:txBody>
        <a:bodyPr vertOverflow="clip" wrap="square" anchor="ctr"/>
        <a:p>
          <a:pPr algn="ctr">
            <a:defRPr/>
          </a:pPr>
          <a:fld id="{3034d39f-0956-4d9c-a38e-77f89606b6e5}" type="TxLink">
            <a:rPr lang="en-US" cap="none" sz="1000" b="0" i="0" u="none" baseline="0">
              <a:solidFill>
                <a:srgbClr val="FFFFFF"/>
              </a:solidFill>
              <a:latin typeface="ＭＳ ゴシック"/>
              <a:ea typeface="ＭＳ ゴシック"/>
              <a:cs typeface="ＭＳ ゴシック"/>
            </a:rPr>
            <a:t>1人</a:t>
          </a:fld>
        </a:p>
      </xdr:txBody>
    </xdr:sp>
    <xdr:clientData/>
  </xdr:twoCellAnchor>
  <xdr:twoCellAnchor>
    <xdr:from>
      <xdr:col>4</xdr:col>
      <xdr:colOff>114300</xdr:colOff>
      <xdr:row>38</xdr:row>
      <xdr:rowOff>0</xdr:rowOff>
    </xdr:from>
    <xdr:to>
      <xdr:col>8</xdr:col>
      <xdr:colOff>1171575</xdr:colOff>
      <xdr:row>68</xdr:row>
      <xdr:rowOff>0</xdr:rowOff>
    </xdr:to>
    <xdr:graphicFrame>
      <xdr:nvGraphicFramePr>
        <xdr:cNvPr id="39" name="Chart 55"/>
        <xdr:cNvGraphicFramePr/>
      </xdr:nvGraphicFramePr>
      <xdr:xfrm>
        <a:off x="4914900" y="6191250"/>
        <a:ext cx="4867275" cy="4600575"/>
      </xdr:xfrm>
      <a:graphic>
        <a:graphicData uri="http://schemas.openxmlformats.org/drawingml/2006/chart">
          <c:chart xmlns:c="http://schemas.openxmlformats.org/drawingml/2006/chart" r:id="rId4"/>
        </a:graphicData>
      </a:graphic>
    </xdr:graphicFrame>
    <xdr:clientData/>
  </xdr:twoCellAnchor>
  <xdr:twoCellAnchor>
    <xdr:from>
      <xdr:col>7</xdr:col>
      <xdr:colOff>428625</xdr:colOff>
      <xdr:row>66</xdr:row>
      <xdr:rowOff>142875</xdr:rowOff>
    </xdr:from>
    <xdr:to>
      <xdr:col>8</xdr:col>
      <xdr:colOff>1104900</xdr:colOff>
      <xdr:row>68</xdr:row>
      <xdr:rowOff>9525</xdr:rowOff>
    </xdr:to>
    <xdr:sp>
      <xdr:nvSpPr>
        <xdr:cNvPr id="40" name="TextBox 32"/>
        <xdr:cNvSpPr txBox="1">
          <a:spLocks noChangeArrowheads="1"/>
        </xdr:cNvSpPr>
      </xdr:nvSpPr>
      <xdr:spPr>
        <a:xfrm>
          <a:off x="7839075" y="10629900"/>
          <a:ext cx="18764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&lt;警察本部交通企画課資料&gt;</a:t>
          </a:r>
        </a:p>
      </xdr:txBody>
    </xdr:sp>
    <xdr:clientData/>
  </xdr:twoCellAnchor>
  <xdr:twoCellAnchor>
    <xdr:from>
      <xdr:col>5</xdr:col>
      <xdr:colOff>342900</xdr:colOff>
      <xdr:row>62</xdr:row>
      <xdr:rowOff>123825</xdr:rowOff>
    </xdr:from>
    <xdr:to>
      <xdr:col>5</xdr:col>
      <xdr:colOff>781050</xdr:colOff>
      <xdr:row>63</xdr:row>
      <xdr:rowOff>142875</xdr:rowOff>
    </xdr:to>
    <xdr:sp textlink="$S42">
      <xdr:nvSpPr>
        <xdr:cNvPr id="41" name="テキスト 28"/>
        <xdr:cNvSpPr txBox="1">
          <a:spLocks noChangeArrowheads="1"/>
        </xdr:cNvSpPr>
      </xdr:nvSpPr>
      <xdr:spPr>
        <a:xfrm>
          <a:off x="5353050" y="10001250"/>
          <a:ext cx="447675" cy="171450"/>
        </a:xfrm>
        <a:prstGeom prst="rect">
          <a:avLst/>
        </a:prstGeom>
        <a:noFill/>
        <a:ln w="0" cmpd="sng">
          <a:noFill/>
        </a:ln>
      </xdr:spPr>
      <xdr:txBody>
        <a:bodyPr vertOverflow="clip" wrap="square" anchor="ctr"/>
        <a:p>
          <a:pPr algn="ctr">
            <a:defRPr/>
          </a:pPr>
          <a:fld id="{a6aff50b-0ec6-4524-b590-6c388f935b7a}" type="TxLink">
            <a:rPr lang="en-US" cap="none" sz="1000" b="0" i="0" u="none" baseline="0">
              <a:solidFill>
                <a:srgbClr val="FFFFFF"/>
              </a:solidFill>
              <a:latin typeface="ＭＳ ゴシック"/>
              <a:ea typeface="ＭＳ ゴシック"/>
              <a:cs typeface="ＭＳ ゴシック"/>
            </a:rPr>
            <a:t>2人</a:t>
          </a:fld>
        </a:p>
      </xdr:txBody>
    </xdr:sp>
    <xdr:clientData/>
  </xdr:twoCellAnchor>
  <xdr:twoCellAnchor>
    <xdr:from>
      <xdr:col>5</xdr:col>
      <xdr:colOff>857250</xdr:colOff>
      <xdr:row>53</xdr:row>
      <xdr:rowOff>104775</xdr:rowOff>
    </xdr:from>
    <xdr:to>
      <xdr:col>6</xdr:col>
      <xdr:colOff>104775</xdr:colOff>
      <xdr:row>54</xdr:row>
      <xdr:rowOff>123825</xdr:rowOff>
    </xdr:to>
    <xdr:sp textlink="$S43">
      <xdr:nvSpPr>
        <xdr:cNvPr id="42" name="テキスト 28"/>
        <xdr:cNvSpPr txBox="1">
          <a:spLocks noChangeArrowheads="1"/>
        </xdr:cNvSpPr>
      </xdr:nvSpPr>
      <xdr:spPr>
        <a:xfrm>
          <a:off x="5867400" y="8610600"/>
          <a:ext cx="447675" cy="171450"/>
        </a:xfrm>
        <a:prstGeom prst="rect">
          <a:avLst/>
        </a:prstGeom>
        <a:noFill/>
        <a:ln w="0" cmpd="sng">
          <a:noFill/>
        </a:ln>
      </xdr:spPr>
      <xdr:txBody>
        <a:bodyPr vertOverflow="clip" wrap="square" anchor="ctr"/>
        <a:p>
          <a:pPr algn="l">
            <a:defRPr/>
          </a:pPr>
          <a:fld id="{57a80674-a5cd-4f0e-8c13-f06fb8ac67bc}" type="TxLink">
            <a:rPr lang="en-US" cap="none" sz="1000" b="0" i="0" u="none" baseline="0">
              <a:solidFill>
                <a:srgbClr val="FFFFFF"/>
              </a:solidFill>
              <a:latin typeface="ＭＳ ゴシック"/>
              <a:ea typeface="ＭＳ ゴシック"/>
              <a:cs typeface="ＭＳ ゴシック"/>
            </a:rPr>
            <a:t>14人</a:t>
          </a:fld>
        </a:p>
      </xdr:txBody>
    </xdr:sp>
    <xdr:clientData/>
  </xdr:twoCellAnchor>
  <xdr:twoCellAnchor>
    <xdr:from>
      <xdr:col>6</xdr:col>
      <xdr:colOff>180975</xdr:colOff>
      <xdr:row>62</xdr:row>
      <xdr:rowOff>9525</xdr:rowOff>
    </xdr:from>
    <xdr:to>
      <xdr:col>6</xdr:col>
      <xdr:colOff>628650</xdr:colOff>
      <xdr:row>63</xdr:row>
      <xdr:rowOff>28575</xdr:rowOff>
    </xdr:to>
    <xdr:sp textlink="$S44">
      <xdr:nvSpPr>
        <xdr:cNvPr id="43" name="テキスト 28"/>
        <xdr:cNvSpPr txBox="1">
          <a:spLocks noChangeArrowheads="1"/>
        </xdr:cNvSpPr>
      </xdr:nvSpPr>
      <xdr:spPr>
        <a:xfrm>
          <a:off x="6391275" y="9886950"/>
          <a:ext cx="447675" cy="171450"/>
        </a:xfrm>
        <a:prstGeom prst="rect">
          <a:avLst/>
        </a:prstGeom>
        <a:noFill/>
        <a:ln w="0" cmpd="sng">
          <a:noFill/>
        </a:ln>
      </xdr:spPr>
      <xdr:txBody>
        <a:bodyPr vertOverflow="clip" wrap="square" anchor="ctr"/>
        <a:p>
          <a:pPr algn="ctr">
            <a:defRPr/>
          </a:pPr>
          <a:fld id="{81eb2d80-89e6-40cf-a950-3d79df4def97}" type="TxLink">
            <a:rPr lang="en-US" cap="none" sz="1000" b="0" i="0" u="none" baseline="0">
              <a:solidFill>
                <a:srgbClr val="FFFFFF"/>
              </a:solidFill>
              <a:latin typeface="ＭＳ ゴシック"/>
              <a:ea typeface="ＭＳ ゴシック"/>
              <a:cs typeface="ＭＳ ゴシック"/>
            </a:rPr>
            <a:t>3人</a:t>
          </a:fld>
        </a:p>
      </xdr:txBody>
    </xdr:sp>
    <xdr:clientData/>
  </xdr:twoCellAnchor>
  <xdr:twoCellAnchor>
    <xdr:from>
      <xdr:col>6</xdr:col>
      <xdr:colOff>742950</xdr:colOff>
      <xdr:row>54</xdr:row>
      <xdr:rowOff>76200</xdr:rowOff>
    </xdr:from>
    <xdr:to>
      <xdr:col>6</xdr:col>
      <xdr:colOff>1190625</xdr:colOff>
      <xdr:row>55</xdr:row>
      <xdr:rowOff>95250</xdr:rowOff>
    </xdr:to>
    <xdr:sp textlink="$S45">
      <xdr:nvSpPr>
        <xdr:cNvPr id="44" name="テキスト 28"/>
        <xdr:cNvSpPr txBox="1">
          <a:spLocks noChangeArrowheads="1"/>
        </xdr:cNvSpPr>
      </xdr:nvSpPr>
      <xdr:spPr>
        <a:xfrm>
          <a:off x="6953250" y="8734425"/>
          <a:ext cx="447675" cy="171450"/>
        </a:xfrm>
        <a:prstGeom prst="rect">
          <a:avLst/>
        </a:prstGeom>
        <a:noFill/>
        <a:ln w="0" cmpd="sng">
          <a:noFill/>
        </a:ln>
      </xdr:spPr>
      <xdr:txBody>
        <a:bodyPr vertOverflow="clip" wrap="square" anchor="ctr"/>
        <a:p>
          <a:pPr algn="l">
            <a:defRPr/>
          </a:pPr>
          <a:fld id="{80b979b5-d410-494e-912a-9e274f89be0f}" type="TxLink">
            <a:rPr lang="en-US" cap="none" sz="1000" b="0" i="0" u="none" baseline="0">
              <a:solidFill>
                <a:srgbClr val="FFFFFF"/>
              </a:solidFill>
              <a:latin typeface="ＭＳ ゴシック"/>
              <a:ea typeface="ＭＳ ゴシック"/>
              <a:cs typeface="ＭＳ ゴシック"/>
            </a:rPr>
            <a:t>13人</a:t>
          </a:fld>
        </a:p>
      </xdr:txBody>
    </xdr:sp>
    <xdr:clientData/>
  </xdr:twoCellAnchor>
  <xdr:twoCellAnchor>
    <xdr:from>
      <xdr:col>7</xdr:col>
      <xdr:colOff>104775</xdr:colOff>
      <xdr:row>58</xdr:row>
      <xdr:rowOff>28575</xdr:rowOff>
    </xdr:from>
    <xdr:to>
      <xdr:col>7</xdr:col>
      <xdr:colOff>552450</xdr:colOff>
      <xdr:row>59</xdr:row>
      <xdr:rowOff>47625</xdr:rowOff>
    </xdr:to>
    <xdr:sp textlink="$S46">
      <xdr:nvSpPr>
        <xdr:cNvPr id="45" name="テキスト 28"/>
        <xdr:cNvSpPr txBox="1">
          <a:spLocks noChangeArrowheads="1"/>
        </xdr:cNvSpPr>
      </xdr:nvSpPr>
      <xdr:spPr>
        <a:xfrm>
          <a:off x="7515225" y="9296400"/>
          <a:ext cx="447675" cy="171450"/>
        </a:xfrm>
        <a:prstGeom prst="rect">
          <a:avLst/>
        </a:prstGeom>
        <a:noFill/>
        <a:ln w="0" cmpd="sng">
          <a:noFill/>
        </a:ln>
      </xdr:spPr>
      <xdr:txBody>
        <a:bodyPr vertOverflow="clip" wrap="square" anchor="ctr"/>
        <a:p>
          <a:pPr algn="ctr">
            <a:defRPr/>
          </a:pPr>
          <a:fld id="{db651291-77e4-4b77-b66d-e5f536746ed0}" type="TxLink">
            <a:rPr lang="en-US" cap="none" sz="1000" b="0" i="0" u="none" baseline="0">
              <a:solidFill>
                <a:srgbClr val="FFFFFF"/>
              </a:solidFill>
              <a:latin typeface="ＭＳ ゴシック"/>
              <a:ea typeface="ＭＳ ゴシック"/>
              <a:cs typeface="ＭＳ ゴシック"/>
            </a:rPr>
            <a:t>8人</a:t>
          </a:fld>
        </a:p>
      </xdr:txBody>
    </xdr:sp>
    <xdr:clientData/>
  </xdr:twoCellAnchor>
  <xdr:twoCellAnchor>
    <xdr:from>
      <xdr:col>7</xdr:col>
      <xdr:colOff>647700</xdr:colOff>
      <xdr:row>54</xdr:row>
      <xdr:rowOff>57150</xdr:rowOff>
    </xdr:from>
    <xdr:to>
      <xdr:col>7</xdr:col>
      <xdr:colOff>1095375</xdr:colOff>
      <xdr:row>55</xdr:row>
      <xdr:rowOff>76200</xdr:rowOff>
    </xdr:to>
    <xdr:sp textlink="$S47">
      <xdr:nvSpPr>
        <xdr:cNvPr id="46" name="テキスト 28"/>
        <xdr:cNvSpPr txBox="1">
          <a:spLocks noChangeArrowheads="1"/>
        </xdr:cNvSpPr>
      </xdr:nvSpPr>
      <xdr:spPr>
        <a:xfrm>
          <a:off x="8058150" y="8715375"/>
          <a:ext cx="447675" cy="171450"/>
        </a:xfrm>
        <a:prstGeom prst="rect">
          <a:avLst/>
        </a:prstGeom>
        <a:noFill/>
        <a:ln w="0" cmpd="sng">
          <a:noFill/>
        </a:ln>
      </xdr:spPr>
      <xdr:txBody>
        <a:bodyPr vertOverflow="clip" wrap="square" anchor="ctr"/>
        <a:p>
          <a:pPr algn="l">
            <a:defRPr/>
          </a:pPr>
          <a:fld id="{308222f0-2864-4482-b282-4022a46085da}" type="TxLink">
            <a:rPr lang="en-US" cap="none" sz="1000" b="0" i="0" u="none" baseline="0">
              <a:solidFill>
                <a:srgbClr val="FFFFFF"/>
              </a:solidFill>
              <a:latin typeface="ＭＳ ゴシック"/>
              <a:ea typeface="ＭＳ ゴシック"/>
              <a:cs typeface="ＭＳ ゴシック"/>
            </a:rPr>
            <a:t>13人</a:t>
          </a:fld>
        </a:p>
      </xdr:txBody>
    </xdr:sp>
    <xdr:clientData/>
  </xdr:twoCellAnchor>
  <xdr:twoCellAnchor>
    <xdr:from>
      <xdr:col>7</xdr:col>
      <xdr:colOff>1152525</xdr:colOff>
      <xdr:row>61</xdr:row>
      <xdr:rowOff>9525</xdr:rowOff>
    </xdr:from>
    <xdr:to>
      <xdr:col>8</xdr:col>
      <xdr:colOff>400050</xdr:colOff>
      <xdr:row>62</xdr:row>
      <xdr:rowOff>28575</xdr:rowOff>
    </xdr:to>
    <xdr:sp textlink="$S48">
      <xdr:nvSpPr>
        <xdr:cNvPr id="47" name="テキスト 28"/>
        <xdr:cNvSpPr txBox="1">
          <a:spLocks noChangeArrowheads="1"/>
        </xdr:cNvSpPr>
      </xdr:nvSpPr>
      <xdr:spPr>
        <a:xfrm>
          <a:off x="8562975" y="9734550"/>
          <a:ext cx="447675" cy="171450"/>
        </a:xfrm>
        <a:prstGeom prst="rect">
          <a:avLst/>
        </a:prstGeom>
        <a:noFill/>
        <a:ln w="0" cmpd="sng">
          <a:noFill/>
        </a:ln>
      </xdr:spPr>
      <xdr:txBody>
        <a:bodyPr vertOverflow="clip" wrap="square" anchor="ctr"/>
        <a:p>
          <a:pPr algn="ctr">
            <a:defRPr/>
          </a:pPr>
          <a:fld id="{b50f4f77-726e-4295-ae15-74c7bde96d8c}" type="TxLink">
            <a:rPr lang="en-US" cap="none" sz="1000" b="0" i="0" u="none" baseline="0">
              <a:solidFill>
                <a:srgbClr val="FFFFFF"/>
              </a:solidFill>
              <a:latin typeface="ＭＳ ゴシック"/>
              <a:ea typeface="ＭＳ ゴシック"/>
              <a:cs typeface="ＭＳ ゴシック"/>
            </a:rPr>
            <a:t>4人</a:t>
          </a:fld>
        </a:p>
      </xdr:txBody>
    </xdr:sp>
    <xdr:clientData/>
  </xdr:twoCellAnchor>
  <xdr:twoCellAnchor>
    <xdr:from>
      <xdr:col>8</xdr:col>
      <xdr:colOff>571500</xdr:colOff>
      <xdr:row>39</xdr:row>
      <xdr:rowOff>57150</xdr:rowOff>
    </xdr:from>
    <xdr:to>
      <xdr:col>8</xdr:col>
      <xdr:colOff>1019175</xdr:colOff>
      <xdr:row>40</xdr:row>
      <xdr:rowOff>76200</xdr:rowOff>
    </xdr:to>
    <xdr:sp textlink="$S49">
      <xdr:nvSpPr>
        <xdr:cNvPr id="48" name="テキスト 28"/>
        <xdr:cNvSpPr txBox="1">
          <a:spLocks noChangeArrowheads="1"/>
        </xdr:cNvSpPr>
      </xdr:nvSpPr>
      <xdr:spPr>
        <a:xfrm>
          <a:off x="9182100" y="6400800"/>
          <a:ext cx="447675" cy="171450"/>
        </a:xfrm>
        <a:prstGeom prst="rect">
          <a:avLst/>
        </a:prstGeom>
        <a:noFill/>
        <a:ln w="0" cmpd="sng">
          <a:noFill/>
        </a:ln>
      </xdr:spPr>
      <xdr:txBody>
        <a:bodyPr vertOverflow="clip" wrap="square" anchor="ctr"/>
        <a:p>
          <a:pPr algn="l">
            <a:defRPr/>
          </a:pPr>
          <a:fld id="{2ed18859-a8af-45cf-9097-a8a754bf3ca2}" type="TxLink">
            <a:rPr lang="en-US" cap="none" sz="1000" b="0" i="0" u="none" baseline="0">
              <a:solidFill>
                <a:srgbClr val="FFFFFF"/>
              </a:solidFill>
              <a:latin typeface="ＭＳ ゴシック"/>
              <a:ea typeface="ＭＳ ゴシック"/>
              <a:cs typeface="ＭＳ ゴシック"/>
            </a:rPr>
            <a:t>33人</a:t>
          </a:fld>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0.03325</cdr:x>
      <cdr:y>0.93425</cdr:y>
    </cdr:from>
    <cdr:to>
      <cdr:x>0.03325</cdr:x>
      <cdr:y>0.93425</cdr:y>
    </cdr:to>
    <cdr:sp>
      <cdr:nvSpPr>
        <cdr:cNvPr id="1" name="テキスト 1"/>
        <cdr:cNvSpPr txBox="1">
          <a:spLocks noChangeArrowheads="1"/>
        </cdr:cNvSpPr>
      </cdr:nvSpPr>
      <cdr:spPr>
        <a:xfrm>
          <a:off x="323850" y="4552950"/>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0.96125</cdr:x>
      <cdr:y>0.9475</cdr:y>
    </cdr:from>
    <cdr:to>
      <cdr:x>0.96125</cdr:x>
      <cdr:y>0.9475</cdr:y>
    </cdr:to>
    <cdr:sp>
      <cdr:nvSpPr>
        <cdr:cNvPr id="2" name="テキスト 3"/>
        <cdr:cNvSpPr txBox="1">
          <a:spLocks noChangeArrowheads="1"/>
        </cdr:cNvSpPr>
      </cdr:nvSpPr>
      <cdr:spPr>
        <a:xfrm>
          <a:off x="9401175" y="46196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0.42375</cdr:x>
      <cdr:y>0.69225</cdr:y>
    </cdr:from>
    <cdr:to>
      <cdr:x>0.42375</cdr:x>
      <cdr:y>0.69225</cdr:y>
    </cdr:to>
    <cdr:sp>
      <cdr:nvSpPr>
        <cdr:cNvPr id="3" name="テキスト 10"/>
        <cdr:cNvSpPr txBox="1">
          <a:spLocks noChangeArrowheads="1"/>
        </cdr:cNvSpPr>
      </cdr:nvSpPr>
      <cdr:spPr>
        <a:xfrm>
          <a:off x="4143375" y="3371850"/>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0.2365</cdr:x>
      <cdr:y>0.73125</cdr:y>
    </cdr:from>
    <cdr:to>
      <cdr:x>0.2365</cdr:x>
      <cdr:y>0.73125</cdr:y>
    </cdr:to>
    <cdr:sp>
      <cdr:nvSpPr>
        <cdr:cNvPr id="4" name="TextBox 4"/>
        <cdr:cNvSpPr txBox="1">
          <a:spLocks noChangeArrowheads="1"/>
        </cdr:cNvSpPr>
      </cdr:nvSpPr>
      <cdr:spPr>
        <a:xfrm>
          <a:off x="2305050" y="356235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0.20875</cdr:x>
      <cdr:y>0.664</cdr:y>
    </cdr:from>
    <cdr:to>
      <cdr:x>0.20875</cdr:x>
      <cdr:y>0.664</cdr:y>
    </cdr:to>
    <cdr:sp>
      <cdr:nvSpPr>
        <cdr:cNvPr id="5" name="TextBox 5"/>
        <cdr:cNvSpPr txBox="1">
          <a:spLocks noChangeArrowheads="1"/>
        </cdr:cNvSpPr>
      </cdr:nvSpPr>
      <cdr:spPr>
        <a:xfrm>
          <a:off x="2038350" y="32289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0.9335</cdr:x>
      <cdr:y>0.48475</cdr:y>
    </cdr:from>
    <cdr:to>
      <cdr:x>0.9335</cdr:x>
      <cdr:y>0.48475</cdr:y>
    </cdr:to>
    <cdr:sp>
      <cdr:nvSpPr>
        <cdr:cNvPr id="6" name="TextBox 6"/>
        <cdr:cNvSpPr txBox="1">
          <a:spLocks noChangeArrowheads="1"/>
        </cdr:cNvSpPr>
      </cdr:nvSpPr>
      <cdr:spPr>
        <a:xfrm>
          <a:off x="9124950" y="236220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0.975</cdr:x>
      <cdr:y>0.91775</cdr:y>
    </cdr:from>
    <cdr:to>
      <cdr:x>0.975</cdr:x>
      <cdr:y>0.91775</cdr:y>
    </cdr:to>
    <cdr:sp>
      <cdr:nvSpPr>
        <cdr:cNvPr id="7" name="TextBox 7"/>
        <cdr:cNvSpPr txBox="1">
          <a:spLocks noChangeArrowheads="1"/>
        </cdr:cNvSpPr>
      </cdr:nvSpPr>
      <cdr:spPr>
        <a:xfrm>
          <a:off x="9534525" y="44672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0.038</cdr:x>
      <cdr:y>0</cdr:y>
    </cdr:from>
    <cdr:to>
      <cdr:x>0.076</cdr:x>
      <cdr:y>0.05675</cdr:y>
    </cdr:to>
    <cdr:sp>
      <cdr:nvSpPr>
        <cdr:cNvPr id="8" name="TextBox 8"/>
        <cdr:cNvSpPr txBox="1">
          <a:spLocks noChangeArrowheads="1"/>
        </cdr:cNvSpPr>
      </cdr:nvSpPr>
      <cdr:spPr>
        <a:xfrm>
          <a:off x="371475" y="0"/>
          <a:ext cx="371475" cy="276225"/>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0.32425</cdr:x>
      <cdr:y>0.89925</cdr:y>
    </cdr:from>
    <cdr:to>
      <cdr:x>0.69525</cdr:x>
      <cdr:y>1</cdr:y>
    </cdr:to>
    <cdr:sp>
      <cdr:nvSpPr>
        <cdr:cNvPr id="9" name="TextBox 11"/>
        <cdr:cNvSpPr txBox="1">
          <a:spLocks noChangeArrowheads="1"/>
        </cdr:cNvSpPr>
      </cdr:nvSpPr>
      <cdr:spPr>
        <a:xfrm>
          <a:off x="3171825" y="4381500"/>
          <a:ext cx="3629025" cy="102870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0.01975</cdr:x>
      <cdr:y>0.96275</cdr:y>
    </cdr:from>
    <cdr:to>
      <cdr:x>-0.3355</cdr:x>
      <cdr:y>-0.0605</cdr:y>
    </cdr:to>
    <cdr:sp>
      <cdr:nvSpPr>
        <cdr:cNvPr id="10" name="TextBox 12"/>
        <cdr:cNvSpPr txBox="1">
          <a:spLocks noChangeArrowheads="1"/>
        </cdr:cNvSpPr>
      </cdr:nvSpPr>
      <cdr:spPr>
        <a:xfrm>
          <a:off x="190500" y="4686300"/>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0.01775</cdr:x>
      <cdr:y>0.52975</cdr:y>
    </cdr:from>
    <cdr:to>
      <cdr:x>-0.28</cdr:x>
      <cdr:y>1</cdr:y>
    </cdr:to>
    <cdr:sp>
      <cdr:nvSpPr>
        <cdr:cNvPr id="11" name="TextBox 13"/>
        <cdr:cNvSpPr txBox="1">
          <a:spLocks noChangeArrowheads="1"/>
        </cdr:cNvSpPr>
      </cdr:nvSpPr>
      <cdr:spPr>
        <a:xfrm>
          <a:off x="171450" y="2581275"/>
          <a:ext cx="0" cy="69246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0.99975</cdr:x>
      <cdr:y>0.9095</cdr:y>
    </cdr:from>
    <cdr:to>
      <cdr:x>1</cdr:x>
      <cdr:y>0.972</cdr:y>
    </cdr:to>
    <cdr:sp>
      <cdr:nvSpPr>
        <cdr:cNvPr id="12" name="TextBox 25"/>
        <cdr:cNvSpPr txBox="1">
          <a:spLocks noChangeArrowheads="1"/>
        </cdr:cNvSpPr>
      </cdr:nvSpPr>
      <cdr:spPr>
        <a:xfrm>
          <a:off x="9772650" y="4429125"/>
          <a:ext cx="352425" cy="30480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0.88</cdr:x>
      <cdr:y>0.96025</cdr:y>
    </cdr:from>
    <cdr:to>
      <cdr:x>0.99975</cdr:x>
      <cdr:y>0.99775</cdr:y>
    </cdr:to>
    <cdr:sp>
      <cdr:nvSpPr>
        <cdr:cNvPr id="13" name="TextBox 30"/>
        <cdr:cNvSpPr txBox="1">
          <a:spLocks noChangeArrowheads="1"/>
        </cdr:cNvSpPr>
      </cdr:nvSpPr>
      <cdr:spPr>
        <a:xfrm>
          <a:off x="8601075" y="4676775"/>
          <a:ext cx="1171575" cy="180975"/>
        </a:xfrm>
        <a:prstGeom prst="rect">
          <a:avLst/>
        </a:prstGeom>
        <a:noFill/>
        <a:ln w="1" cmpd="sng">
          <a:noFill/>
        </a:ln>
      </cdr:spPr>
      <cdr:txBody>
        <a:bodyPr vertOverflow="clip" wrap="square" anchor="ctr"/>
        <a:p>
          <a:pPr algn="ctr">
            <a:defRPr/>
          </a:pPr>
          <a:r>
            <a:rPr lang="en-US" cap="none" sz="700" b="0" i="0" u="none" baseline="0"/>
            <a:t>&lt;山梨県常住人口調査&gt;</a:t>
          </a:r>
        </a:p>
      </cdr:txBody>
    </cdr:sp>
  </cdr:relSizeAnchor>
  <cdr:relSizeAnchor xmlns:cdr="http://schemas.openxmlformats.org/drawingml/2006/chartDrawing">
    <cdr:from>
      <cdr:x>0.3075</cdr:x>
      <cdr:y>0.76175</cdr:y>
    </cdr:from>
    <cdr:to>
      <cdr:x>0.664</cdr:x>
      <cdr:y>1</cdr:y>
    </cdr:to>
    <cdr:sp>
      <cdr:nvSpPr>
        <cdr:cNvPr id="14" name="TextBox 31"/>
        <cdr:cNvSpPr txBox="1">
          <a:spLocks noChangeArrowheads="1"/>
        </cdr:cNvSpPr>
      </cdr:nvSpPr>
      <cdr:spPr>
        <a:xfrm>
          <a:off x="3000375" y="3714750"/>
          <a:ext cx="3486150" cy="384810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0.019</cdr:x>
      <cdr:y>0.91875</cdr:y>
    </cdr:from>
    <cdr:to>
      <cdr:x>-0.35075</cdr:x>
      <cdr:y>0.65725</cdr:y>
    </cdr:to>
    <cdr:sp>
      <cdr:nvSpPr>
        <cdr:cNvPr id="15" name="TextBox 32"/>
        <cdr:cNvSpPr txBox="1">
          <a:spLocks noChangeArrowheads="1"/>
        </cdr:cNvSpPr>
      </cdr:nvSpPr>
      <cdr:spPr>
        <a:xfrm>
          <a:off x="180975" y="4476750"/>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0.56975</cdr:x>
      <cdr:y>0.10125</cdr:y>
    </cdr:from>
    <cdr:to>
      <cdr:x>0.64075</cdr:x>
      <cdr:y>0.1505</cdr:y>
    </cdr:to>
    <cdr:sp>
      <cdr:nvSpPr>
        <cdr:cNvPr id="16" name="TextBox 36"/>
        <cdr:cNvSpPr txBox="1">
          <a:spLocks noChangeArrowheads="1"/>
        </cdr:cNvSpPr>
      </cdr:nvSpPr>
      <cdr:spPr>
        <a:xfrm>
          <a:off x="5572125" y="485775"/>
          <a:ext cx="695325" cy="238125"/>
        </a:xfrm>
        <a:prstGeom prst="rect">
          <a:avLst/>
        </a:prstGeom>
        <a:noFill/>
        <a:ln w="9525" cmpd="sng">
          <a:noFill/>
        </a:ln>
      </cdr:spPr>
      <cdr:txBody>
        <a:bodyPr vertOverflow="clip" wrap="square"/>
        <a:p>
          <a:pPr algn="l">
            <a:defRPr/>
          </a:pPr>
          <a:r>
            <a:rPr lang="en-US" cap="none" sz="1000" b="0" i="0" u="none" baseline="0">
              <a:solidFill>
                <a:srgbClr val="FF0000"/>
              </a:solidFill>
            </a:rPr>
            <a:t>転入</a:t>
          </a:r>
        </a:p>
      </cdr:txBody>
    </cdr:sp>
  </cdr:relSizeAnchor>
  <cdr:relSizeAnchor xmlns:cdr="http://schemas.openxmlformats.org/drawingml/2006/chartDrawing">
    <cdr:from>
      <cdr:x>0.5855</cdr:x>
      <cdr:y>0.25075</cdr:y>
    </cdr:from>
    <cdr:to>
      <cdr:x>0.65</cdr:x>
      <cdr:y>0.3045</cdr:y>
    </cdr:to>
    <cdr:sp>
      <cdr:nvSpPr>
        <cdr:cNvPr id="17" name="TextBox 37"/>
        <cdr:cNvSpPr txBox="1">
          <a:spLocks noChangeArrowheads="1"/>
        </cdr:cNvSpPr>
      </cdr:nvSpPr>
      <cdr:spPr>
        <a:xfrm>
          <a:off x="5724525" y="1219200"/>
          <a:ext cx="628650" cy="266700"/>
        </a:xfrm>
        <a:prstGeom prst="rect">
          <a:avLst/>
        </a:prstGeom>
        <a:noFill/>
        <a:ln w="9525" cmpd="sng">
          <a:noFill/>
        </a:ln>
      </cdr:spPr>
      <cdr:txBody>
        <a:bodyPr vertOverflow="clip" wrap="square"/>
        <a:p>
          <a:pPr algn="l">
            <a:defRPr/>
          </a:pPr>
          <a:r>
            <a:rPr lang="en-US" cap="none" sz="1000" b="0" i="0" u="none" baseline="0">
              <a:solidFill>
                <a:srgbClr val="008000"/>
              </a:solidFill>
            </a:rPr>
            <a:t>転出</a:t>
          </a:r>
        </a:p>
      </cdr:txBody>
    </cdr:sp>
  </cdr:relSizeAnchor>
  <cdr:relSizeAnchor xmlns:cdr="http://schemas.openxmlformats.org/drawingml/2006/chartDrawing">
    <cdr:from>
      <cdr:x>0.43575</cdr:x>
      <cdr:y>0.65825</cdr:y>
    </cdr:from>
    <cdr:to>
      <cdr:x>0.54375</cdr:x>
      <cdr:y>0.71675</cdr:y>
    </cdr:to>
    <cdr:sp>
      <cdr:nvSpPr>
        <cdr:cNvPr id="18" name="TextBox 42"/>
        <cdr:cNvSpPr txBox="1">
          <a:spLocks noChangeArrowheads="1"/>
        </cdr:cNvSpPr>
      </cdr:nvSpPr>
      <cdr:spPr>
        <a:xfrm>
          <a:off x="4257675" y="3209925"/>
          <a:ext cx="1057275" cy="285750"/>
        </a:xfrm>
        <a:prstGeom prst="rect">
          <a:avLst/>
        </a:prstGeom>
        <a:noFill/>
        <a:ln w="9525" cmpd="sng">
          <a:noFill/>
        </a:ln>
      </cdr:spPr>
      <cdr:txBody>
        <a:bodyPr vertOverflow="clip" wrap="square"/>
        <a:p>
          <a:pPr algn="l">
            <a:defRPr/>
          </a:pPr>
          <a:r>
            <a:rPr lang="en-US" cap="none" sz="1000" b="0" i="0" u="none" baseline="0">
              <a:solidFill>
                <a:srgbClr val="FF00FF"/>
              </a:solidFill>
            </a:rPr>
            <a:t>出生</a:t>
          </a:r>
        </a:p>
      </cdr:txBody>
    </cdr:sp>
  </cdr:relSizeAnchor>
  <cdr:relSizeAnchor xmlns:cdr="http://schemas.openxmlformats.org/drawingml/2006/chartDrawing">
    <cdr:from>
      <cdr:x>0.4385</cdr:x>
      <cdr:y>0.81025</cdr:y>
    </cdr:from>
    <cdr:to>
      <cdr:x>0.507</cdr:x>
      <cdr:y>0.85875</cdr:y>
    </cdr:to>
    <cdr:sp>
      <cdr:nvSpPr>
        <cdr:cNvPr id="19" name="TextBox 43"/>
        <cdr:cNvSpPr txBox="1">
          <a:spLocks noChangeArrowheads="1"/>
        </cdr:cNvSpPr>
      </cdr:nvSpPr>
      <cdr:spPr>
        <a:xfrm>
          <a:off x="4286250" y="3943350"/>
          <a:ext cx="666750" cy="238125"/>
        </a:xfrm>
        <a:prstGeom prst="rect">
          <a:avLst/>
        </a:prstGeom>
        <a:noFill/>
        <a:ln w="9525" cmpd="sng">
          <a:noFill/>
        </a:ln>
      </cdr:spPr>
      <cdr:txBody>
        <a:bodyPr vertOverflow="clip" wrap="square"/>
        <a:p>
          <a:pPr algn="l">
            <a:defRPr/>
          </a:pPr>
          <a:r>
            <a:rPr lang="en-US" cap="none" sz="1000" b="0" i="0" u="none" baseline="0">
              <a:solidFill>
                <a:srgbClr val="808080"/>
              </a:solidFill>
            </a:rPr>
            <a:t>死亡</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112</xdr:row>
      <xdr:rowOff>0</xdr:rowOff>
    </xdr:from>
    <xdr:to>
      <xdr:col>9</xdr:col>
      <xdr:colOff>104775</xdr:colOff>
      <xdr:row>143</xdr:row>
      <xdr:rowOff>28575</xdr:rowOff>
    </xdr:to>
    <xdr:graphicFrame>
      <xdr:nvGraphicFramePr>
        <xdr:cNvPr id="1" name="Chart 77"/>
        <xdr:cNvGraphicFramePr/>
      </xdr:nvGraphicFramePr>
      <xdr:xfrm>
        <a:off x="4895850" y="18326100"/>
        <a:ext cx="5019675" cy="4905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112</xdr:row>
      <xdr:rowOff>0</xdr:rowOff>
    </xdr:from>
    <xdr:to>
      <xdr:col>4</xdr:col>
      <xdr:colOff>95250</xdr:colOff>
      <xdr:row>143</xdr:row>
      <xdr:rowOff>9525</xdr:rowOff>
    </xdr:to>
    <xdr:graphicFrame>
      <xdr:nvGraphicFramePr>
        <xdr:cNvPr id="2" name="Chart 76"/>
        <xdr:cNvGraphicFramePr/>
      </xdr:nvGraphicFramePr>
      <xdr:xfrm>
        <a:off x="0" y="18326100"/>
        <a:ext cx="4895850" cy="4886325"/>
      </xdr:xfrm>
      <a:graphic>
        <a:graphicData uri="http://schemas.openxmlformats.org/drawingml/2006/chart">
          <c:chart xmlns:c="http://schemas.openxmlformats.org/drawingml/2006/chart" r:id="rId2"/>
        </a:graphicData>
      </a:graphic>
    </xdr:graphicFrame>
    <xdr:clientData/>
  </xdr:twoCellAnchor>
  <xdr:twoCellAnchor>
    <xdr:from>
      <xdr:col>3</xdr:col>
      <xdr:colOff>495300</xdr:colOff>
      <xdr:row>116</xdr:row>
      <xdr:rowOff>123825</xdr:rowOff>
    </xdr:from>
    <xdr:to>
      <xdr:col>5</xdr:col>
      <xdr:colOff>609600</xdr:colOff>
      <xdr:row>123</xdr:row>
      <xdr:rowOff>38100</xdr:rowOff>
    </xdr:to>
    <xdr:sp>
      <xdr:nvSpPr>
        <xdr:cNvPr id="3" name="AutoShape 118"/>
        <xdr:cNvSpPr>
          <a:spLocks/>
        </xdr:cNvSpPr>
      </xdr:nvSpPr>
      <xdr:spPr>
        <a:xfrm>
          <a:off x="4095750" y="19059525"/>
          <a:ext cx="1524000" cy="1028700"/>
        </a:xfrm>
        <a:prstGeom prst="upArrow">
          <a:avLst/>
        </a:prstGeom>
        <a:solidFill>
          <a:srgbClr val="FFFFC0"/>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47</xdr:row>
      <xdr:rowOff>123825</xdr:rowOff>
    </xdr:from>
    <xdr:to>
      <xdr:col>11</xdr:col>
      <xdr:colOff>504825</xdr:colOff>
      <xdr:row>51</xdr:row>
      <xdr:rowOff>66675</xdr:rowOff>
    </xdr:to>
    <xdr:sp>
      <xdr:nvSpPr>
        <xdr:cNvPr id="4" name="Line 2"/>
        <xdr:cNvSpPr>
          <a:spLocks/>
        </xdr:cNvSpPr>
      </xdr:nvSpPr>
      <xdr:spPr>
        <a:xfrm>
          <a:off x="11401425" y="786765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xdr:colOff>
      <xdr:row>37</xdr:row>
      <xdr:rowOff>38100</xdr:rowOff>
    </xdr:from>
    <xdr:to>
      <xdr:col>4</xdr:col>
      <xdr:colOff>180975</xdr:colOff>
      <xdr:row>67</xdr:row>
      <xdr:rowOff>133350</xdr:rowOff>
    </xdr:to>
    <xdr:graphicFrame>
      <xdr:nvGraphicFramePr>
        <xdr:cNvPr id="5" name="Chart 5"/>
        <xdr:cNvGraphicFramePr/>
      </xdr:nvGraphicFramePr>
      <xdr:xfrm>
        <a:off x="19050" y="6162675"/>
        <a:ext cx="4962525" cy="4981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8</xdr:col>
      <xdr:colOff>1171575</xdr:colOff>
      <xdr:row>33</xdr:row>
      <xdr:rowOff>161925</xdr:rowOff>
    </xdr:to>
    <xdr:graphicFrame>
      <xdr:nvGraphicFramePr>
        <xdr:cNvPr id="6" name="Chart 6"/>
        <xdr:cNvGraphicFramePr/>
      </xdr:nvGraphicFramePr>
      <xdr:xfrm>
        <a:off x="0" y="752475"/>
        <a:ext cx="9782175" cy="4886325"/>
      </xdr:xfrm>
      <a:graphic>
        <a:graphicData uri="http://schemas.openxmlformats.org/drawingml/2006/chart">
          <c:chart xmlns:c="http://schemas.openxmlformats.org/drawingml/2006/chart" r:id="rId4"/>
        </a:graphicData>
      </a:graphic>
    </xdr:graphicFrame>
    <xdr:clientData/>
  </xdr:twoCellAnchor>
  <xdr:twoCellAnchor>
    <xdr:from>
      <xdr:col>7</xdr:col>
      <xdr:colOff>752475</xdr:colOff>
      <xdr:row>66</xdr:row>
      <xdr:rowOff>57150</xdr:rowOff>
    </xdr:from>
    <xdr:to>
      <xdr:col>8</xdr:col>
      <xdr:colOff>1123950</xdr:colOff>
      <xdr:row>67</xdr:row>
      <xdr:rowOff>104775</xdr:rowOff>
    </xdr:to>
    <xdr:sp>
      <xdr:nvSpPr>
        <xdr:cNvPr id="7" name="TextBox 7"/>
        <xdr:cNvSpPr txBox="1">
          <a:spLocks noChangeArrowheads="1"/>
        </xdr:cNvSpPr>
      </xdr:nvSpPr>
      <xdr:spPr>
        <a:xfrm>
          <a:off x="8162925" y="10906125"/>
          <a:ext cx="1571625" cy="20955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&lt;国勢調査&gt;</a:t>
          </a:r>
        </a:p>
      </xdr:txBody>
    </xdr:sp>
    <xdr:clientData/>
  </xdr:twoCellAnchor>
  <xdr:twoCellAnchor>
    <xdr:from>
      <xdr:col>4</xdr:col>
      <xdr:colOff>133350</xdr:colOff>
      <xdr:row>37</xdr:row>
      <xdr:rowOff>28575</xdr:rowOff>
    </xdr:from>
    <xdr:to>
      <xdr:col>8</xdr:col>
      <xdr:colOff>1038225</xdr:colOff>
      <xdr:row>68</xdr:row>
      <xdr:rowOff>9525</xdr:rowOff>
    </xdr:to>
    <xdr:graphicFrame>
      <xdr:nvGraphicFramePr>
        <xdr:cNvPr id="8" name="Chart 18"/>
        <xdr:cNvGraphicFramePr/>
      </xdr:nvGraphicFramePr>
      <xdr:xfrm>
        <a:off x="4933950" y="6153150"/>
        <a:ext cx="4714875" cy="5029200"/>
      </xdr:xfrm>
      <a:graphic>
        <a:graphicData uri="http://schemas.openxmlformats.org/drawingml/2006/chart">
          <c:chart xmlns:c="http://schemas.openxmlformats.org/drawingml/2006/chart" r:id="rId5"/>
        </a:graphicData>
      </a:graphic>
    </xdr:graphicFrame>
    <xdr:clientData/>
  </xdr:twoCellAnchor>
  <xdr:oneCellAnchor>
    <xdr:from>
      <xdr:col>7</xdr:col>
      <xdr:colOff>1143000</xdr:colOff>
      <xdr:row>23</xdr:row>
      <xdr:rowOff>85725</xdr:rowOff>
    </xdr:from>
    <xdr:ext cx="790575" cy="228600"/>
    <xdr:sp textlink="$M$29">
      <xdr:nvSpPr>
        <xdr:cNvPr id="9" name="テキスト 28"/>
        <xdr:cNvSpPr txBox="1">
          <a:spLocks noChangeArrowheads="1"/>
        </xdr:cNvSpPr>
      </xdr:nvSpPr>
      <xdr:spPr>
        <a:xfrm>
          <a:off x="8553450" y="3914775"/>
          <a:ext cx="790575" cy="228600"/>
        </a:xfrm>
        <a:prstGeom prst="rect">
          <a:avLst/>
        </a:prstGeom>
        <a:noFill/>
        <a:ln w="0" cmpd="sng">
          <a:noFill/>
        </a:ln>
      </xdr:spPr>
      <xdr:txBody>
        <a:bodyPr vertOverflow="clip" wrap="square" anchor="ctr"/>
        <a:p>
          <a:pPr algn="l">
            <a:defRPr/>
          </a:pPr>
          <a:fld id="{7da47c3e-323a-4aa4-b7d2-09063b3dd958}" type="TxLink">
            <a:rPr lang="en-US" cap="none" sz="1000" b="0" i="0" u="none" baseline="0">
              <a:solidFill>
                <a:srgbClr val="FFFFFF"/>
              </a:solidFill>
              <a:latin typeface="ＭＳ ゴシック"/>
              <a:ea typeface="ＭＳ ゴシック"/>
              <a:cs typeface="ＭＳ ゴシック"/>
            </a:rPr>
            <a:t>-0.1 </a:t>
          </a:fld>
        </a:p>
      </xdr:txBody>
    </xdr:sp>
    <xdr:clientData/>
  </xdr:oneCellAnchor>
  <xdr:oneCellAnchor>
    <xdr:from>
      <xdr:col>7</xdr:col>
      <xdr:colOff>1019175</xdr:colOff>
      <xdr:row>6</xdr:row>
      <xdr:rowOff>95250</xdr:rowOff>
    </xdr:from>
    <xdr:ext cx="781050" cy="228600"/>
    <xdr:sp textlink="$N29">
      <xdr:nvSpPr>
        <xdr:cNvPr id="10" name="テキスト 28"/>
        <xdr:cNvSpPr txBox="1">
          <a:spLocks noChangeArrowheads="1"/>
        </xdr:cNvSpPr>
      </xdr:nvSpPr>
      <xdr:spPr>
        <a:xfrm>
          <a:off x="8429625" y="1171575"/>
          <a:ext cx="781050" cy="228600"/>
        </a:xfrm>
        <a:prstGeom prst="rect">
          <a:avLst/>
        </a:prstGeom>
        <a:noFill/>
        <a:ln w="0" cmpd="sng">
          <a:noFill/>
        </a:ln>
      </xdr:spPr>
      <xdr:txBody>
        <a:bodyPr vertOverflow="clip" wrap="square" anchor="ctr"/>
        <a:p>
          <a:pPr algn="l">
            <a:defRPr/>
          </a:pPr>
          <a:fld id="{9502872d-3168-4c3c-85fc-26eba610d294}" type="TxLink">
            <a:rPr lang="en-US" cap="none" sz="1000" b="0" i="0" u="none" baseline="0">
              <a:solidFill>
                <a:srgbClr val="FFFFFF"/>
              </a:solidFill>
              <a:latin typeface="ＭＳ ゴシック"/>
              <a:ea typeface="ＭＳ ゴシック"/>
              <a:cs typeface="ＭＳ ゴシック"/>
            </a:rPr>
            <a:t>887,595人</a:t>
          </a:fld>
        </a:p>
      </xdr:txBody>
    </xdr:sp>
    <xdr:clientData/>
  </xdr:oneCellAnchor>
  <xdr:twoCellAnchor>
    <xdr:from>
      <xdr:col>0</xdr:col>
      <xdr:colOff>428625</xdr:colOff>
      <xdr:row>28</xdr:row>
      <xdr:rowOff>57150</xdr:rowOff>
    </xdr:from>
    <xdr:to>
      <xdr:col>8</xdr:col>
      <xdr:colOff>304800</xdr:colOff>
      <xdr:row>30</xdr:row>
      <xdr:rowOff>95250</xdr:rowOff>
    </xdr:to>
    <xdr:sp>
      <xdr:nvSpPr>
        <xdr:cNvPr id="11" name="TextBox 23"/>
        <xdr:cNvSpPr txBox="1">
          <a:spLocks noChangeArrowheads="1"/>
        </xdr:cNvSpPr>
      </xdr:nvSpPr>
      <xdr:spPr>
        <a:xfrm>
          <a:off x="428625" y="4695825"/>
          <a:ext cx="8486775" cy="3619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 初めての国勢調査が行われた大正９年の人口は583,453人でしたが、以後増加を続け、昭和２５年には811,369人と初めて８０万人を記録。その後減少したものの、昭和４５年の762,029人を境に増加に転じ、昭和５５年には再び８０万人台になりました。</a:t>
          </a:r>
        </a:p>
      </xdr:txBody>
    </xdr:sp>
    <xdr:clientData/>
  </xdr:twoCellAnchor>
  <xdr:twoCellAnchor>
    <xdr:from>
      <xdr:col>3</xdr:col>
      <xdr:colOff>438150</xdr:colOff>
      <xdr:row>61</xdr:row>
      <xdr:rowOff>95250</xdr:rowOff>
    </xdr:from>
    <xdr:to>
      <xdr:col>4</xdr:col>
      <xdr:colOff>47625</xdr:colOff>
      <xdr:row>64</xdr:row>
      <xdr:rowOff>28575</xdr:rowOff>
    </xdr:to>
    <xdr:grpSp>
      <xdr:nvGrpSpPr>
        <xdr:cNvPr id="12" name="Group 110"/>
        <xdr:cNvGrpSpPr>
          <a:grpSpLocks/>
        </xdr:cNvGrpSpPr>
      </xdr:nvGrpSpPr>
      <xdr:grpSpPr>
        <a:xfrm>
          <a:off x="4038600" y="10106025"/>
          <a:ext cx="809625" cy="447675"/>
          <a:chOff x="1780" y="991"/>
          <a:chExt cx="74" cy="45"/>
        </a:xfrm>
        <a:solidFill>
          <a:srgbClr val="FFFFFF"/>
        </a:solidFill>
      </xdr:grpSpPr>
      <xdr:sp textlink="$L60">
        <xdr:nvSpPr>
          <xdr:cNvPr id="13" name="テキスト 28"/>
          <xdr:cNvSpPr txBox="1">
            <a:spLocks noChangeArrowheads="1"/>
          </xdr:cNvSpPr>
        </xdr:nvSpPr>
        <xdr:spPr>
          <a:xfrm>
            <a:off x="1780" y="1013"/>
            <a:ext cx="72" cy="23"/>
          </a:xfrm>
          <a:prstGeom prst="rect">
            <a:avLst/>
          </a:prstGeom>
          <a:noFill/>
          <a:ln w="0" cmpd="sng">
            <a:noFill/>
          </a:ln>
        </xdr:spPr>
        <xdr:txBody>
          <a:bodyPr vertOverflow="clip" wrap="square" anchor="ctr"/>
          <a:p>
            <a:pPr algn="l">
              <a:defRPr/>
            </a:pPr>
            <a:fld id="{9a0fd90f-9f22-4d3c-8e7c-cbaa58478b98}" type="TxLink">
              <a:rPr lang="en-US" cap="none" sz="800" b="0" i="0" u="none" baseline="0">
                <a:latin typeface="ＭＳ ゴシック"/>
                <a:ea typeface="ＭＳ ゴシック"/>
                <a:cs typeface="ＭＳ ゴシック"/>
              </a:rPr>
              <a:t>(15.0%)</a:t>
            </a:fld>
          </a:p>
        </xdr:txBody>
      </xdr:sp>
      <xdr:sp textlink="$L59">
        <xdr:nvSpPr>
          <xdr:cNvPr id="14" name="テキスト 28"/>
          <xdr:cNvSpPr txBox="1">
            <a:spLocks noChangeArrowheads="1"/>
          </xdr:cNvSpPr>
        </xdr:nvSpPr>
        <xdr:spPr>
          <a:xfrm>
            <a:off x="1782" y="991"/>
            <a:ext cx="72" cy="23"/>
          </a:xfrm>
          <a:prstGeom prst="rect">
            <a:avLst/>
          </a:prstGeom>
          <a:noFill/>
          <a:ln w="0" cmpd="sng">
            <a:noFill/>
          </a:ln>
        </xdr:spPr>
        <xdr:txBody>
          <a:bodyPr vertOverflow="clip" wrap="square" anchor="ctr"/>
          <a:p>
            <a:pPr algn="l">
              <a:defRPr/>
            </a:pPr>
            <a:fld id="{bcf518cf-902a-45fb-82f8-31d6de149693}" type="TxLink">
              <a:rPr lang="en-US" cap="none" sz="1000" b="0" i="0" u="none" baseline="0">
                <a:solidFill>
                  <a:srgbClr val="FFFFFF"/>
                </a:solidFill>
                <a:latin typeface="ＭＳ ゴシック"/>
                <a:ea typeface="ＭＳ ゴシック"/>
                <a:cs typeface="ＭＳ ゴシック"/>
              </a:rPr>
              <a:t>13.4万人</a:t>
            </a:fld>
          </a:p>
        </xdr:txBody>
      </xdr:sp>
    </xdr:grpSp>
    <xdr:clientData/>
  </xdr:twoCellAnchor>
  <xdr:twoCellAnchor>
    <xdr:from>
      <xdr:col>3</xdr:col>
      <xdr:colOff>466725</xdr:colOff>
      <xdr:row>54</xdr:row>
      <xdr:rowOff>19050</xdr:rowOff>
    </xdr:from>
    <xdr:to>
      <xdr:col>4</xdr:col>
      <xdr:colOff>114300</xdr:colOff>
      <xdr:row>57</xdr:row>
      <xdr:rowOff>9525</xdr:rowOff>
    </xdr:to>
    <xdr:grpSp>
      <xdr:nvGrpSpPr>
        <xdr:cNvPr id="15" name="Group 111"/>
        <xdr:cNvGrpSpPr>
          <a:grpSpLocks/>
        </xdr:cNvGrpSpPr>
      </xdr:nvGrpSpPr>
      <xdr:grpSpPr>
        <a:xfrm>
          <a:off x="4067175" y="8896350"/>
          <a:ext cx="847725" cy="476250"/>
          <a:chOff x="1723" y="871"/>
          <a:chExt cx="77" cy="47"/>
        </a:xfrm>
        <a:solidFill>
          <a:srgbClr val="FFFFFF"/>
        </a:solidFill>
      </xdr:grpSpPr>
      <xdr:sp textlink="$M59">
        <xdr:nvSpPr>
          <xdr:cNvPr id="16" name="テキスト 28"/>
          <xdr:cNvSpPr txBox="1">
            <a:spLocks noChangeArrowheads="1"/>
          </xdr:cNvSpPr>
        </xdr:nvSpPr>
        <xdr:spPr>
          <a:xfrm>
            <a:off x="1723" y="871"/>
            <a:ext cx="72" cy="23"/>
          </a:xfrm>
          <a:prstGeom prst="rect">
            <a:avLst/>
          </a:prstGeom>
          <a:noFill/>
          <a:ln w="0" cmpd="sng">
            <a:noFill/>
          </a:ln>
        </xdr:spPr>
        <xdr:txBody>
          <a:bodyPr vertOverflow="clip" wrap="square" anchor="ctr"/>
          <a:p>
            <a:pPr algn="l">
              <a:defRPr/>
            </a:pPr>
            <a:fld id="{e27586eb-8fae-4f96-8e95-14b81a962d0b}" type="TxLink">
              <a:rPr lang="en-US" cap="none" sz="1000" b="0" i="0" u="none" baseline="0">
                <a:solidFill>
                  <a:srgbClr val="FFFFFF"/>
                </a:solidFill>
                <a:latin typeface="ＭＳ ゴシック"/>
                <a:ea typeface="ＭＳ ゴシック"/>
                <a:cs typeface="ＭＳ ゴシック"/>
              </a:rPr>
              <a:t>57.3万人</a:t>
            </a:fld>
          </a:p>
        </xdr:txBody>
      </xdr:sp>
      <xdr:sp textlink="$M60">
        <xdr:nvSpPr>
          <xdr:cNvPr id="17" name="テキスト 28"/>
          <xdr:cNvSpPr txBox="1">
            <a:spLocks noChangeArrowheads="1"/>
          </xdr:cNvSpPr>
        </xdr:nvSpPr>
        <xdr:spPr>
          <a:xfrm>
            <a:off x="1728" y="895"/>
            <a:ext cx="72" cy="23"/>
          </a:xfrm>
          <a:prstGeom prst="rect">
            <a:avLst/>
          </a:prstGeom>
          <a:noFill/>
          <a:ln w="0" cmpd="sng">
            <a:noFill/>
          </a:ln>
        </xdr:spPr>
        <xdr:txBody>
          <a:bodyPr vertOverflow="clip" wrap="square" anchor="ctr"/>
          <a:p>
            <a:pPr algn="l">
              <a:defRPr/>
            </a:pPr>
            <a:fld id="{4e006f03-faf8-4f08-855d-6e14dc4b18dc}" type="TxLink">
              <a:rPr lang="en-US" cap="none" sz="800" b="0" i="0" u="none" baseline="0">
                <a:latin typeface="ＭＳ ゴシック"/>
                <a:ea typeface="ＭＳ ゴシック"/>
                <a:cs typeface="ＭＳ ゴシック"/>
              </a:rPr>
              <a:t>(64.5%)</a:t>
            </a:fld>
          </a:p>
        </xdr:txBody>
      </xdr:sp>
    </xdr:grpSp>
    <xdr:clientData/>
  </xdr:twoCellAnchor>
  <xdr:twoCellAnchor>
    <xdr:from>
      <xdr:col>3</xdr:col>
      <xdr:colOff>447675</xdr:colOff>
      <xdr:row>42</xdr:row>
      <xdr:rowOff>95250</xdr:rowOff>
    </xdr:from>
    <xdr:to>
      <xdr:col>4</xdr:col>
      <xdr:colOff>47625</xdr:colOff>
      <xdr:row>45</xdr:row>
      <xdr:rowOff>104775</xdr:rowOff>
    </xdr:to>
    <xdr:grpSp>
      <xdr:nvGrpSpPr>
        <xdr:cNvPr id="18" name="Group 112"/>
        <xdr:cNvGrpSpPr>
          <a:grpSpLocks/>
        </xdr:cNvGrpSpPr>
      </xdr:nvGrpSpPr>
      <xdr:grpSpPr>
        <a:xfrm>
          <a:off x="4048125" y="7029450"/>
          <a:ext cx="800100" cy="495300"/>
          <a:chOff x="1733" y="715"/>
          <a:chExt cx="73" cy="49"/>
        </a:xfrm>
        <a:solidFill>
          <a:srgbClr val="FFFFFF"/>
        </a:solidFill>
      </xdr:grpSpPr>
      <xdr:sp textlink="$N59">
        <xdr:nvSpPr>
          <xdr:cNvPr id="19" name="テキスト 28"/>
          <xdr:cNvSpPr txBox="1">
            <a:spLocks noChangeArrowheads="1"/>
          </xdr:cNvSpPr>
        </xdr:nvSpPr>
        <xdr:spPr>
          <a:xfrm>
            <a:off x="1733" y="715"/>
            <a:ext cx="72" cy="23"/>
          </a:xfrm>
          <a:prstGeom prst="rect">
            <a:avLst/>
          </a:prstGeom>
          <a:noFill/>
          <a:ln w="0" cmpd="sng">
            <a:noFill/>
          </a:ln>
        </xdr:spPr>
        <xdr:txBody>
          <a:bodyPr vertOverflow="clip" wrap="square" anchor="ctr"/>
          <a:p>
            <a:pPr algn="l">
              <a:defRPr/>
            </a:pPr>
            <a:fld id="{fa82cf70-c7fe-44eb-b577-65ab77abab0c}" type="TxLink">
              <a:rPr lang="en-US" cap="none" sz="1000" b="0" i="0" u="none" baseline="0">
                <a:solidFill>
                  <a:srgbClr val="FFFFFF"/>
                </a:solidFill>
                <a:latin typeface="ＭＳ ゴシック"/>
                <a:ea typeface="ＭＳ ゴシック"/>
                <a:cs typeface="ＭＳ ゴシック"/>
              </a:rPr>
              <a:t>18.2万人</a:t>
            </a:fld>
          </a:p>
        </xdr:txBody>
      </xdr:sp>
      <xdr:sp textlink="$N60">
        <xdr:nvSpPr>
          <xdr:cNvPr id="20" name="テキスト 28"/>
          <xdr:cNvSpPr txBox="1">
            <a:spLocks noChangeArrowheads="1"/>
          </xdr:cNvSpPr>
        </xdr:nvSpPr>
        <xdr:spPr>
          <a:xfrm>
            <a:off x="1734" y="741"/>
            <a:ext cx="72" cy="23"/>
          </a:xfrm>
          <a:prstGeom prst="rect">
            <a:avLst/>
          </a:prstGeom>
          <a:noFill/>
          <a:ln w="0" cmpd="sng">
            <a:noFill/>
          </a:ln>
        </xdr:spPr>
        <xdr:txBody>
          <a:bodyPr vertOverflow="clip" wrap="square" anchor="ctr"/>
          <a:p>
            <a:pPr algn="l">
              <a:defRPr/>
            </a:pPr>
            <a:fld id="{479c2cd3-a1fc-4cb0-a658-fb90967b1c85}" type="TxLink">
              <a:rPr lang="en-US" cap="none" sz="800" b="0" i="0" u="none" baseline="0">
                <a:latin typeface="ＭＳ ゴシック"/>
                <a:ea typeface="ＭＳ ゴシック"/>
                <a:cs typeface="ＭＳ ゴシック"/>
              </a:rPr>
              <a:t>(20.5%)</a:t>
            </a:fld>
          </a:p>
        </xdr:txBody>
      </xdr:sp>
    </xdr:grpSp>
    <xdr:clientData/>
  </xdr:twoCellAnchor>
  <xdr:oneCellAnchor>
    <xdr:from>
      <xdr:col>8</xdr:col>
      <xdr:colOff>161925</xdr:colOff>
      <xdr:row>82</xdr:row>
      <xdr:rowOff>123825</xdr:rowOff>
    </xdr:from>
    <xdr:ext cx="781050" cy="228600"/>
    <xdr:sp textlink="$L$121">
      <xdr:nvSpPr>
        <xdr:cNvPr id="21" name="テキスト 28"/>
        <xdr:cNvSpPr txBox="1">
          <a:spLocks noChangeArrowheads="1"/>
        </xdr:cNvSpPr>
      </xdr:nvSpPr>
      <xdr:spPr>
        <a:xfrm>
          <a:off x="8772525" y="13573125"/>
          <a:ext cx="781050" cy="228600"/>
        </a:xfrm>
        <a:prstGeom prst="rect">
          <a:avLst/>
        </a:prstGeom>
        <a:noFill/>
        <a:ln w="0" cmpd="sng">
          <a:noFill/>
        </a:ln>
      </xdr:spPr>
      <xdr:txBody>
        <a:bodyPr vertOverflow="clip" wrap="square" anchor="ctr"/>
        <a:p>
          <a:pPr algn="l">
            <a:defRPr/>
          </a:pPr>
          <a:fld id="{e3bf58d3-5e39-495f-905f-481d8dc4f2e3}" type="TxLink">
            <a:rPr lang="en-US" cap="none" sz="1000" b="0" i="0" u="none" baseline="0">
              <a:solidFill>
                <a:srgbClr val="FFFFFF"/>
              </a:solidFill>
              <a:latin typeface="ＭＳ ゴシック"/>
              <a:ea typeface="ＭＳ ゴシック"/>
              <a:cs typeface="ＭＳ ゴシック"/>
            </a:rPr>
            <a:t>42,767</a:t>
          </a:fld>
        </a:p>
      </xdr:txBody>
    </xdr:sp>
    <xdr:clientData/>
  </xdr:oneCellAnchor>
  <xdr:twoCellAnchor>
    <xdr:from>
      <xdr:col>0</xdr:col>
      <xdr:colOff>0</xdr:colOff>
      <xdr:row>79</xdr:row>
      <xdr:rowOff>0</xdr:rowOff>
    </xdr:from>
    <xdr:to>
      <xdr:col>8</xdr:col>
      <xdr:colOff>1171575</xdr:colOff>
      <xdr:row>108</xdr:row>
      <xdr:rowOff>161925</xdr:rowOff>
    </xdr:to>
    <xdr:graphicFrame>
      <xdr:nvGraphicFramePr>
        <xdr:cNvPr id="22" name="Chart 57"/>
        <xdr:cNvGraphicFramePr/>
      </xdr:nvGraphicFramePr>
      <xdr:xfrm>
        <a:off x="0" y="12963525"/>
        <a:ext cx="9782175" cy="4876800"/>
      </xdr:xfrm>
      <a:graphic>
        <a:graphicData uri="http://schemas.openxmlformats.org/drawingml/2006/chart">
          <c:chart xmlns:c="http://schemas.openxmlformats.org/drawingml/2006/chart" r:id="rId6"/>
        </a:graphicData>
      </a:graphic>
    </xdr:graphicFrame>
    <xdr:clientData/>
  </xdr:twoCellAnchor>
  <xdr:oneCellAnchor>
    <xdr:from>
      <xdr:col>8</xdr:col>
      <xdr:colOff>381000</xdr:colOff>
      <xdr:row>85</xdr:row>
      <xdr:rowOff>142875</xdr:rowOff>
    </xdr:from>
    <xdr:ext cx="781050" cy="219075"/>
    <xdr:sp textlink="$M$122">
      <xdr:nvSpPr>
        <xdr:cNvPr id="23" name="テキスト 28"/>
        <xdr:cNvSpPr txBox="1">
          <a:spLocks noChangeArrowheads="1"/>
        </xdr:cNvSpPr>
      </xdr:nvSpPr>
      <xdr:spPr>
        <a:xfrm>
          <a:off x="8991600" y="14106525"/>
          <a:ext cx="781050" cy="219075"/>
        </a:xfrm>
        <a:prstGeom prst="rect">
          <a:avLst/>
        </a:prstGeom>
        <a:noFill/>
        <a:ln w="0" cmpd="sng">
          <a:noFill/>
        </a:ln>
      </xdr:spPr>
      <xdr:txBody>
        <a:bodyPr vertOverflow="clip" wrap="square" anchor="ctr"/>
        <a:p>
          <a:pPr algn="r">
            <a:defRPr/>
          </a:pPr>
          <a:fld id="{fb1d1a01-1271-4970-9ff0-698c94a2e57b}" type="TxLink">
            <a:rPr lang="en-US" cap="none" sz="1000" b="0" i="0" u="none" baseline="0">
              <a:solidFill>
                <a:srgbClr val="FFFFFF"/>
              </a:solidFill>
              <a:latin typeface="ＭＳ ゴシック"/>
              <a:ea typeface="ＭＳ ゴシック"/>
              <a:cs typeface="ＭＳ ゴシック"/>
            </a:rPr>
            <a:t>43,669人</a:t>
          </a:fld>
        </a:p>
      </xdr:txBody>
    </xdr:sp>
    <xdr:clientData/>
  </xdr:oneCellAnchor>
  <xdr:oneCellAnchor>
    <xdr:from>
      <xdr:col>8</xdr:col>
      <xdr:colOff>419100</xdr:colOff>
      <xdr:row>98</xdr:row>
      <xdr:rowOff>104775</xdr:rowOff>
    </xdr:from>
    <xdr:ext cx="781050" cy="228600"/>
    <xdr:sp textlink="$N$122">
      <xdr:nvSpPr>
        <xdr:cNvPr id="24" name="テキスト 28"/>
        <xdr:cNvSpPr txBox="1">
          <a:spLocks noChangeArrowheads="1"/>
        </xdr:cNvSpPr>
      </xdr:nvSpPr>
      <xdr:spPr>
        <a:xfrm>
          <a:off x="9029700" y="16163925"/>
          <a:ext cx="781050" cy="228600"/>
        </a:xfrm>
        <a:prstGeom prst="rect">
          <a:avLst/>
        </a:prstGeom>
        <a:noFill/>
        <a:ln w="0" cmpd="sng">
          <a:noFill/>
        </a:ln>
      </xdr:spPr>
      <xdr:txBody>
        <a:bodyPr vertOverflow="clip" wrap="square" anchor="ctr"/>
        <a:p>
          <a:pPr algn="l">
            <a:defRPr/>
          </a:pPr>
          <a:fld id="{78136ad6-7c22-4c13-8117-2cdd897fa826}" type="TxLink">
            <a:rPr lang="en-US" cap="none" sz="1000" b="0" i="0" u="none" baseline="0">
              <a:solidFill>
                <a:srgbClr val="FFFFFF"/>
              </a:solidFill>
              <a:latin typeface="ＭＳ ゴシック"/>
              <a:ea typeface="ＭＳ ゴシック"/>
              <a:cs typeface="ＭＳ ゴシック"/>
            </a:rPr>
            <a:t>7,896人</a:t>
          </a:fld>
        </a:p>
      </xdr:txBody>
    </xdr:sp>
    <xdr:clientData/>
  </xdr:oneCellAnchor>
  <xdr:oneCellAnchor>
    <xdr:from>
      <xdr:col>8</xdr:col>
      <xdr:colOff>495300</xdr:colOff>
      <xdr:row>102</xdr:row>
      <xdr:rowOff>0</xdr:rowOff>
    </xdr:from>
    <xdr:ext cx="704850" cy="228600"/>
    <xdr:sp textlink="$O$122">
      <xdr:nvSpPr>
        <xdr:cNvPr id="25" name="テキスト 28"/>
        <xdr:cNvSpPr txBox="1">
          <a:spLocks noChangeArrowheads="1"/>
        </xdr:cNvSpPr>
      </xdr:nvSpPr>
      <xdr:spPr>
        <a:xfrm>
          <a:off x="9105900" y="16706850"/>
          <a:ext cx="704850" cy="228600"/>
        </a:xfrm>
        <a:prstGeom prst="rect">
          <a:avLst/>
        </a:prstGeom>
        <a:noFill/>
        <a:ln w="0" cmpd="sng">
          <a:noFill/>
        </a:ln>
      </xdr:spPr>
      <xdr:txBody>
        <a:bodyPr vertOverflow="clip" wrap="square" anchor="ctr"/>
        <a:p>
          <a:pPr algn="l">
            <a:defRPr/>
          </a:pPr>
          <a:fld id="{3b3bcc26-2916-406b-8966-c0dcfcba7b15}" type="TxLink">
            <a:rPr lang="en-US" cap="none" sz="1000" b="0" i="0" u="none" baseline="0">
              <a:solidFill>
                <a:srgbClr val="FFFFFF"/>
              </a:solidFill>
              <a:latin typeface="ＭＳ ゴシック"/>
              <a:ea typeface="ＭＳ ゴシック"/>
              <a:cs typeface="ＭＳ ゴシック"/>
            </a:rPr>
            <a:t>7,873人</a:t>
          </a:fld>
        </a:p>
      </xdr:txBody>
    </xdr:sp>
    <xdr:clientData/>
  </xdr:oneCellAnchor>
  <xdr:oneCellAnchor>
    <xdr:from>
      <xdr:col>8</xdr:col>
      <xdr:colOff>428625</xdr:colOff>
      <xdr:row>81</xdr:row>
      <xdr:rowOff>38100</xdr:rowOff>
    </xdr:from>
    <xdr:ext cx="781050" cy="238125"/>
    <xdr:sp textlink="$L$122">
      <xdr:nvSpPr>
        <xdr:cNvPr id="26" name="テキスト 28"/>
        <xdr:cNvSpPr txBox="1">
          <a:spLocks noChangeArrowheads="1"/>
        </xdr:cNvSpPr>
      </xdr:nvSpPr>
      <xdr:spPr>
        <a:xfrm>
          <a:off x="9039225" y="13325475"/>
          <a:ext cx="781050" cy="238125"/>
        </a:xfrm>
        <a:prstGeom prst="rect">
          <a:avLst/>
        </a:prstGeom>
        <a:noFill/>
        <a:ln w="0" cmpd="sng">
          <a:noFill/>
        </a:ln>
      </xdr:spPr>
      <xdr:txBody>
        <a:bodyPr vertOverflow="clip" wrap="square" anchor="ctr"/>
        <a:p>
          <a:pPr algn="r">
            <a:defRPr/>
          </a:pPr>
          <a:fld id="{6e8c7120-8798-4ec0-89f5-f57618cce80c}" type="TxLink">
            <a:rPr lang="en-US" cap="none" sz="1000" b="0" i="0" u="none" baseline="0">
              <a:solidFill>
                <a:srgbClr val="FFFFFF"/>
              </a:solidFill>
              <a:latin typeface="ＭＳ ゴシック"/>
              <a:ea typeface="ＭＳ ゴシック"/>
              <a:cs typeface="ＭＳ ゴシック"/>
            </a:rPr>
            <a:t>42,403人</a:t>
          </a:fld>
        </a:p>
      </xdr:txBody>
    </xdr:sp>
    <xdr:clientData/>
  </xdr:oneCellAnchor>
  <xdr:oneCellAnchor>
    <xdr:from>
      <xdr:col>1</xdr:col>
      <xdr:colOff>847725</xdr:colOff>
      <xdr:row>127</xdr:row>
      <xdr:rowOff>114300</xdr:rowOff>
    </xdr:from>
    <xdr:ext cx="790575" cy="228600"/>
    <xdr:sp textlink="$Q142">
      <xdr:nvSpPr>
        <xdr:cNvPr id="27" name="テキスト 28"/>
        <xdr:cNvSpPr txBox="1">
          <a:spLocks noChangeArrowheads="1"/>
        </xdr:cNvSpPr>
      </xdr:nvSpPr>
      <xdr:spPr>
        <a:xfrm>
          <a:off x="2047875" y="20802600"/>
          <a:ext cx="790575" cy="228600"/>
        </a:xfrm>
        <a:prstGeom prst="rect">
          <a:avLst/>
        </a:prstGeom>
        <a:noFill/>
        <a:ln w="0" cmpd="sng">
          <a:noFill/>
        </a:ln>
      </xdr:spPr>
      <xdr:txBody>
        <a:bodyPr vertOverflow="clip" wrap="square" anchor="ctr"/>
        <a:p>
          <a:pPr algn="ctr">
            <a:defRPr/>
          </a:pPr>
          <a:fld id="{7b7700ce-da9e-4bb5-80fb-d06abe45044a}" type="TxLink">
            <a:rPr lang="en-US" cap="none" sz="1000" b="0" i="0" u="none" baseline="0"/>
            <a:t>19,968人</a:t>
          </a:fld>
        </a:p>
      </xdr:txBody>
    </xdr:sp>
    <xdr:clientData/>
  </xdr:oneCellAnchor>
  <xdr:oneCellAnchor>
    <xdr:from>
      <xdr:col>6</xdr:col>
      <xdr:colOff>876300</xdr:colOff>
      <xdr:row>127</xdr:row>
      <xdr:rowOff>142875</xdr:rowOff>
    </xdr:from>
    <xdr:ext cx="781050" cy="228600"/>
    <xdr:sp textlink="$Q152">
      <xdr:nvSpPr>
        <xdr:cNvPr id="28" name="テキスト 28"/>
        <xdr:cNvSpPr txBox="1">
          <a:spLocks noChangeArrowheads="1"/>
        </xdr:cNvSpPr>
      </xdr:nvSpPr>
      <xdr:spPr>
        <a:xfrm>
          <a:off x="7086600" y="20831175"/>
          <a:ext cx="781050" cy="228600"/>
        </a:xfrm>
        <a:prstGeom prst="rect">
          <a:avLst/>
        </a:prstGeom>
        <a:noFill/>
        <a:ln w="0" cmpd="sng">
          <a:noFill/>
        </a:ln>
      </xdr:spPr>
      <xdr:txBody>
        <a:bodyPr vertOverflow="clip" wrap="square" anchor="ctr"/>
        <a:p>
          <a:pPr algn="ctr">
            <a:defRPr/>
          </a:pPr>
          <a:fld id="{bb9dd81a-038f-45dd-9863-028415c70c89}" type="TxLink">
            <a:rPr lang="en-US" cap="none" sz="1000" b="0" i="0" u="none" baseline="0"/>
            <a:t>21,646人</a:t>
          </a:fld>
        </a:p>
      </xdr:txBody>
    </xdr:sp>
    <xdr:clientData/>
  </xdr:oneCellAnchor>
  <xdr:twoCellAnchor>
    <xdr:from>
      <xdr:col>7</xdr:col>
      <xdr:colOff>581025</xdr:colOff>
      <xdr:row>127</xdr:row>
      <xdr:rowOff>38100</xdr:rowOff>
    </xdr:from>
    <xdr:to>
      <xdr:col>7</xdr:col>
      <xdr:colOff>1181100</xdr:colOff>
      <xdr:row>128</xdr:row>
      <xdr:rowOff>28575</xdr:rowOff>
    </xdr:to>
    <xdr:sp>
      <xdr:nvSpPr>
        <xdr:cNvPr id="29" name="TextBox 80"/>
        <xdr:cNvSpPr txBox="1">
          <a:spLocks noChangeArrowheads="1"/>
        </xdr:cNvSpPr>
      </xdr:nvSpPr>
      <xdr:spPr>
        <a:xfrm>
          <a:off x="7991475" y="20726400"/>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6</xdr:col>
      <xdr:colOff>161925</xdr:colOff>
      <xdr:row>129</xdr:row>
      <xdr:rowOff>142875</xdr:rowOff>
    </xdr:from>
    <xdr:to>
      <xdr:col>6</xdr:col>
      <xdr:colOff>762000</xdr:colOff>
      <xdr:row>130</xdr:row>
      <xdr:rowOff>133350</xdr:rowOff>
    </xdr:to>
    <xdr:sp>
      <xdr:nvSpPr>
        <xdr:cNvPr id="30" name="TextBox 81"/>
        <xdr:cNvSpPr txBox="1">
          <a:spLocks noChangeArrowheads="1"/>
        </xdr:cNvSpPr>
      </xdr:nvSpPr>
      <xdr:spPr>
        <a:xfrm>
          <a:off x="6372225" y="211550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2</xdr:col>
      <xdr:colOff>600075</xdr:colOff>
      <xdr:row>126</xdr:row>
      <xdr:rowOff>123825</xdr:rowOff>
    </xdr:from>
    <xdr:to>
      <xdr:col>3</xdr:col>
      <xdr:colOff>0</xdr:colOff>
      <xdr:row>127</xdr:row>
      <xdr:rowOff>123825</xdr:rowOff>
    </xdr:to>
    <xdr:sp>
      <xdr:nvSpPr>
        <xdr:cNvPr id="31" name="TextBox 82"/>
        <xdr:cNvSpPr txBox="1">
          <a:spLocks noChangeArrowheads="1"/>
        </xdr:cNvSpPr>
      </xdr:nvSpPr>
      <xdr:spPr>
        <a:xfrm>
          <a:off x="3000375" y="206597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xdr:col>
      <xdr:colOff>438150</xdr:colOff>
      <xdr:row>131</xdr:row>
      <xdr:rowOff>9525</xdr:rowOff>
    </xdr:from>
    <xdr:to>
      <xdr:col>1</xdr:col>
      <xdr:colOff>1038225</xdr:colOff>
      <xdr:row>132</xdr:row>
      <xdr:rowOff>0</xdr:rowOff>
    </xdr:to>
    <xdr:sp>
      <xdr:nvSpPr>
        <xdr:cNvPr id="32" name="TextBox 83"/>
        <xdr:cNvSpPr txBox="1">
          <a:spLocks noChangeArrowheads="1"/>
        </xdr:cNvSpPr>
      </xdr:nvSpPr>
      <xdr:spPr>
        <a:xfrm>
          <a:off x="1638300" y="213455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3</xdr:col>
      <xdr:colOff>847725</xdr:colOff>
      <xdr:row>130</xdr:row>
      <xdr:rowOff>95250</xdr:rowOff>
    </xdr:from>
    <xdr:to>
      <xdr:col>5</xdr:col>
      <xdr:colOff>323850</xdr:colOff>
      <xdr:row>134</xdr:row>
      <xdr:rowOff>28575</xdr:rowOff>
    </xdr:to>
    <xdr:grpSp>
      <xdr:nvGrpSpPr>
        <xdr:cNvPr id="33" name="Group 120"/>
        <xdr:cNvGrpSpPr>
          <a:grpSpLocks/>
        </xdr:cNvGrpSpPr>
      </xdr:nvGrpSpPr>
      <xdr:grpSpPr>
        <a:xfrm>
          <a:off x="4448175" y="21269325"/>
          <a:ext cx="885825" cy="581025"/>
          <a:chOff x="1838" y="2118"/>
          <a:chExt cx="81" cy="58"/>
        </a:xfrm>
        <a:solidFill>
          <a:srgbClr val="FFFFFF"/>
        </a:solidFill>
      </xdr:grpSpPr>
      <xdr:sp textlink="$N122">
        <xdr:nvSpPr>
          <xdr:cNvPr id="34" name="テキスト 28"/>
          <xdr:cNvSpPr txBox="1">
            <a:spLocks noChangeArrowheads="1"/>
          </xdr:cNvSpPr>
        </xdr:nvSpPr>
        <xdr:spPr>
          <a:xfrm>
            <a:off x="1843" y="2153"/>
            <a:ext cx="72" cy="23"/>
          </a:xfrm>
          <a:prstGeom prst="rect">
            <a:avLst/>
          </a:prstGeom>
          <a:noFill/>
          <a:ln w="0" cmpd="sng">
            <a:noFill/>
          </a:ln>
        </xdr:spPr>
        <xdr:txBody>
          <a:bodyPr vertOverflow="clip" wrap="square" anchor="ctr"/>
          <a:p>
            <a:pPr algn="ctr">
              <a:defRPr/>
            </a:pPr>
            <a:fld id="{90f07508-8dd4-4721-921f-5fa26a02b4b4}" type="TxLink">
              <a:rPr lang="en-US" cap="none" sz="1000" b="0" i="0" u="none" baseline="0">
                <a:solidFill>
                  <a:srgbClr val="FFFFFF"/>
                </a:solidFill>
                <a:latin typeface="ＭＳ ゴシック"/>
                <a:ea typeface="ＭＳ ゴシック"/>
                <a:cs typeface="ＭＳ ゴシック"/>
              </a:rPr>
              <a:t>7,896人</a:t>
            </a:fld>
          </a:p>
        </xdr:txBody>
      </xdr:sp>
      <xdr:sp>
        <xdr:nvSpPr>
          <xdr:cNvPr id="35" name="TextBox 86"/>
          <xdr:cNvSpPr txBox="1">
            <a:spLocks noChangeArrowheads="1"/>
          </xdr:cNvSpPr>
        </xdr:nvSpPr>
        <xdr:spPr>
          <a:xfrm>
            <a:off x="1838" y="2118"/>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3</xdr:col>
      <xdr:colOff>809625</xdr:colOff>
      <xdr:row>118</xdr:row>
      <xdr:rowOff>123825</xdr:rowOff>
    </xdr:from>
    <xdr:to>
      <xdr:col>5</xdr:col>
      <xdr:colOff>285750</xdr:colOff>
      <xdr:row>122</xdr:row>
      <xdr:rowOff>57150</xdr:rowOff>
    </xdr:to>
    <xdr:grpSp>
      <xdr:nvGrpSpPr>
        <xdr:cNvPr id="36" name="Group 119"/>
        <xdr:cNvGrpSpPr>
          <a:grpSpLocks/>
        </xdr:cNvGrpSpPr>
      </xdr:nvGrpSpPr>
      <xdr:grpSpPr>
        <a:xfrm>
          <a:off x="4410075" y="19364325"/>
          <a:ext cx="885825" cy="581025"/>
          <a:chOff x="1834" y="1926"/>
          <a:chExt cx="81" cy="58"/>
        </a:xfrm>
        <a:solidFill>
          <a:srgbClr val="FFFFFF"/>
        </a:solidFill>
      </xdr:grpSpPr>
      <xdr:sp textlink="$O122">
        <xdr:nvSpPr>
          <xdr:cNvPr id="37" name="テキスト 28"/>
          <xdr:cNvSpPr txBox="1">
            <a:spLocks noChangeArrowheads="1"/>
          </xdr:cNvSpPr>
        </xdr:nvSpPr>
        <xdr:spPr>
          <a:xfrm>
            <a:off x="1839" y="1961"/>
            <a:ext cx="72" cy="23"/>
          </a:xfrm>
          <a:prstGeom prst="rect">
            <a:avLst/>
          </a:prstGeom>
          <a:noFill/>
          <a:ln w="0" cmpd="sng">
            <a:noFill/>
          </a:ln>
        </xdr:spPr>
        <xdr:txBody>
          <a:bodyPr vertOverflow="clip" wrap="square" anchor="ctr"/>
          <a:p>
            <a:pPr algn="ctr">
              <a:defRPr/>
            </a:pPr>
            <a:fld id="{cfe72a4f-16f1-4565-933c-c565002cd753}" type="TxLink">
              <a:rPr lang="en-US" cap="none" sz="1000" b="0" i="0" u="none" baseline="0">
                <a:solidFill>
                  <a:srgbClr val="FFFFFF"/>
                </a:solidFill>
                <a:latin typeface="ＭＳ ゴシック"/>
                <a:ea typeface="ＭＳ ゴシック"/>
                <a:cs typeface="ＭＳ ゴシック"/>
              </a:rPr>
              <a:t>7,873人</a:t>
            </a:fld>
          </a:p>
        </xdr:txBody>
      </xdr:sp>
      <xdr:sp>
        <xdr:nvSpPr>
          <xdr:cNvPr id="38" name="TextBox 90"/>
          <xdr:cNvSpPr txBox="1">
            <a:spLocks noChangeArrowheads="1"/>
          </xdr:cNvSpPr>
        </xdr:nvSpPr>
        <xdr:spPr>
          <a:xfrm>
            <a:off x="1834" y="192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3</xdr:col>
      <xdr:colOff>342900</xdr:colOff>
      <xdr:row>138</xdr:row>
      <xdr:rowOff>114300</xdr:rowOff>
    </xdr:from>
    <xdr:to>
      <xdr:col>5</xdr:col>
      <xdr:colOff>876300</xdr:colOff>
      <xdr:row>140</xdr:row>
      <xdr:rowOff>38100</xdr:rowOff>
    </xdr:to>
    <xdr:sp>
      <xdr:nvSpPr>
        <xdr:cNvPr id="39" name="TextBox 92"/>
        <xdr:cNvSpPr txBox="1">
          <a:spLocks noChangeArrowheads="1"/>
        </xdr:cNvSpPr>
      </xdr:nvSpPr>
      <xdr:spPr>
        <a:xfrm>
          <a:off x="3943350" y="22555200"/>
          <a:ext cx="1943100" cy="2286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注）県内の転出入除く。</a:t>
          </a:r>
        </a:p>
      </xdr:txBody>
    </xdr:sp>
    <xdr:clientData/>
  </xdr:twoCellAnchor>
  <xdr:twoCellAnchor>
    <xdr:from>
      <xdr:col>3</xdr:col>
      <xdr:colOff>400050</xdr:colOff>
      <xdr:row>140</xdr:row>
      <xdr:rowOff>85725</xdr:rowOff>
    </xdr:from>
    <xdr:to>
      <xdr:col>5</xdr:col>
      <xdr:colOff>847725</xdr:colOff>
      <xdr:row>141</xdr:row>
      <xdr:rowOff>142875</xdr:rowOff>
    </xdr:to>
    <xdr:sp>
      <xdr:nvSpPr>
        <xdr:cNvPr id="40" name="TextBox 93"/>
        <xdr:cNvSpPr txBox="1">
          <a:spLocks noChangeArrowheads="1"/>
        </xdr:cNvSpPr>
      </xdr:nvSpPr>
      <xdr:spPr>
        <a:xfrm>
          <a:off x="4000500" y="22831425"/>
          <a:ext cx="1857375" cy="209550"/>
        </a:xfrm>
        <a:prstGeom prst="rect">
          <a:avLst/>
        </a:prstGeom>
        <a:noFill/>
        <a:ln w="9525" cmpd="sng">
          <a:noFill/>
        </a:ln>
      </xdr:spPr>
      <xdr:txBody>
        <a:bodyPr vertOverflow="clip" wrap="square"/>
        <a:p>
          <a:pPr algn="ctr">
            <a:defRPr/>
          </a:pPr>
          <a:r>
            <a:rPr lang="en-US" cap="none" sz="900" b="0" i="0" u="none" baseline="0">
              <a:latin typeface="ＭＳ ゴシック"/>
              <a:ea typeface="ＭＳ ゴシック"/>
              <a:cs typeface="ＭＳ ゴシック"/>
            </a:rPr>
            <a:t>&lt;山梨県常住人口調査&gt;</a:t>
          </a:r>
        </a:p>
      </xdr:txBody>
    </xdr:sp>
    <xdr:clientData/>
  </xdr:twoCellAnchor>
  <xdr:twoCellAnchor>
    <xdr:from>
      <xdr:col>3</xdr:col>
      <xdr:colOff>581025</xdr:colOff>
      <xdr:row>129</xdr:row>
      <xdr:rowOff>57150</xdr:rowOff>
    </xdr:from>
    <xdr:to>
      <xdr:col>5</xdr:col>
      <xdr:colOff>590550</xdr:colOff>
      <xdr:row>135</xdr:row>
      <xdr:rowOff>28575</xdr:rowOff>
    </xdr:to>
    <xdr:sp>
      <xdr:nvSpPr>
        <xdr:cNvPr id="41" name="AutoShape 108"/>
        <xdr:cNvSpPr>
          <a:spLocks/>
        </xdr:cNvSpPr>
      </xdr:nvSpPr>
      <xdr:spPr>
        <a:xfrm>
          <a:off x="4181475" y="21069300"/>
          <a:ext cx="1419225" cy="942975"/>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590550</xdr:colOff>
      <xdr:row>66</xdr:row>
      <xdr:rowOff>85725</xdr:rowOff>
    </xdr:from>
    <xdr:to>
      <xdr:col>8</xdr:col>
      <xdr:colOff>752475</xdr:colOff>
      <xdr:row>67</xdr:row>
      <xdr:rowOff>123825</xdr:rowOff>
    </xdr:to>
    <xdr:sp>
      <xdr:nvSpPr>
        <xdr:cNvPr id="42" name="TextBox 113"/>
        <xdr:cNvSpPr txBox="1">
          <a:spLocks noChangeArrowheads="1"/>
        </xdr:cNvSpPr>
      </xdr:nvSpPr>
      <xdr:spPr>
        <a:xfrm>
          <a:off x="5600700" y="10934700"/>
          <a:ext cx="3762375" cy="200025"/>
        </a:xfrm>
        <a:prstGeom prst="rect">
          <a:avLst/>
        </a:prstGeom>
        <a:noFill/>
        <a:ln w="1" cmpd="sng">
          <a:noFill/>
        </a:ln>
      </xdr:spPr>
      <xdr:txBody>
        <a:bodyPr vertOverflow="clip" wrap="square" anchor="ctr"/>
        <a:p>
          <a:pPr algn="ctr">
            <a:defRPr/>
          </a:pPr>
          <a:r>
            <a:rPr lang="en-US" cap="none" sz="700" b="0" i="0" u="none" baseline="0"/>
            <a:t>&lt;昭和30年～平成１２年は国勢調査、平成14年は推計人口調査&gt;</a:t>
          </a:r>
        </a:p>
      </xdr:txBody>
    </xdr:sp>
    <xdr:clientData/>
  </xdr:twoCellAnchor>
  <xdr:twoCellAnchor>
    <xdr:from>
      <xdr:col>0</xdr:col>
      <xdr:colOff>676275</xdr:colOff>
      <xdr:row>66</xdr:row>
      <xdr:rowOff>47625</xdr:rowOff>
    </xdr:from>
    <xdr:to>
      <xdr:col>3</xdr:col>
      <xdr:colOff>838200</xdr:colOff>
      <xdr:row>67</xdr:row>
      <xdr:rowOff>95250</xdr:rowOff>
    </xdr:to>
    <xdr:sp>
      <xdr:nvSpPr>
        <xdr:cNvPr id="43" name="TextBox 114"/>
        <xdr:cNvSpPr txBox="1">
          <a:spLocks noChangeArrowheads="1"/>
        </xdr:cNvSpPr>
      </xdr:nvSpPr>
      <xdr:spPr>
        <a:xfrm>
          <a:off x="676275" y="10896600"/>
          <a:ext cx="3762375" cy="209550"/>
        </a:xfrm>
        <a:prstGeom prst="rect">
          <a:avLst/>
        </a:prstGeom>
        <a:noFill/>
        <a:ln w="1" cmpd="sng">
          <a:noFill/>
        </a:ln>
      </xdr:spPr>
      <xdr:txBody>
        <a:bodyPr vertOverflow="clip" wrap="square" anchor="ctr"/>
        <a:p>
          <a:pPr algn="ctr">
            <a:defRPr/>
          </a:pPr>
          <a:r>
            <a:rPr lang="en-US" cap="none" sz="700" b="0" i="0" u="none" baseline="0"/>
            <a:t>&lt;大正9年～平成１２年は国勢調査、平成1４年は推計人口調査&gt;</a:t>
          </a:r>
        </a:p>
      </xdr:txBody>
    </xdr:sp>
    <xdr:clientData/>
  </xdr:twoCellAnchor>
  <xdr:twoCellAnchor>
    <xdr:from>
      <xdr:col>3</xdr:col>
      <xdr:colOff>295275</xdr:colOff>
      <xdr:row>106</xdr:row>
      <xdr:rowOff>142875</xdr:rowOff>
    </xdr:from>
    <xdr:to>
      <xdr:col>6</xdr:col>
      <xdr:colOff>571500</xdr:colOff>
      <xdr:row>108</xdr:row>
      <xdr:rowOff>95250</xdr:rowOff>
    </xdr:to>
    <xdr:sp>
      <xdr:nvSpPr>
        <xdr:cNvPr id="44" name="Rectangle 121"/>
        <xdr:cNvSpPr>
          <a:spLocks/>
        </xdr:cNvSpPr>
      </xdr:nvSpPr>
      <xdr:spPr>
        <a:xfrm>
          <a:off x="3895725" y="17497425"/>
          <a:ext cx="2886075" cy="2762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※県内市町村同士の転入・転出者を含む</a:t>
          </a:r>
        </a:p>
      </xdr:txBody>
    </xdr:sp>
    <xdr:clientData/>
  </xdr:twoCellAnchor>
  <xdr:twoCellAnchor>
    <xdr:from>
      <xdr:col>8</xdr:col>
      <xdr:colOff>466725</xdr:colOff>
      <xdr:row>106</xdr:row>
      <xdr:rowOff>66675</xdr:rowOff>
    </xdr:from>
    <xdr:to>
      <xdr:col>9</xdr:col>
      <xdr:colOff>104775</xdr:colOff>
      <xdr:row>107</xdr:row>
      <xdr:rowOff>142875</xdr:rowOff>
    </xdr:to>
    <xdr:sp>
      <xdr:nvSpPr>
        <xdr:cNvPr id="45" name="Rectangle 122"/>
        <xdr:cNvSpPr>
          <a:spLocks/>
        </xdr:cNvSpPr>
      </xdr:nvSpPr>
      <xdr:spPr>
        <a:xfrm>
          <a:off x="9077325" y="17421225"/>
          <a:ext cx="838200" cy="2381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（年度）</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1</cdr:y>
    </cdr:from>
    <cdr:to>
      <cdr:x>0.0385</cdr:x>
      <cdr:y>1</cdr:y>
    </cdr:to>
    <cdr:sp>
      <cdr:nvSpPr>
        <cdr:cNvPr id="1" name="テキスト 1"/>
        <cdr:cNvSpPr txBox="1">
          <a:spLocks noChangeArrowheads="1"/>
        </cdr:cNvSpPr>
      </cdr:nvSpPr>
      <cdr:spPr>
        <a:xfrm>
          <a:off x="371475" y="4886325"/>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0.85</cdr:x>
      <cdr:y>1</cdr:y>
    </cdr:from>
    <cdr:to>
      <cdr:x>0.85</cdr:x>
      <cdr:y>1</cdr:y>
    </cdr:to>
    <cdr:sp>
      <cdr:nvSpPr>
        <cdr:cNvPr id="2" name="テキスト 3"/>
        <cdr:cNvSpPr txBox="1">
          <a:spLocks noChangeArrowheads="1"/>
        </cdr:cNvSpPr>
      </cdr:nvSpPr>
      <cdr:spPr>
        <a:xfrm>
          <a:off x="8305800" y="48863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0.38875</cdr:x>
      <cdr:y>0.99025</cdr:y>
    </cdr:from>
    <cdr:to>
      <cdr:x>0.38875</cdr:x>
      <cdr:y>0.99025</cdr:y>
    </cdr:to>
    <cdr:sp>
      <cdr:nvSpPr>
        <cdr:cNvPr id="3" name="テキスト 10"/>
        <cdr:cNvSpPr txBox="1">
          <a:spLocks noChangeArrowheads="1"/>
        </cdr:cNvSpPr>
      </cdr:nvSpPr>
      <cdr:spPr>
        <a:xfrm>
          <a:off x="3800475" y="48291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0.23125</cdr:x>
      <cdr:y>0.9935</cdr:y>
    </cdr:from>
    <cdr:to>
      <cdr:x>0.23125</cdr:x>
      <cdr:y>0.9935</cdr:y>
    </cdr:to>
    <cdr:sp>
      <cdr:nvSpPr>
        <cdr:cNvPr id="4" name="TextBox 4"/>
        <cdr:cNvSpPr txBox="1">
          <a:spLocks noChangeArrowheads="1"/>
        </cdr:cNvSpPr>
      </cdr:nvSpPr>
      <cdr:spPr>
        <a:xfrm>
          <a:off x="2257425" y="484822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0.20375</cdr:x>
      <cdr:y>0.98625</cdr:y>
    </cdr:from>
    <cdr:to>
      <cdr:x>0.20375</cdr:x>
      <cdr:y>0.98625</cdr:y>
    </cdr:to>
    <cdr:sp>
      <cdr:nvSpPr>
        <cdr:cNvPr id="5" name="TextBox 5"/>
        <cdr:cNvSpPr txBox="1">
          <a:spLocks noChangeArrowheads="1"/>
        </cdr:cNvSpPr>
      </cdr:nvSpPr>
      <cdr:spPr>
        <a:xfrm>
          <a:off x="1990725" y="48101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0.82675</cdr:x>
      <cdr:y>0.7955</cdr:y>
    </cdr:from>
    <cdr:to>
      <cdr:x>0.82675</cdr:x>
      <cdr:y>0.7955</cdr:y>
    </cdr:to>
    <cdr:sp>
      <cdr:nvSpPr>
        <cdr:cNvPr id="6" name="TextBox 6"/>
        <cdr:cNvSpPr txBox="1">
          <a:spLocks noChangeArrowheads="1"/>
        </cdr:cNvSpPr>
      </cdr:nvSpPr>
      <cdr:spPr>
        <a:xfrm>
          <a:off x="8086725" y="3886200"/>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0.86275</cdr:x>
      <cdr:y>1</cdr:y>
    </cdr:from>
    <cdr:to>
      <cdr:x>0.86275</cdr:x>
      <cdr:y>1</cdr:y>
    </cdr:to>
    <cdr:sp>
      <cdr:nvSpPr>
        <cdr:cNvPr id="7" name="TextBox 7"/>
        <cdr:cNvSpPr txBox="1">
          <a:spLocks noChangeArrowheads="1"/>
        </cdr:cNvSpPr>
      </cdr:nvSpPr>
      <cdr:spPr>
        <a:xfrm>
          <a:off x="8439150" y="48863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0.0325</cdr:x>
      <cdr:y>0</cdr:y>
    </cdr:from>
    <cdr:to>
      <cdr:x>0.0325</cdr:x>
      <cdr:y>0</cdr:y>
    </cdr:to>
    <cdr:sp>
      <cdr:nvSpPr>
        <cdr:cNvPr id="8" name="TextBox 8"/>
        <cdr:cNvSpPr txBox="1">
          <a:spLocks noChangeArrowheads="1"/>
        </cdr:cNvSpPr>
      </cdr:nvSpPr>
      <cdr:spPr>
        <a:xfrm>
          <a:off x="314325" y="0"/>
          <a:ext cx="0" cy="0"/>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0.95475</cdr:x>
      <cdr:y>0.999</cdr:y>
    </cdr:from>
    <cdr:to>
      <cdr:x>0.95475</cdr:x>
      <cdr:y>0.999</cdr:y>
    </cdr:to>
    <cdr:sp>
      <cdr:nvSpPr>
        <cdr:cNvPr id="9" name="TextBox 9"/>
        <cdr:cNvSpPr txBox="1">
          <a:spLocks noChangeArrowheads="1"/>
        </cdr:cNvSpPr>
      </cdr:nvSpPr>
      <cdr:spPr>
        <a:xfrm>
          <a:off x="9334500" y="4876800"/>
          <a:ext cx="0" cy="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0.1755</cdr:x>
      <cdr:y>0.999</cdr:y>
    </cdr:from>
    <cdr:to>
      <cdr:x>0.39175</cdr:x>
      <cdr:y>1</cdr:y>
    </cdr:to>
    <cdr:sp>
      <cdr:nvSpPr>
        <cdr:cNvPr id="10" name="TextBox 11"/>
        <cdr:cNvSpPr txBox="1">
          <a:spLocks noChangeArrowheads="1"/>
        </cdr:cNvSpPr>
      </cdr:nvSpPr>
      <cdr:spPr>
        <a:xfrm>
          <a:off x="1714500" y="4876800"/>
          <a:ext cx="2114550" cy="828675"/>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0.0225</cdr:x>
      <cdr:y>0.9915</cdr:y>
    </cdr:from>
    <cdr:to>
      <cdr:x>-0.2675</cdr:x>
      <cdr:y>1</cdr:y>
    </cdr:to>
    <cdr:sp>
      <cdr:nvSpPr>
        <cdr:cNvPr id="11" name="TextBox 13"/>
        <cdr:cNvSpPr txBox="1">
          <a:spLocks noChangeArrowheads="1"/>
        </cdr:cNvSpPr>
      </cdr:nvSpPr>
      <cdr:spPr>
        <a:xfrm>
          <a:off x="219075" y="4838700"/>
          <a:ext cx="0" cy="4229100"/>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0.0485</cdr:x>
      <cdr:y>1</cdr:y>
    </cdr:from>
    <cdr:to>
      <cdr:x>0.0485</cdr:x>
      <cdr:y>1</cdr:y>
    </cdr:to>
    <cdr:sp>
      <cdr:nvSpPr>
        <cdr:cNvPr id="12" name="TextBox 17"/>
        <cdr:cNvSpPr txBox="1">
          <a:spLocks noChangeArrowheads="1"/>
        </cdr:cNvSpPr>
      </cdr:nvSpPr>
      <cdr:spPr>
        <a:xfrm>
          <a:off x="466725" y="4886325"/>
          <a:ext cx="0" cy="0"/>
        </a:xfrm>
        <a:prstGeom prst="rect">
          <a:avLst/>
        </a:prstGeom>
        <a:noFill/>
        <a:ln w="1" cmpd="sng">
          <a:noFill/>
        </a:ln>
      </cdr:spPr>
      <cdr:txBody>
        <a:bodyPr vertOverflow="clip" wrap="square" anchor="ctr" vert="wordArtVertRtl"/>
        <a:p>
          <a:pPr algn="ctr">
            <a:defRPr/>
          </a:pPr>
          <a:r>
            <a:rPr lang="en-US" cap="none" sz="1000" b="0" i="0" u="none" baseline="0"/>
            <a:t>山梨</a:t>
          </a:r>
        </a:p>
      </cdr:txBody>
    </cdr:sp>
  </cdr:relSizeAnchor>
  <cdr:relSizeAnchor xmlns:cdr="http://schemas.openxmlformats.org/drawingml/2006/chartDrawing">
    <cdr:from>
      <cdr:x>0.075</cdr:x>
      <cdr:y>1</cdr:y>
    </cdr:from>
    <cdr:to>
      <cdr:x>0.075</cdr:x>
      <cdr:y>1</cdr:y>
    </cdr:to>
    <cdr:sp>
      <cdr:nvSpPr>
        <cdr:cNvPr id="13" name="TextBox 18"/>
        <cdr:cNvSpPr txBox="1">
          <a:spLocks noChangeArrowheads="1"/>
        </cdr:cNvSpPr>
      </cdr:nvSpPr>
      <cdr:spPr>
        <a:xfrm>
          <a:off x="733425" y="4886325"/>
          <a:ext cx="0" cy="0"/>
        </a:xfrm>
        <a:prstGeom prst="rect">
          <a:avLst/>
        </a:prstGeom>
        <a:noFill/>
        <a:ln w="1" cmpd="sng">
          <a:noFill/>
        </a:ln>
      </cdr:spPr>
      <cdr:txBody>
        <a:bodyPr vertOverflow="clip" wrap="square" anchor="ctr"/>
        <a:p>
          <a:pPr algn="ctr">
            <a:defRPr/>
          </a:pPr>
          <a:r>
            <a:rPr lang="en-US" cap="none" sz="1000" b="0" i="0" u="none" baseline="0"/>
            <a:t>国</a:t>
          </a:r>
        </a:p>
      </cdr:txBody>
    </cdr:sp>
  </cdr:relSizeAnchor>
  <cdr:relSizeAnchor xmlns:cdr="http://schemas.openxmlformats.org/drawingml/2006/chartDrawing">
    <cdr:from>
      <cdr:x>0.00275</cdr:x>
      <cdr:y>0.4765</cdr:y>
    </cdr:from>
    <cdr:to>
      <cdr:x>-0.74875</cdr:x>
      <cdr:y>1</cdr:y>
    </cdr:to>
    <cdr:sp>
      <cdr:nvSpPr>
        <cdr:cNvPr id="14" name="TextBox 20"/>
        <cdr:cNvSpPr txBox="1">
          <a:spLocks noChangeArrowheads="1"/>
        </cdr:cNvSpPr>
      </cdr:nvSpPr>
      <cdr:spPr>
        <a:xfrm>
          <a:off x="19050" y="2324100"/>
          <a:ext cx="0" cy="9515475"/>
        </a:xfrm>
        <a:prstGeom prst="rect">
          <a:avLst/>
        </a:prstGeom>
        <a:noFill/>
        <a:ln w="1" cmpd="sng">
          <a:noFill/>
        </a:ln>
      </cdr:spPr>
      <cdr:txBody>
        <a:bodyPr vertOverflow="clip" wrap="square" anchor="ctr">
          <a:spAutoFit/>
        </a:bodyPr>
        <a:p>
          <a:pPr algn="ctr">
            <a:defRPr/>
          </a:pPr>
          <a:r>
            <a:rPr lang="en-US" cap="none" sz="800" b="0" i="0" u="none" baseline="0"/>
            <a:t>（万円）</a:t>
          </a:r>
        </a:p>
      </cdr:txBody>
    </cdr:sp>
  </cdr:relSizeAnchor>
  <cdr:relSizeAnchor xmlns:cdr="http://schemas.openxmlformats.org/drawingml/2006/chartDrawing">
    <cdr:from>
      <cdr:x>0.03475</cdr:x>
      <cdr:y>1</cdr:y>
    </cdr:from>
    <cdr:to>
      <cdr:x>-0.01575</cdr:x>
      <cdr:y>0.71375</cdr:y>
    </cdr:to>
    <cdr:sp>
      <cdr:nvSpPr>
        <cdr:cNvPr id="15" name="TextBox 24"/>
        <cdr:cNvSpPr txBox="1">
          <a:spLocks noChangeArrowheads="1"/>
        </cdr:cNvSpPr>
      </cdr:nvSpPr>
      <cdr:spPr>
        <a:xfrm>
          <a:off x="333375" y="4886325"/>
          <a:ext cx="0" cy="0"/>
        </a:xfrm>
        <a:prstGeom prst="rect">
          <a:avLst/>
        </a:prstGeom>
        <a:noFill/>
        <a:ln w="1" cmpd="sng">
          <a:noFill/>
        </a:ln>
      </cdr:spPr>
      <cdr:txBody>
        <a:bodyPr vertOverflow="clip" wrap="square" anchor="ctr">
          <a:spAutoFit/>
        </a:bodyPr>
        <a:p>
          <a:pPr algn="ctr">
            <a:defRPr/>
          </a:pPr>
          <a:r>
            <a:rPr lang="en-US" cap="none" sz="800" b="0" i="0" u="none" baseline="0"/>
            <a:t>平成</a:t>
          </a:r>
        </a:p>
      </cdr:txBody>
    </cdr:sp>
  </cdr:relSizeAnchor>
  <cdr:relSizeAnchor xmlns:cdr="http://schemas.openxmlformats.org/drawingml/2006/chartDrawing">
    <cdr:from>
      <cdr:x>0.12425</cdr:x>
      <cdr:y>0.77</cdr:y>
    </cdr:from>
    <cdr:to>
      <cdr:x>0.1475</cdr:x>
      <cdr:y>0.923</cdr:y>
    </cdr:to>
    <cdr:sp>
      <cdr:nvSpPr>
        <cdr:cNvPr id="16" name="TextBox 25"/>
        <cdr:cNvSpPr txBox="1">
          <a:spLocks noChangeArrowheads="1"/>
        </cdr:cNvSpPr>
      </cdr:nvSpPr>
      <cdr:spPr>
        <a:xfrm>
          <a:off x="1209675" y="3762375"/>
          <a:ext cx="228600" cy="742950"/>
        </a:xfrm>
        <a:prstGeom prst="rect">
          <a:avLst/>
        </a:prstGeom>
        <a:noFill/>
        <a:ln w="9525" cmpd="sng">
          <a:noFill/>
        </a:ln>
      </cdr:spPr>
      <cdr:txBody>
        <a:bodyPr vertOverflow="clip" wrap="square" vert="wordArtVertRtl"/>
        <a:p>
          <a:pPr algn="l">
            <a:defRPr/>
          </a:pPr>
          <a:r>
            <a:rPr lang="en-US" cap="none" sz="1000" b="0" i="0" u="none" baseline="0"/>
            <a:t>山梨県</a:t>
          </a:r>
        </a:p>
      </cdr:txBody>
    </cdr:sp>
  </cdr:relSizeAnchor>
  <cdr:relSizeAnchor xmlns:cdr="http://schemas.openxmlformats.org/drawingml/2006/chartDrawing">
    <cdr:from>
      <cdr:x>0.21675</cdr:x>
      <cdr:y>0.78425</cdr:y>
    </cdr:from>
    <cdr:to>
      <cdr:x>0.24325</cdr:x>
      <cdr:y>0.938</cdr:y>
    </cdr:to>
    <cdr:sp>
      <cdr:nvSpPr>
        <cdr:cNvPr id="17" name="TextBox 26"/>
        <cdr:cNvSpPr txBox="1">
          <a:spLocks noChangeArrowheads="1"/>
        </cdr:cNvSpPr>
      </cdr:nvSpPr>
      <cdr:spPr>
        <a:xfrm>
          <a:off x="2114550" y="3829050"/>
          <a:ext cx="257175" cy="752475"/>
        </a:xfrm>
        <a:prstGeom prst="rect">
          <a:avLst/>
        </a:prstGeom>
        <a:noFill/>
        <a:ln w="9525" cmpd="sng">
          <a:noFill/>
        </a:ln>
      </cdr:spPr>
      <cdr:txBody>
        <a:bodyPr vertOverflow="clip" wrap="square" vert="wordArtVertRtl"/>
        <a:p>
          <a:pPr algn="l">
            <a:defRPr/>
          </a:pPr>
          <a:r>
            <a:rPr lang="en-US" cap="none" sz="1000" b="0" i="0" u="none" baseline="0"/>
            <a:t>全国</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comments" Target="../comments11.xml" /><Relationship Id="rId3" Type="http://schemas.openxmlformats.org/officeDocument/2006/relationships/vmlDrawing" Target="../drawings/vmlDrawing1.vml" /><Relationship Id="rId4" Type="http://schemas.openxmlformats.org/officeDocument/2006/relationships/drawing" Target="../drawings/drawing4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4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45.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49.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0.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2.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4.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7.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5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8.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6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61.x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1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18.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27.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03gmindex.html" TargetMode="External" /><Relationship Id="rId2" Type="http://schemas.openxmlformats.org/officeDocument/2006/relationships/drawing" Target="../drawings/drawing3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19"/>
  <sheetViews>
    <sheetView tabSelected="1" zoomScaleSheetLayoutView="100"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
      <c r="A1" s="213" t="s">
        <v>751</v>
      </c>
    </row>
    <row r="2" spans="1:15" ht="18.75">
      <c r="A2" s="225" t="s">
        <v>369</v>
      </c>
      <c r="B2" s="225"/>
      <c r="C2" s="225"/>
      <c r="D2" s="225"/>
      <c r="E2" s="225"/>
      <c r="F2" s="225"/>
      <c r="G2" s="225"/>
      <c r="H2" s="225"/>
      <c r="I2" s="225"/>
      <c r="K2" s="58">
        <v>0</v>
      </c>
      <c r="L2" s="59"/>
      <c r="M2" s="59"/>
      <c r="N2" s="59"/>
      <c r="O2" s="59"/>
    </row>
    <row r="3" spans="1:15" ht="15">
      <c r="A3" s="32"/>
      <c r="B3" s="32"/>
      <c r="C3" s="32"/>
      <c r="D3" s="32"/>
      <c r="E3" s="32"/>
      <c r="F3" s="32"/>
      <c r="G3" s="32"/>
      <c r="H3" s="32"/>
      <c r="I3" s="32"/>
      <c r="K3" s="60"/>
      <c r="L3" s="59"/>
      <c r="M3" s="59"/>
      <c r="N3" s="59"/>
      <c r="O3" s="59"/>
    </row>
    <row r="4" spans="1:15" ht="15">
      <c r="A4" s="33">
        <f>K3</f>
        <v>0</v>
      </c>
      <c r="B4" s="32"/>
      <c r="C4" s="32"/>
      <c r="D4" s="32"/>
      <c r="E4" s="32"/>
      <c r="F4" s="33"/>
      <c r="G4" s="32"/>
      <c r="H4" s="32"/>
      <c r="I4" s="32"/>
      <c r="K4" s="60"/>
      <c r="L4" s="59"/>
      <c r="M4" s="59"/>
      <c r="N4" s="59"/>
      <c r="O4" s="59"/>
    </row>
    <row r="5" spans="1:15" ht="12.75">
      <c r="A5" s="32"/>
      <c r="B5" s="32"/>
      <c r="C5" s="32"/>
      <c r="D5" s="32"/>
      <c r="E5" s="32"/>
      <c r="F5" s="32"/>
      <c r="G5" s="32"/>
      <c r="H5" s="32"/>
      <c r="I5" s="32"/>
      <c r="K5" s="59" t="s">
        <v>392</v>
      </c>
      <c r="L5" s="59" t="s">
        <v>395</v>
      </c>
      <c r="M5" s="59"/>
      <c r="N5" s="59"/>
      <c r="O5" s="59"/>
    </row>
    <row r="6" spans="1:15" ht="12.75">
      <c r="A6" s="32"/>
      <c r="B6" s="32"/>
      <c r="C6" s="32"/>
      <c r="D6" s="32"/>
      <c r="E6" s="32"/>
      <c r="F6" s="32"/>
      <c r="G6" s="32"/>
      <c r="H6" s="32"/>
      <c r="I6" s="32"/>
      <c r="K6" s="59" t="s">
        <v>393</v>
      </c>
      <c r="L6" s="59" t="s">
        <v>43</v>
      </c>
      <c r="M6" s="59"/>
      <c r="N6" s="59"/>
      <c r="O6" s="59"/>
    </row>
    <row r="7" spans="1:15" ht="12.75">
      <c r="A7" s="32"/>
      <c r="B7" s="32"/>
      <c r="C7" s="32"/>
      <c r="D7" s="32"/>
      <c r="E7" s="32"/>
      <c r="F7" s="32"/>
      <c r="G7" s="32"/>
      <c r="H7" s="32"/>
      <c r="I7" s="32"/>
      <c r="K7" s="59" t="s">
        <v>394</v>
      </c>
      <c r="L7" s="59" t="s">
        <v>43</v>
      </c>
      <c r="M7" s="59"/>
      <c r="N7" s="59"/>
      <c r="O7" s="59"/>
    </row>
    <row r="8" spans="1:15" ht="12.75">
      <c r="A8" s="32"/>
      <c r="B8" s="32"/>
      <c r="C8" s="32"/>
      <c r="D8" s="32"/>
      <c r="E8" s="32"/>
      <c r="F8" s="32"/>
      <c r="G8" s="32"/>
      <c r="H8" s="32"/>
      <c r="I8" s="32"/>
      <c r="K8" s="59" t="s">
        <v>655</v>
      </c>
      <c r="L8" s="59"/>
      <c r="M8" s="59"/>
      <c r="N8" s="59"/>
      <c r="O8" s="59"/>
    </row>
    <row r="9" spans="1:15" ht="12.75">
      <c r="A9" s="32"/>
      <c r="B9" s="32"/>
      <c r="C9" s="32"/>
      <c r="D9" s="32"/>
      <c r="E9" s="32"/>
      <c r="F9" s="32"/>
      <c r="G9" s="32"/>
      <c r="H9" s="32"/>
      <c r="I9" s="32"/>
      <c r="K9" s="59"/>
      <c r="L9" s="59"/>
      <c r="M9" s="59"/>
      <c r="N9" s="59"/>
      <c r="O9" s="59"/>
    </row>
    <row r="10" spans="1:15" ht="12.75">
      <c r="A10" s="32"/>
      <c r="B10" s="32"/>
      <c r="C10" s="32"/>
      <c r="D10" s="32"/>
      <c r="E10" s="32"/>
      <c r="F10" s="32"/>
      <c r="G10" s="32"/>
      <c r="H10" s="32"/>
      <c r="I10" s="32"/>
      <c r="K10" s="83" t="s">
        <v>396</v>
      </c>
      <c r="L10" s="83" t="s">
        <v>397</v>
      </c>
      <c r="M10" s="83" t="s">
        <v>421</v>
      </c>
      <c r="N10" s="59"/>
      <c r="O10" s="59"/>
    </row>
    <row r="11" spans="1:15" ht="12.75">
      <c r="A11" s="32"/>
      <c r="B11" s="32"/>
      <c r="C11" s="32"/>
      <c r="D11" s="32"/>
      <c r="E11" s="32"/>
      <c r="F11" s="32"/>
      <c r="G11" s="32"/>
      <c r="H11" s="32"/>
      <c r="I11" s="32"/>
      <c r="K11" s="219" t="s">
        <v>398</v>
      </c>
      <c r="L11" s="68" t="s">
        <v>402</v>
      </c>
      <c r="M11" s="64">
        <v>2057</v>
      </c>
      <c r="N11" s="59"/>
      <c r="O11" s="59"/>
    </row>
    <row r="12" spans="1:15" ht="12.75">
      <c r="A12" s="32"/>
      <c r="B12" s="32"/>
      <c r="C12" s="32"/>
      <c r="D12" s="32"/>
      <c r="E12" s="32"/>
      <c r="F12" s="32"/>
      <c r="G12" s="32"/>
      <c r="H12" s="32"/>
      <c r="I12" s="32"/>
      <c r="K12" s="219"/>
      <c r="L12" s="68" t="s">
        <v>403</v>
      </c>
      <c r="M12" s="64">
        <v>2014</v>
      </c>
      <c r="N12" s="59"/>
      <c r="O12" s="59"/>
    </row>
    <row r="13" spans="1:15" ht="12.75">
      <c r="A13" s="32"/>
      <c r="B13" s="32"/>
      <c r="C13" s="32"/>
      <c r="D13" s="32"/>
      <c r="E13" s="32"/>
      <c r="F13" s="32"/>
      <c r="G13" s="32"/>
      <c r="H13" s="32"/>
      <c r="I13" s="32"/>
      <c r="K13" s="219"/>
      <c r="L13" s="68" t="s">
        <v>404</v>
      </c>
      <c r="M13" s="64">
        <v>1874</v>
      </c>
      <c r="N13" s="59"/>
      <c r="O13" s="59"/>
    </row>
    <row r="14" spans="1:15" ht="12.75">
      <c r="A14" s="32"/>
      <c r="B14" s="32"/>
      <c r="C14" s="32"/>
      <c r="D14" s="32"/>
      <c r="E14" s="32"/>
      <c r="F14" s="32"/>
      <c r="G14" s="32"/>
      <c r="H14" s="32"/>
      <c r="I14" s="32"/>
      <c r="K14" s="219"/>
      <c r="L14" s="68" t="s">
        <v>405</v>
      </c>
      <c r="M14" s="64">
        <v>1781</v>
      </c>
      <c r="N14" s="59"/>
      <c r="O14" s="59"/>
    </row>
    <row r="15" spans="1:15" ht="12.75">
      <c r="A15" s="32"/>
      <c r="B15" s="32"/>
      <c r="C15" s="32"/>
      <c r="D15" s="32"/>
      <c r="E15" s="32"/>
      <c r="F15" s="32"/>
      <c r="G15" s="32"/>
      <c r="H15" s="32"/>
      <c r="I15" s="32"/>
      <c r="K15" s="219"/>
      <c r="L15" s="68" t="s">
        <v>406</v>
      </c>
      <c r="M15" s="64">
        <v>1682</v>
      </c>
      <c r="N15" s="59"/>
      <c r="O15" s="59"/>
    </row>
    <row r="16" spans="1:15" ht="12.75">
      <c r="A16" s="32"/>
      <c r="B16" s="32"/>
      <c r="C16" s="32"/>
      <c r="D16" s="32"/>
      <c r="E16" s="32"/>
      <c r="F16" s="32"/>
      <c r="G16" s="32"/>
      <c r="H16" s="32"/>
      <c r="I16" s="32"/>
      <c r="K16" s="219" t="s">
        <v>399</v>
      </c>
      <c r="L16" s="68" t="s">
        <v>407</v>
      </c>
      <c r="M16" s="64">
        <v>3192</v>
      </c>
      <c r="N16" s="59"/>
      <c r="O16" s="59"/>
    </row>
    <row r="17" spans="1:15" ht="12.75">
      <c r="A17" s="32"/>
      <c r="B17" s="32"/>
      <c r="C17" s="32"/>
      <c r="D17" s="32"/>
      <c r="E17" s="32"/>
      <c r="F17" s="32"/>
      <c r="G17" s="32"/>
      <c r="H17" s="32"/>
      <c r="I17" s="32"/>
      <c r="K17" s="219"/>
      <c r="L17" s="68" t="s">
        <v>408</v>
      </c>
      <c r="M17" s="64">
        <v>3189</v>
      </c>
      <c r="N17" s="59"/>
      <c r="O17" s="59"/>
    </row>
    <row r="18" spans="1:15" ht="12.75">
      <c r="A18" s="32"/>
      <c r="B18" s="32"/>
      <c r="C18" s="32"/>
      <c r="D18" s="32"/>
      <c r="E18" s="32"/>
      <c r="F18" s="32"/>
      <c r="G18" s="32"/>
      <c r="H18" s="32"/>
      <c r="I18" s="32"/>
      <c r="K18" s="219"/>
      <c r="L18" s="68" t="s">
        <v>410</v>
      </c>
      <c r="M18" s="64">
        <v>3033</v>
      </c>
      <c r="N18" s="59"/>
      <c r="O18" s="59"/>
    </row>
    <row r="19" spans="1:15" ht="12.75">
      <c r="A19" s="32"/>
      <c r="B19" s="32"/>
      <c r="C19" s="32"/>
      <c r="D19" s="32"/>
      <c r="E19" s="32"/>
      <c r="F19" s="32"/>
      <c r="G19" s="32"/>
      <c r="H19" s="32"/>
      <c r="I19" s="32"/>
      <c r="K19" s="219"/>
      <c r="L19" s="68" t="s">
        <v>409</v>
      </c>
      <c r="M19" s="64">
        <v>3026</v>
      </c>
      <c r="N19" s="59"/>
      <c r="O19" s="59"/>
    </row>
    <row r="20" spans="1:15" ht="12.75">
      <c r="A20" s="32"/>
      <c r="B20" s="32"/>
      <c r="C20" s="32"/>
      <c r="D20" s="32"/>
      <c r="E20" s="32"/>
      <c r="F20" s="32"/>
      <c r="G20" s="32"/>
      <c r="H20" s="32"/>
      <c r="I20" s="32"/>
      <c r="K20" s="219"/>
      <c r="L20" s="68" t="s">
        <v>411</v>
      </c>
      <c r="M20" s="64">
        <v>2967</v>
      </c>
      <c r="N20" s="59"/>
      <c r="O20" s="59"/>
    </row>
    <row r="21" spans="1:15" ht="12.75">
      <c r="A21" s="32"/>
      <c r="B21" s="32"/>
      <c r="C21" s="32"/>
      <c r="D21" s="32"/>
      <c r="E21" s="32"/>
      <c r="F21" s="32"/>
      <c r="G21" s="32"/>
      <c r="H21" s="32"/>
      <c r="I21" s="32"/>
      <c r="K21" s="219" t="s">
        <v>400</v>
      </c>
      <c r="L21" s="68" t="s">
        <v>412</v>
      </c>
      <c r="M21" s="64">
        <v>3776</v>
      </c>
      <c r="N21" s="59"/>
      <c r="O21" s="59"/>
    </row>
    <row r="22" spans="1:15" ht="12.75">
      <c r="A22" s="32"/>
      <c r="B22" s="32"/>
      <c r="C22" s="32"/>
      <c r="D22" s="32"/>
      <c r="E22" s="32"/>
      <c r="F22" s="32"/>
      <c r="G22" s="32"/>
      <c r="H22" s="32"/>
      <c r="I22" s="32"/>
      <c r="K22" s="219"/>
      <c r="L22" s="68" t="s">
        <v>413</v>
      </c>
      <c r="M22" s="64">
        <v>1964</v>
      </c>
      <c r="N22" s="59"/>
      <c r="O22" s="59"/>
    </row>
    <row r="23" spans="1:15" ht="12.75">
      <c r="A23" s="32"/>
      <c r="B23" s="32"/>
      <c r="C23" s="32"/>
      <c r="D23" s="32"/>
      <c r="E23" s="32"/>
      <c r="F23" s="32"/>
      <c r="G23" s="32"/>
      <c r="H23" s="32"/>
      <c r="I23" s="32"/>
      <c r="K23" s="219"/>
      <c r="L23" s="68" t="s">
        <v>422</v>
      </c>
      <c r="M23" s="64">
        <v>1793</v>
      </c>
      <c r="N23" s="59"/>
      <c r="O23" s="59"/>
    </row>
    <row r="24" spans="1:15" ht="12.75">
      <c r="A24" s="32"/>
      <c r="B24" s="32"/>
      <c r="C24" s="32"/>
      <c r="D24" s="32"/>
      <c r="E24" s="32"/>
      <c r="F24" s="32"/>
      <c r="G24" s="32"/>
      <c r="H24" s="32"/>
      <c r="I24" s="32"/>
      <c r="K24" s="219"/>
      <c r="L24" s="68" t="s">
        <v>414</v>
      </c>
      <c r="M24" s="64">
        <v>1785</v>
      </c>
      <c r="N24" s="59"/>
      <c r="O24" s="59"/>
    </row>
    <row r="25" spans="1:15" ht="12.75">
      <c r="A25" s="32"/>
      <c r="B25" s="32"/>
      <c r="C25" s="32"/>
      <c r="D25" s="32"/>
      <c r="E25" s="32"/>
      <c r="F25" s="32"/>
      <c r="G25" s="32"/>
      <c r="H25" s="32"/>
      <c r="I25" s="32"/>
      <c r="K25" s="219"/>
      <c r="L25" s="68" t="s">
        <v>415</v>
      </c>
      <c r="M25" s="64">
        <v>1736</v>
      </c>
      <c r="N25" s="59"/>
      <c r="O25" s="59"/>
    </row>
    <row r="26" spans="1:15" ht="12.75">
      <c r="A26" s="32"/>
      <c r="B26" s="32"/>
      <c r="C26" s="32"/>
      <c r="D26" s="32"/>
      <c r="E26" s="32"/>
      <c r="F26" s="32"/>
      <c r="G26" s="32"/>
      <c r="H26" s="32"/>
      <c r="I26" s="32"/>
      <c r="K26" s="219" t="s">
        <v>401</v>
      </c>
      <c r="L26" s="68" t="s">
        <v>416</v>
      </c>
      <c r="M26" s="64">
        <v>2899</v>
      </c>
      <c r="N26" s="59"/>
      <c r="O26" s="59"/>
    </row>
    <row r="27" spans="1:15" ht="12.75">
      <c r="A27" s="32"/>
      <c r="B27" s="32"/>
      <c r="C27" s="32"/>
      <c r="D27" s="32"/>
      <c r="E27" s="32"/>
      <c r="F27" s="32"/>
      <c r="G27" s="32"/>
      <c r="H27" s="32"/>
      <c r="I27" s="32"/>
      <c r="K27" s="219"/>
      <c r="L27" s="68" t="s">
        <v>417</v>
      </c>
      <c r="M27" s="64">
        <v>2715</v>
      </c>
      <c r="N27" s="59"/>
      <c r="O27" s="59"/>
    </row>
    <row r="28" spans="1:15" ht="12.75">
      <c r="A28" s="32"/>
      <c r="B28" s="32"/>
      <c r="C28" s="32"/>
      <c r="D28" s="32"/>
      <c r="E28" s="32"/>
      <c r="F28" s="32"/>
      <c r="G28" s="32"/>
      <c r="H28" s="32"/>
      <c r="I28" s="32"/>
      <c r="K28" s="219"/>
      <c r="L28" s="68" t="s">
        <v>418</v>
      </c>
      <c r="M28" s="64">
        <v>2599</v>
      </c>
      <c r="N28" s="59"/>
      <c r="O28" s="59"/>
    </row>
    <row r="29" spans="1:15" ht="12.75">
      <c r="A29" s="32"/>
      <c r="B29" s="32"/>
      <c r="C29" s="32"/>
      <c r="D29" s="32"/>
      <c r="E29" s="32"/>
      <c r="F29" s="32"/>
      <c r="G29" s="32"/>
      <c r="H29" s="32"/>
      <c r="I29" s="32"/>
      <c r="K29" s="219"/>
      <c r="L29" s="68" t="s">
        <v>419</v>
      </c>
      <c r="M29" s="64">
        <v>2592</v>
      </c>
      <c r="N29" s="59"/>
      <c r="O29" s="59"/>
    </row>
    <row r="30" spans="1:15" ht="12.75">
      <c r="A30" s="32"/>
      <c r="B30" s="32"/>
      <c r="C30" s="32"/>
      <c r="D30" s="32"/>
      <c r="E30" s="32"/>
      <c r="F30" s="32"/>
      <c r="G30" s="32"/>
      <c r="H30" s="32"/>
      <c r="I30" s="32"/>
      <c r="K30" s="219"/>
      <c r="L30" s="68" t="s">
        <v>420</v>
      </c>
      <c r="M30" s="64">
        <v>2524</v>
      </c>
      <c r="N30" s="59"/>
      <c r="O30" s="59"/>
    </row>
    <row r="31" spans="1:15" ht="12.75">
      <c r="A31" s="32"/>
      <c r="B31" s="32"/>
      <c r="C31" s="32"/>
      <c r="D31" s="32"/>
      <c r="E31" s="32"/>
      <c r="F31" s="32"/>
      <c r="G31" s="32"/>
      <c r="H31" s="32"/>
      <c r="I31" s="32"/>
      <c r="K31" s="59"/>
      <c r="L31" s="59"/>
      <c r="M31" s="59"/>
      <c r="N31" s="59"/>
      <c r="O31" s="59"/>
    </row>
    <row r="32" spans="1:15" ht="12.75">
      <c r="A32" s="32"/>
      <c r="B32" s="32"/>
      <c r="C32" s="32"/>
      <c r="D32" s="32"/>
      <c r="E32" s="32"/>
      <c r="F32" s="32"/>
      <c r="G32" s="32"/>
      <c r="H32" s="32"/>
      <c r="I32" s="32"/>
      <c r="K32" s="58">
        <v>1</v>
      </c>
      <c r="L32" s="59"/>
      <c r="M32" s="59"/>
      <c r="N32" s="59"/>
      <c r="O32" s="59"/>
    </row>
    <row r="33" spans="1:15" ht="14.25">
      <c r="A33" s="32"/>
      <c r="B33" s="32"/>
      <c r="C33" s="32"/>
      <c r="D33" s="32"/>
      <c r="E33" s="32"/>
      <c r="F33" s="32"/>
      <c r="G33" s="32"/>
      <c r="H33" s="32"/>
      <c r="I33" s="32"/>
      <c r="K33" s="95" t="s">
        <v>423</v>
      </c>
      <c r="L33" s="59"/>
      <c r="M33" s="59"/>
      <c r="N33" s="59"/>
      <c r="O33" s="59"/>
    </row>
    <row r="34" spans="1:15" ht="12.75">
      <c r="A34" s="32"/>
      <c r="B34" s="32"/>
      <c r="C34" s="32"/>
      <c r="D34" s="32"/>
      <c r="E34" s="32"/>
      <c r="F34" s="32"/>
      <c r="G34" s="32"/>
      <c r="H34" s="32"/>
      <c r="I34" s="32"/>
      <c r="K34" s="59"/>
      <c r="L34" s="59"/>
      <c r="M34" s="59"/>
      <c r="N34" s="59"/>
      <c r="O34" s="59"/>
    </row>
    <row r="35" spans="1:15" ht="12.75">
      <c r="A35" s="32"/>
      <c r="B35" s="32"/>
      <c r="C35" s="32"/>
      <c r="D35" s="32"/>
      <c r="E35" s="32"/>
      <c r="F35" s="32"/>
      <c r="G35" s="32"/>
      <c r="H35" s="32"/>
      <c r="I35" s="32"/>
      <c r="K35" s="96"/>
      <c r="L35" s="59"/>
      <c r="M35" s="59"/>
      <c r="N35" s="59"/>
      <c r="O35" s="59"/>
    </row>
    <row r="36" spans="1:15" ht="12.75">
      <c r="A36" s="32"/>
      <c r="B36" s="32"/>
      <c r="C36" s="32"/>
      <c r="D36" s="32"/>
      <c r="E36" s="32"/>
      <c r="F36" s="32"/>
      <c r="G36" s="32"/>
      <c r="H36" s="32"/>
      <c r="I36" s="32"/>
      <c r="K36" s="96"/>
      <c r="L36" s="59"/>
      <c r="M36" s="59"/>
      <c r="N36" s="59"/>
      <c r="O36" s="59"/>
    </row>
    <row r="37" spans="1:15" ht="15.75">
      <c r="A37" s="57" t="s">
        <v>41</v>
      </c>
      <c r="B37" s="32"/>
      <c r="C37" s="32"/>
      <c r="D37" s="32"/>
      <c r="E37" s="32"/>
      <c r="F37" s="57" t="s">
        <v>42</v>
      </c>
      <c r="G37" s="32"/>
      <c r="H37" s="32"/>
      <c r="I37" s="32"/>
      <c r="K37" s="97"/>
      <c r="L37" s="62"/>
      <c r="M37" s="59"/>
      <c r="N37" s="59"/>
      <c r="O37" s="59"/>
    </row>
    <row r="38" spans="1:15" ht="12">
      <c r="A38" s="35"/>
      <c r="B38" s="35"/>
      <c r="C38" s="35"/>
      <c r="D38" s="35"/>
      <c r="E38" s="35"/>
      <c r="F38" s="35"/>
      <c r="G38" s="35"/>
      <c r="H38" s="35"/>
      <c r="I38" s="35"/>
      <c r="K38" s="59"/>
      <c r="L38" s="98"/>
      <c r="M38" s="98"/>
      <c r="N38" s="98"/>
      <c r="O38" s="98"/>
    </row>
    <row r="39" spans="1:15" ht="12">
      <c r="A39" s="35"/>
      <c r="B39" s="35"/>
      <c r="C39" s="35"/>
      <c r="D39" s="35"/>
      <c r="E39" s="35"/>
      <c r="F39" s="35"/>
      <c r="G39" s="35"/>
      <c r="H39" s="35"/>
      <c r="I39" s="35"/>
      <c r="K39" s="59"/>
      <c r="L39" s="98"/>
      <c r="M39" s="98"/>
      <c r="N39" s="98"/>
      <c r="O39" s="98"/>
    </row>
    <row r="40" spans="1:15" ht="12">
      <c r="A40" s="35"/>
      <c r="B40" s="35"/>
      <c r="C40" s="35"/>
      <c r="D40" s="35"/>
      <c r="E40" s="35"/>
      <c r="F40" s="35"/>
      <c r="G40" s="35"/>
      <c r="H40" s="35"/>
      <c r="I40" s="35"/>
      <c r="K40" s="97"/>
      <c r="L40" s="59"/>
      <c r="M40" s="59"/>
      <c r="N40" s="59"/>
      <c r="O40" s="59"/>
    </row>
    <row r="41" spans="1:15" ht="12">
      <c r="A41" s="35"/>
      <c r="B41" s="35"/>
      <c r="C41" s="35"/>
      <c r="D41" s="35"/>
      <c r="E41" s="35"/>
      <c r="F41" s="35"/>
      <c r="G41" s="35"/>
      <c r="H41" s="35"/>
      <c r="I41" s="35"/>
      <c r="K41" s="99" t="s">
        <v>382</v>
      </c>
      <c r="L41" s="100" t="s">
        <v>373</v>
      </c>
      <c r="M41" s="59"/>
      <c r="N41" s="59"/>
      <c r="O41" s="59"/>
    </row>
    <row r="42" spans="1:15" ht="12">
      <c r="A42" s="35"/>
      <c r="B42" s="35"/>
      <c r="C42" s="35"/>
      <c r="D42" s="35"/>
      <c r="E42" s="35"/>
      <c r="F42" s="35"/>
      <c r="G42" s="35"/>
      <c r="H42" s="35"/>
      <c r="I42" s="35"/>
      <c r="K42" s="84" t="s">
        <v>424</v>
      </c>
      <c r="L42" s="68">
        <v>367.42</v>
      </c>
      <c r="M42" s="59"/>
      <c r="N42" s="59"/>
      <c r="O42" s="59"/>
    </row>
    <row r="43" spans="1:15" ht="12">
      <c r="A43" s="35"/>
      <c r="B43" s="35"/>
      <c r="C43" s="35"/>
      <c r="D43" s="35"/>
      <c r="E43" s="35"/>
      <c r="F43" s="35"/>
      <c r="G43" s="35"/>
      <c r="H43" s="35"/>
      <c r="I43" s="35"/>
      <c r="K43" s="84" t="s">
        <v>425</v>
      </c>
      <c r="L43" s="68">
        <v>468.34</v>
      </c>
      <c r="M43" s="59"/>
      <c r="N43" s="59"/>
      <c r="O43" s="59"/>
    </row>
    <row r="44" spans="1:15" ht="12">
      <c r="A44" s="35"/>
      <c r="B44" s="35"/>
      <c r="C44" s="35"/>
      <c r="D44" s="35"/>
      <c r="E44" s="35"/>
      <c r="F44" s="35"/>
      <c r="G44" s="35"/>
      <c r="H44" s="35"/>
      <c r="I44" s="35"/>
      <c r="K44" s="84" t="s">
        <v>426</v>
      </c>
      <c r="L44" s="68">
        <v>182.85</v>
      </c>
      <c r="M44" s="59"/>
      <c r="N44" s="59"/>
      <c r="O44" s="59"/>
    </row>
    <row r="45" spans="1:15" ht="12">
      <c r="A45" s="35"/>
      <c r="B45" s="35"/>
      <c r="C45" s="35"/>
      <c r="D45" s="35"/>
      <c r="E45" s="35"/>
      <c r="F45" s="35"/>
      <c r="G45" s="35"/>
      <c r="H45" s="35"/>
      <c r="I45" s="35"/>
      <c r="K45" s="84" t="s">
        <v>427</v>
      </c>
      <c r="L45" s="68">
        <v>40.88</v>
      </c>
      <c r="M45" s="59"/>
      <c r="N45" s="59"/>
      <c r="O45" s="59"/>
    </row>
    <row r="46" spans="1:15" ht="12">
      <c r="A46" s="35"/>
      <c r="B46" s="35"/>
      <c r="C46" s="35"/>
      <c r="D46" s="35"/>
      <c r="E46" s="35"/>
      <c r="F46" s="35"/>
      <c r="G46" s="35"/>
      <c r="H46" s="35"/>
      <c r="I46" s="35"/>
      <c r="K46" s="84" t="s">
        <v>428</v>
      </c>
      <c r="L46" s="68">
        <v>3.62</v>
      </c>
      <c r="M46" s="59"/>
      <c r="N46" s="59"/>
      <c r="O46" s="59"/>
    </row>
    <row r="47" spans="1:15" ht="12">
      <c r="A47" s="35"/>
      <c r="B47" s="35"/>
      <c r="C47" s="35"/>
      <c r="D47" s="35"/>
      <c r="E47" s="35"/>
      <c r="F47" s="35"/>
      <c r="G47" s="35"/>
      <c r="H47" s="35"/>
      <c r="I47" s="35"/>
      <c r="K47" s="84" t="s">
        <v>429</v>
      </c>
      <c r="L47" s="68">
        <v>148.41</v>
      </c>
      <c r="M47" s="59"/>
      <c r="N47" s="59"/>
      <c r="O47" s="59"/>
    </row>
    <row r="48" spans="1:15" ht="12">
      <c r="A48" s="35"/>
      <c r="B48" s="35"/>
      <c r="C48" s="35"/>
      <c r="D48" s="35"/>
      <c r="E48" s="35"/>
      <c r="F48" s="35"/>
      <c r="G48" s="35"/>
      <c r="H48" s="35"/>
      <c r="I48" s="35"/>
      <c r="K48" s="68"/>
      <c r="L48" s="68"/>
      <c r="M48" s="59"/>
      <c r="N48" s="59"/>
      <c r="O48" s="59"/>
    </row>
    <row r="49" spans="1:15" ht="12">
      <c r="A49" s="35"/>
      <c r="B49" s="35"/>
      <c r="C49" s="35"/>
      <c r="D49" s="35"/>
      <c r="E49" s="35"/>
      <c r="F49" s="35"/>
      <c r="G49" s="35"/>
      <c r="H49" s="35"/>
      <c r="I49" s="35"/>
      <c r="K49" s="68"/>
      <c r="L49" s="68"/>
      <c r="M49" s="59"/>
      <c r="N49" s="59"/>
      <c r="O49" s="59"/>
    </row>
    <row r="50" spans="1:15" ht="12">
      <c r="A50" s="35"/>
      <c r="B50" s="35"/>
      <c r="C50" s="35"/>
      <c r="D50" s="35"/>
      <c r="E50" s="35"/>
      <c r="F50" s="35"/>
      <c r="G50" s="35"/>
      <c r="H50" s="35"/>
      <c r="I50" s="35"/>
      <c r="K50" s="68"/>
      <c r="L50" s="68"/>
      <c r="M50" s="59"/>
      <c r="N50" s="59"/>
      <c r="O50" s="59"/>
    </row>
    <row r="51" spans="1:15" ht="12.75">
      <c r="A51" s="35"/>
      <c r="B51" s="35"/>
      <c r="C51" s="35"/>
      <c r="D51" s="35"/>
      <c r="E51" s="35"/>
      <c r="F51" s="35"/>
      <c r="G51" s="35"/>
      <c r="H51" s="35"/>
      <c r="I51" s="35"/>
      <c r="K51" s="68"/>
      <c r="L51" s="68"/>
      <c r="M51" s="59"/>
      <c r="N51" s="59"/>
      <c r="O51" s="59"/>
    </row>
    <row r="52" spans="1:15" ht="12.75">
      <c r="A52" s="35"/>
      <c r="B52" s="35"/>
      <c r="C52" s="35"/>
      <c r="D52" s="35"/>
      <c r="E52" s="35"/>
      <c r="F52" s="35"/>
      <c r="G52" s="35"/>
      <c r="H52" s="35"/>
      <c r="I52" s="35"/>
      <c r="K52" s="68"/>
      <c r="L52" s="68"/>
      <c r="M52" s="59"/>
      <c r="N52" s="59"/>
      <c r="O52" s="59"/>
    </row>
    <row r="53" spans="1:15" ht="12.75">
      <c r="A53" s="35"/>
      <c r="B53" s="35"/>
      <c r="C53" s="35"/>
      <c r="D53" s="35"/>
      <c r="E53" s="35"/>
      <c r="F53" s="35"/>
      <c r="G53" s="35"/>
      <c r="H53" s="35"/>
      <c r="I53" s="35"/>
      <c r="K53" s="68"/>
      <c r="L53" s="68"/>
      <c r="M53" s="59"/>
      <c r="N53" s="59"/>
      <c r="O53" s="59"/>
    </row>
    <row r="54" spans="1:15" ht="12.75">
      <c r="A54" s="35"/>
      <c r="B54" s="35"/>
      <c r="C54" s="35"/>
      <c r="D54" s="35"/>
      <c r="E54" s="35"/>
      <c r="F54" s="35"/>
      <c r="G54" s="35"/>
      <c r="H54" s="35"/>
      <c r="I54" s="35"/>
      <c r="K54" s="99" t="s">
        <v>380</v>
      </c>
      <c r="L54" s="68">
        <f>SUM(L42:L53)</f>
        <v>1211.52</v>
      </c>
      <c r="M54" s="59"/>
      <c r="N54" s="59"/>
      <c r="O54" s="59"/>
    </row>
    <row r="55" spans="1:15" ht="12">
      <c r="A55" s="35"/>
      <c r="B55" s="35"/>
      <c r="C55" s="35"/>
      <c r="D55" s="35"/>
      <c r="E55" s="35"/>
      <c r="F55" s="35"/>
      <c r="G55" s="35"/>
      <c r="H55" s="35"/>
      <c r="I55" s="35"/>
      <c r="K55" s="99"/>
      <c r="L55" s="68"/>
      <c r="M55" s="59"/>
      <c r="N55" s="59"/>
      <c r="O55" s="59"/>
    </row>
    <row r="56" spans="1:15" ht="12">
      <c r="A56" s="35"/>
      <c r="B56" s="35"/>
      <c r="C56" s="35"/>
      <c r="D56" s="35"/>
      <c r="E56" s="35"/>
      <c r="F56" s="35"/>
      <c r="G56" s="35"/>
      <c r="H56" s="35"/>
      <c r="I56" s="35"/>
      <c r="K56" s="58">
        <v>2</v>
      </c>
      <c r="L56" s="68"/>
      <c r="M56" s="59"/>
      <c r="N56" s="59"/>
      <c r="O56" s="59"/>
    </row>
    <row r="57" spans="1:15" ht="14.25">
      <c r="A57" s="35"/>
      <c r="B57" s="35"/>
      <c r="C57" s="35"/>
      <c r="D57" s="35"/>
      <c r="E57" s="35"/>
      <c r="F57" s="35"/>
      <c r="G57" s="35"/>
      <c r="H57" s="35"/>
      <c r="I57" s="35"/>
      <c r="K57" s="95" t="s">
        <v>381</v>
      </c>
      <c r="L57" s="59"/>
      <c r="M57" s="59"/>
      <c r="N57" s="59"/>
      <c r="O57" s="59"/>
    </row>
    <row r="58" spans="1:15" ht="12">
      <c r="A58" s="35"/>
      <c r="B58" s="35"/>
      <c r="C58" s="35"/>
      <c r="D58" s="35"/>
      <c r="E58" s="35"/>
      <c r="F58" s="35"/>
      <c r="G58" s="35"/>
      <c r="H58" s="35"/>
      <c r="I58" s="35"/>
      <c r="K58" s="59"/>
      <c r="L58" s="59"/>
      <c r="M58" s="59"/>
      <c r="N58" s="59"/>
      <c r="O58" s="59"/>
    </row>
    <row r="59" spans="1:15" ht="12">
      <c r="A59" s="35"/>
      <c r="B59" s="35"/>
      <c r="C59" s="35"/>
      <c r="D59" s="35"/>
      <c r="E59" s="35"/>
      <c r="F59" s="35"/>
      <c r="G59" s="35"/>
      <c r="H59" s="35"/>
      <c r="I59" s="35"/>
      <c r="K59" s="96"/>
      <c r="L59" s="59"/>
      <c r="M59" s="59"/>
      <c r="N59" s="59"/>
      <c r="O59" s="59"/>
    </row>
    <row r="60" spans="1:15" ht="12">
      <c r="A60" s="35"/>
      <c r="B60" s="35"/>
      <c r="C60" s="35"/>
      <c r="D60" s="35"/>
      <c r="E60" s="35"/>
      <c r="F60" s="35"/>
      <c r="G60" s="35"/>
      <c r="H60" s="35"/>
      <c r="I60" s="35"/>
      <c r="K60" s="96"/>
      <c r="L60" s="59"/>
      <c r="M60" s="59"/>
      <c r="N60" s="59"/>
      <c r="O60" s="59"/>
    </row>
    <row r="61" spans="1:15" ht="12">
      <c r="A61" s="35"/>
      <c r="B61" s="35"/>
      <c r="C61" s="35"/>
      <c r="D61" s="35"/>
      <c r="E61" s="35"/>
      <c r="F61" s="35"/>
      <c r="G61" s="35"/>
      <c r="H61" s="35"/>
      <c r="I61" s="35"/>
      <c r="K61" s="97"/>
      <c r="L61" s="62"/>
      <c r="M61" s="59"/>
      <c r="N61" s="59"/>
      <c r="O61" s="59"/>
    </row>
    <row r="62" spans="1:15" ht="12">
      <c r="A62" s="35"/>
      <c r="B62" s="35"/>
      <c r="C62" s="35"/>
      <c r="D62" s="35"/>
      <c r="E62" s="35"/>
      <c r="F62" s="35"/>
      <c r="G62" s="35"/>
      <c r="H62" s="35"/>
      <c r="I62" s="35"/>
      <c r="K62" s="59"/>
      <c r="L62" s="98"/>
      <c r="M62" s="98"/>
      <c r="N62" s="98"/>
      <c r="O62" s="98"/>
    </row>
    <row r="63" spans="1:15" ht="12">
      <c r="A63" s="35"/>
      <c r="B63" s="35"/>
      <c r="C63" s="35"/>
      <c r="D63" s="35"/>
      <c r="E63" s="35"/>
      <c r="F63" s="35"/>
      <c r="G63" s="35"/>
      <c r="H63" s="35"/>
      <c r="I63" s="35"/>
      <c r="K63" s="59"/>
      <c r="L63" s="98"/>
      <c r="M63" s="98"/>
      <c r="N63" s="98"/>
      <c r="O63" s="98"/>
    </row>
    <row r="64" spans="1:15" ht="12">
      <c r="A64" s="35"/>
      <c r="B64" s="35"/>
      <c r="C64" s="35"/>
      <c r="D64" s="35"/>
      <c r="E64" s="35"/>
      <c r="F64" s="35"/>
      <c r="G64" s="35"/>
      <c r="H64" s="35"/>
      <c r="I64" s="35"/>
      <c r="K64" s="97"/>
      <c r="L64" s="59"/>
      <c r="M64" s="59"/>
      <c r="N64" s="59"/>
      <c r="O64" s="59"/>
    </row>
    <row r="65" spans="1:15" ht="12">
      <c r="A65" s="35"/>
      <c r="B65" s="35"/>
      <c r="C65" s="35"/>
      <c r="D65" s="35"/>
      <c r="E65" s="35"/>
      <c r="F65" s="35"/>
      <c r="G65" s="35"/>
      <c r="H65" s="35"/>
      <c r="I65" s="35"/>
      <c r="K65" s="99" t="s">
        <v>372</v>
      </c>
      <c r="L65" s="100" t="s">
        <v>373</v>
      </c>
      <c r="M65" s="59"/>
      <c r="N65" s="59"/>
      <c r="O65" s="59"/>
    </row>
    <row r="66" spans="1:15" ht="12">
      <c r="A66" s="35"/>
      <c r="B66" s="35"/>
      <c r="C66" s="35"/>
      <c r="D66" s="35"/>
      <c r="E66" s="35"/>
      <c r="F66" s="35"/>
      <c r="G66" s="35"/>
      <c r="H66" s="35"/>
      <c r="I66" s="35"/>
      <c r="K66" s="68" t="s">
        <v>374</v>
      </c>
      <c r="L66" s="106">
        <v>3480.12</v>
      </c>
      <c r="M66" s="59"/>
      <c r="N66" s="59"/>
      <c r="O66" s="59"/>
    </row>
    <row r="67" spans="1:15" ht="12">
      <c r="A67" s="35"/>
      <c r="B67" s="35"/>
      <c r="C67" s="35"/>
      <c r="D67" s="35"/>
      <c r="E67" s="35"/>
      <c r="F67" s="35"/>
      <c r="G67" s="35"/>
      <c r="H67" s="35"/>
      <c r="I67" s="35"/>
      <c r="K67" s="68" t="s">
        <v>375</v>
      </c>
      <c r="L67" s="106">
        <v>264</v>
      </c>
      <c r="M67" s="59"/>
      <c r="N67" s="59"/>
      <c r="O67" s="59"/>
    </row>
    <row r="68" spans="1:15" ht="12">
      <c r="A68" s="35"/>
      <c r="B68" s="35"/>
      <c r="C68" s="35"/>
      <c r="D68" s="35"/>
      <c r="E68" s="35"/>
      <c r="F68" s="35"/>
      <c r="G68" s="35"/>
      <c r="H68" s="35"/>
      <c r="I68" s="35"/>
      <c r="K68" s="68" t="s">
        <v>376</v>
      </c>
      <c r="L68" s="106">
        <v>170.85</v>
      </c>
      <c r="M68" s="59"/>
      <c r="N68" s="59"/>
      <c r="O68" s="59"/>
    </row>
    <row r="69" spans="1:15" ht="12">
      <c r="A69" s="32"/>
      <c r="B69" s="32"/>
      <c r="C69" s="32"/>
      <c r="D69" s="32"/>
      <c r="E69" s="32"/>
      <c r="F69" s="32"/>
      <c r="G69" s="32"/>
      <c r="H69" s="32"/>
      <c r="I69" s="32"/>
      <c r="K69" s="68" t="s">
        <v>377</v>
      </c>
      <c r="L69" s="106">
        <v>104.68</v>
      </c>
      <c r="M69" s="59"/>
      <c r="N69" s="59"/>
      <c r="O69" s="59"/>
    </row>
    <row r="70" spans="1:15" ht="12">
      <c r="A70" s="226" t="s">
        <v>245</v>
      </c>
      <c r="B70" s="227"/>
      <c r="C70" s="227"/>
      <c r="D70" s="227"/>
      <c r="E70" s="227"/>
      <c r="F70" s="227"/>
      <c r="G70" s="227"/>
      <c r="H70" s="227"/>
      <c r="I70" s="228"/>
      <c r="K70" s="68" t="s">
        <v>378</v>
      </c>
      <c r="L70" s="106">
        <v>92.24</v>
      </c>
      <c r="M70" s="59"/>
      <c r="N70" s="59"/>
      <c r="O70" s="59"/>
    </row>
    <row r="71" spans="1:15" ht="12">
      <c r="A71" s="229"/>
      <c r="B71" s="230"/>
      <c r="C71" s="230"/>
      <c r="D71" s="230"/>
      <c r="E71" s="230"/>
      <c r="F71" s="230"/>
      <c r="G71" s="230"/>
      <c r="H71" s="230"/>
      <c r="I71" s="231"/>
      <c r="K71" s="68" t="s">
        <v>379</v>
      </c>
      <c r="L71" s="106">
        <v>0.11</v>
      </c>
      <c r="M71" s="59"/>
      <c r="N71" s="59"/>
      <c r="O71" s="59"/>
    </row>
    <row r="72" spans="1:15" ht="12">
      <c r="A72" s="229"/>
      <c r="B72" s="230"/>
      <c r="C72" s="230"/>
      <c r="D72" s="230"/>
      <c r="E72" s="230"/>
      <c r="F72" s="230"/>
      <c r="G72" s="230"/>
      <c r="H72" s="232"/>
      <c r="I72" s="231"/>
      <c r="K72" s="68" t="s">
        <v>489</v>
      </c>
      <c r="L72" s="106">
        <v>353.37</v>
      </c>
      <c r="M72" s="59"/>
      <c r="N72" s="59"/>
      <c r="O72" s="59"/>
    </row>
    <row r="73" spans="1:15" ht="12">
      <c r="A73" s="233"/>
      <c r="B73" s="234"/>
      <c r="C73" s="234"/>
      <c r="D73" s="234"/>
      <c r="E73" s="234"/>
      <c r="F73" s="234"/>
      <c r="G73" s="234"/>
      <c r="H73" s="234"/>
      <c r="I73" s="218"/>
      <c r="K73" s="68"/>
      <c r="L73" s="106"/>
      <c r="M73" s="59"/>
      <c r="N73" s="59"/>
      <c r="O73" s="59"/>
    </row>
    <row r="74" spans="1:15" ht="12">
      <c r="A74" s="32"/>
      <c r="B74" s="32"/>
      <c r="C74" s="32"/>
      <c r="D74" s="32"/>
      <c r="E74" s="32"/>
      <c r="F74" s="32"/>
      <c r="G74" s="32"/>
      <c r="H74" s="32"/>
      <c r="I74" s="32"/>
      <c r="K74" s="68"/>
      <c r="L74" s="106"/>
      <c r="M74" s="59"/>
      <c r="N74" s="59"/>
      <c r="O74" s="59"/>
    </row>
    <row r="75" spans="1:15" ht="12">
      <c r="A75" s="32"/>
      <c r="B75" s="32"/>
      <c r="C75" s="32"/>
      <c r="D75" s="32"/>
      <c r="E75" s="32"/>
      <c r="F75" s="32"/>
      <c r="G75" s="32"/>
      <c r="H75" s="32"/>
      <c r="I75" s="32"/>
      <c r="K75" s="68"/>
      <c r="L75" s="106"/>
      <c r="M75" s="59"/>
      <c r="N75" s="59"/>
      <c r="O75" s="59"/>
    </row>
    <row r="76" spans="1:15" ht="12">
      <c r="A76" s="32"/>
      <c r="B76" s="32"/>
      <c r="C76" s="32"/>
      <c r="D76" s="32"/>
      <c r="E76" s="32"/>
      <c r="F76" s="32"/>
      <c r="G76" s="32"/>
      <c r="H76" s="32"/>
      <c r="I76" s="32"/>
      <c r="K76" s="68"/>
      <c r="L76" s="106"/>
      <c r="M76" s="59"/>
      <c r="N76" s="59"/>
      <c r="O76" s="59"/>
    </row>
    <row r="77" spans="1:15" ht="12">
      <c r="A77" s="32"/>
      <c r="B77" s="32"/>
      <c r="C77" s="32"/>
      <c r="D77" s="32"/>
      <c r="E77" s="32"/>
      <c r="F77" s="32"/>
      <c r="G77" s="32"/>
      <c r="H77" s="32"/>
      <c r="I77" s="32"/>
      <c r="K77" s="99" t="s">
        <v>380</v>
      </c>
      <c r="L77" s="107">
        <f>SUM(L66:L76)</f>
        <v>4465.369999999999</v>
      </c>
      <c r="M77" s="59"/>
      <c r="N77" s="59"/>
      <c r="O77" s="59"/>
    </row>
    <row r="78" spans="1:15" ht="12">
      <c r="A78" s="32"/>
      <c r="B78" s="32"/>
      <c r="C78" s="32"/>
      <c r="D78" s="32"/>
      <c r="E78" s="32"/>
      <c r="F78" s="32"/>
      <c r="G78" s="32"/>
      <c r="H78" s="32"/>
      <c r="I78" s="32"/>
      <c r="K78" s="59"/>
      <c r="L78" s="59"/>
      <c r="M78" s="59"/>
      <c r="N78" s="59"/>
      <c r="O78" s="59"/>
    </row>
    <row r="79" spans="1:15" ht="12">
      <c r="A79" s="32"/>
      <c r="B79" s="32"/>
      <c r="C79" s="32"/>
      <c r="D79" s="32"/>
      <c r="E79" s="32"/>
      <c r="F79" s="32"/>
      <c r="G79" s="32"/>
      <c r="H79" s="32"/>
      <c r="I79" s="32"/>
      <c r="K79" s="58">
        <v>3</v>
      </c>
      <c r="L79" s="59"/>
      <c r="M79" s="59"/>
      <c r="N79" s="59"/>
      <c r="O79" s="59"/>
    </row>
    <row r="80" spans="1:15" ht="14.25">
      <c r="A80" s="32"/>
      <c r="B80" s="32"/>
      <c r="C80" s="32"/>
      <c r="D80" s="32"/>
      <c r="E80" s="32"/>
      <c r="F80" s="32"/>
      <c r="G80" s="32"/>
      <c r="H80" s="32"/>
      <c r="I80" s="32"/>
      <c r="K80" s="60"/>
      <c r="L80" s="95"/>
      <c r="M80" s="95"/>
      <c r="N80" s="95"/>
      <c r="O80" s="95"/>
    </row>
    <row r="81" spans="1:15" ht="12">
      <c r="A81" s="32"/>
      <c r="B81" s="32"/>
      <c r="C81" s="32"/>
      <c r="D81" s="32"/>
      <c r="E81" s="32"/>
      <c r="F81" s="32"/>
      <c r="G81" s="32"/>
      <c r="H81" s="32"/>
      <c r="I81" s="32"/>
      <c r="K81" s="59"/>
      <c r="L81" s="59"/>
      <c r="M81" s="59"/>
      <c r="N81" s="59"/>
      <c r="O81" s="59"/>
    </row>
    <row r="82" spans="1:15" ht="12">
      <c r="A82" s="32"/>
      <c r="B82" s="32"/>
      <c r="C82" s="32"/>
      <c r="D82" s="32"/>
      <c r="E82" s="32"/>
      <c r="F82" s="32"/>
      <c r="G82" s="32"/>
      <c r="H82" s="32"/>
      <c r="I82" s="32"/>
      <c r="K82" s="96"/>
      <c r="L82" s="59"/>
      <c r="M82" s="59"/>
      <c r="N82" s="102"/>
      <c r="O82" s="59"/>
    </row>
    <row r="83" spans="1:15" ht="12">
      <c r="A83" s="32"/>
      <c r="B83" s="32"/>
      <c r="C83" s="32"/>
      <c r="D83" s="32"/>
      <c r="E83" s="32"/>
      <c r="F83" s="32"/>
      <c r="G83" s="32"/>
      <c r="H83" s="32"/>
      <c r="I83" s="32"/>
      <c r="K83" s="96"/>
      <c r="L83" s="59"/>
      <c r="M83" s="59"/>
      <c r="N83" s="102"/>
      <c r="O83" s="59"/>
    </row>
    <row r="84" spans="1:15" ht="12">
      <c r="A84" s="32"/>
      <c r="B84" s="32"/>
      <c r="C84" s="32"/>
      <c r="D84" s="32"/>
      <c r="E84" s="32"/>
      <c r="F84" s="32"/>
      <c r="G84" s="32"/>
      <c r="H84" s="32"/>
      <c r="I84" s="32"/>
      <c r="K84" s="97"/>
      <c r="L84" s="62"/>
      <c r="M84" s="59"/>
      <c r="N84" s="102"/>
      <c r="O84" s="59"/>
    </row>
    <row r="85" spans="1:15" ht="12">
      <c r="A85" s="32"/>
      <c r="B85" s="32"/>
      <c r="C85" s="32"/>
      <c r="D85" s="32"/>
      <c r="E85" s="32"/>
      <c r="F85" s="32"/>
      <c r="G85" s="32"/>
      <c r="H85" s="32"/>
      <c r="I85" s="32"/>
      <c r="K85" s="59"/>
      <c r="L85" s="63"/>
      <c r="M85" s="63"/>
      <c r="N85" s="63"/>
      <c r="O85" s="63"/>
    </row>
    <row r="86" spans="1:15" ht="12">
      <c r="A86" s="32"/>
      <c r="B86" s="32"/>
      <c r="C86" s="32"/>
      <c r="D86" s="32"/>
      <c r="E86" s="32"/>
      <c r="F86" s="32"/>
      <c r="G86" s="32"/>
      <c r="H86" s="32"/>
      <c r="I86" s="32"/>
      <c r="K86" s="59"/>
      <c r="L86" s="63"/>
      <c r="M86" s="63"/>
      <c r="N86" s="63"/>
      <c r="O86" s="63"/>
    </row>
    <row r="87" spans="1:15" ht="17.25">
      <c r="A87" s="32"/>
      <c r="B87" s="32"/>
      <c r="C87" s="32"/>
      <c r="D87" s="32"/>
      <c r="E87" s="32"/>
      <c r="F87" s="32"/>
      <c r="G87" s="32"/>
      <c r="H87" s="32"/>
      <c r="I87" s="32"/>
      <c r="K87" s="97" t="s">
        <v>44</v>
      </c>
      <c r="L87" s="59"/>
      <c r="M87" s="59"/>
      <c r="N87" s="97" t="s">
        <v>44</v>
      </c>
      <c r="O87" s="103" t="s">
        <v>431</v>
      </c>
    </row>
    <row r="88" spans="1:15" ht="12">
      <c r="A88" s="32"/>
      <c r="B88" s="32"/>
      <c r="C88" s="32"/>
      <c r="D88" s="32"/>
      <c r="E88" s="32"/>
      <c r="F88" s="32"/>
      <c r="G88" s="32"/>
      <c r="H88" s="32"/>
      <c r="I88" s="32"/>
      <c r="K88" s="219" t="s">
        <v>432</v>
      </c>
      <c r="L88" s="220" t="s">
        <v>433</v>
      </c>
      <c r="M88" s="220"/>
      <c r="N88" s="220" t="s">
        <v>434</v>
      </c>
      <c r="O88" s="220"/>
    </row>
    <row r="89" spans="1:15" ht="12">
      <c r="A89" s="32"/>
      <c r="B89" s="32"/>
      <c r="C89" s="32"/>
      <c r="D89" s="32"/>
      <c r="E89" s="32"/>
      <c r="F89" s="32"/>
      <c r="G89" s="32"/>
      <c r="H89" s="32"/>
      <c r="I89" s="32"/>
      <c r="K89" s="219"/>
      <c r="L89" s="108">
        <f>L84</f>
        <v>0</v>
      </c>
      <c r="M89" s="99" t="s">
        <v>435</v>
      </c>
      <c r="N89" s="108">
        <f>L84</f>
        <v>0</v>
      </c>
      <c r="O89" s="99" t="s">
        <v>435</v>
      </c>
    </row>
    <row r="90" spans="1:15" ht="12">
      <c r="A90" s="32"/>
      <c r="B90" s="32"/>
      <c r="C90" s="32"/>
      <c r="D90" s="32"/>
      <c r="E90" s="32"/>
      <c r="F90" s="32"/>
      <c r="G90" s="32"/>
      <c r="H90" s="32"/>
      <c r="I90" s="32"/>
      <c r="K90" s="68" t="s">
        <v>436</v>
      </c>
      <c r="L90" s="109">
        <v>94</v>
      </c>
      <c r="M90" s="109">
        <v>34.1</v>
      </c>
      <c r="N90" s="109">
        <v>2.1</v>
      </c>
      <c r="O90" s="109">
        <v>2.5</v>
      </c>
    </row>
    <row r="91" spans="1:15" ht="12">
      <c r="A91" s="32"/>
      <c r="B91" s="32"/>
      <c r="C91" s="32"/>
      <c r="D91" s="32"/>
      <c r="E91" s="32"/>
      <c r="F91" s="32"/>
      <c r="G91" s="32"/>
      <c r="H91" s="32"/>
      <c r="I91" s="32"/>
      <c r="K91" s="68" t="s">
        <v>437</v>
      </c>
      <c r="L91" s="109">
        <v>27.5</v>
      </c>
      <c r="M91" s="109">
        <v>45.3</v>
      </c>
      <c r="N91" s="109">
        <v>5.1</v>
      </c>
      <c r="O91" s="109">
        <v>3.7</v>
      </c>
    </row>
    <row r="92" spans="1:15" ht="12">
      <c r="A92" s="32"/>
      <c r="B92" s="32"/>
      <c r="C92" s="32"/>
      <c r="D92" s="32"/>
      <c r="E92" s="32"/>
      <c r="F92" s="32"/>
      <c r="G92" s="32"/>
      <c r="H92" s="32"/>
      <c r="I92" s="32"/>
      <c r="K92" s="68" t="s">
        <v>438</v>
      </c>
      <c r="L92" s="109">
        <v>106.5</v>
      </c>
      <c r="M92" s="109">
        <v>83.3</v>
      </c>
      <c r="N92" s="109">
        <v>7</v>
      </c>
      <c r="O92" s="109">
        <v>7.6</v>
      </c>
    </row>
    <row r="93" spans="1:15" ht="12">
      <c r="A93" s="32"/>
      <c r="B93" s="32"/>
      <c r="C93" s="32"/>
      <c r="D93" s="32"/>
      <c r="E93" s="32"/>
      <c r="F93" s="32"/>
      <c r="G93" s="32"/>
      <c r="H93" s="32"/>
      <c r="I93" s="32"/>
      <c r="K93" s="68" t="s">
        <v>384</v>
      </c>
      <c r="L93" s="109">
        <v>110.5</v>
      </c>
      <c r="M93" s="109">
        <v>82.6</v>
      </c>
      <c r="N93" s="109">
        <v>14.7</v>
      </c>
      <c r="O93" s="109">
        <v>13.5</v>
      </c>
    </row>
    <row r="94" spans="1:15" ht="12">
      <c r="A94" s="32"/>
      <c r="B94" s="32"/>
      <c r="C94" s="32"/>
      <c r="D94" s="32"/>
      <c r="E94" s="32"/>
      <c r="F94" s="32"/>
      <c r="G94" s="32"/>
      <c r="H94" s="32"/>
      <c r="I94" s="32"/>
      <c r="K94" s="68" t="s">
        <v>385</v>
      </c>
      <c r="L94" s="109">
        <v>130</v>
      </c>
      <c r="M94" s="109">
        <v>77.8</v>
      </c>
      <c r="N94" s="109">
        <v>18.4</v>
      </c>
      <c r="O94" s="109">
        <v>18</v>
      </c>
    </row>
    <row r="95" spans="1:15" ht="12">
      <c r="A95" s="32"/>
      <c r="B95" s="32"/>
      <c r="C95" s="32"/>
      <c r="D95" s="32"/>
      <c r="E95" s="32"/>
      <c r="F95" s="32"/>
      <c r="G95" s="32"/>
      <c r="H95" s="32"/>
      <c r="I95" s="32"/>
      <c r="K95" s="68" t="s">
        <v>386</v>
      </c>
      <c r="L95" s="109">
        <v>59</v>
      </c>
      <c r="M95" s="109">
        <v>131.1</v>
      </c>
      <c r="N95" s="109">
        <v>22.6</v>
      </c>
      <c r="O95" s="109">
        <v>21.6</v>
      </c>
    </row>
    <row r="96" spans="1:15" ht="12">
      <c r="A96" s="32"/>
      <c r="B96" s="32"/>
      <c r="C96" s="32"/>
      <c r="D96" s="32"/>
      <c r="E96" s="32"/>
      <c r="F96" s="32"/>
      <c r="G96" s="32"/>
      <c r="H96" s="32"/>
      <c r="I96" s="32"/>
      <c r="K96" s="68" t="s">
        <v>387</v>
      </c>
      <c r="L96" s="109">
        <v>188</v>
      </c>
      <c r="M96" s="109">
        <v>132.9</v>
      </c>
      <c r="N96" s="109">
        <v>23.3</v>
      </c>
      <c r="O96" s="109">
        <v>25.1</v>
      </c>
    </row>
    <row r="97" spans="1:15" ht="12">
      <c r="A97" s="32"/>
      <c r="B97" s="32"/>
      <c r="C97" s="32"/>
      <c r="D97" s="32"/>
      <c r="E97" s="32"/>
      <c r="F97" s="32"/>
      <c r="G97" s="32"/>
      <c r="H97" s="32"/>
      <c r="I97" s="32"/>
      <c r="K97" s="68" t="s">
        <v>388</v>
      </c>
      <c r="L97" s="109">
        <v>311</v>
      </c>
      <c r="M97" s="109">
        <v>145.6</v>
      </c>
      <c r="N97" s="109">
        <v>25.8</v>
      </c>
      <c r="O97" s="109">
        <v>26.2</v>
      </c>
    </row>
    <row r="98" spans="11:15" ht="12">
      <c r="K98" s="68" t="s">
        <v>389</v>
      </c>
      <c r="L98" s="109">
        <v>151.5</v>
      </c>
      <c r="M98" s="109">
        <v>190.8</v>
      </c>
      <c r="N98" s="109">
        <v>23.7</v>
      </c>
      <c r="O98" s="109">
        <v>22.2</v>
      </c>
    </row>
    <row r="99" spans="11:15" ht="12">
      <c r="K99" s="68" t="s">
        <v>390</v>
      </c>
      <c r="L99" s="109">
        <v>69.5</v>
      </c>
      <c r="M99" s="109">
        <v>108</v>
      </c>
      <c r="N99" s="109">
        <v>15.4</v>
      </c>
      <c r="O99" s="109">
        <v>16.1</v>
      </c>
    </row>
    <row r="100" spans="11:15" ht="12">
      <c r="K100" s="68" t="s">
        <v>391</v>
      </c>
      <c r="L100" s="109">
        <v>154.5</v>
      </c>
      <c r="M100" s="109">
        <v>54.6</v>
      </c>
      <c r="N100" s="109">
        <v>13</v>
      </c>
      <c r="O100" s="109">
        <v>10.1</v>
      </c>
    </row>
    <row r="101" spans="11:15" ht="12">
      <c r="K101" s="68" t="s">
        <v>439</v>
      </c>
      <c r="L101" s="109">
        <v>23.5</v>
      </c>
      <c r="M101" s="109">
        <v>23.5</v>
      </c>
      <c r="N101" s="109">
        <v>6.2</v>
      </c>
      <c r="O101" s="109">
        <v>4.5</v>
      </c>
    </row>
    <row r="102" spans="11:15" ht="12">
      <c r="K102" s="68"/>
      <c r="L102" s="68"/>
      <c r="M102" s="68"/>
      <c r="N102" s="68"/>
      <c r="O102" s="68"/>
    </row>
    <row r="103" spans="11:15" ht="12">
      <c r="K103" s="59"/>
      <c r="L103" s="59"/>
      <c r="M103" s="59"/>
      <c r="N103" s="59"/>
      <c r="O103" s="59"/>
    </row>
    <row r="104" spans="11:15" ht="17.25">
      <c r="K104" s="97" t="s">
        <v>430</v>
      </c>
      <c r="L104" s="59"/>
      <c r="M104" s="59"/>
      <c r="N104" s="97" t="s">
        <v>430</v>
      </c>
      <c r="O104" s="103" t="s">
        <v>440</v>
      </c>
    </row>
    <row r="105" spans="11:15" ht="12">
      <c r="K105" s="221" t="s">
        <v>432</v>
      </c>
      <c r="L105" s="223" t="s">
        <v>433</v>
      </c>
      <c r="M105" s="224"/>
      <c r="N105" s="223" t="s">
        <v>434</v>
      </c>
      <c r="O105" s="224"/>
    </row>
    <row r="106" spans="11:15" ht="12">
      <c r="K106" s="222"/>
      <c r="L106" s="104">
        <f>L84</f>
        <v>0</v>
      </c>
      <c r="M106" s="101" t="s">
        <v>435</v>
      </c>
      <c r="N106" s="104">
        <f>L84</f>
        <v>0</v>
      </c>
      <c r="O106" s="101" t="s">
        <v>435</v>
      </c>
    </row>
    <row r="107" spans="11:15" ht="12">
      <c r="K107" s="66" t="s">
        <v>436</v>
      </c>
      <c r="L107" s="105">
        <v>91</v>
      </c>
      <c r="M107" s="105">
        <v>47.6</v>
      </c>
      <c r="N107" s="105">
        <v>-1.5</v>
      </c>
      <c r="O107" s="105">
        <v>-0.8</v>
      </c>
    </row>
    <row r="108" spans="11:15" ht="12">
      <c r="K108" s="66" t="s">
        <v>437</v>
      </c>
      <c r="L108" s="105">
        <v>34</v>
      </c>
      <c r="M108" s="105">
        <v>59</v>
      </c>
      <c r="N108" s="105">
        <v>0.6</v>
      </c>
      <c r="O108" s="105">
        <v>-0.2</v>
      </c>
    </row>
    <row r="109" spans="11:15" ht="12">
      <c r="K109" s="66" t="s">
        <v>438</v>
      </c>
      <c r="L109" s="105">
        <v>154.4</v>
      </c>
      <c r="M109" s="105">
        <v>92.2</v>
      </c>
      <c r="N109" s="105">
        <v>2.5</v>
      </c>
      <c r="O109" s="105">
        <v>3.2</v>
      </c>
    </row>
    <row r="110" spans="11:15" ht="12">
      <c r="K110" s="66" t="s">
        <v>384</v>
      </c>
      <c r="L110" s="105">
        <v>122</v>
      </c>
      <c r="M110" s="105">
        <v>109.7</v>
      </c>
      <c r="N110" s="105">
        <v>10.4</v>
      </c>
      <c r="O110" s="105">
        <v>9</v>
      </c>
    </row>
    <row r="111" spans="11:15" ht="12">
      <c r="K111" s="66" t="s">
        <v>385</v>
      </c>
      <c r="L111" s="105">
        <v>195.5</v>
      </c>
      <c r="M111" s="105">
        <v>108.8</v>
      </c>
      <c r="N111" s="105">
        <v>13.7</v>
      </c>
      <c r="O111" s="105">
        <v>13.6</v>
      </c>
    </row>
    <row r="112" spans="11:15" ht="12">
      <c r="K112" s="66" t="s">
        <v>386</v>
      </c>
      <c r="L112" s="105">
        <v>88.5</v>
      </c>
      <c r="M112" s="105">
        <v>169.3</v>
      </c>
      <c r="N112" s="105">
        <v>18.5</v>
      </c>
      <c r="O112" s="105">
        <v>17.2</v>
      </c>
    </row>
    <row r="113" spans="11:15" ht="12">
      <c r="K113" s="66" t="s">
        <v>387</v>
      </c>
      <c r="L113" s="105">
        <v>227.5</v>
      </c>
      <c r="M113" s="105">
        <v>177.2</v>
      </c>
      <c r="N113" s="105">
        <v>19.1</v>
      </c>
      <c r="O113" s="105">
        <v>20.9</v>
      </c>
    </row>
    <row r="114" spans="11:15" ht="12">
      <c r="K114" s="66" t="s">
        <v>388</v>
      </c>
      <c r="L114" s="105">
        <v>345</v>
      </c>
      <c r="M114" s="105">
        <v>241.9</v>
      </c>
      <c r="N114" s="105">
        <v>21.7</v>
      </c>
      <c r="O114" s="105">
        <v>21.8</v>
      </c>
    </row>
    <row r="115" spans="11:15" ht="12">
      <c r="K115" s="66" t="s">
        <v>389</v>
      </c>
      <c r="L115" s="105">
        <v>180</v>
      </c>
      <c r="M115" s="105">
        <v>256</v>
      </c>
      <c r="N115" s="105">
        <v>19.2</v>
      </c>
      <c r="O115" s="105">
        <v>17.9</v>
      </c>
    </row>
    <row r="116" spans="11:15" ht="12">
      <c r="K116" s="66" t="s">
        <v>390</v>
      </c>
      <c r="L116" s="105">
        <v>138</v>
      </c>
      <c r="M116" s="105">
        <v>152.8</v>
      </c>
      <c r="N116" s="105">
        <v>11.4</v>
      </c>
      <c r="O116" s="105">
        <v>12.1</v>
      </c>
    </row>
    <row r="117" spans="11:15" ht="12">
      <c r="K117" s="66" t="s">
        <v>391</v>
      </c>
      <c r="L117" s="105">
        <v>217</v>
      </c>
      <c r="M117" s="105">
        <v>82.1</v>
      </c>
      <c r="N117" s="105">
        <v>9.5</v>
      </c>
      <c r="O117" s="105">
        <v>6.9</v>
      </c>
    </row>
    <row r="118" spans="11:15" ht="12">
      <c r="K118" s="66" t="s">
        <v>439</v>
      </c>
      <c r="L118" s="105">
        <v>44</v>
      </c>
      <c r="M118" s="105">
        <v>33.7</v>
      </c>
      <c r="N118" s="105">
        <v>2.7</v>
      </c>
      <c r="O118" s="105">
        <v>1.8</v>
      </c>
    </row>
    <row r="119" spans="11:15" ht="12">
      <c r="K119" s="59"/>
      <c r="L119" s="59"/>
      <c r="M119" s="59"/>
      <c r="N119" s="59"/>
      <c r="O119" s="59"/>
    </row>
  </sheetData>
  <mergeCells count="12">
    <mergeCell ref="A2:I2"/>
    <mergeCell ref="A70:I73"/>
    <mergeCell ref="K11:K15"/>
    <mergeCell ref="K16:K20"/>
    <mergeCell ref="K21:K25"/>
    <mergeCell ref="K26:K30"/>
    <mergeCell ref="K88:K89"/>
    <mergeCell ref="L88:M88"/>
    <mergeCell ref="N88:O88"/>
    <mergeCell ref="K105:K106"/>
    <mergeCell ref="L105:M105"/>
    <mergeCell ref="N105:O105"/>
  </mergeCells>
  <hyperlinks>
    <hyperlink ref="A1" r:id="rId1" display="平成１５年度　統計からみたやまなし ページ&lt;&lt;"/>
  </hyperlinks>
  <printOptions/>
  <pageMargins left="0.2362204724409449" right="0.1968503937007874" top="0.984251968503937" bottom="0.5511811023622047" header="0.5118110236220472" footer="0.5118110236220472"/>
  <pageSetup firstPageNumber="3" useFirstPageNumber="1" fitToHeight="1" fitToWidth="1" horizontalDpi="600" verticalDpi="600" orientation="portrait" paperSize="9" scale="86" r:id="rId3"/>
  <headerFooter alignWithMargins="0">
    <oddFooter>&amp;C&amp;P</oddFooter>
  </headerFooter>
  <rowBreaks count="3" manualBreakCount="3">
    <brk id="31" min="10" max="14" man="1"/>
    <brk id="55" min="10" max="14" man="1"/>
    <brk id="78" min="10" max="14" man="1"/>
  </rowBreaks>
  <drawing r:id="rId2"/>
</worksheet>
</file>

<file path=xl/worksheets/sheet10.xml><?xml version="1.0" encoding="utf-8"?>
<worksheet xmlns="http://schemas.openxmlformats.org/spreadsheetml/2006/main" xmlns:r="http://schemas.openxmlformats.org/officeDocument/2006/relationships">
  <dimension ref="A1:X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0" width="15.75390625" style="0" customWidth="1"/>
  </cols>
  <sheetData>
    <row r="1" ht="12">
      <c r="A1" s="213" t="s">
        <v>751</v>
      </c>
    </row>
    <row r="2" spans="1:24" ht="18.75">
      <c r="A2" s="289" t="s">
        <v>224</v>
      </c>
      <c r="B2" s="289"/>
      <c r="C2" s="289"/>
      <c r="D2" s="289"/>
      <c r="E2" s="289"/>
      <c r="F2" s="289"/>
      <c r="G2" s="289"/>
      <c r="H2" s="289"/>
      <c r="I2" s="289"/>
      <c r="K2" s="67">
        <v>30</v>
      </c>
      <c r="L2" s="68"/>
      <c r="M2" s="68"/>
      <c r="N2" s="68"/>
      <c r="O2" s="68"/>
      <c r="P2" s="68"/>
      <c r="Q2" s="68"/>
      <c r="R2" s="68"/>
      <c r="S2" s="68"/>
      <c r="T2" s="68"/>
      <c r="U2" s="68"/>
      <c r="V2" s="68"/>
      <c r="W2" s="68"/>
      <c r="X2" s="68"/>
    </row>
    <row r="3" spans="1:24" ht="14.25">
      <c r="A3" s="32"/>
      <c r="B3" s="32"/>
      <c r="C3" s="32"/>
      <c r="D3" s="32"/>
      <c r="E3" s="32"/>
      <c r="F3" s="32"/>
      <c r="G3" s="32"/>
      <c r="H3" s="32"/>
      <c r="I3" s="32"/>
      <c r="K3" s="69"/>
      <c r="L3" s="68"/>
      <c r="M3" s="68"/>
      <c r="N3" s="68"/>
      <c r="O3" s="68"/>
      <c r="P3" s="68"/>
      <c r="Q3" s="68"/>
      <c r="R3" s="68"/>
      <c r="S3" s="68"/>
      <c r="T3" s="68"/>
      <c r="U3" s="68"/>
      <c r="V3" s="68"/>
      <c r="W3" s="68"/>
      <c r="X3" s="68"/>
    </row>
    <row r="4" spans="1:24" ht="14.25">
      <c r="A4" s="57" t="s">
        <v>698</v>
      </c>
      <c r="B4" s="32"/>
      <c r="C4" s="32"/>
      <c r="D4" s="32"/>
      <c r="E4" s="32"/>
      <c r="F4" s="33"/>
      <c r="G4" s="32"/>
      <c r="H4" s="32"/>
      <c r="I4" s="32"/>
      <c r="K4" s="68"/>
      <c r="L4" s="68"/>
      <c r="M4" s="68"/>
      <c r="N4" s="68"/>
      <c r="O4" s="68"/>
      <c r="P4" s="68"/>
      <c r="Q4" s="68"/>
      <c r="R4" s="68"/>
      <c r="S4" s="68"/>
      <c r="T4" s="68"/>
      <c r="U4" s="68"/>
      <c r="V4" s="68"/>
      <c r="W4" s="68"/>
      <c r="X4" s="68"/>
    </row>
    <row r="5" spans="1:24" ht="12">
      <c r="A5" s="32"/>
      <c r="B5" s="32"/>
      <c r="C5" s="32"/>
      <c r="D5" s="32"/>
      <c r="E5" s="32"/>
      <c r="F5" s="32"/>
      <c r="G5" s="32"/>
      <c r="H5" s="32"/>
      <c r="I5" s="32"/>
      <c r="K5" s="68"/>
      <c r="L5" s="68"/>
      <c r="M5" s="70"/>
      <c r="N5" s="68"/>
      <c r="O5" s="68"/>
      <c r="P5" s="68"/>
      <c r="Q5" s="68"/>
      <c r="R5" s="68"/>
      <c r="S5" s="68"/>
      <c r="T5" s="68"/>
      <c r="U5" s="68"/>
      <c r="V5" s="68"/>
      <c r="W5" s="68"/>
      <c r="X5" s="68"/>
    </row>
    <row r="6" spans="1:24" ht="12">
      <c r="A6" s="32"/>
      <c r="B6" s="32"/>
      <c r="C6" s="32"/>
      <c r="D6" s="32"/>
      <c r="E6" s="32"/>
      <c r="F6" s="32"/>
      <c r="G6" s="32"/>
      <c r="H6" s="32"/>
      <c r="I6" s="32"/>
      <c r="K6" s="68"/>
      <c r="L6" s="68"/>
      <c r="M6" s="68"/>
      <c r="N6" s="68"/>
      <c r="O6" s="68"/>
      <c r="P6" s="68"/>
      <c r="Q6" s="68"/>
      <c r="R6" s="68"/>
      <c r="S6" s="68"/>
      <c r="T6" s="68"/>
      <c r="U6" s="68"/>
      <c r="V6" s="68"/>
      <c r="W6" s="68"/>
      <c r="X6" s="68"/>
    </row>
    <row r="7" spans="1:24" ht="12.75">
      <c r="A7" s="32"/>
      <c r="B7" s="32"/>
      <c r="C7" s="32"/>
      <c r="D7" s="32"/>
      <c r="E7" s="32"/>
      <c r="F7" s="32"/>
      <c r="G7" s="32"/>
      <c r="H7" s="32"/>
      <c r="I7" s="32"/>
      <c r="K7" s="68"/>
      <c r="L7" s="71"/>
      <c r="M7" s="68"/>
      <c r="N7" s="68"/>
      <c r="O7" s="68"/>
      <c r="P7" s="68"/>
      <c r="Q7" s="68"/>
      <c r="R7" s="68"/>
      <c r="S7" s="68"/>
      <c r="T7" s="68"/>
      <c r="U7" s="68"/>
      <c r="V7" s="68"/>
      <c r="W7" s="68"/>
      <c r="X7" s="68"/>
    </row>
    <row r="8" spans="1:24" ht="12.75">
      <c r="A8" s="32"/>
      <c r="B8" s="32"/>
      <c r="C8" s="32"/>
      <c r="D8" s="32"/>
      <c r="E8" s="32"/>
      <c r="F8" s="32"/>
      <c r="G8" s="32"/>
      <c r="H8" s="32"/>
      <c r="I8" s="32"/>
      <c r="K8" s="68"/>
      <c r="L8" s="72"/>
      <c r="M8" s="72"/>
      <c r="N8" s="72"/>
      <c r="O8" s="72"/>
      <c r="P8" s="68"/>
      <c r="Q8" s="68"/>
      <c r="R8" s="68"/>
      <c r="S8" s="68"/>
      <c r="T8" s="68"/>
      <c r="U8" s="68"/>
      <c r="V8" s="68"/>
      <c r="W8" s="68"/>
      <c r="X8" s="68"/>
    </row>
    <row r="9" spans="1:24" ht="12.75">
      <c r="A9" s="32"/>
      <c r="B9" s="32"/>
      <c r="C9" s="32"/>
      <c r="D9" s="32"/>
      <c r="E9" s="32"/>
      <c r="F9" s="32"/>
      <c r="G9" s="32"/>
      <c r="H9" s="32"/>
      <c r="I9" s="32"/>
      <c r="K9" s="68"/>
      <c r="L9" s="72"/>
      <c r="M9" s="72"/>
      <c r="N9" s="72"/>
      <c r="O9" s="72"/>
      <c r="P9" s="68"/>
      <c r="Q9" s="68"/>
      <c r="R9" s="68"/>
      <c r="S9" s="68"/>
      <c r="T9" s="68"/>
      <c r="U9" s="68"/>
      <c r="V9" s="68"/>
      <c r="W9" s="68"/>
      <c r="X9" s="68"/>
    </row>
    <row r="10" spans="1:24" ht="12.75">
      <c r="A10" s="32"/>
      <c r="B10" s="32"/>
      <c r="C10" s="32"/>
      <c r="D10" s="32"/>
      <c r="E10" s="32"/>
      <c r="F10" s="32"/>
      <c r="G10" s="32"/>
      <c r="H10" s="32"/>
      <c r="I10" s="32"/>
      <c r="K10" s="68"/>
      <c r="L10" s="68"/>
      <c r="M10" s="68"/>
      <c r="N10" s="68"/>
      <c r="O10" s="68"/>
      <c r="P10" s="68"/>
      <c r="Q10" s="68"/>
      <c r="R10" s="68"/>
      <c r="S10" s="68"/>
      <c r="T10" s="68"/>
      <c r="U10" s="68"/>
      <c r="V10" s="68"/>
      <c r="W10" s="68" t="s">
        <v>468</v>
      </c>
      <c r="X10" s="68"/>
    </row>
    <row r="11" spans="1:24" ht="12.75">
      <c r="A11" s="32"/>
      <c r="B11" s="32"/>
      <c r="C11" s="32"/>
      <c r="D11" s="32"/>
      <c r="E11" s="32"/>
      <c r="F11" s="32"/>
      <c r="G11" s="32"/>
      <c r="H11" s="32"/>
      <c r="I11" s="32"/>
      <c r="K11" s="118"/>
      <c r="L11" s="64" t="s">
        <v>580</v>
      </c>
      <c r="M11" s="174" t="s">
        <v>582</v>
      </c>
      <c r="N11" s="84" t="s">
        <v>583</v>
      </c>
      <c r="O11" s="68" t="s">
        <v>584</v>
      </c>
      <c r="P11" s="68" t="s">
        <v>700</v>
      </c>
      <c r="Q11" s="81" t="s">
        <v>581</v>
      </c>
      <c r="R11" s="68" t="s">
        <v>585</v>
      </c>
      <c r="S11" s="68" t="s">
        <v>586</v>
      </c>
      <c r="T11" s="68" t="s">
        <v>587</v>
      </c>
      <c r="U11" s="68" t="s">
        <v>223</v>
      </c>
      <c r="V11" s="68" t="s">
        <v>588</v>
      </c>
      <c r="W11" s="68" t="s">
        <v>589</v>
      </c>
      <c r="X11" s="68"/>
    </row>
    <row r="12" spans="1:24" ht="12">
      <c r="A12" s="32"/>
      <c r="B12" s="32"/>
      <c r="C12" s="32"/>
      <c r="D12" s="32"/>
      <c r="E12" s="32"/>
      <c r="F12" s="32"/>
      <c r="G12" s="32"/>
      <c r="H12" s="32"/>
      <c r="I12" s="32"/>
      <c r="K12" s="80" t="s">
        <v>452</v>
      </c>
      <c r="L12" s="64">
        <v>71998.275</v>
      </c>
      <c r="M12" s="64">
        <v>15284.55</v>
      </c>
      <c r="N12" s="64">
        <v>17697.9</v>
      </c>
      <c r="O12" s="64">
        <v>18100.125</v>
      </c>
      <c r="P12" s="64">
        <v>26546.85</v>
      </c>
      <c r="Q12" s="64">
        <v>6435.6</v>
      </c>
      <c r="R12" s="64">
        <v>34993.575</v>
      </c>
      <c r="S12" s="64">
        <v>10457.85</v>
      </c>
      <c r="T12" s="64">
        <v>26949.074999999997</v>
      </c>
      <c r="U12" s="64">
        <v>98947.35</v>
      </c>
      <c r="V12" s="64">
        <v>74813.85</v>
      </c>
      <c r="W12" s="64">
        <v>402225</v>
      </c>
      <c r="X12" s="68"/>
    </row>
    <row r="13" spans="1:24" ht="12">
      <c r="A13" s="32"/>
      <c r="B13" s="32"/>
      <c r="C13" s="32"/>
      <c r="D13" s="32"/>
      <c r="E13" s="32"/>
      <c r="F13" s="32"/>
      <c r="G13" s="32"/>
      <c r="H13" s="32"/>
      <c r="I13" s="32"/>
      <c r="K13" s="80">
        <v>3</v>
      </c>
      <c r="L13" s="64">
        <v>77701.225</v>
      </c>
      <c r="M13" s="64">
        <v>18648.294</v>
      </c>
      <c r="N13" s="64">
        <v>17760.28</v>
      </c>
      <c r="O13" s="64">
        <v>13320.21</v>
      </c>
      <c r="P13" s="64">
        <v>26640.42</v>
      </c>
      <c r="Q13" s="64">
        <v>7548.119</v>
      </c>
      <c r="R13" s="64">
        <v>44844.707</v>
      </c>
      <c r="S13" s="64">
        <v>18204.287</v>
      </c>
      <c r="T13" s="64">
        <v>34632.546</v>
      </c>
      <c r="U13" s="64">
        <v>99013.56099999999</v>
      </c>
      <c r="V13" s="64">
        <v>85693.351</v>
      </c>
      <c r="W13" s="64">
        <v>444007</v>
      </c>
      <c r="X13" s="68"/>
    </row>
    <row r="14" spans="1:24" ht="12">
      <c r="A14" s="32"/>
      <c r="B14" s="32"/>
      <c r="C14" s="32"/>
      <c r="D14" s="32"/>
      <c r="E14" s="32"/>
      <c r="F14" s="32"/>
      <c r="G14" s="32"/>
      <c r="H14" s="32"/>
      <c r="I14" s="32"/>
      <c r="K14" s="80">
        <v>4</v>
      </c>
      <c r="L14" s="64">
        <v>77663.972</v>
      </c>
      <c r="M14" s="64">
        <v>14888.948</v>
      </c>
      <c r="N14" s="64">
        <v>16900.968</v>
      </c>
      <c r="O14" s="64">
        <v>12474.524000000003</v>
      </c>
      <c r="P14" s="64">
        <v>24546.644</v>
      </c>
      <c r="Q14" s="64">
        <v>9255.292</v>
      </c>
      <c r="R14" s="64">
        <v>23339.431999999997</v>
      </c>
      <c r="S14" s="64">
        <v>18510.584</v>
      </c>
      <c r="T14" s="64">
        <v>30582.704</v>
      </c>
      <c r="U14" s="64">
        <v>96576.96</v>
      </c>
      <c r="V14" s="64">
        <v>77663.972</v>
      </c>
      <c r="W14" s="64">
        <v>402404</v>
      </c>
      <c r="X14" s="68"/>
    </row>
    <row r="15" spans="1:24" ht="12">
      <c r="A15" s="32"/>
      <c r="B15" s="32"/>
      <c r="C15" s="32"/>
      <c r="D15" s="32"/>
      <c r="E15" s="32"/>
      <c r="F15" s="32"/>
      <c r="G15" s="32"/>
      <c r="H15" s="32"/>
      <c r="I15" s="32"/>
      <c r="K15" s="80">
        <v>5</v>
      </c>
      <c r="L15" s="64">
        <v>79568.4</v>
      </c>
      <c r="M15" s="64">
        <v>16957.2</v>
      </c>
      <c r="N15" s="64">
        <v>18261.6</v>
      </c>
      <c r="O15" s="64">
        <v>11304.8</v>
      </c>
      <c r="P15" s="64">
        <v>23044.4</v>
      </c>
      <c r="Q15" s="64">
        <v>9130.8</v>
      </c>
      <c r="R15" s="64">
        <v>39566.8</v>
      </c>
      <c r="S15" s="64">
        <v>16087.6</v>
      </c>
      <c r="T15" s="64">
        <v>29131.6</v>
      </c>
      <c r="U15" s="64">
        <v>104786.8</v>
      </c>
      <c r="V15" s="64">
        <v>86960</v>
      </c>
      <c r="W15" s="64">
        <v>434800</v>
      </c>
      <c r="X15" s="68"/>
    </row>
    <row r="16" spans="1:24" s="10" customFormat="1" ht="12">
      <c r="A16" s="32"/>
      <c r="B16" s="32"/>
      <c r="C16" s="32"/>
      <c r="D16" s="32"/>
      <c r="E16" s="32"/>
      <c r="F16" s="32"/>
      <c r="G16" s="32"/>
      <c r="H16" s="32"/>
      <c r="I16" s="32"/>
      <c r="K16" s="80">
        <v>6</v>
      </c>
      <c r="L16" s="64">
        <v>80734.75200000001</v>
      </c>
      <c r="M16" s="76">
        <v>13181.184000000001</v>
      </c>
      <c r="N16" s="64">
        <v>18947.951999999997</v>
      </c>
      <c r="O16" s="64">
        <v>12769.272</v>
      </c>
      <c r="P16" s="64">
        <v>25538.544</v>
      </c>
      <c r="Q16" s="64">
        <v>10297.8</v>
      </c>
      <c r="R16" s="64">
        <v>37483.992</v>
      </c>
      <c r="S16" s="64">
        <v>16888.392</v>
      </c>
      <c r="T16" s="64">
        <v>32952.96</v>
      </c>
      <c r="U16" s="64">
        <v>88149.16799999999</v>
      </c>
      <c r="V16" s="64">
        <v>74967.984</v>
      </c>
      <c r="W16" s="64">
        <v>411912</v>
      </c>
      <c r="X16" s="68"/>
    </row>
    <row r="17" spans="1:24" ht="12">
      <c r="A17" s="32"/>
      <c r="B17" s="32"/>
      <c r="C17" s="32"/>
      <c r="D17" s="32"/>
      <c r="E17" s="32"/>
      <c r="F17" s="32"/>
      <c r="G17" s="32"/>
      <c r="H17" s="32"/>
      <c r="I17" s="32"/>
      <c r="K17" s="80">
        <v>7</v>
      </c>
      <c r="L17" s="64">
        <v>75195.54500000001</v>
      </c>
      <c r="M17" s="64">
        <v>16617.8</v>
      </c>
      <c r="N17" s="64">
        <v>21603.14</v>
      </c>
      <c r="O17" s="64">
        <v>10801.57</v>
      </c>
      <c r="P17" s="64">
        <v>19525.915</v>
      </c>
      <c r="Q17" s="64">
        <v>9970.68</v>
      </c>
      <c r="R17" s="64">
        <v>29912.04</v>
      </c>
      <c r="S17" s="64">
        <v>17864.135000000002</v>
      </c>
      <c r="T17" s="64">
        <v>31158.375</v>
      </c>
      <c r="U17" s="64">
        <v>90151.565</v>
      </c>
      <c r="V17" s="64">
        <v>92644.235</v>
      </c>
      <c r="W17" s="64">
        <v>415445</v>
      </c>
      <c r="X17" s="68"/>
    </row>
    <row r="18" spans="1:24" ht="12">
      <c r="A18" s="32"/>
      <c r="B18" s="32"/>
      <c r="C18" s="32"/>
      <c r="D18" s="32"/>
      <c r="E18" s="32"/>
      <c r="F18" s="32"/>
      <c r="G18" s="32"/>
      <c r="H18" s="32"/>
      <c r="I18" s="32"/>
      <c r="K18" s="80">
        <v>8</v>
      </c>
      <c r="L18" s="64">
        <v>74887.284</v>
      </c>
      <c r="M18" s="64">
        <v>18192.956</v>
      </c>
      <c r="N18" s="64">
        <v>20731.508</v>
      </c>
      <c r="O18" s="64">
        <v>12269.668</v>
      </c>
      <c r="P18" s="64">
        <v>20731.508</v>
      </c>
      <c r="Q18" s="64">
        <v>8461.84</v>
      </c>
      <c r="R18" s="64">
        <v>32154.991999999995</v>
      </c>
      <c r="S18" s="64">
        <v>19885.324</v>
      </c>
      <c r="T18" s="64">
        <v>31731.9</v>
      </c>
      <c r="U18" s="64">
        <v>95618.79200000002</v>
      </c>
      <c r="V18" s="64">
        <v>88426.22799999999</v>
      </c>
      <c r="W18" s="64">
        <v>423092</v>
      </c>
      <c r="X18" s="68"/>
    </row>
    <row r="19" spans="1:24" ht="12">
      <c r="A19" s="32"/>
      <c r="B19" s="32"/>
      <c r="C19" s="32"/>
      <c r="D19" s="32"/>
      <c r="E19" s="32"/>
      <c r="F19" s="32"/>
      <c r="G19" s="32"/>
      <c r="H19" s="32"/>
      <c r="I19" s="32"/>
      <c r="K19" s="80">
        <v>9</v>
      </c>
      <c r="L19" s="64">
        <v>74201.8</v>
      </c>
      <c r="M19" s="64">
        <v>16740.65</v>
      </c>
      <c r="N19" s="64">
        <v>21717.6</v>
      </c>
      <c r="O19" s="64">
        <v>21265.15</v>
      </c>
      <c r="P19" s="64">
        <v>20812.7</v>
      </c>
      <c r="Q19" s="64">
        <v>9953.9</v>
      </c>
      <c r="R19" s="64">
        <v>32576.4</v>
      </c>
      <c r="S19" s="64">
        <v>9501.45</v>
      </c>
      <c r="T19" s="64">
        <v>37100.9</v>
      </c>
      <c r="U19" s="64">
        <v>109492.9</v>
      </c>
      <c r="V19" s="64">
        <v>99086.55</v>
      </c>
      <c r="W19" s="64">
        <v>452450</v>
      </c>
      <c r="X19" s="68"/>
    </row>
    <row r="20" spans="1:24" ht="12">
      <c r="A20" s="32"/>
      <c r="B20" s="32"/>
      <c r="C20" s="32"/>
      <c r="D20" s="32"/>
      <c r="E20" s="32"/>
      <c r="F20" s="32"/>
      <c r="G20" s="32"/>
      <c r="H20" s="32"/>
      <c r="I20" s="32"/>
      <c r="K20" s="80">
        <v>10</v>
      </c>
      <c r="L20" s="64">
        <v>78807.12</v>
      </c>
      <c r="M20" s="64">
        <v>22393.28</v>
      </c>
      <c r="N20" s="64">
        <v>21962.64</v>
      </c>
      <c r="O20" s="64">
        <v>11196.64</v>
      </c>
      <c r="P20" s="64">
        <v>20670.72</v>
      </c>
      <c r="Q20" s="64">
        <v>12488.56</v>
      </c>
      <c r="R20" s="64">
        <v>27991.6</v>
      </c>
      <c r="S20" s="64">
        <v>18948.16</v>
      </c>
      <c r="T20" s="64">
        <v>34881.84</v>
      </c>
      <c r="U20" s="64">
        <v>89142.48</v>
      </c>
      <c r="V20" s="64">
        <v>92156.96</v>
      </c>
      <c r="W20" s="64">
        <v>430640</v>
      </c>
      <c r="X20" s="68"/>
    </row>
    <row r="21" spans="1:24" ht="12">
      <c r="A21" s="32"/>
      <c r="B21" s="32"/>
      <c r="C21" s="32"/>
      <c r="D21" s="32"/>
      <c r="E21" s="32"/>
      <c r="F21" s="32"/>
      <c r="G21" s="32"/>
      <c r="H21" s="32"/>
      <c r="I21" s="32"/>
      <c r="K21" s="80">
        <v>11</v>
      </c>
      <c r="L21" s="64">
        <v>76612.374</v>
      </c>
      <c r="M21" s="64">
        <v>26418.06</v>
      </c>
      <c r="N21" s="64">
        <v>21574.749000000003</v>
      </c>
      <c r="O21" s="64">
        <v>10567.224</v>
      </c>
      <c r="P21" s="64">
        <v>19373.244</v>
      </c>
      <c r="Q21" s="64">
        <v>9686.622</v>
      </c>
      <c r="R21" s="64">
        <v>40067.390999999996</v>
      </c>
      <c r="S21" s="64">
        <v>17171.738999999998</v>
      </c>
      <c r="T21" s="64">
        <v>36104.68199999999</v>
      </c>
      <c r="U21" s="64">
        <v>93784.11300000001</v>
      </c>
      <c r="V21" s="64">
        <v>88940.802</v>
      </c>
      <c r="W21" s="64">
        <v>440301</v>
      </c>
      <c r="X21" s="68"/>
    </row>
    <row r="22" spans="1:24" ht="12">
      <c r="A22" s="32"/>
      <c r="B22" s="32"/>
      <c r="C22" s="32"/>
      <c r="D22" s="32"/>
      <c r="E22" s="32"/>
      <c r="F22" s="32"/>
      <c r="G22" s="32"/>
      <c r="H22" s="32"/>
      <c r="I22" s="32"/>
      <c r="K22" s="68">
        <v>12</v>
      </c>
      <c r="L22" s="64">
        <v>75809.51299999999</v>
      </c>
      <c r="M22" s="64">
        <v>17045.926</v>
      </c>
      <c r="N22" s="64">
        <v>21531.696</v>
      </c>
      <c r="O22" s="64">
        <v>8971.54</v>
      </c>
      <c r="P22" s="64">
        <v>17494.503</v>
      </c>
      <c r="Q22" s="64">
        <v>9868.694</v>
      </c>
      <c r="R22" s="64">
        <v>42166.238</v>
      </c>
      <c r="S22" s="64">
        <v>19288.810999999998</v>
      </c>
      <c r="T22" s="64">
        <v>38129.045</v>
      </c>
      <c r="U22" s="64">
        <v>104069.86400000002</v>
      </c>
      <c r="V22" s="64">
        <v>94201.17</v>
      </c>
      <c r="W22" s="64">
        <v>448577</v>
      </c>
      <c r="X22" s="68"/>
    </row>
    <row r="23" spans="1:24" ht="12">
      <c r="A23" s="32"/>
      <c r="B23" s="32"/>
      <c r="C23" s="32"/>
      <c r="D23" s="32"/>
      <c r="E23" s="32"/>
      <c r="F23" s="32"/>
      <c r="G23" s="32"/>
      <c r="H23" s="32"/>
      <c r="I23" s="32"/>
      <c r="K23" s="68">
        <v>13</v>
      </c>
      <c r="L23" s="64">
        <v>74302</v>
      </c>
      <c r="M23" s="64">
        <v>21349</v>
      </c>
      <c r="N23" s="64">
        <v>22175</v>
      </c>
      <c r="O23" s="64">
        <v>11187</v>
      </c>
      <c r="P23" s="64">
        <v>18764</v>
      </c>
      <c r="Q23" s="64">
        <v>11169</v>
      </c>
      <c r="R23" s="64">
        <v>39364</v>
      </c>
      <c r="S23" s="64">
        <v>17381</v>
      </c>
      <c r="T23" s="64">
        <v>39705</v>
      </c>
      <c r="U23" s="64">
        <v>107814</v>
      </c>
      <c r="V23" s="64">
        <v>105124</v>
      </c>
      <c r="W23" s="64">
        <v>468334</v>
      </c>
      <c r="X23" s="68"/>
    </row>
    <row r="24" spans="1:24" ht="12">
      <c r="A24" s="32"/>
      <c r="B24" s="32"/>
      <c r="C24" s="32"/>
      <c r="D24" s="32"/>
      <c r="E24" s="32"/>
      <c r="F24" s="32"/>
      <c r="G24" s="32"/>
      <c r="H24" s="32"/>
      <c r="I24" s="32"/>
      <c r="K24" s="68">
        <v>14</v>
      </c>
      <c r="L24" s="64">
        <v>73328</v>
      </c>
      <c r="M24" s="64">
        <v>20127</v>
      </c>
      <c r="N24" s="64">
        <v>22724</v>
      </c>
      <c r="O24" s="64">
        <v>10292</v>
      </c>
      <c r="P24" s="64">
        <v>18444</v>
      </c>
      <c r="Q24" s="64">
        <v>10593</v>
      </c>
      <c r="R24" s="64">
        <v>38168</v>
      </c>
      <c r="S24" s="64">
        <v>17858</v>
      </c>
      <c r="T24" s="64">
        <v>37521</v>
      </c>
      <c r="U24" s="64">
        <v>102201</v>
      </c>
      <c r="V24" s="64">
        <v>98516</v>
      </c>
      <c r="W24" s="64">
        <v>449772</v>
      </c>
      <c r="X24" s="68"/>
    </row>
    <row r="25" spans="1:24" ht="12">
      <c r="A25" s="36"/>
      <c r="B25" s="32"/>
      <c r="C25" s="32"/>
      <c r="D25" s="32"/>
      <c r="E25" s="32"/>
      <c r="F25" s="32"/>
      <c r="G25" s="32"/>
      <c r="H25" s="32"/>
      <c r="I25" s="32"/>
      <c r="K25" s="68" t="s">
        <v>249</v>
      </c>
      <c r="L25" s="179">
        <f aca="true" t="shared" si="0" ref="L25:W25">L24/$W24</f>
        <v>0.1630337148599735</v>
      </c>
      <c r="M25" s="179">
        <f t="shared" si="0"/>
        <v>0.04474933966543049</v>
      </c>
      <c r="N25" s="179">
        <f t="shared" si="0"/>
        <v>0.05052337628843058</v>
      </c>
      <c r="O25" s="179">
        <f t="shared" si="0"/>
        <v>0.02288270501498537</v>
      </c>
      <c r="P25" s="179">
        <f t="shared" si="0"/>
        <v>0.0410074437715109</v>
      </c>
      <c r="Q25" s="179">
        <f t="shared" si="0"/>
        <v>0.023551932979376217</v>
      </c>
      <c r="R25" s="179">
        <f t="shared" si="0"/>
        <v>0.08486077390322208</v>
      </c>
      <c r="S25" s="179">
        <f t="shared" si="0"/>
        <v>0.03970456142223171</v>
      </c>
      <c r="T25" s="179">
        <f t="shared" si="0"/>
        <v>0.0834222672820896</v>
      </c>
      <c r="U25" s="179">
        <f t="shared" si="0"/>
        <v>0.22722846242095995</v>
      </c>
      <c r="V25" s="179">
        <f t="shared" si="0"/>
        <v>0.2190354223917896</v>
      </c>
      <c r="W25" s="179">
        <f t="shared" si="0"/>
        <v>1</v>
      </c>
      <c r="X25" s="68"/>
    </row>
    <row r="26" spans="1:24" ht="12">
      <c r="A26" s="32"/>
      <c r="B26" s="32"/>
      <c r="C26" s="32"/>
      <c r="D26" s="32"/>
      <c r="E26" s="32"/>
      <c r="F26" s="32"/>
      <c r="G26" s="32"/>
      <c r="H26" s="32"/>
      <c r="I26" s="32"/>
      <c r="K26" s="68"/>
      <c r="L26" s="68"/>
      <c r="M26" s="68"/>
      <c r="N26" s="68"/>
      <c r="O26" s="68"/>
      <c r="P26" s="68"/>
      <c r="Q26" s="68"/>
      <c r="R26" s="155"/>
      <c r="S26" s="155"/>
      <c r="T26" s="155"/>
      <c r="U26" s="68"/>
      <c r="V26" s="68"/>
      <c r="W26" s="68"/>
      <c r="X26" s="68"/>
    </row>
    <row r="27" spans="1:24" ht="12.75">
      <c r="A27" s="32"/>
      <c r="B27" s="32"/>
      <c r="C27" s="32"/>
      <c r="D27" s="32"/>
      <c r="E27" s="32"/>
      <c r="F27" s="32"/>
      <c r="G27" s="32"/>
      <c r="H27" s="32"/>
      <c r="I27" s="32"/>
      <c r="K27" s="67">
        <v>31</v>
      </c>
      <c r="L27" s="68"/>
      <c r="M27" s="68"/>
      <c r="N27" s="68"/>
      <c r="O27" s="68"/>
      <c r="P27" s="68"/>
      <c r="Q27" s="68"/>
      <c r="R27" s="155"/>
      <c r="S27" s="155"/>
      <c r="T27" s="155"/>
      <c r="U27" s="68"/>
      <c r="V27" s="68"/>
      <c r="W27" s="68"/>
      <c r="X27" s="68"/>
    </row>
    <row r="28" spans="1:24" ht="15">
      <c r="A28" s="32"/>
      <c r="B28" s="32"/>
      <c r="C28" s="32"/>
      <c r="D28" s="32"/>
      <c r="E28" s="32"/>
      <c r="F28" s="32"/>
      <c r="G28" s="32"/>
      <c r="H28" s="32"/>
      <c r="I28" s="32"/>
      <c r="K28" s="69"/>
      <c r="L28" s="68"/>
      <c r="M28" s="68"/>
      <c r="N28" s="68"/>
      <c r="O28" s="68"/>
      <c r="P28" s="68"/>
      <c r="Q28" s="68"/>
      <c r="R28" s="155"/>
      <c r="S28" s="155"/>
      <c r="T28" s="155"/>
      <c r="U28" s="68"/>
      <c r="V28" s="68"/>
      <c r="W28" s="68"/>
      <c r="X28" s="68"/>
    </row>
    <row r="29" spans="1:24" ht="12">
      <c r="A29" s="32"/>
      <c r="B29" s="32"/>
      <c r="C29" s="32"/>
      <c r="D29" s="32"/>
      <c r="E29" s="32"/>
      <c r="F29" s="32"/>
      <c r="G29" s="32"/>
      <c r="H29" s="32"/>
      <c r="I29" s="32"/>
      <c r="K29" s="68"/>
      <c r="L29" s="68"/>
      <c r="M29" s="68"/>
      <c r="N29" s="68"/>
      <c r="O29" s="68"/>
      <c r="P29" s="68"/>
      <c r="Q29" s="68"/>
      <c r="R29" s="155"/>
      <c r="S29" s="155"/>
      <c r="T29" s="155"/>
      <c r="U29" s="68"/>
      <c r="V29" s="68"/>
      <c r="W29" s="68"/>
      <c r="X29" s="68"/>
    </row>
    <row r="30" spans="1:24" ht="12">
      <c r="A30" s="32"/>
      <c r="B30" s="32"/>
      <c r="C30" s="32"/>
      <c r="D30" s="32"/>
      <c r="E30" s="32"/>
      <c r="F30" s="32"/>
      <c r="G30" s="32"/>
      <c r="H30" s="32"/>
      <c r="I30" s="32"/>
      <c r="K30" s="77"/>
      <c r="L30" s="68"/>
      <c r="M30" s="80"/>
      <c r="N30" s="68"/>
      <c r="O30" s="68"/>
      <c r="P30" s="68"/>
      <c r="Q30" s="68"/>
      <c r="R30" s="155"/>
      <c r="S30" s="155"/>
      <c r="T30" s="155"/>
      <c r="U30" s="68"/>
      <c r="V30" s="68"/>
      <c r="W30" s="68"/>
      <c r="X30" s="68"/>
    </row>
    <row r="31" spans="1:24" ht="12">
      <c r="A31" s="32"/>
      <c r="B31" s="32"/>
      <c r="C31" s="32"/>
      <c r="D31" s="32"/>
      <c r="E31" s="32"/>
      <c r="F31" s="32"/>
      <c r="G31" s="32"/>
      <c r="H31" s="32"/>
      <c r="I31" s="32"/>
      <c r="K31" s="77"/>
      <c r="L31" s="68"/>
      <c r="M31" s="68"/>
      <c r="N31" s="68"/>
      <c r="O31" s="68"/>
      <c r="P31" s="68"/>
      <c r="Q31" s="68"/>
      <c r="R31" s="155"/>
      <c r="S31" s="155"/>
      <c r="T31" s="155"/>
      <c r="U31" s="68"/>
      <c r="V31" s="68"/>
      <c r="W31" s="68"/>
      <c r="X31" s="68"/>
    </row>
    <row r="32" spans="1:24" ht="12">
      <c r="A32" s="32"/>
      <c r="B32" s="32"/>
      <c r="C32" s="32"/>
      <c r="D32" s="32"/>
      <c r="E32" s="32"/>
      <c r="F32" s="32"/>
      <c r="G32" s="32"/>
      <c r="H32" s="32"/>
      <c r="I32" s="32"/>
      <c r="K32" s="129"/>
      <c r="L32" s="71"/>
      <c r="M32" s="68"/>
      <c r="N32" s="68"/>
      <c r="O32" s="68"/>
      <c r="P32" s="68"/>
      <c r="Q32" s="68"/>
      <c r="R32" s="155"/>
      <c r="S32" s="155"/>
      <c r="T32" s="155"/>
      <c r="U32" s="68"/>
      <c r="V32" s="68"/>
      <c r="W32" s="68"/>
      <c r="X32" s="68"/>
    </row>
    <row r="33" spans="1:24" ht="12">
      <c r="A33" s="32"/>
      <c r="B33" s="32"/>
      <c r="C33" s="32"/>
      <c r="D33" s="32"/>
      <c r="E33" s="32"/>
      <c r="F33" s="32"/>
      <c r="G33" s="32"/>
      <c r="H33" s="32"/>
      <c r="I33" s="32"/>
      <c r="K33" s="68"/>
      <c r="L33" s="72"/>
      <c r="M33" s="72"/>
      <c r="N33" s="72"/>
      <c r="O33" s="72"/>
      <c r="P33" s="68"/>
      <c r="Q33" s="68"/>
      <c r="R33" s="68"/>
      <c r="S33" s="68"/>
      <c r="T33" s="68"/>
      <c r="U33" s="68"/>
      <c r="V33" s="68"/>
      <c r="W33" s="68"/>
      <c r="X33" s="68"/>
    </row>
    <row r="34" spans="1:24" ht="12">
      <c r="A34" s="32"/>
      <c r="B34" s="32"/>
      <c r="C34" s="32"/>
      <c r="D34" s="32"/>
      <c r="E34" s="32"/>
      <c r="F34" s="32"/>
      <c r="G34" s="32"/>
      <c r="H34" s="32"/>
      <c r="I34" s="32"/>
      <c r="K34" s="68"/>
      <c r="L34" s="72"/>
      <c r="M34" s="72"/>
      <c r="N34" s="72"/>
      <c r="O34" s="72"/>
      <c r="P34" s="68"/>
      <c r="Q34" s="68"/>
      <c r="R34" s="68"/>
      <c r="S34" s="68"/>
      <c r="T34" s="68"/>
      <c r="U34" s="68"/>
      <c r="V34" s="68"/>
      <c r="W34" s="68"/>
      <c r="X34" s="68"/>
    </row>
    <row r="35" spans="1:24" ht="12">
      <c r="A35" s="32"/>
      <c r="B35" s="32"/>
      <c r="C35" s="32"/>
      <c r="D35" s="32"/>
      <c r="E35" s="32"/>
      <c r="F35" s="32"/>
      <c r="G35" s="32"/>
      <c r="H35" s="32"/>
      <c r="I35" s="32"/>
      <c r="K35" s="129" t="s">
        <v>594</v>
      </c>
      <c r="L35" s="71"/>
      <c r="M35" s="68"/>
      <c r="N35" s="68" t="s">
        <v>468</v>
      </c>
      <c r="O35" s="155"/>
      <c r="P35" s="68"/>
      <c r="Q35" s="68"/>
      <c r="R35" s="68"/>
      <c r="S35" s="68"/>
      <c r="T35" s="68"/>
      <c r="U35" s="68"/>
      <c r="V35" s="68"/>
      <c r="W35" s="68"/>
      <c r="X35" s="68"/>
    </row>
    <row r="36" spans="1:24" ht="12">
      <c r="A36" s="32"/>
      <c r="B36" s="32"/>
      <c r="C36" s="32"/>
      <c r="D36" s="32"/>
      <c r="E36" s="32"/>
      <c r="F36" s="32"/>
      <c r="G36" s="32"/>
      <c r="H36" s="32"/>
      <c r="I36" s="32"/>
      <c r="K36" s="68" t="s">
        <v>443</v>
      </c>
      <c r="L36" s="84" t="s">
        <v>590</v>
      </c>
      <c r="M36" s="84" t="s">
        <v>591</v>
      </c>
      <c r="N36" s="84" t="s">
        <v>592</v>
      </c>
      <c r="O36" s="155"/>
      <c r="P36" s="68"/>
      <c r="Q36" s="68"/>
      <c r="R36" s="68"/>
      <c r="S36" s="68"/>
      <c r="T36" s="68"/>
      <c r="U36" s="68"/>
      <c r="V36" s="68"/>
      <c r="W36" s="68"/>
      <c r="X36" s="68"/>
    </row>
    <row r="37" spans="1:24" ht="14.25">
      <c r="A37" s="57" t="s">
        <v>699</v>
      </c>
      <c r="B37" s="32"/>
      <c r="C37" s="32"/>
      <c r="D37" s="32"/>
      <c r="E37" s="32"/>
      <c r="F37" s="33"/>
      <c r="G37" s="32"/>
      <c r="H37" s="32"/>
      <c r="I37" s="32"/>
      <c r="K37" s="80" t="s">
        <v>593</v>
      </c>
      <c r="L37" s="90">
        <v>541.3</v>
      </c>
      <c r="M37" s="186">
        <v>-155.4</v>
      </c>
      <c r="N37" s="90">
        <v>560.6</v>
      </c>
      <c r="O37" s="68"/>
      <c r="P37" s="68"/>
      <c r="Q37" s="68"/>
      <c r="R37" s="68"/>
      <c r="S37" s="68"/>
      <c r="T37" s="68"/>
      <c r="U37" s="68"/>
      <c r="V37" s="68"/>
      <c r="W37" s="68"/>
      <c r="X37" s="68"/>
    </row>
    <row r="38" spans="1:24" ht="12">
      <c r="A38" s="32"/>
      <c r="B38" s="32"/>
      <c r="C38" s="32"/>
      <c r="D38" s="32"/>
      <c r="E38" s="32"/>
      <c r="F38" s="32"/>
      <c r="G38" s="32"/>
      <c r="H38" s="32"/>
      <c r="I38" s="32"/>
      <c r="K38" s="80" t="s">
        <v>486</v>
      </c>
      <c r="L38" s="90">
        <v>886.6</v>
      </c>
      <c r="M38" s="186">
        <v>-271.1</v>
      </c>
      <c r="N38" s="90">
        <v>645.8</v>
      </c>
      <c r="O38" s="68"/>
      <c r="P38" s="68"/>
      <c r="Q38" s="68"/>
      <c r="R38" s="68"/>
      <c r="S38" s="68"/>
      <c r="T38" s="68"/>
      <c r="U38" s="68"/>
      <c r="V38" s="68"/>
      <c r="W38" s="68"/>
      <c r="X38" s="68"/>
    </row>
    <row r="39" spans="1:24" ht="12">
      <c r="A39" s="32"/>
      <c r="B39" s="32"/>
      <c r="C39" s="32"/>
      <c r="D39" s="32"/>
      <c r="E39" s="32"/>
      <c r="F39" s="32"/>
      <c r="G39" s="32"/>
      <c r="H39" s="32"/>
      <c r="I39" s="32"/>
      <c r="K39" s="84">
        <v>6</v>
      </c>
      <c r="L39" s="90">
        <v>1098.5</v>
      </c>
      <c r="M39" s="186">
        <v>-287.7</v>
      </c>
      <c r="N39" s="90">
        <v>800.5</v>
      </c>
      <c r="O39" s="68"/>
      <c r="P39" s="68"/>
      <c r="Q39" s="68"/>
      <c r="R39" s="68"/>
      <c r="S39" s="68"/>
      <c r="T39" s="68"/>
      <c r="U39" s="68"/>
      <c r="V39" s="68"/>
      <c r="W39" s="68"/>
      <c r="X39" s="68"/>
    </row>
    <row r="40" spans="1:24" ht="12">
      <c r="A40" s="32"/>
      <c r="B40" s="32"/>
      <c r="C40" s="32"/>
      <c r="D40" s="32"/>
      <c r="E40" s="32"/>
      <c r="F40" s="32"/>
      <c r="G40" s="32"/>
      <c r="H40" s="32"/>
      <c r="I40" s="32"/>
      <c r="K40" s="84">
        <v>11</v>
      </c>
      <c r="L40" s="90">
        <v>1072.5</v>
      </c>
      <c r="M40" s="186">
        <v>-510.2</v>
      </c>
      <c r="N40" s="90">
        <v>824.8</v>
      </c>
      <c r="O40" s="68"/>
      <c r="P40" s="68"/>
      <c r="Q40" s="68"/>
      <c r="R40" s="68"/>
      <c r="S40" s="68"/>
      <c r="T40" s="68"/>
      <c r="U40" s="68"/>
      <c r="V40" s="68"/>
      <c r="W40" s="68"/>
      <c r="X40" s="68"/>
    </row>
    <row r="41" spans="1:24" ht="12">
      <c r="A41" s="32"/>
      <c r="B41" s="32"/>
      <c r="C41" s="32"/>
      <c r="D41" s="32"/>
      <c r="E41" s="32"/>
      <c r="F41" s="32"/>
      <c r="G41" s="32"/>
      <c r="H41" s="32"/>
      <c r="I41" s="32"/>
      <c r="K41" s="84"/>
      <c r="L41" s="90"/>
      <c r="M41" s="90"/>
      <c r="N41" s="90"/>
      <c r="O41" s="68"/>
      <c r="P41" s="68"/>
      <c r="Q41" s="68"/>
      <c r="R41" s="68"/>
      <c r="S41" s="68"/>
      <c r="T41" s="68"/>
      <c r="U41" s="68"/>
      <c r="V41" s="68"/>
      <c r="W41" s="68"/>
      <c r="X41" s="68"/>
    </row>
    <row r="42" spans="1:24" ht="12">
      <c r="A42" s="32"/>
      <c r="B42" s="32"/>
      <c r="C42" s="32"/>
      <c r="D42" s="32"/>
      <c r="E42" s="32"/>
      <c r="F42" s="32"/>
      <c r="G42" s="32"/>
      <c r="H42" s="32"/>
      <c r="I42" s="32"/>
      <c r="K42" s="84"/>
      <c r="L42" s="177"/>
      <c r="M42" s="177"/>
      <c r="N42" s="177"/>
      <c r="O42" s="68"/>
      <c r="P42" s="68"/>
      <c r="Q42" s="68"/>
      <c r="R42" s="68"/>
      <c r="S42" s="68"/>
      <c r="T42" s="68"/>
      <c r="U42" s="68"/>
      <c r="V42" s="68"/>
      <c r="W42" s="68"/>
      <c r="X42" s="68"/>
    </row>
    <row r="43" spans="1:24" ht="12">
      <c r="A43" s="32"/>
      <c r="B43" s="32"/>
      <c r="C43" s="32"/>
      <c r="D43" s="32"/>
      <c r="E43" s="32"/>
      <c r="F43" s="32"/>
      <c r="G43" s="32"/>
      <c r="H43" s="32"/>
      <c r="I43" s="32"/>
      <c r="K43" s="129" t="s">
        <v>595</v>
      </c>
      <c r="L43" s="71"/>
      <c r="M43" s="68"/>
      <c r="N43" s="68" t="s">
        <v>468</v>
      </c>
      <c r="O43" s="155"/>
      <c r="P43" s="68"/>
      <c r="Q43" s="68"/>
      <c r="R43" s="68"/>
      <c r="S43" s="68"/>
      <c r="T43" s="68"/>
      <c r="U43" s="68"/>
      <c r="V43" s="68"/>
      <c r="W43" s="68"/>
      <c r="X43" s="68"/>
    </row>
    <row r="44" spans="1:24" ht="12">
      <c r="A44" s="32"/>
      <c r="B44" s="32"/>
      <c r="C44" s="32"/>
      <c r="D44" s="32"/>
      <c r="E44" s="32"/>
      <c r="F44" s="32"/>
      <c r="G44" s="32"/>
      <c r="H44" s="32"/>
      <c r="I44" s="32"/>
      <c r="K44" s="68" t="s">
        <v>443</v>
      </c>
      <c r="L44" s="84" t="s">
        <v>590</v>
      </c>
      <c r="M44" s="84" t="s">
        <v>591</v>
      </c>
      <c r="N44" s="84" t="s">
        <v>592</v>
      </c>
      <c r="O44" s="155"/>
      <c r="P44" s="68"/>
      <c r="Q44" s="68"/>
      <c r="R44" s="68"/>
      <c r="S44" s="68"/>
      <c r="T44" s="68"/>
      <c r="U44" s="68"/>
      <c r="V44" s="68"/>
      <c r="W44" s="68"/>
      <c r="X44" s="68"/>
    </row>
    <row r="45" spans="1:24" ht="14.25">
      <c r="A45" s="33"/>
      <c r="B45" s="32"/>
      <c r="C45" s="32"/>
      <c r="D45" s="32"/>
      <c r="E45" s="32"/>
      <c r="F45" s="32"/>
      <c r="G45" s="32"/>
      <c r="H45" s="32"/>
      <c r="I45" s="32"/>
      <c r="K45" s="80" t="s">
        <v>593</v>
      </c>
      <c r="L45" s="90">
        <v>563.2</v>
      </c>
      <c r="M45" s="186">
        <v>-276.6</v>
      </c>
      <c r="N45" s="90">
        <v>554.4</v>
      </c>
      <c r="O45" s="68"/>
      <c r="P45" s="68"/>
      <c r="Q45" s="68"/>
      <c r="R45" s="68"/>
      <c r="S45" s="68"/>
      <c r="T45" s="68"/>
      <c r="U45" s="68"/>
      <c r="V45" s="68"/>
      <c r="W45" s="68"/>
      <c r="X45" s="68"/>
    </row>
    <row r="46" spans="1:24" ht="12">
      <c r="A46" s="32"/>
      <c r="B46" s="32"/>
      <c r="C46" s="32"/>
      <c r="D46" s="32"/>
      <c r="E46" s="32"/>
      <c r="F46" s="32"/>
      <c r="G46" s="32"/>
      <c r="H46" s="32"/>
      <c r="I46" s="32"/>
      <c r="K46" s="80" t="s">
        <v>486</v>
      </c>
      <c r="L46" s="90">
        <v>872.6</v>
      </c>
      <c r="M46" s="186">
        <v>-353.7</v>
      </c>
      <c r="N46" s="90">
        <v>669.3</v>
      </c>
      <c r="O46" s="68"/>
      <c r="P46" s="68"/>
      <c r="Q46" s="68"/>
      <c r="R46" s="68"/>
      <c r="S46" s="68"/>
      <c r="T46" s="68"/>
      <c r="U46" s="68"/>
      <c r="V46" s="68"/>
      <c r="W46" s="68"/>
      <c r="X46" s="68"/>
    </row>
    <row r="47" spans="1:24" ht="12">
      <c r="A47" s="32"/>
      <c r="B47" s="32"/>
      <c r="C47" s="32"/>
      <c r="D47" s="32"/>
      <c r="E47" s="32"/>
      <c r="F47" s="32"/>
      <c r="G47" s="32"/>
      <c r="H47" s="32"/>
      <c r="I47" s="32"/>
      <c r="K47" s="84">
        <v>6</v>
      </c>
      <c r="L47" s="90">
        <v>1113.6</v>
      </c>
      <c r="M47" s="186">
        <v>-479.8</v>
      </c>
      <c r="N47" s="90">
        <v>804.4</v>
      </c>
      <c r="O47" s="68"/>
      <c r="P47" s="68"/>
      <c r="Q47" s="68"/>
      <c r="R47" s="68"/>
      <c r="S47" s="68"/>
      <c r="T47" s="68"/>
      <c r="U47" s="68"/>
      <c r="V47" s="68"/>
      <c r="W47" s="68"/>
      <c r="X47" s="68"/>
    </row>
    <row r="48" spans="1:24" ht="12">
      <c r="A48" s="32"/>
      <c r="B48" s="32"/>
      <c r="C48" s="32"/>
      <c r="D48" s="32"/>
      <c r="E48" s="32"/>
      <c r="F48" s="32"/>
      <c r="G48" s="32"/>
      <c r="H48" s="32"/>
      <c r="I48" s="32"/>
      <c r="K48" s="84">
        <v>11</v>
      </c>
      <c r="L48" s="90">
        <v>1178.5</v>
      </c>
      <c r="M48" s="186">
        <v>-621.3</v>
      </c>
      <c r="N48" s="90">
        <v>802.5</v>
      </c>
      <c r="O48" s="68"/>
      <c r="P48" s="68"/>
      <c r="Q48" s="68"/>
      <c r="R48" s="68"/>
      <c r="S48" s="68"/>
      <c r="T48" s="68"/>
      <c r="U48" s="68"/>
      <c r="V48" s="68"/>
      <c r="W48" s="68"/>
      <c r="X48" s="68"/>
    </row>
    <row r="49" spans="1:24" ht="12">
      <c r="A49" s="32"/>
      <c r="B49" s="32"/>
      <c r="C49" s="32"/>
      <c r="D49" s="32"/>
      <c r="E49" s="32"/>
      <c r="F49" s="32"/>
      <c r="G49" s="32"/>
      <c r="H49" s="32"/>
      <c r="I49" s="32"/>
      <c r="K49" s="84"/>
      <c r="L49" s="177"/>
      <c r="M49" s="177"/>
      <c r="N49" s="177"/>
      <c r="O49" s="68"/>
      <c r="P49" s="68"/>
      <c r="Q49" s="68"/>
      <c r="R49" s="68"/>
      <c r="S49" s="68"/>
      <c r="T49" s="68"/>
      <c r="U49" s="68"/>
      <c r="V49" s="68"/>
      <c r="W49" s="68"/>
      <c r="X49" s="68"/>
    </row>
    <row r="50" spans="1:24" ht="12">
      <c r="A50" s="32"/>
      <c r="B50" s="32"/>
      <c r="C50" s="32"/>
      <c r="D50" s="32"/>
      <c r="E50" s="32"/>
      <c r="F50" s="32"/>
      <c r="G50" s="32"/>
      <c r="H50" s="32"/>
      <c r="I50" s="32"/>
      <c r="K50" s="68"/>
      <c r="L50" s="155"/>
      <c r="M50" s="155"/>
      <c r="N50" s="155"/>
      <c r="O50" s="68"/>
      <c r="P50" s="68"/>
      <c r="Q50" s="68"/>
      <c r="R50" s="68"/>
      <c r="S50" s="68"/>
      <c r="T50" s="68"/>
      <c r="U50" s="68"/>
      <c r="V50" s="68"/>
      <c r="W50" s="68"/>
      <c r="X50" s="68"/>
    </row>
    <row r="51" spans="1:24" ht="12">
      <c r="A51" s="32"/>
      <c r="B51" s="32"/>
      <c r="C51" s="32"/>
      <c r="D51" s="32"/>
      <c r="E51" s="32"/>
      <c r="F51" s="32"/>
      <c r="G51" s="32"/>
      <c r="H51" s="32"/>
      <c r="I51" s="32"/>
      <c r="K51" s="68"/>
      <c r="L51" s="68"/>
      <c r="M51" s="68"/>
      <c r="N51" s="68"/>
      <c r="O51" s="68"/>
      <c r="P51" s="68"/>
      <c r="Q51" s="68"/>
      <c r="R51" s="68"/>
      <c r="S51" s="68"/>
      <c r="T51" s="68"/>
      <c r="U51" s="68"/>
      <c r="V51" s="68"/>
      <c r="W51" s="68"/>
      <c r="X51" s="68"/>
    </row>
    <row r="52" spans="1:24" ht="12">
      <c r="A52" s="32"/>
      <c r="B52" s="32"/>
      <c r="C52" s="32"/>
      <c r="D52" s="32"/>
      <c r="E52" s="32"/>
      <c r="F52" s="32"/>
      <c r="G52" s="32"/>
      <c r="H52" s="32"/>
      <c r="I52" s="32"/>
      <c r="K52" s="68"/>
      <c r="L52" s="68"/>
      <c r="M52" s="68"/>
      <c r="N52" s="68"/>
      <c r="O52" s="68"/>
      <c r="P52" s="68"/>
      <c r="Q52" s="68"/>
      <c r="R52" s="68"/>
      <c r="S52" s="68"/>
      <c r="T52" s="68"/>
      <c r="U52" s="68"/>
      <c r="V52" s="68"/>
      <c r="W52" s="68"/>
      <c r="X52" s="68"/>
    </row>
    <row r="53" spans="1:9" ht="12">
      <c r="A53" s="32"/>
      <c r="B53" s="32"/>
      <c r="C53" s="32"/>
      <c r="D53" s="32"/>
      <c r="E53" s="32"/>
      <c r="F53" s="32"/>
      <c r="G53" s="32"/>
      <c r="H53" s="32"/>
      <c r="I53" s="32"/>
    </row>
    <row r="54" spans="1:9" ht="12">
      <c r="A54" s="32"/>
      <c r="B54" s="32"/>
      <c r="C54" s="32"/>
      <c r="D54" s="32"/>
      <c r="E54" s="32"/>
      <c r="F54" s="32"/>
      <c r="G54" s="32"/>
      <c r="H54" s="32"/>
      <c r="I54" s="32"/>
    </row>
    <row r="55" spans="1:9" ht="12">
      <c r="A55" s="32"/>
      <c r="B55" s="32"/>
      <c r="C55" s="32"/>
      <c r="D55" s="32"/>
      <c r="E55" s="32"/>
      <c r="F55" s="32"/>
      <c r="G55" s="32"/>
      <c r="H55" s="32"/>
      <c r="I55" s="32"/>
    </row>
    <row r="56" spans="1:9" ht="12">
      <c r="A56" s="32"/>
      <c r="B56" s="32"/>
      <c r="C56" s="32"/>
      <c r="D56" s="32"/>
      <c r="E56" s="32"/>
      <c r="F56" s="32"/>
      <c r="G56" s="32"/>
      <c r="H56" s="32"/>
      <c r="I56" s="32"/>
    </row>
    <row r="57" spans="1:9" ht="12">
      <c r="A57" s="32"/>
      <c r="B57" s="32"/>
      <c r="C57" s="32"/>
      <c r="D57" s="32"/>
      <c r="E57" s="32"/>
      <c r="F57" s="32"/>
      <c r="G57" s="32"/>
      <c r="H57" s="32"/>
      <c r="I57" s="32"/>
    </row>
    <row r="58" spans="1:9" ht="12">
      <c r="A58" s="32"/>
      <c r="B58" s="32"/>
      <c r="C58" s="32"/>
      <c r="D58" s="32"/>
      <c r="E58" s="32"/>
      <c r="F58" s="32"/>
      <c r="G58" s="32"/>
      <c r="H58" s="32"/>
      <c r="I58" s="32"/>
    </row>
    <row r="59" spans="1:9" ht="12">
      <c r="A59" s="32"/>
      <c r="B59" s="32"/>
      <c r="C59" s="32"/>
      <c r="D59" s="32"/>
      <c r="E59" s="32"/>
      <c r="F59" s="32"/>
      <c r="G59" s="32"/>
      <c r="H59" s="32"/>
      <c r="I59" s="32"/>
    </row>
    <row r="60" spans="1:9" ht="12">
      <c r="A60" s="32"/>
      <c r="B60" s="32"/>
      <c r="C60" s="32"/>
      <c r="D60" s="32"/>
      <c r="E60" s="32"/>
      <c r="F60" s="32"/>
      <c r="G60" s="32"/>
      <c r="H60" s="32"/>
      <c r="I60" s="32"/>
    </row>
    <row r="61" spans="1:9" ht="12">
      <c r="A61" s="32"/>
      <c r="B61" s="32"/>
      <c r="C61" s="32"/>
      <c r="D61" s="32"/>
      <c r="E61" s="32"/>
      <c r="F61" s="32"/>
      <c r="G61" s="32"/>
      <c r="H61" s="32"/>
      <c r="I61" s="32"/>
    </row>
    <row r="62" spans="1:9" ht="12">
      <c r="A62" s="32"/>
      <c r="B62" s="32"/>
      <c r="C62" s="32"/>
      <c r="D62" s="32"/>
      <c r="E62" s="32"/>
      <c r="F62" s="32"/>
      <c r="G62" s="32"/>
      <c r="H62" s="32"/>
      <c r="I62" s="32"/>
    </row>
    <row r="63" spans="1:9" ht="12">
      <c r="A63" s="32"/>
      <c r="B63" s="32"/>
      <c r="C63" s="32"/>
      <c r="D63" s="32"/>
      <c r="E63" s="32"/>
      <c r="F63" s="32"/>
      <c r="G63" s="32"/>
      <c r="H63" s="32"/>
      <c r="I63" s="32"/>
    </row>
    <row r="64" spans="1:9" ht="12">
      <c r="A64" s="32"/>
      <c r="B64" s="32"/>
      <c r="C64" s="32"/>
      <c r="D64" s="32"/>
      <c r="E64" s="32"/>
      <c r="F64" s="32"/>
      <c r="G64" s="32"/>
      <c r="H64" s="32"/>
      <c r="I64" s="32"/>
    </row>
    <row r="65" spans="1:9" ht="12">
      <c r="A65" s="32"/>
      <c r="B65" s="32"/>
      <c r="C65" s="32"/>
      <c r="D65" s="32"/>
      <c r="E65" s="32"/>
      <c r="F65" s="32"/>
      <c r="G65" s="32"/>
      <c r="H65" s="32"/>
      <c r="I65" s="32"/>
    </row>
    <row r="66" spans="1:9" ht="12">
      <c r="A66" s="32"/>
      <c r="B66" s="32"/>
      <c r="C66" s="32"/>
      <c r="D66" s="32"/>
      <c r="E66" s="32"/>
      <c r="F66" s="32"/>
      <c r="G66" s="32"/>
      <c r="H66" s="32"/>
      <c r="I66" s="32"/>
    </row>
    <row r="67" spans="1:9" ht="12">
      <c r="A67" s="32"/>
      <c r="B67" s="32"/>
      <c r="C67" s="32"/>
      <c r="D67" s="32"/>
      <c r="E67" s="32"/>
      <c r="F67" s="32"/>
      <c r="G67" s="32"/>
      <c r="H67" s="32"/>
      <c r="I67" s="32"/>
    </row>
    <row r="68" spans="1:9" ht="12">
      <c r="A68" s="32"/>
      <c r="B68" s="32"/>
      <c r="C68" s="32"/>
      <c r="D68" s="32"/>
      <c r="E68" s="32"/>
      <c r="F68" s="32"/>
      <c r="G68" s="32"/>
      <c r="H68" s="32"/>
      <c r="I68" s="32"/>
    </row>
    <row r="69" spans="1:9" ht="12">
      <c r="A69" s="290" t="s">
        <v>320</v>
      </c>
      <c r="B69" s="291"/>
      <c r="C69" s="291"/>
      <c r="D69" s="291"/>
      <c r="E69" s="291"/>
      <c r="F69" s="291"/>
      <c r="G69" s="291"/>
      <c r="H69" s="291"/>
      <c r="I69" s="292"/>
    </row>
    <row r="70" spans="1:9" ht="12">
      <c r="A70" s="293"/>
      <c r="B70" s="294"/>
      <c r="C70" s="294"/>
      <c r="D70" s="294"/>
      <c r="E70" s="294"/>
      <c r="F70" s="294"/>
      <c r="G70" s="294"/>
      <c r="H70" s="294"/>
      <c r="I70" s="295"/>
    </row>
    <row r="71" spans="1:9" ht="12">
      <c r="A71" s="293"/>
      <c r="B71" s="294"/>
      <c r="C71" s="294"/>
      <c r="D71" s="294"/>
      <c r="E71" s="294"/>
      <c r="F71" s="294"/>
      <c r="G71" s="294"/>
      <c r="H71" s="294"/>
      <c r="I71" s="295"/>
    </row>
    <row r="72" spans="1:9" ht="12" customHeight="1">
      <c r="A72" s="293"/>
      <c r="B72" s="294"/>
      <c r="C72" s="294"/>
      <c r="D72" s="294"/>
      <c r="E72" s="294"/>
      <c r="F72" s="294"/>
      <c r="G72" s="294"/>
      <c r="H72" s="294"/>
      <c r="I72" s="295"/>
    </row>
    <row r="73" spans="1:9" ht="12">
      <c r="A73" s="296"/>
      <c r="B73" s="297"/>
      <c r="C73" s="297"/>
      <c r="D73" s="297"/>
      <c r="E73" s="297"/>
      <c r="F73" s="297"/>
      <c r="G73" s="297"/>
      <c r="H73" s="297"/>
      <c r="I73" s="298"/>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69:I73"/>
  </mergeCells>
  <hyperlinks>
    <hyperlink ref="A1" r:id="rId1" display="平成１５年度　統計からみたやまなし ページ&lt;&lt;"/>
  </hyperlinks>
  <printOptions/>
  <pageMargins left="0.2" right="0.21" top="0.55" bottom="1" header="0.512" footer="0.23"/>
  <pageSetup horizontalDpi="600" verticalDpi="600" orientation="portrait" paperSize="9" scale="85" r:id="rId3"/>
  <headerFooter alignWithMargins="0">
    <oddFooter>&amp;C&amp;P</oddFooter>
  </headerFooter>
  <rowBreaks count="1" manualBreakCount="1">
    <brk id="26" min="10" max="22" man="1"/>
  </rowBreaks>
  <drawing r:id="rId2"/>
</worksheet>
</file>

<file path=xl/worksheets/sheet11.xml><?xml version="1.0" encoding="utf-8"?>
<worksheet xmlns="http://schemas.openxmlformats.org/spreadsheetml/2006/main" xmlns:r="http://schemas.openxmlformats.org/officeDocument/2006/relationships">
  <dimension ref="A1:Q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75">
      <c r="A1" s="213" t="s">
        <v>751</v>
      </c>
    </row>
    <row r="2" spans="1:17" ht="20.25">
      <c r="A2" s="306" t="s">
        <v>343</v>
      </c>
      <c r="B2" s="306"/>
      <c r="C2" s="306"/>
      <c r="D2" s="306"/>
      <c r="E2" s="306"/>
      <c r="F2" s="306"/>
      <c r="G2" s="306"/>
      <c r="H2" s="306"/>
      <c r="I2" s="306"/>
      <c r="K2" s="67">
        <v>32</v>
      </c>
      <c r="L2" s="68"/>
      <c r="M2" s="68"/>
      <c r="N2" s="68"/>
      <c r="O2" s="68"/>
      <c r="P2" s="68"/>
      <c r="Q2" s="68"/>
    </row>
    <row r="3" spans="1:17" ht="15">
      <c r="A3" s="32"/>
      <c r="B3" s="32"/>
      <c r="C3" s="32"/>
      <c r="D3" s="32"/>
      <c r="E3" s="32"/>
      <c r="F3" s="32"/>
      <c r="G3" s="32"/>
      <c r="H3" s="32"/>
      <c r="I3" s="32"/>
      <c r="K3" s="69"/>
      <c r="L3" s="68"/>
      <c r="M3" s="68"/>
      <c r="N3" s="68"/>
      <c r="O3" s="68"/>
      <c r="P3" s="68"/>
      <c r="Q3" s="68"/>
    </row>
    <row r="4" spans="1:17" ht="15.75">
      <c r="A4" s="57" t="s">
        <v>701</v>
      </c>
      <c r="B4" s="32"/>
      <c r="C4" s="32"/>
      <c r="D4" s="32"/>
      <c r="E4" s="32"/>
      <c r="F4" s="33"/>
      <c r="G4" s="32"/>
      <c r="H4" s="32"/>
      <c r="I4" s="32"/>
      <c r="K4" s="68"/>
      <c r="L4" s="68"/>
      <c r="M4" s="68"/>
      <c r="N4" s="68"/>
      <c r="O4" s="68"/>
      <c r="P4" s="68"/>
      <c r="Q4" s="68"/>
    </row>
    <row r="5" spans="1:17" ht="12.75">
      <c r="A5" s="32"/>
      <c r="B5" s="32"/>
      <c r="C5" s="32"/>
      <c r="D5" s="32"/>
      <c r="E5" s="32"/>
      <c r="F5" s="32"/>
      <c r="G5" s="32"/>
      <c r="H5" s="32"/>
      <c r="I5" s="32"/>
      <c r="K5" s="68"/>
      <c r="L5" s="68"/>
      <c r="M5" s="70"/>
      <c r="N5" s="68"/>
      <c r="O5" s="68"/>
      <c r="P5" s="68"/>
      <c r="Q5" s="68"/>
    </row>
    <row r="6" spans="1:17" ht="12.75">
      <c r="A6" s="32"/>
      <c r="B6" s="32"/>
      <c r="C6" s="32"/>
      <c r="D6" s="32"/>
      <c r="E6" s="32"/>
      <c r="F6" s="32"/>
      <c r="G6" s="32"/>
      <c r="H6" s="32"/>
      <c r="I6" s="32"/>
      <c r="K6" s="68"/>
      <c r="L6" s="68"/>
      <c r="M6" s="68"/>
      <c r="N6" s="68"/>
      <c r="O6" s="68"/>
      <c r="P6" s="68"/>
      <c r="Q6" s="68"/>
    </row>
    <row r="7" spans="1:17" ht="12.75">
      <c r="A7" s="32"/>
      <c r="B7" s="32"/>
      <c r="C7" s="32"/>
      <c r="D7" s="32"/>
      <c r="E7" s="32"/>
      <c r="F7" s="32"/>
      <c r="G7" s="32"/>
      <c r="H7" s="32"/>
      <c r="I7" s="32"/>
      <c r="K7" s="68"/>
      <c r="L7" s="71"/>
      <c r="M7" s="68"/>
      <c r="N7" s="68"/>
      <c r="O7" s="68"/>
      <c r="P7" s="68"/>
      <c r="Q7" s="68"/>
    </row>
    <row r="8" spans="1:17" ht="12.75">
      <c r="A8" s="32"/>
      <c r="B8" s="32"/>
      <c r="C8" s="32"/>
      <c r="D8" s="32"/>
      <c r="E8" s="32"/>
      <c r="F8" s="32"/>
      <c r="G8" s="32"/>
      <c r="H8" s="32"/>
      <c r="I8" s="32"/>
      <c r="K8" s="68"/>
      <c r="L8" s="72"/>
      <c r="M8" s="72"/>
      <c r="N8" s="72"/>
      <c r="O8" s="72"/>
      <c r="P8" s="72"/>
      <c r="Q8" s="72"/>
    </row>
    <row r="9" spans="1:17" ht="12.75">
      <c r="A9" s="32"/>
      <c r="B9" s="32"/>
      <c r="C9" s="32"/>
      <c r="D9" s="32"/>
      <c r="E9" s="32"/>
      <c r="F9" s="32"/>
      <c r="G9" s="32"/>
      <c r="H9" s="32"/>
      <c r="I9" s="32"/>
      <c r="K9" s="68"/>
      <c r="L9" s="72"/>
      <c r="M9" s="72"/>
      <c r="N9" s="72"/>
      <c r="O9" s="72"/>
      <c r="P9" s="72"/>
      <c r="Q9" s="72"/>
    </row>
    <row r="10" spans="1:17" ht="12.75">
      <c r="A10" s="32"/>
      <c r="B10" s="32"/>
      <c r="C10" s="32"/>
      <c r="D10" s="32"/>
      <c r="E10" s="32"/>
      <c r="F10" s="32"/>
      <c r="G10" s="32"/>
      <c r="H10" s="32"/>
      <c r="I10" s="32"/>
      <c r="K10" s="68"/>
      <c r="L10" s="68"/>
      <c r="M10" s="68"/>
      <c r="N10" s="68"/>
      <c r="O10" s="68"/>
      <c r="P10" s="68"/>
      <c r="Q10" s="68"/>
    </row>
    <row r="11" spans="1:17" ht="12.75">
      <c r="A11" s="32"/>
      <c r="B11" s="32"/>
      <c r="C11" s="32"/>
      <c r="D11" s="32"/>
      <c r="E11" s="32"/>
      <c r="F11" s="32"/>
      <c r="G11" s="32"/>
      <c r="H11" s="32"/>
      <c r="I11" s="32"/>
      <c r="K11" s="118"/>
      <c r="L11" s="118" t="s">
        <v>330</v>
      </c>
      <c r="M11" s="76" t="s">
        <v>703</v>
      </c>
      <c r="N11" s="118" t="s">
        <v>330</v>
      </c>
      <c r="O11" s="180" t="s">
        <v>596</v>
      </c>
      <c r="P11" s="174" t="s">
        <v>597</v>
      </c>
      <c r="Q11" s="84" t="s">
        <v>598</v>
      </c>
    </row>
    <row r="12" spans="1:17" ht="12.75">
      <c r="A12" s="32"/>
      <c r="B12" s="32"/>
      <c r="C12" s="32"/>
      <c r="D12" s="32"/>
      <c r="E12" s="32"/>
      <c r="F12" s="32"/>
      <c r="G12" s="32"/>
      <c r="H12" s="32"/>
      <c r="I12" s="32"/>
      <c r="K12" s="80" t="s">
        <v>452</v>
      </c>
      <c r="L12" s="75">
        <f aca="true" t="shared" si="0" ref="L12:L23">M12/O12*100</f>
        <v>279.06976744186045</v>
      </c>
      <c r="M12" s="87">
        <v>156</v>
      </c>
      <c r="N12" s="87">
        <f aca="true" t="shared" si="1" ref="N12:N24">L12-M12</f>
        <v>123.06976744186045</v>
      </c>
      <c r="O12" s="90">
        <v>55.9</v>
      </c>
      <c r="P12" s="90">
        <v>1.6</v>
      </c>
      <c r="Q12" s="82">
        <v>1.46</v>
      </c>
    </row>
    <row r="13" spans="1:17" ht="12.75">
      <c r="A13" s="32"/>
      <c r="B13" s="32"/>
      <c r="C13" s="32"/>
      <c r="D13" s="32"/>
      <c r="E13" s="32"/>
      <c r="F13" s="32"/>
      <c r="G13" s="32"/>
      <c r="H13" s="32"/>
      <c r="I13" s="32"/>
      <c r="K13" s="80">
        <v>3</v>
      </c>
      <c r="L13" s="75">
        <f t="shared" si="0"/>
        <v>289.2249527410208</v>
      </c>
      <c r="M13" s="87">
        <v>153</v>
      </c>
      <c r="N13" s="87">
        <f t="shared" si="1"/>
        <v>136.2249527410208</v>
      </c>
      <c r="O13" s="90">
        <v>52.9</v>
      </c>
      <c r="P13" s="90">
        <v>1.6</v>
      </c>
      <c r="Q13" s="82">
        <v>1.5</v>
      </c>
    </row>
    <row r="14" spans="1:17" ht="12.75">
      <c r="A14" s="32"/>
      <c r="B14" s="32"/>
      <c r="C14" s="32"/>
      <c r="D14" s="32"/>
      <c r="E14" s="32"/>
      <c r="F14" s="32"/>
      <c r="G14" s="32"/>
      <c r="H14" s="32"/>
      <c r="I14" s="32"/>
      <c r="K14" s="80">
        <v>4</v>
      </c>
      <c r="L14" s="75">
        <f t="shared" si="0"/>
        <v>318.94934333958724</v>
      </c>
      <c r="M14" s="87">
        <v>170</v>
      </c>
      <c r="N14" s="87">
        <f t="shared" si="1"/>
        <v>148.94934333958724</v>
      </c>
      <c r="O14" s="90">
        <v>53.3</v>
      </c>
      <c r="P14" s="175">
        <v>1.6</v>
      </c>
      <c r="Q14" s="82">
        <v>1.58</v>
      </c>
    </row>
    <row r="15" spans="1:17" ht="12.75">
      <c r="A15" s="32"/>
      <c r="B15" s="32"/>
      <c r="C15" s="32"/>
      <c r="D15" s="32"/>
      <c r="E15" s="32"/>
      <c r="F15" s="32"/>
      <c r="G15" s="32"/>
      <c r="H15" s="32"/>
      <c r="I15" s="32"/>
      <c r="K15" s="80">
        <v>5</v>
      </c>
      <c r="L15" s="75">
        <f t="shared" si="0"/>
        <v>318.84057971014494</v>
      </c>
      <c r="M15" s="87">
        <v>176</v>
      </c>
      <c r="N15" s="87">
        <f t="shared" si="1"/>
        <v>142.84057971014494</v>
      </c>
      <c r="O15" s="90">
        <v>55.2</v>
      </c>
      <c r="P15" s="175">
        <v>1.6</v>
      </c>
      <c r="Q15" s="82">
        <v>1.58</v>
      </c>
    </row>
    <row r="16" spans="1:17" s="10" customFormat="1" ht="12">
      <c r="A16" s="32"/>
      <c r="B16" s="32"/>
      <c r="C16" s="32"/>
      <c r="D16" s="32"/>
      <c r="E16" s="32"/>
      <c r="F16" s="32"/>
      <c r="G16" s="32"/>
      <c r="H16" s="32"/>
      <c r="I16" s="32"/>
      <c r="K16" s="80">
        <v>6</v>
      </c>
      <c r="L16" s="75">
        <f t="shared" si="0"/>
        <v>323.84341637010675</v>
      </c>
      <c r="M16" s="87">
        <v>182</v>
      </c>
      <c r="N16" s="87">
        <f t="shared" si="1"/>
        <v>141.84341637010675</v>
      </c>
      <c r="O16" s="175">
        <v>56.2</v>
      </c>
      <c r="P16" s="181">
        <v>1.6</v>
      </c>
      <c r="Q16" s="82">
        <v>1.56</v>
      </c>
    </row>
    <row r="17" spans="1:17" ht="12">
      <c r="A17" s="32"/>
      <c r="B17" s="32"/>
      <c r="C17" s="32"/>
      <c r="D17" s="32"/>
      <c r="E17" s="32"/>
      <c r="F17" s="32"/>
      <c r="G17" s="32"/>
      <c r="H17" s="32"/>
      <c r="I17" s="32"/>
      <c r="K17" s="80">
        <v>7</v>
      </c>
      <c r="L17" s="75">
        <f t="shared" si="0"/>
        <v>325.187969924812</v>
      </c>
      <c r="M17" s="87">
        <v>173</v>
      </c>
      <c r="N17" s="87">
        <f t="shared" si="1"/>
        <v>152.18796992481202</v>
      </c>
      <c r="O17" s="90">
        <v>53.2</v>
      </c>
      <c r="P17" s="90">
        <v>1.6</v>
      </c>
      <c r="Q17" s="81">
        <v>1.56</v>
      </c>
    </row>
    <row r="18" spans="1:17" ht="12">
      <c r="A18" s="32"/>
      <c r="B18" s="32"/>
      <c r="C18" s="32"/>
      <c r="D18" s="32"/>
      <c r="E18" s="32"/>
      <c r="F18" s="32"/>
      <c r="G18" s="32"/>
      <c r="H18" s="32"/>
      <c r="I18" s="32"/>
      <c r="K18" s="80">
        <v>8</v>
      </c>
      <c r="L18" s="75">
        <f t="shared" si="0"/>
        <v>324.8031496062992</v>
      </c>
      <c r="M18" s="87">
        <v>165</v>
      </c>
      <c r="N18" s="87">
        <f t="shared" si="1"/>
        <v>159.8031496062992</v>
      </c>
      <c r="O18" s="90">
        <v>50.8</v>
      </c>
      <c r="P18" s="90">
        <v>1.6</v>
      </c>
      <c r="Q18" s="81">
        <v>1.52</v>
      </c>
    </row>
    <row r="19" spans="1:17" ht="12">
      <c r="A19" s="32"/>
      <c r="B19" s="32"/>
      <c r="C19" s="32"/>
      <c r="D19" s="32"/>
      <c r="E19" s="32"/>
      <c r="F19" s="32"/>
      <c r="G19" s="32"/>
      <c r="H19" s="32"/>
      <c r="I19" s="32"/>
      <c r="K19" s="80">
        <v>9</v>
      </c>
      <c r="L19" s="75">
        <f t="shared" si="0"/>
        <v>328.21497120921305</v>
      </c>
      <c r="M19" s="87">
        <v>171</v>
      </c>
      <c r="N19" s="87">
        <f t="shared" si="1"/>
        <v>157.21497120921305</v>
      </c>
      <c r="O19" s="90">
        <v>52.1</v>
      </c>
      <c r="P19" s="90">
        <v>1.6</v>
      </c>
      <c r="Q19" s="81">
        <v>1.52</v>
      </c>
    </row>
    <row r="20" spans="1:17" ht="12">
      <c r="A20" s="32"/>
      <c r="B20" s="32"/>
      <c r="C20" s="32"/>
      <c r="D20" s="32"/>
      <c r="E20" s="32"/>
      <c r="F20" s="32"/>
      <c r="G20" s="32"/>
      <c r="H20" s="32"/>
      <c r="I20" s="32"/>
      <c r="K20" s="80">
        <v>10</v>
      </c>
      <c r="L20" s="75">
        <f t="shared" si="0"/>
        <v>334.0080971659919</v>
      </c>
      <c r="M20" s="87">
        <v>165</v>
      </c>
      <c r="N20" s="87">
        <f t="shared" si="1"/>
        <v>169.0080971659919</v>
      </c>
      <c r="O20" s="90">
        <v>49.4</v>
      </c>
      <c r="P20" s="90">
        <v>1.6</v>
      </c>
      <c r="Q20" s="81">
        <v>1.55</v>
      </c>
    </row>
    <row r="21" spans="1:17" ht="12">
      <c r="A21" s="32"/>
      <c r="B21" s="32"/>
      <c r="C21" s="32"/>
      <c r="D21" s="32"/>
      <c r="E21" s="32"/>
      <c r="F21" s="32"/>
      <c r="G21" s="32"/>
      <c r="H21" s="32"/>
      <c r="I21" s="32"/>
      <c r="K21" s="80">
        <v>11</v>
      </c>
      <c r="L21" s="75">
        <f t="shared" si="0"/>
        <v>366.8122270742358</v>
      </c>
      <c r="M21" s="87">
        <v>168</v>
      </c>
      <c r="N21" s="87">
        <f t="shared" si="1"/>
        <v>198.8122270742358</v>
      </c>
      <c r="O21" s="90">
        <v>45.8</v>
      </c>
      <c r="P21" s="90">
        <v>1.8</v>
      </c>
      <c r="Q21" s="81">
        <v>1.52</v>
      </c>
    </row>
    <row r="22" spans="1:17" ht="12">
      <c r="A22" s="32"/>
      <c r="B22" s="32"/>
      <c r="C22" s="32"/>
      <c r="D22" s="32"/>
      <c r="E22" s="32"/>
      <c r="F22" s="32"/>
      <c r="G22" s="32"/>
      <c r="H22" s="32"/>
      <c r="I22" s="32"/>
      <c r="K22" s="80">
        <v>12</v>
      </c>
      <c r="L22" s="75">
        <f t="shared" si="0"/>
        <v>365.9574468085106</v>
      </c>
      <c r="M22" s="87">
        <v>172</v>
      </c>
      <c r="N22" s="87">
        <f t="shared" si="1"/>
        <v>193.9574468085106</v>
      </c>
      <c r="O22" s="90">
        <v>47</v>
      </c>
      <c r="P22" s="90">
        <v>1.8</v>
      </c>
      <c r="Q22" s="81">
        <v>1.5</v>
      </c>
    </row>
    <row r="23" spans="1:17" ht="12">
      <c r="A23" s="32"/>
      <c r="B23" s="32"/>
      <c r="C23" s="32"/>
      <c r="D23" s="32"/>
      <c r="E23" s="32"/>
      <c r="F23" s="32"/>
      <c r="G23" s="32"/>
      <c r="H23" s="32"/>
      <c r="I23" s="32"/>
      <c r="K23" s="80">
        <v>13</v>
      </c>
      <c r="L23" s="75">
        <f t="shared" si="0"/>
        <v>358.69565217391306</v>
      </c>
      <c r="M23" s="87">
        <v>165</v>
      </c>
      <c r="N23" s="87">
        <f t="shared" si="1"/>
        <v>193.69565217391306</v>
      </c>
      <c r="O23" s="90">
        <v>46</v>
      </c>
      <c r="P23" s="90">
        <v>1.8</v>
      </c>
      <c r="Q23" s="81">
        <v>1.49</v>
      </c>
    </row>
    <row r="24" spans="1:17" ht="12">
      <c r="A24" s="32"/>
      <c r="B24" s="32"/>
      <c r="C24" s="32"/>
      <c r="D24" s="32"/>
      <c r="E24" s="32"/>
      <c r="F24" s="32"/>
      <c r="G24" s="32"/>
      <c r="H24" s="32"/>
      <c r="I24" s="32"/>
      <c r="K24" s="80">
        <v>14</v>
      </c>
      <c r="L24" s="188">
        <v>354</v>
      </c>
      <c r="M24" s="189">
        <v>168</v>
      </c>
      <c r="N24" s="87">
        <f t="shared" si="1"/>
        <v>186</v>
      </c>
      <c r="O24" s="90">
        <f>ROUND(M24/L24*100,1)</f>
        <v>47.5</v>
      </c>
      <c r="P24" s="90">
        <v>1.8</v>
      </c>
      <c r="Q24" s="81">
        <v>1.48</v>
      </c>
    </row>
    <row r="25" spans="1:17" ht="12">
      <c r="A25" s="36"/>
      <c r="B25" s="32"/>
      <c r="C25" s="32"/>
      <c r="D25" s="32"/>
      <c r="E25" s="32"/>
      <c r="F25" s="32"/>
      <c r="G25" s="32"/>
      <c r="H25" s="32"/>
      <c r="I25" s="32"/>
      <c r="K25" s="80">
        <v>15</v>
      </c>
      <c r="L25" s="190">
        <v>342</v>
      </c>
      <c r="M25" s="191">
        <v>162</v>
      </c>
      <c r="N25" s="87">
        <f>L25-M25</f>
        <v>180</v>
      </c>
      <c r="O25" s="90">
        <f>ROUND(M25/L25*100,1)</f>
        <v>47.4</v>
      </c>
      <c r="P25" s="90">
        <v>1.8</v>
      </c>
      <c r="Q25" s="81">
        <v>1.45</v>
      </c>
    </row>
    <row r="26" spans="1:17" ht="12">
      <c r="A26" s="32"/>
      <c r="B26" s="32"/>
      <c r="C26" s="32"/>
      <c r="D26" s="32"/>
      <c r="E26" s="32"/>
      <c r="F26" s="32"/>
      <c r="G26" s="32"/>
      <c r="H26" s="32"/>
      <c r="I26" s="32"/>
      <c r="K26" s="68"/>
      <c r="L26" s="68"/>
      <c r="M26" s="192"/>
      <c r="N26" s="68"/>
      <c r="O26" s="68"/>
      <c r="P26" s="68"/>
      <c r="Q26" s="68"/>
    </row>
    <row r="27" spans="1:17" ht="12.75">
      <c r="A27" s="32"/>
      <c r="B27" s="32"/>
      <c r="C27" s="32"/>
      <c r="D27" s="32"/>
      <c r="E27" s="32"/>
      <c r="F27" s="32"/>
      <c r="G27" s="32"/>
      <c r="H27" s="32"/>
      <c r="I27" s="32"/>
      <c r="K27" s="67">
        <v>33</v>
      </c>
      <c r="L27" s="68"/>
      <c r="M27" s="68"/>
      <c r="N27" s="68"/>
      <c r="O27" s="68"/>
      <c r="P27" s="68"/>
      <c r="Q27" s="68"/>
    </row>
    <row r="28" spans="1:17" ht="15">
      <c r="A28" s="32"/>
      <c r="B28" s="32"/>
      <c r="C28" s="32"/>
      <c r="D28" s="32"/>
      <c r="E28" s="32"/>
      <c r="F28" s="32"/>
      <c r="G28" s="32"/>
      <c r="H28" s="32"/>
      <c r="I28" s="32"/>
      <c r="K28" s="69"/>
      <c r="L28" s="68"/>
      <c r="M28" s="68"/>
      <c r="N28" s="68"/>
      <c r="O28" s="68"/>
      <c r="P28" s="68"/>
      <c r="Q28" s="68"/>
    </row>
    <row r="29" spans="1:17" ht="12">
      <c r="A29" s="32"/>
      <c r="B29" s="32"/>
      <c r="C29" s="32"/>
      <c r="D29" s="32"/>
      <c r="E29" s="32"/>
      <c r="F29" s="32"/>
      <c r="G29" s="32"/>
      <c r="H29" s="32"/>
      <c r="I29" s="32"/>
      <c r="K29" s="68"/>
      <c r="L29" s="68"/>
      <c r="M29" s="68"/>
      <c r="N29" s="68"/>
      <c r="O29" s="68"/>
      <c r="P29" s="68"/>
      <c r="Q29" s="68"/>
    </row>
    <row r="30" spans="1:17" ht="12">
      <c r="A30" s="32"/>
      <c r="B30" s="32"/>
      <c r="C30" s="32"/>
      <c r="D30" s="32"/>
      <c r="E30" s="32"/>
      <c r="F30" s="32"/>
      <c r="G30" s="32"/>
      <c r="H30" s="32"/>
      <c r="I30" s="32"/>
      <c r="K30" s="77"/>
      <c r="L30" s="68"/>
      <c r="M30" s="80"/>
      <c r="N30" s="68"/>
      <c r="O30" s="68"/>
      <c r="P30" s="68"/>
      <c r="Q30" s="68"/>
    </row>
    <row r="31" spans="1:17" ht="12">
      <c r="A31" s="32"/>
      <c r="B31" s="32"/>
      <c r="C31" s="32"/>
      <c r="D31" s="32"/>
      <c r="E31" s="32"/>
      <c r="F31" s="32"/>
      <c r="G31" s="32"/>
      <c r="H31" s="32"/>
      <c r="I31" s="32"/>
      <c r="K31" s="77"/>
      <c r="L31" s="68"/>
      <c r="M31" s="68"/>
      <c r="N31" s="68"/>
      <c r="O31" s="68"/>
      <c r="P31" s="68"/>
      <c r="Q31" s="68"/>
    </row>
    <row r="32" spans="1:17" ht="12">
      <c r="A32" s="32"/>
      <c r="B32" s="32"/>
      <c r="C32" s="32"/>
      <c r="D32" s="32"/>
      <c r="E32" s="32"/>
      <c r="F32" s="32"/>
      <c r="G32" s="32"/>
      <c r="H32" s="32"/>
      <c r="I32" s="32"/>
      <c r="K32" s="129"/>
      <c r="L32" s="71"/>
      <c r="M32" s="68"/>
      <c r="N32" s="68"/>
      <c r="O32" s="68"/>
      <c r="P32" s="68"/>
      <c r="Q32" s="68"/>
    </row>
    <row r="33" spans="1:17" ht="12">
      <c r="A33" s="32"/>
      <c r="B33" s="32"/>
      <c r="C33" s="32"/>
      <c r="D33" s="32"/>
      <c r="E33" s="32"/>
      <c r="F33" s="32"/>
      <c r="G33" s="32"/>
      <c r="H33" s="32"/>
      <c r="I33" s="32"/>
      <c r="K33" s="68"/>
      <c r="L33" s="72"/>
      <c r="M33" s="72"/>
      <c r="N33" s="72"/>
      <c r="O33" s="72"/>
      <c r="P33" s="72"/>
      <c r="Q33" s="72"/>
    </row>
    <row r="34" spans="1:17" ht="12">
      <c r="A34" s="32"/>
      <c r="B34" s="32"/>
      <c r="C34" s="32"/>
      <c r="D34" s="32"/>
      <c r="E34" s="32"/>
      <c r="F34" s="32"/>
      <c r="G34" s="32"/>
      <c r="H34" s="32"/>
      <c r="I34" s="32"/>
      <c r="K34" s="68"/>
      <c r="L34" s="72"/>
      <c r="M34" s="72"/>
      <c r="N34" s="72"/>
      <c r="O34" s="72"/>
      <c r="P34" s="72"/>
      <c r="Q34" s="72"/>
    </row>
    <row r="35" spans="1:17" ht="12">
      <c r="A35" s="32"/>
      <c r="B35" s="32"/>
      <c r="C35" s="32"/>
      <c r="D35" s="32"/>
      <c r="E35" s="32"/>
      <c r="F35" s="32"/>
      <c r="G35" s="32"/>
      <c r="H35" s="32"/>
      <c r="I35" s="32"/>
      <c r="K35" s="129"/>
      <c r="L35" s="71"/>
      <c r="M35" s="68"/>
      <c r="N35" s="155"/>
      <c r="O35" s="68"/>
      <c r="P35" s="68"/>
      <c r="Q35" s="68"/>
    </row>
    <row r="36" spans="1:17" ht="12">
      <c r="A36" s="32"/>
      <c r="B36" s="32"/>
      <c r="C36" s="32"/>
      <c r="D36" s="32"/>
      <c r="E36" s="32"/>
      <c r="F36" s="32"/>
      <c r="G36" s="32"/>
      <c r="H36" s="32"/>
      <c r="I36" s="32"/>
      <c r="K36" s="68" t="s">
        <v>443</v>
      </c>
      <c r="L36" s="84" t="s">
        <v>666</v>
      </c>
      <c r="M36" s="84" t="s">
        <v>669</v>
      </c>
      <c r="N36" s="84" t="s">
        <v>667</v>
      </c>
      <c r="O36" s="84" t="s">
        <v>669</v>
      </c>
      <c r="P36" s="84"/>
      <c r="Q36" s="84"/>
    </row>
    <row r="37" spans="1:17" ht="14.25">
      <c r="A37" s="57" t="s">
        <v>702</v>
      </c>
      <c r="B37" s="32"/>
      <c r="C37" s="32"/>
      <c r="D37" s="32"/>
      <c r="E37" s="32"/>
      <c r="F37" s="33"/>
      <c r="G37" s="32"/>
      <c r="H37" s="32"/>
      <c r="I37" s="32"/>
      <c r="K37" s="84">
        <v>8</v>
      </c>
      <c r="L37" s="153">
        <v>12</v>
      </c>
      <c r="M37" s="153"/>
      <c r="N37" s="153">
        <v>29</v>
      </c>
      <c r="O37" s="153"/>
      <c r="P37" s="153"/>
      <c r="Q37" s="153"/>
    </row>
    <row r="38" spans="1:17" ht="12">
      <c r="A38" s="32"/>
      <c r="B38" s="32"/>
      <c r="C38" s="32"/>
      <c r="D38" s="32"/>
      <c r="E38" s="32"/>
      <c r="F38" s="32"/>
      <c r="G38" s="32"/>
      <c r="H38" s="32"/>
      <c r="I38" s="32"/>
      <c r="K38" s="84">
        <v>9</v>
      </c>
      <c r="L38" s="153">
        <v>12</v>
      </c>
      <c r="M38" s="153"/>
      <c r="N38" s="153">
        <v>30</v>
      </c>
      <c r="O38" s="153"/>
      <c r="P38" s="153"/>
      <c r="Q38" s="153"/>
    </row>
    <row r="39" spans="1:17" ht="12">
      <c r="A39" s="32"/>
      <c r="B39" s="32"/>
      <c r="C39" s="32"/>
      <c r="D39" s="32"/>
      <c r="E39" s="32"/>
      <c r="F39" s="32"/>
      <c r="G39" s="32"/>
      <c r="H39" s="32"/>
      <c r="I39" s="32"/>
      <c r="K39" s="84">
        <v>10</v>
      </c>
      <c r="L39" s="153">
        <v>12</v>
      </c>
      <c r="M39" s="153"/>
      <c r="N39" s="153">
        <v>31</v>
      </c>
      <c r="O39" s="153"/>
      <c r="P39" s="153"/>
      <c r="Q39" s="153"/>
    </row>
    <row r="40" spans="1:17" ht="12">
      <c r="A40" s="32"/>
      <c r="B40" s="32"/>
      <c r="C40" s="32"/>
      <c r="D40" s="32"/>
      <c r="E40" s="32"/>
      <c r="F40" s="32"/>
      <c r="G40" s="32"/>
      <c r="H40" s="32"/>
      <c r="I40" s="32"/>
      <c r="K40" s="84">
        <v>11</v>
      </c>
      <c r="L40" s="153">
        <v>12</v>
      </c>
      <c r="M40" s="153"/>
      <c r="N40" s="153">
        <v>32</v>
      </c>
      <c r="O40" s="153"/>
      <c r="P40" s="153"/>
      <c r="Q40" s="153"/>
    </row>
    <row r="41" spans="1:17" ht="12">
      <c r="A41" s="32"/>
      <c r="B41" s="32"/>
      <c r="C41" s="32"/>
      <c r="D41" s="32"/>
      <c r="E41" s="32"/>
      <c r="F41" s="32"/>
      <c r="G41" s="32"/>
      <c r="H41" s="32"/>
      <c r="I41" s="32"/>
      <c r="K41" s="84">
        <v>12</v>
      </c>
      <c r="L41" s="153">
        <v>12</v>
      </c>
      <c r="M41" s="153"/>
      <c r="N41" s="153">
        <v>32</v>
      </c>
      <c r="O41" s="153"/>
      <c r="P41" s="153"/>
      <c r="Q41" s="153"/>
    </row>
    <row r="42" spans="1:17" ht="12">
      <c r="A42" s="32"/>
      <c r="B42" s="32"/>
      <c r="C42" s="32"/>
      <c r="D42" s="32"/>
      <c r="E42" s="32"/>
      <c r="F42" s="32"/>
      <c r="G42" s="32"/>
      <c r="H42" s="32"/>
      <c r="I42" s="32"/>
      <c r="K42" s="84">
        <v>13</v>
      </c>
      <c r="L42" s="153">
        <v>12</v>
      </c>
      <c r="M42" s="153"/>
      <c r="N42" s="153">
        <v>32</v>
      </c>
      <c r="O42" s="153"/>
      <c r="P42" s="153"/>
      <c r="Q42" s="153"/>
    </row>
    <row r="43" spans="1:17" ht="12">
      <c r="A43" s="32"/>
      <c r="B43" s="32"/>
      <c r="C43" s="32"/>
      <c r="D43" s="32"/>
      <c r="E43" s="32"/>
      <c r="F43" s="32"/>
      <c r="G43" s="32"/>
      <c r="H43" s="32"/>
      <c r="I43" s="32"/>
      <c r="K43" s="84">
        <v>14</v>
      </c>
      <c r="L43" s="64">
        <v>12</v>
      </c>
      <c r="M43" s="64">
        <v>716</v>
      </c>
      <c r="N43" s="64">
        <v>36</v>
      </c>
      <c r="O43" s="64">
        <v>2352</v>
      </c>
      <c r="P43" s="153"/>
      <c r="Q43" s="153"/>
    </row>
    <row r="44" spans="1:17" ht="12">
      <c r="A44" s="32"/>
      <c r="B44" s="32"/>
      <c r="C44" s="32"/>
      <c r="D44" s="32"/>
      <c r="E44" s="32"/>
      <c r="F44" s="32"/>
      <c r="G44" s="32"/>
      <c r="H44" s="32"/>
      <c r="I44" s="32"/>
      <c r="K44" s="84">
        <v>15</v>
      </c>
      <c r="L44" s="64">
        <v>12</v>
      </c>
      <c r="M44" s="64">
        <v>723</v>
      </c>
      <c r="N44" s="64">
        <v>42</v>
      </c>
      <c r="O44" s="64">
        <v>2708</v>
      </c>
      <c r="P44" s="153"/>
      <c r="Q44" s="153"/>
    </row>
    <row r="45" spans="1:17" ht="14.25">
      <c r="A45" s="33"/>
      <c r="B45" s="32"/>
      <c r="C45" s="32"/>
      <c r="D45" s="32"/>
      <c r="E45" s="32"/>
      <c r="F45" s="32"/>
      <c r="G45" s="32"/>
      <c r="H45" s="32"/>
      <c r="I45" s="32"/>
      <c r="K45" s="84"/>
      <c r="L45" s="153"/>
      <c r="M45" s="153"/>
      <c r="N45" s="153"/>
      <c r="O45" s="153"/>
      <c r="P45" s="153"/>
      <c r="Q45" s="153"/>
    </row>
    <row r="46" spans="1:17" ht="12">
      <c r="A46" s="32"/>
      <c r="B46" s="32"/>
      <c r="C46" s="32"/>
      <c r="D46" s="32"/>
      <c r="E46" s="32"/>
      <c r="F46" s="32"/>
      <c r="G46" s="32"/>
      <c r="H46" s="32"/>
      <c r="I46" s="32"/>
      <c r="K46" s="84"/>
      <c r="L46" s="153"/>
      <c r="M46" s="153"/>
      <c r="N46" s="153"/>
      <c r="O46" s="153"/>
      <c r="P46" s="153"/>
      <c r="Q46" s="153"/>
    </row>
    <row r="47" spans="1:17" ht="12">
      <c r="A47" s="32"/>
      <c r="B47" s="32"/>
      <c r="C47" s="32"/>
      <c r="D47" s="32"/>
      <c r="E47" s="32"/>
      <c r="F47" s="32"/>
      <c r="G47" s="32"/>
      <c r="H47" s="32"/>
      <c r="I47" s="32"/>
      <c r="K47" s="84"/>
      <c r="L47" s="153"/>
      <c r="M47" s="153"/>
      <c r="N47" s="153"/>
      <c r="O47" s="153"/>
      <c r="P47" s="153"/>
      <c r="Q47" s="153"/>
    </row>
    <row r="48" spans="1:17" ht="12">
      <c r="A48" s="32"/>
      <c r="B48" s="32"/>
      <c r="C48" s="32"/>
      <c r="D48" s="32"/>
      <c r="E48" s="32"/>
      <c r="F48" s="32"/>
      <c r="G48" s="32"/>
      <c r="H48" s="32"/>
      <c r="I48" s="32"/>
      <c r="K48" s="84"/>
      <c r="L48" s="153"/>
      <c r="M48" s="153"/>
      <c r="N48" s="153"/>
      <c r="O48" s="153"/>
      <c r="P48" s="153"/>
      <c r="Q48" s="153"/>
    </row>
    <row r="49" spans="1:17" ht="12">
      <c r="A49" s="32"/>
      <c r="B49" s="32"/>
      <c r="C49" s="32"/>
      <c r="D49" s="32"/>
      <c r="E49" s="32"/>
      <c r="F49" s="32"/>
      <c r="G49" s="32"/>
      <c r="H49" s="32"/>
      <c r="I49" s="32"/>
      <c r="K49" s="84"/>
      <c r="L49" s="64"/>
      <c r="M49" s="64"/>
      <c r="N49" s="64"/>
      <c r="O49" s="64"/>
      <c r="P49" s="153"/>
      <c r="Q49" s="153"/>
    </row>
    <row r="50" spans="1:17" ht="12">
      <c r="A50" s="32"/>
      <c r="B50" s="32"/>
      <c r="C50" s="32"/>
      <c r="D50" s="32"/>
      <c r="E50" s="32"/>
      <c r="F50" s="32"/>
      <c r="G50" s="32"/>
      <c r="H50" s="32"/>
      <c r="I50" s="32"/>
      <c r="K50" s="84"/>
      <c r="L50" s="64"/>
      <c r="M50" s="64"/>
      <c r="N50" s="64"/>
      <c r="O50" s="64"/>
      <c r="P50" s="64"/>
      <c r="Q50" s="64"/>
    </row>
    <row r="51" spans="1:17" ht="12">
      <c r="A51" s="32"/>
      <c r="B51" s="32"/>
      <c r="C51" s="32"/>
      <c r="D51" s="32"/>
      <c r="E51" s="32"/>
      <c r="F51" s="32"/>
      <c r="G51" s="32"/>
      <c r="H51" s="32"/>
      <c r="I51" s="32"/>
      <c r="K51" s="84"/>
      <c r="L51" s="177"/>
      <c r="M51" s="193"/>
      <c r="N51" s="68"/>
      <c r="O51" s="68"/>
      <c r="P51" s="68"/>
      <c r="Q51" s="68"/>
    </row>
    <row r="52" spans="1:17" ht="12">
      <c r="A52" s="29"/>
      <c r="B52">
        <v>15</v>
      </c>
      <c r="C52" s="32"/>
      <c r="D52" s="32"/>
      <c r="E52" s="32"/>
      <c r="F52" s="32"/>
      <c r="G52" s="32"/>
      <c r="H52" s="32"/>
      <c r="I52" s="32"/>
      <c r="J52" s="32"/>
      <c r="K52" s="68" t="s">
        <v>443</v>
      </c>
      <c r="L52" s="84" t="s">
        <v>668</v>
      </c>
      <c r="M52" s="84" t="s">
        <v>669</v>
      </c>
      <c r="N52" s="84" t="s">
        <v>297</v>
      </c>
      <c r="O52" s="84" t="s">
        <v>298</v>
      </c>
      <c r="P52" s="68" t="s">
        <v>670</v>
      </c>
      <c r="Q52" s="193"/>
    </row>
    <row r="53" spans="2:17" ht="12">
      <c r="B53">
        <v>16</v>
      </c>
      <c r="C53" s="32"/>
      <c r="D53" s="32"/>
      <c r="E53" s="32"/>
      <c r="F53" s="32"/>
      <c r="G53" s="32"/>
      <c r="H53" s="32"/>
      <c r="I53" s="32"/>
      <c r="J53" s="32"/>
      <c r="K53" s="84">
        <v>8</v>
      </c>
      <c r="L53" s="153">
        <v>7</v>
      </c>
      <c r="M53" s="153"/>
      <c r="N53" s="153">
        <v>18</v>
      </c>
      <c r="O53" s="64">
        <v>1371</v>
      </c>
      <c r="P53" s="64">
        <f>2890+O53</f>
        <v>4261</v>
      </c>
      <c r="Q53" s="68"/>
    </row>
    <row r="54" spans="2:17" ht="12">
      <c r="B54">
        <v>17</v>
      </c>
      <c r="C54" s="32"/>
      <c r="D54" s="32"/>
      <c r="E54" s="32"/>
      <c r="F54" s="32"/>
      <c r="G54" s="32"/>
      <c r="H54" s="32"/>
      <c r="I54" s="32"/>
      <c r="J54" s="32"/>
      <c r="K54" s="84">
        <v>9</v>
      </c>
      <c r="L54" s="153">
        <v>8</v>
      </c>
      <c r="M54" s="153"/>
      <c r="N54" s="153">
        <v>19</v>
      </c>
      <c r="O54" s="64">
        <v>1544</v>
      </c>
      <c r="P54" s="64">
        <f>2972+O54</f>
        <v>4516</v>
      </c>
      <c r="Q54" s="68"/>
    </row>
    <row r="55" spans="2:17" ht="12">
      <c r="B55">
        <v>18</v>
      </c>
      <c r="C55" s="32"/>
      <c r="D55" s="32"/>
      <c r="E55" s="32"/>
      <c r="F55" s="32"/>
      <c r="G55" s="32"/>
      <c r="H55" s="32"/>
      <c r="I55" s="32"/>
      <c r="J55" s="32"/>
      <c r="K55" s="84">
        <v>10</v>
      </c>
      <c r="L55" s="153">
        <v>11</v>
      </c>
      <c r="M55" s="153"/>
      <c r="N55" s="153">
        <v>19</v>
      </c>
      <c r="O55" s="64">
        <v>1560</v>
      </c>
      <c r="P55" s="64">
        <f>3139+O55</f>
        <v>4699</v>
      </c>
      <c r="Q55" s="68"/>
    </row>
    <row r="56" spans="2:17" ht="12">
      <c r="B56">
        <v>19</v>
      </c>
      <c r="C56" s="32"/>
      <c r="D56" s="32"/>
      <c r="E56" s="32"/>
      <c r="F56" s="32"/>
      <c r="G56" s="32"/>
      <c r="H56" s="32"/>
      <c r="I56" s="32"/>
      <c r="J56" s="32"/>
      <c r="K56" s="84">
        <v>11</v>
      </c>
      <c r="L56" s="153">
        <v>13</v>
      </c>
      <c r="M56" s="153"/>
      <c r="N56" s="153">
        <v>21</v>
      </c>
      <c r="O56" s="64">
        <v>1615</v>
      </c>
      <c r="P56" s="64">
        <f>3343+O56</f>
        <v>4958</v>
      </c>
      <c r="Q56" s="68"/>
    </row>
    <row r="57" spans="2:17" ht="12">
      <c r="B57">
        <v>20</v>
      </c>
      <c r="C57" s="32"/>
      <c r="D57" s="32"/>
      <c r="E57" s="32"/>
      <c r="F57" s="32"/>
      <c r="G57" s="32"/>
      <c r="H57" s="32"/>
      <c r="I57" s="32"/>
      <c r="J57" s="32"/>
      <c r="K57" s="84">
        <v>12</v>
      </c>
      <c r="L57" s="153">
        <v>13</v>
      </c>
      <c r="M57" s="153"/>
      <c r="N57" s="153">
        <v>22</v>
      </c>
      <c r="O57" s="64">
        <v>1852</v>
      </c>
      <c r="P57" s="64">
        <f>3397+O57</f>
        <v>5249</v>
      </c>
      <c r="Q57" s="68"/>
    </row>
    <row r="58" spans="2:17" ht="12">
      <c r="B58">
        <v>21</v>
      </c>
      <c r="C58" s="32"/>
      <c r="D58" s="32"/>
      <c r="E58" s="32"/>
      <c r="F58" s="32"/>
      <c r="G58" s="32"/>
      <c r="H58" s="32"/>
      <c r="I58" s="32"/>
      <c r="J58" s="32"/>
      <c r="K58" s="84">
        <v>13</v>
      </c>
      <c r="L58" s="153">
        <v>14</v>
      </c>
      <c r="M58" s="153"/>
      <c r="N58" s="153">
        <v>23</v>
      </c>
      <c r="O58" s="64">
        <v>1908</v>
      </c>
      <c r="P58" s="64">
        <f>3477+O58</f>
        <v>5385</v>
      </c>
      <c r="Q58" s="68"/>
    </row>
    <row r="59" spans="2:17" ht="12">
      <c r="B59">
        <v>22</v>
      </c>
      <c r="C59" s="32"/>
      <c r="D59" s="32"/>
      <c r="E59" s="32"/>
      <c r="F59" s="32"/>
      <c r="G59" s="32"/>
      <c r="H59" s="32"/>
      <c r="I59" s="32"/>
      <c r="J59" s="32"/>
      <c r="K59" s="84">
        <v>14</v>
      </c>
      <c r="L59" s="64">
        <v>14</v>
      </c>
      <c r="M59" s="64">
        <v>525</v>
      </c>
      <c r="N59" s="64">
        <v>26</v>
      </c>
      <c r="O59" s="64">
        <v>2090</v>
      </c>
      <c r="P59" s="64">
        <f>3593+O59</f>
        <v>5683</v>
      </c>
      <c r="Q59" s="68"/>
    </row>
    <row r="60" spans="2:17" ht="12">
      <c r="B60">
        <v>23</v>
      </c>
      <c r="C60" s="32"/>
      <c r="D60" s="32"/>
      <c r="E60" s="32"/>
      <c r="F60" s="32"/>
      <c r="G60" s="32"/>
      <c r="H60" s="32"/>
      <c r="I60" s="32"/>
      <c r="J60" s="32"/>
      <c r="K60" s="84">
        <v>15</v>
      </c>
      <c r="L60" s="64">
        <v>14</v>
      </c>
      <c r="M60" s="64">
        <v>518</v>
      </c>
      <c r="N60" s="64">
        <v>27</v>
      </c>
      <c r="O60" s="64">
        <v>2331</v>
      </c>
      <c r="P60" s="64">
        <f>3949+O60</f>
        <v>6280</v>
      </c>
      <c r="Q60" s="68"/>
    </row>
    <row r="61" spans="2:17" ht="12">
      <c r="B61">
        <v>24</v>
      </c>
      <c r="C61" s="32"/>
      <c r="D61" s="32"/>
      <c r="E61" s="32"/>
      <c r="F61" s="32"/>
      <c r="G61" s="32"/>
      <c r="H61" s="32"/>
      <c r="I61" s="32"/>
      <c r="J61" s="32"/>
      <c r="K61" s="84"/>
      <c r="L61" s="153"/>
      <c r="M61" s="153"/>
      <c r="N61" s="153"/>
      <c r="O61" s="153"/>
      <c r="P61" s="64"/>
      <c r="Q61" s="68"/>
    </row>
    <row r="62" spans="2:17" ht="12">
      <c r="B62">
        <v>25</v>
      </c>
      <c r="C62" s="32"/>
      <c r="D62" s="32"/>
      <c r="E62" s="32"/>
      <c r="F62" s="32"/>
      <c r="G62" s="32"/>
      <c r="H62" s="32"/>
      <c r="I62" s="32"/>
      <c r="J62" s="32"/>
      <c r="K62" s="84"/>
      <c r="L62" s="153"/>
      <c r="M62" s="153"/>
      <c r="N62" s="153"/>
      <c r="O62" s="153"/>
      <c r="P62" s="64"/>
      <c r="Q62" s="68"/>
    </row>
    <row r="63" spans="2:17" ht="12">
      <c r="B63">
        <v>26</v>
      </c>
      <c r="C63" s="32"/>
      <c r="D63" s="32"/>
      <c r="E63" s="32"/>
      <c r="F63" s="32"/>
      <c r="G63" s="32"/>
      <c r="H63" s="32"/>
      <c r="I63" s="32"/>
      <c r="J63" s="32"/>
      <c r="K63" s="84"/>
      <c r="L63" s="153"/>
      <c r="M63" s="153"/>
      <c r="N63" s="153"/>
      <c r="O63" s="153"/>
      <c r="P63" s="64"/>
      <c r="Q63" s="68"/>
    </row>
    <row r="64" spans="2:17" ht="12">
      <c r="B64">
        <v>27</v>
      </c>
      <c r="C64" s="32"/>
      <c r="D64" s="32"/>
      <c r="E64" s="32"/>
      <c r="F64" s="32"/>
      <c r="G64" s="32"/>
      <c r="H64" s="32"/>
      <c r="I64" s="32"/>
      <c r="J64" s="32"/>
      <c r="K64" s="84"/>
      <c r="L64" s="153"/>
      <c r="M64" s="153"/>
      <c r="N64" s="153"/>
      <c r="O64" s="153"/>
      <c r="P64" s="64"/>
      <c r="Q64" s="68"/>
    </row>
    <row r="65" spans="2:17" ht="12">
      <c r="B65">
        <v>28</v>
      </c>
      <c r="C65" s="32"/>
      <c r="D65" s="32"/>
      <c r="E65" s="32"/>
      <c r="F65" s="32"/>
      <c r="G65" s="32"/>
      <c r="H65" s="32"/>
      <c r="I65" s="32"/>
      <c r="J65" s="32"/>
      <c r="K65" s="84"/>
      <c r="L65" s="64"/>
      <c r="M65" s="64"/>
      <c r="N65" s="64"/>
      <c r="O65" s="64"/>
      <c r="P65" s="64"/>
      <c r="Q65" s="68"/>
    </row>
    <row r="66" spans="2:17" ht="12">
      <c r="B66">
        <v>29</v>
      </c>
      <c r="C66" s="32"/>
      <c r="D66" s="32"/>
      <c r="E66" s="32"/>
      <c r="F66" s="32"/>
      <c r="G66" s="32"/>
      <c r="H66" s="32"/>
      <c r="I66" s="32"/>
      <c r="J66" s="32"/>
      <c r="K66" s="84"/>
      <c r="L66" s="64"/>
      <c r="M66" s="64"/>
      <c r="N66" s="64"/>
      <c r="O66" s="64"/>
      <c r="P66" s="64"/>
      <c r="Q66" s="68"/>
    </row>
    <row r="67" spans="1:17" ht="12">
      <c r="A67" s="32"/>
      <c r="B67" s="32"/>
      <c r="C67" s="32"/>
      <c r="D67" s="32"/>
      <c r="E67" s="32"/>
      <c r="F67" s="32"/>
      <c r="G67" s="32"/>
      <c r="H67" s="32"/>
      <c r="I67" s="32"/>
      <c r="K67" s="68"/>
      <c r="L67" s="68"/>
      <c r="M67" s="68"/>
      <c r="N67" s="68"/>
      <c r="O67" s="68"/>
      <c r="P67" s="68"/>
      <c r="Q67" s="68"/>
    </row>
    <row r="68" spans="1:17" ht="12">
      <c r="A68" s="32"/>
      <c r="B68" s="32"/>
      <c r="C68" s="32"/>
      <c r="D68" s="32"/>
      <c r="E68" s="32"/>
      <c r="F68" s="32"/>
      <c r="G68" s="32"/>
      <c r="H68" s="32"/>
      <c r="I68" s="32"/>
      <c r="K68" s="68" t="s">
        <v>217</v>
      </c>
      <c r="L68" s="68"/>
      <c r="M68" s="68"/>
      <c r="N68" s="68"/>
      <c r="O68" s="68"/>
      <c r="P68" s="68"/>
      <c r="Q68" s="68"/>
    </row>
    <row r="69" spans="1:17" ht="12" customHeight="1">
      <c r="A69" s="290" t="s">
        <v>175</v>
      </c>
      <c r="B69" s="299"/>
      <c r="C69" s="299"/>
      <c r="D69" s="299"/>
      <c r="E69" s="299"/>
      <c r="F69" s="299"/>
      <c r="G69" s="299"/>
      <c r="H69" s="299"/>
      <c r="I69" s="300"/>
      <c r="K69" s="68" t="s">
        <v>443</v>
      </c>
      <c r="L69" s="84" t="s">
        <v>666</v>
      </c>
      <c r="M69" s="84" t="s">
        <v>667</v>
      </c>
      <c r="N69" s="84" t="s">
        <v>297</v>
      </c>
      <c r="O69" s="84" t="s">
        <v>668</v>
      </c>
      <c r="P69" s="68" t="s">
        <v>670</v>
      </c>
      <c r="Q69" s="68"/>
    </row>
    <row r="70" spans="1:17" ht="12">
      <c r="A70" s="301"/>
      <c r="B70" s="230"/>
      <c r="C70" s="230"/>
      <c r="D70" s="230"/>
      <c r="E70" s="230"/>
      <c r="F70" s="230"/>
      <c r="G70" s="230"/>
      <c r="H70" s="230"/>
      <c r="I70" s="302"/>
      <c r="K70" s="80">
        <f>K53</f>
        <v>8</v>
      </c>
      <c r="L70" s="153">
        <f aca="true" t="shared" si="2" ref="L70:L77">L37</f>
        <v>12</v>
      </c>
      <c r="M70" s="153">
        <f>N37</f>
        <v>29</v>
      </c>
      <c r="N70" s="153">
        <f>N53</f>
        <v>18</v>
      </c>
      <c r="O70" s="153">
        <f aca="true" t="shared" si="3" ref="O70:O77">L53</f>
        <v>7</v>
      </c>
      <c r="P70" s="64">
        <f aca="true" t="shared" si="4" ref="P70:P77">P53</f>
        <v>4261</v>
      </c>
      <c r="Q70" s="68"/>
    </row>
    <row r="71" spans="1:17" ht="12">
      <c r="A71" s="301"/>
      <c r="B71" s="230"/>
      <c r="C71" s="230"/>
      <c r="D71" s="230"/>
      <c r="E71" s="230"/>
      <c r="F71" s="230"/>
      <c r="G71" s="230"/>
      <c r="H71" s="230"/>
      <c r="I71" s="302"/>
      <c r="K71" s="80">
        <f aca="true" t="shared" si="5" ref="K71:K77">K54</f>
        <v>9</v>
      </c>
      <c r="L71" s="153">
        <f t="shared" si="2"/>
        <v>12</v>
      </c>
      <c r="M71" s="153">
        <f aca="true" t="shared" si="6" ref="M71:M77">N38</f>
        <v>30</v>
      </c>
      <c r="N71" s="153">
        <f aca="true" t="shared" si="7" ref="N71:N77">N54</f>
        <v>19</v>
      </c>
      <c r="O71" s="153">
        <f t="shared" si="3"/>
        <v>8</v>
      </c>
      <c r="P71" s="64">
        <f t="shared" si="4"/>
        <v>4516</v>
      </c>
      <c r="Q71" s="68"/>
    </row>
    <row r="72" spans="1:17" ht="12">
      <c r="A72" s="301"/>
      <c r="B72" s="230"/>
      <c r="C72" s="230"/>
      <c r="D72" s="230"/>
      <c r="E72" s="230"/>
      <c r="F72" s="232"/>
      <c r="G72" s="230"/>
      <c r="H72" s="230"/>
      <c r="I72" s="302"/>
      <c r="K72" s="80">
        <f t="shared" si="5"/>
        <v>10</v>
      </c>
      <c r="L72" s="153">
        <f t="shared" si="2"/>
        <v>12</v>
      </c>
      <c r="M72" s="153">
        <f t="shared" si="6"/>
        <v>31</v>
      </c>
      <c r="N72" s="153">
        <f t="shared" si="7"/>
        <v>19</v>
      </c>
      <c r="O72" s="153">
        <f t="shared" si="3"/>
        <v>11</v>
      </c>
      <c r="P72" s="64">
        <f t="shared" si="4"/>
        <v>4699</v>
      </c>
      <c r="Q72" s="68"/>
    </row>
    <row r="73" spans="1:17" ht="12">
      <c r="A73" s="303"/>
      <c r="B73" s="304"/>
      <c r="C73" s="304"/>
      <c r="D73" s="304"/>
      <c r="E73" s="304"/>
      <c r="F73" s="304"/>
      <c r="G73" s="304"/>
      <c r="H73" s="304"/>
      <c r="I73" s="305"/>
      <c r="K73" s="80">
        <f t="shared" si="5"/>
        <v>11</v>
      </c>
      <c r="L73" s="153">
        <f t="shared" si="2"/>
        <v>12</v>
      </c>
      <c r="M73" s="153">
        <f t="shared" si="6"/>
        <v>32</v>
      </c>
      <c r="N73" s="153">
        <f t="shared" si="7"/>
        <v>21</v>
      </c>
      <c r="O73" s="153">
        <f t="shared" si="3"/>
        <v>13</v>
      </c>
      <c r="P73" s="64">
        <f t="shared" si="4"/>
        <v>4958</v>
      </c>
      <c r="Q73" s="68"/>
    </row>
    <row r="74" spans="2:17" ht="12">
      <c r="B74" s="32"/>
      <c r="C74" s="32"/>
      <c r="D74" s="32"/>
      <c r="E74" s="32"/>
      <c r="F74" s="32"/>
      <c r="G74" s="32"/>
      <c r="H74" s="32"/>
      <c r="I74" s="32"/>
      <c r="J74" s="32"/>
      <c r="K74" s="80">
        <f t="shared" si="5"/>
        <v>12</v>
      </c>
      <c r="L74" s="153">
        <f t="shared" si="2"/>
        <v>12</v>
      </c>
      <c r="M74" s="153">
        <f t="shared" si="6"/>
        <v>32</v>
      </c>
      <c r="N74" s="153">
        <f t="shared" si="7"/>
        <v>22</v>
      </c>
      <c r="O74" s="153">
        <f t="shared" si="3"/>
        <v>13</v>
      </c>
      <c r="P74" s="64">
        <f t="shared" si="4"/>
        <v>5249</v>
      </c>
      <c r="Q74" s="68"/>
    </row>
    <row r="75" spans="2:17" ht="12">
      <c r="B75" s="32"/>
      <c r="C75" s="32"/>
      <c r="D75" s="32"/>
      <c r="E75" s="32"/>
      <c r="F75" s="32"/>
      <c r="G75" s="32"/>
      <c r="H75" s="32"/>
      <c r="I75" s="32"/>
      <c r="J75" s="32"/>
      <c r="K75" s="80">
        <f t="shared" si="5"/>
        <v>13</v>
      </c>
      <c r="L75" s="153">
        <f t="shared" si="2"/>
        <v>12</v>
      </c>
      <c r="M75" s="153">
        <f t="shared" si="6"/>
        <v>32</v>
      </c>
      <c r="N75" s="153">
        <f t="shared" si="7"/>
        <v>23</v>
      </c>
      <c r="O75" s="153">
        <f t="shared" si="3"/>
        <v>14</v>
      </c>
      <c r="P75" s="64">
        <f t="shared" si="4"/>
        <v>5385</v>
      </c>
      <c r="Q75" s="68"/>
    </row>
    <row r="76" spans="2:17" ht="12">
      <c r="B76" s="32"/>
      <c r="C76" s="32"/>
      <c r="D76" s="32"/>
      <c r="E76" s="32"/>
      <c r="F76" s="32"/>
      <c r="G76" s="32"/>
      <c r="H76" s="32"/>
      <c r="I76" s="32"/>
      <c r="J76" s="32"/>
      <c r="K76" s="80">
        <f t="shared" si="5"/>
        <v>14</v>
      </c>
      <c r="L76" s="153">
        <f t="shared" si="2"/>
        <v>12</v>
      </c>
      <c r="M76" s="153">
        <f t="shared" si="6"/>
        <v>36</v>
      </c>
      <c r="N76" s="153">
        <f t="shared" si="7"/>
        <v>26</v>
      </c>
      <c r="O76" s="153">
        <f t="shared" si="3"/>
        <v>14</v>
      </c>
      <c r="P76" s="64">
        <f t="shared" si="4"/>
        <v>5683</v>
      </c>
      <c r="Q76" s="68"/>
    </row>
    <row r="77" spans="2:17" ht="12">
      <c r="B77" s="32"/>
      <c r="C77" s="32"/>
      <c r="D77" s="32"/>
      <c r="E77" s="32"/>
      <c r="F77" s="32"/>
      <c r="G77" s="32"/>
      <c r="H77" s="32"/>
      <c r="I77" s="32"/>
      <c r="J77" s="32"/>
      <c r="K77" s="80">
        <f t="shared" si="5"/>
        <v>15</v>
      </c>
      <c r="L77" s="153">
        <f t="shared" si="2"/>
        <v>12</v>
      </c>
      <c r="M77" s="153">
        <f t="shared" si="6"/>
        <v>42</v>
      </c>
      <c r="N77" s="153">
        <f t="shared" si="7"/>
        <v>27</v>
      </c>
      <c r="O77" s="153">
        <f t="shared" si="3"/>
        <v>14</v>
      </c>
      <c r="P77" s="64">
        <f t="shared" si="4"/>
        <v>6280</v>
      </c>
      <c r="Q77" s="68"/>
    </row>
    <row r="78" spans="2:17" ht="12">
      <c r="B78" s="32"/>
      <c r="C78" s="32"/>
      <c r="D78" s="32"/>
      <c r="E78" s="32"/>
      <c r="F78" s="32"/>
      <c r="G78" s="32"/>
      <c r="H78" s="32"/>
      <c r="I78" s="32"/>
      <c r="J78" s="32"/>
      <c r="K78" s="80"/>
      <c r="L78" s="153"/>
      <c r="M78" s="153"/>
      <c r="N78" s="153"/>
      <c r="O78" s="153"/>
      <c r="P78" s="64"/>
      <c r="Q78" s="68"/>
    </row>
    <row r="79" spans="2:17" ht="12">
      <c r="B79" s="32"/>
      <c r="C79" s="32"/>
      <c r="D79" s="32"/>
      <c r="E79" s="32"/>
      <c r="F79" s="32"/>
      <c r="G79" s="32"/>
      <c r="H79" s="32"/>
      <c r="I79" s="32"/>
      <c r="J79" s="32"/>
      <c r="K79" s="80"/>
      <c r="L79" s="153"/>
      <c r="M79" s="153"/>
      <c r="N79" s="153"/>
      <c r="O79" s="153"/>
      <c r="P79" s="64"/>
      <c r="Q79" s="68"/>
    </row>
    <row r="80" spans="2:17" ht="12">
      <c r="B80" s="32"/>
      <c r="C80" s="32"/>
      <c r="D80" s="32"/>
      <c r="E80" s="32"/>
      <c r="F80" s="32"/>
      <c r="G80" s="32"/>
      <c r="H80" s="32"/>
      <c r="I80" s="32"/>
      <c r="J80" s="32"/>
      <c r="K80" s="80"/>
      <c r="L80" s="153"/>
      <c r="M80" s="153"/>
      <c r="N80" s="153"/>
      <c r="O80" s="153"/>
      <c r="P80" s="64"/>
      <c r="Q80" s="68"/>
    </row>
    <row r="81" spans="2:17" ht="12">
      <c r="B81" s="32"/>
      <c r="C81" s="32"/>
      <c r="D81" s="32"/>
      <c r="E81" s="32"/>
      <c r="F81" s="32"/>
      <c r="G81" s="32"/>
      <c r="H81" s="32"/>
      <c r="I81" s="32"/>
      <c r="J81" s="32"/>
      <c r="K81" s="80"/>
      <c r="L81" s="153"/>
      <c r="M81" s="153"/>
      <c r="N81" s="153"/>
      <c r="O81" s="153"/>
      <c r="P81" s="64"/>
      <c r="Q81" s="68"/>
    </row>
    <row r="82" spans="2:17" ht="12">
      <c r="B82" s="32"/>
      <c r="C82" s="32"/>
      <c r="D82" s="32"/>
      <c r="E82" s="32"/>
      <c r="F82" s="32"/>
      <c r="G82" s="32"/>
      <c r="H82" s="32"/>
      <c r="I82" s="32"/>
      <c r="J82" s="32"/>
      <c r="K82" s="80"/>
      <c r="L82" s="153"/>
      <c r="M82" s="153"/>
      <c r="N82" s="153"/>
      <c r="O82" s="153"/>
      <c r="P82" s="64"/>
      <c r="Q82" s="68"/>
    </row>
    <row r="83" spans="2:17" ht="12">
      <c r="B83" s="32"/>
      <c r="C83" s="32"/>
      <c r="D83" s="32"/>
      <c r="E83" s="32"/>
      <c r="F83" s="32"/>
      <c r="G83" s="32"/>
      <c r="H83" s="32"/>
      <c r="I83" s="32"/>
      <c r="J83" s="32"/>
      <c r="K83" s="80"/>
      <c r="L83" s="153"/>
      <c r="M83" s="153"/>
      <c r="N83" s="153"/>
      <c r="O83" s="153"/>
      <c r="P83" s="64"/>
      <c r="Q83" s="68"/>
    </row>
    <row r="84" spans="1:17" ht="12">
      <c r="A84" s="32"/>
      <c r="B84" s="32"/>
      <c r="C84" s="32"/>
      <c r="D84" s="32"/>
      <c r="E84" s="32"/>
      <c r="F84" s="32"/>
      <c r="G84" s="32"/>
      <c r="H84" s="32"/>
      <c r="I84" s="32"/>
      <c r="K84" s="68"/>
      <c r="L84" s="68"/>
      <c r="M84" s="68"/>
      <c r="N84" s="68"/>
      <c r="O84" s="68"/>
      <c r="P84" s="68"/>
      <c r="Q84" s="68"/>
    </row>
    <row r="85" spans="1:17" ht="12">
      <c r="A85" s="32"/>
      <c r="B85" s="32"/>
      <c r="C85" s="32"/>
      <c r="D85" s="32"/>
      <c r="E85" s="32"/>
      <c r="F85" s="32"/>
      <c r="G85" s="32"/>
      <c r="H85" s="32"/>
      <c r="I85" s="32"/>
      <c r="K85" s="68" t="s">
        <v>217</v>
      </c>
      <c r="L85" s="68"/>
      <c r="M85" s="68"/>
      <c r="N85" s="68"/>
      <c r="O85" s="68"/>
      <c r="P85" s="68"/>
      <c r="Q85" s="68"/>
    </row>
    <row r="86" spans="2:17" ht="12">
      <c r="B86" s="32"/>
      <c r="C86" s="32"/>
      <c r="D86" s="32"/>
      <c r="E86" s="32"/>
      <c r="F86" s="32"/>
      <c r="G86" s="32"/>
      <c r="H86" s="32"/>
      <c r="I86" s="32"/>
      <c r="J86" s="32"/>
      <c r="K86" s="68"/>
      <c r="L86" s="84" t="s">
        <v>345</v>
      </c>
      <c r="M86" s="84" t="s">
        <v>344</v>
      </c>
      <c r="N86" s="84" t="s">
        <v>346</v>
      </c>
      <c r="O86" s="84" t="s">
        <v>299</v>
      </c>
      <c r="P86" s="68" t="s">
        <v>670</v>
      </c>
      <c r="Q86" s="68"/>
    </row>
    <row r="87" spans="2:17" ht="12">
      <c r="B87" s="32"/>
      <c r="C87" s="32"/>
      <c r="D87" s="32"/>
      <c r="E87" s="32"/>
      <c r="F87" s="32"/>
      <c r="G87" s="32"/>
      <c r="H87" s="32"/>
      <c r="I87" s="32"/>
      <c r="J87" s="32"/>
      <c r="K87" s="68">
        <f>K44</f>
        <v>15</v>
      </c>
      <c r="L87" s="73">
        <f>O44</f>
        <v>2708</v>
      </c>
      <c r="M87" s="73">
        <f>M44</f>
        <v>723</v>
      </c>
      <c r="N87" s="73">
        <f>M60</f>
        <v>518</v>
      </c>
      <c r="O87" s="73">
        <f>O60</f>
        <v>2331</v>
      </c>
      <c r="P87" s="78">
        <f>SUM(L87:O87)</f>
        <v>6280</v>
      </c>
      <c r="Q87" s="68"/>
    </row>
    <row r="88" spans="1:17" ht="12">
      <c r="A88" s="32"/>
      <c r="B88" s="32"/>
      <c r="C88" s="32"/>
      <c r="D88" s="32"/>
      <c r="E88" s="32"/>
      <c r="F88" s="32"/>
      <c r="G88" s="32"/>
      <c r="H88" s="32"/>
      <c r="I88" s="32"/>
      <c r="K88" s="68"/>
      <c r="L88" s="73"/>
      <c r="M88" s="68"/>
      <c r="N88" s="68"/>
      <c r="O88" s="68"/>
      <c r="P88" s="68"/>
      <c r="Q88" s="68"/>
    </row>
    <row r="89" spans="1:12" ht="12">
      <c r="A89" s="32"/>
      <c r="B89" s="32"/>
      <c r="C89" s="32"/>
      <c r="D89" s="32"/>
      <c r="E89" s="32"/>
      <c r="F89" s="32"/>
      <c r="G89" s="32"/>
      <c r="H89" s="32"/>
      <c r="I89" s="32"/>
      <c r="L89" s="26"/>
    </row>
    <row r="90" spans="1:12" ht="12">
      <c r="A90" s="32"/>
      <c r="B90" s="32"/>
      <c r="C90" s="32"/>
      <c r="D90" s="32"/>
      <c r="E90" s="32"/>
      <c r="F90" s="32"/>
      <c r="G90" s="32"/>
      <c r="H90" s="32"/>
      <c r="I90" s="32"/>
      <c r="L90" s="25"/>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69:I73"/>
    <mergeCell ref="A2:I2"/>
  </mergeCells>
  <hyperlinks>
    <hyperlink ref="A1" r:id="rId1" display="平成１５年度　統計からみたやまなし ページ&lt;&lt;"/>
  </hyperlinks>
  <printOptions/>
  <pageMargins left="0.25" right="0.21" top="0.53" bottom="1" header="0.512" footer="0.512"/>
  <pageSetup horizontalDpi="600" verticalDpi="600" orientation="portrait" paperSize="9" scale="85" r:id="rId5"/>
  <headerFooter alignWithMargins="0">
    <oddFooter>&amp;C&amp;P</oddFooter>
  </headerFooter>
  <rowBreaks count="1" manualBreakCount="1">
    <brk id="26" min="10" max="15" man="1"/>
  </rowBreaks>
  <drawing r:id="rId4"/>
  <legacyDrawing r:id="rId3"/>
</worksheet>
</file>

<file path=xl/worksheets/sheet12.xml><?xml version="1.0" encoding="utf-8"?>
<worksheet xmlns="http://schemas.openxmlformats.org/spreadsheetml/2006/main" xmlns:r="http://schemas.openxmlformats.org/officeDocument/2006/relationships">
  <dimension ref="A1:Q105"/>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5" width="15.75390625" style="0" customWidth="1"/>
  </cols>
  <sheetData>
    <row r="1" ht="12">
      <c r="A1" s="213" t="s">
        <v>751</v>
      </c>
    </row>
    <row r="2" spans="1:17" ht="18.75">
      <c r="A2" s="307" t="s">
        <v>347</v>
      </c>
      <c r="B2" s="307"/>
      <c r="C2" s="307"/>
      <c r="D2" s="307"/>
      <c r="E2" s="307"/>
      <c r="F2" s="307"/>
      <c r="G2" s="307"/>
      <c r="H2" s="307"/>
      <c r="I2" s="307"/>
      <c r="K2" s="67">
        <v>34</v>
      </c>
      <c r="L2" s="68"/>
      <c r="M2" s="68"/>
      <c r="N2" s="68"/>
      <c r="O2" s="68"/>
      <c r="P2" s="68"/>
      <c r="Q2" s="68"/>
    </row>
    <row r="3" spans="1:17" ht="14.25">
      <c r="A3" s="32"/>
      <c r="B3" s="32"/>
      <c r="C3" s="32"/>
      <c r="D3" s="32"/>
      <c r="E3" s="32"/>
      <c r="F3" s="32"/>
      <c r="G3" s="32"/>
      <c r="H3" s="32"/>
      <c r="I3" s="32"/>
      <c r="K3" s="69"/>
      <c r="L3" s="68"/>
      <c r="M3" s="68"/>
      <c r="N3" s="68"/>
      <c r="O3" s="68"/>
      <c r="P3" s="68"/>
      <c r="Q3" s="68"/>
    </row>
    <row r="4" spans="1:17" ht="14.25">
      <c r="A4" s="57" t="s">
        <v>704</v>
      </c>
      <c r="B4" s="32"/>
      <c r="C4" s="32"/>
      <c r="D4" s="32"/>
      <c r="E4" s="32"/>
      <c r="F4" s="33"/>
      <c r="G4" s="32"/>
      <c r="H4" s="32"/>
      <c r="I4" s="32"/>
      <c r="K4" s="68"/>
      <c r="L4" s="68"/>
      <c r="M4" s="68"/>
      <c r="N4" s="68"/>
      <c r="O4" s="68"/>
      <c r="P4" s="68"/>
      <c r="Q4" s="68"/>
    </row>
    <row r="5" spans="1:17" ht="12">
      <c r="A5" s="32"/>
      <c r="B5" s="32"/>
      <c r="C5" s="32"/>
      <c r="D5" s="32"/>
      <c r="E5" s="32"/>
      <c r="F5" s="32"/>
      <c r="G5" s="32"/>
      <c r="H5" s="32"/>
      <c r="I5" s="32"/>
      <c r="K5" s="68"/>
      <c r="L5" s="68"/>
      <c r="M5" s="70"/>
      <c r="N5" s="68"/>
      <c r="O5" s="68"/>
      <c r="P5" s="68"/>
      <c r="Q5" s="68"/>
    </row>
    <row r="6" spans="1:17" ht="12">
      <c r="A6" s="32"/>
      <c r="B6" s="32"/>
      <c r="C6" s="32"/>
      <c r="D6" s="32"/>
      <c r="E6" s="32"/>
      <c r="F6" s="32"/>
      <c r="G6" s="32"/>
      <c r="H6" s="32"/>
      <c r="I6" s="32"/>
      <c r="K6" s="68"/>
      <c r="L6" s="68"/>
      <c r="M6" s="68"/>
      <c r="N6" s="68"/>
      <c r="O6" s="68"/>
      <c r="P6" s="68"/>
      <c r="Q6" s="68"/>
    </row>
    <row r="7" spans="1:17" ht="12.75">
      <c r="A7" s="32"/>
      <c r="B7" s="32"/>
      <c r="C7" s="32"/>
      <c r="D7" s="32"/>
      <c r="E7" s="32"/>
      <c r="F7" s="32"/>
      <c r="G7" s="32"/>
      <c r="H7" s="32"/>
      <c r="I7" s="32"/>
      <c r="K7" s="68"/>
      <c r="L7" s="71"/>
      <c r="M7" s="68"/>
      <c r="N7" s="68"/>
      <c r="O7" s="68"/>
      <c r="P7" s="68"/>
      <c r="Q7" s="68"/>
    </row>
    <row r="8" spans="1:17" ht="12.75">
      <c r="A8" s="32"/>
      <c r="B8" s="32"/>
      <c r="C8" s="32"/>
      <c r="D8" s="32"/>
      <c r="E8" s="32"/>
      <c r="F8" s="32"/>
      <c r="G8" s="32"/>
      <c r="H8" s="32"/>
      <c r="I8" s="32"/>
      <c r="K8" s="68"/>
      <c r="L8" s="72"/>
      <c r="M8" s="72"/>
      <c r="N8" s="72"/>
      <c r="O8" s="72"/>
      <c r="P8" s="68"/>
      <c r="Q8" s="68"/>
    </row>
    <row r="9" spans="1:17" ht="12.75">
      <c r="A9" s="32"/>
      <c r="B9" s="32"/>
      <c r="C9" s="32"/>
      <c r="D9" s="32"/>
      <c r="E9" s="32"/>
      <c r="F9" s="32"/>
      <c r="G9" s="32"/>
      <c r="H9" s="32"/>
      <c r="I9" s="32"/>
      <c r="K9" s="68"/>
      <c r="L9" s="72"/>
      <c r="M9" s="72"/>
      <c r="N9" s="72"/>
      <c r="O9" s="72"/>
      <c r="P9" s="68"/>
      <c r="Q9" s="68"/>
    </row>
    <row r="10" spans="1:17" ht="12.75">
      <c r="A10" s="32"/>
      <c r="B10" s="32"/>
      <c r="C10" s="32"/>
      <c r="D10" s="32"/>
      <c r="E10" s="32"/>
      <c r="F10" s="32"/>
      <c r="G10" s="32"/>
      <c r="H10" s="32"/>
      <c r="I10" s="32"/>
      <c r="K10" s="68"/>
      <c r="L10" s="68"/>
      <c r="M10" s="68"/>
      <c r="N10" s="68"/>
      <c r="O10" s="68"/>
      <c r="P10" s="68"/>
      <c r="Q10" s="68" t="s">
        <v>459</v>
      </c>
    </row>
    <row r="11" spans="1:17" ht="12.75">
      <c r="A11" s="32"/>
      <c r="B11" s="32"/>
      <c r="C11" s="32"/>
      <c r="D11" s="32"/>
      <c r="E11" s="32"/>
      <c r="F11" s="32"/>
      <c r="G11" s="32"/>
      <c r="H11" s="32"/>
      <c r="I11" s="32"/>
      <c r="K11" s="68" t="s">
        <v>443</v>
      </c>
      <c r="L11" s="68" t="s">
        <v>599</v>
      </c>
      <c r="M11" s="68" t="s">
        <v>600</v>
      </c>
      <c r="N11" s="68" t="s">
        <v>601</v>
      </c>
      <c r="O11" s="68" t="s">
        <v>602</v>
      </c>
      <c r="P11" s="68" t="s">
        <v>603</v>
      </c>
      <c r="Q11" s="68" t="s">
        <v>604</v>
      </c>
    </row>
    <row r="12" spans="1:17" ht="12">
      <c r="A12" s="32"/>
      <c r="B12" s="32"/>
      <c r="C12" s="32"/>
      <c r="D12" s="32"/>
      <c r="E12" s="32"/>
      <c r="F12" s="32"/>
      <c r="G12" s="32"/>
      <c r="H12" s="32"/>
      <c r="I12" s="32"/>
      <c r="K12" s="80" t="s">
        <v>289</v>
      </c>
      <c r="L12" s="64">
        <v>799</v>
      </c>
      <c r="M12" s="64">
        <v>659</v>
      </c>
      <c r="N12" s="64">
        <v>1399</v>
      </c>
      <c r="O12" s="64">
        <v>416</v>
      </c>
      <c r="P12" s="64">
        <v>525</v>
      </c>
      <c r="Q12" s="64">
        <v>212</v>
      </c>
    </row>
    <row r="13" spans="1:17" ht="12">
      <c r="A13" s="32"/>
      <c r="B13" s="32"/>
      <c r="C13" s="32"/>
      <c r="D13" s="32"/>
      <c r="E13" s="32"/>
      <c r="F13" s="32"/>
      <c r="G13" s="32"/>
      <c r="H13" s="32"/>
      <c r="I13" s="32"/>
      <c r="K13" s="68">
        <v>32</v>
      </c>
      <c r="L13" s="64">
        <v>804</v>
      </c>
      <c r="M13" s="64">
        <v>672</v>
      </c>
      <c r="N13" s="64">
        <v>1352</v>
      </c>
      <c r="O13" s="64">
        <v>493</v>
      </c>
      <c r="P13" s="64">
        <v>528</v>
      </c>
      <c r="Q13" s="64">
        <v>171</v>
      </c>
    </row>
    <row r="14" spans="1:17" ht="12">
      <c r="A14" s="32"/>
      <c r="B14" s="32"/>
      <c r="C14" s="32"/>
      <c r="D14" s="32"/>
      <c r="E14" s="32"/>
      <c r="F14" s="32"/>
      <c r="G14" s="32"/>
      <c r="H14" s="32"/>
      <c r="I14" s="32"/>
      <c r="K14" s="68">
        <v>33</v>
      </c>
      <c r="L14" s="64">
        <v>834</v>
      </c>
      <c r="M14" s="64">
        <v>669</v>
      </c>
      <c r="N14" s="64">
        <v>1468</v>
      </c>
      <c r="O14" s="64">
        <v>391</v>
      </c>
      <c r="P14" s="64">
        <v>360</v>
      </c>
      <c r="Q14" s="64">
        <v>187</v>
      </c>
    </row>
    <row r="15" spans="1:17" ht="12">
      <c r="A15" s="32"/>
      <c r="B15" s="32"/>
      <c r="C15" s="32"/>
      <c r="D15" s="32"/>
      <c r="E15" s="32"/>
      <c r="F15" s="32"/>
      <c r="G15" s="32"/>
      <c r="H15" s="32"/>
      <c r="I15" s="32"/>
      <c r="K15" s="68">
        <v>34</v>
      </c>
      <c r="L15" s="64">
        <v>870</v>
      </c>
      <c r="M15" s="64">
        <v>751</v>
      </c>
      <c r="N15" s="64">
        <v>1541</v>
      </c>
      <c r="O15" s="64">
        <v>388</v>
      </c>
      <c r="P15" s="64">
        <v>321</v>
      </c>
      <c r="Q15" s="64">
        <v>145</v>
      </c>
    </row>
    <row r="16" spans="1:17" ht="12">
      <c r="A16" s="32"/>
      <c r="B16" s="32"/>
      <c r="C16" s="32"/>
      <c r="D16" s="32"/>
      <c r="E16" s="32"/>
      <c r="F16" s="32"/>
      <c r="G16" s="32"/>
      <c r="H16" s="32"/>
      <c r="I16" s="32"/>
      <c r="K16" s="68">
        <v>35</v>
      </c>
      <c r="L16" s="64">
        <v>880</v>
      </c>
      <c r="M16" s="64">
        <v>788</v>
      </c>
      <c r="N16" s="64">
        <v>1547</v>
      </c>
      <c r="O16" s="64">
        <v>443</v>
      </c>
      <c r="P16" s="64">
        <v>332</v>
      </c>
      <c r="Q16" s="64">
        <v>146</v>
      </c>
    </row>
    <row r="17" spans="1:17" ht="12">
      <c r="A17" s="32"/>
      <c r="B17" s="32"/>
      <c r="C17" s="32"/>
      <c r="D17" s="32"/>
      <c r="E17" s="32"/>
      <c r="F17" s="32"/>
      <c r="G17" s="32"/>
      <c r="H17" s="32"/>
      <c r="I17" s="32"/>
      <c r="K17" s="68">
        <v>36</v>
      </c>
      <c r="L17" s="64">
        <v>966</v>
      </c>
      <c r="M17" s="64">
        <v>716</v>
      </c>
      <c r="N17" s="64">
        <v>1610</v>
      </c>
      <c r="O17" s="64">
        <v>395</v>
      </c>
      <c r="P17" s="64">
        <v>275</v>
      </c>
      <c r="Q17" s="64">
        <v>133</v>
      </c>
    </row>
    <row r="18" spans="1:17" ht="12">
      <c r="A18" s="32"/>
      <c r="B18" s="32"/>
      <c r="C18" s="32"/>
      <c r="D18" s="32"/>
      <c r="E18" s="32"/>
      <c r="F18" s="32"/>
      <c r="G18" s="32"/>
      <c r="H18" s="32"/>
      <c r="I18" s="32"/>
      <c r="K18" s="68">
        <v>37</v>
      </c>
      <c r="L18" s="64">
        <v>915</v>
      </c>
      <c r="M18" s="64">
        <v>807</v>
      </c>
      <c r="N18" s="64">
        <v>1670</v>
      </c>
      <c r="O18" s="64">
        <v>474</v>
      </c>
      <c r="P18" s="64">
        <v>409</v>
      </c>
      <c r="Q18" s="64">
        <v>116</v>
      </c>
    </row>
    <row r="19" spans="1:17" ht="12">
      <c r="A19" s="32"/>
      <c r="B19" s="32"/>
      <c r="C19" s="32"/>
      <c r="D19" s="32"/>
      <c r="E19" s="32"/>
      <c r="F19" s="32"/>
      <c r="G19" s="32"/>
      <c r="H19" s="32"/>
      <c r="I19" s="32"/>
      <c r="K19" s="68">
        <v>38</v>
      </c>
      <c r="L19" s="64">
        <v>991</v>
      </c>
      <c r="M19" s="64">
        <v>783</v>
      </c>
      <c r="N19" s="64">
        <v>1674</v>
      </c>
      <c r="O19" s="64">
        <v>315</v>
      </c>
      <c r="P19" s="64">
        <v>287</v>
      </c>
      <c r="Q19" s="64">
        <v>93</v>
      </c>
    </row>
    <row r="20" spans="1:17" ht="12">
      <c r="A20" s="32"/>
      <c r="B20" s="32"/>
      <c r="C20" s="32"/>
      <c r="D20" s="32"/>
      <c r="E20" s="32"/>
      <c r="F20" s="32"/>
      <c r="G20" s="32"/>
      <c r="H20" s="32"/>
      <c r="I20" s="32"/>
      <c r="K20" s="68">
        <v>39</v>
      </c>
      <c r="L20" s="64">
        <v>898</v>
      </c>
      <c r="M20" s="64">
        <v>860</v>
      </c>
      <c r="N20" s="64">
        <v>1719</v>
      </c>
      <c r="O20" s="64">
        <v>369</v>
      </c>
      <c r="P20" s="64">
        <v>362</v>
      </c>
      <c r="Q20" s="64">
        <v>110</v>
      </c>
    </row>
    <row r="21" spans="1:17" ht="12">
      <c r="A21" s="32"/>
      <c r="B21" s="32"/>
      <c r="C21" s="32"/>
      <c r="D21" s="32"/>
      <c r="E21" s="32"/>
      <c r="F21" s="32"/>
      <c r="G21" s="32"/>
      <c r="H21" s="32"/>
      <c r="I21" s="32"/>
      <c r="K21" s="68">
        <v>40</v>
      </c>
      <c r="L21" s="64">
        <v>975</v>
      </c>
      <c r="M21" s="64">
        <v>870</v>
      </c>
      <c r="N21" s="64">
        <v>1752</v>
      </c>
      <c r="O21" s="64">
        <v>405</v>
      </c>
      <c r="P21" s="64">
        <v>410</v>
      </c>
      <c r="Q21" s="64">
        <v>84</v>
      </c>
    </row>
    <row r="22" spans="1:17" ht="12">
      <c r="A22" s="32"/>
      <c r="B22" s="32"/>
      <c r="C22" s="32"/>
      <c r="D22" s="32"/>
      <c r="E22" s="32"/>
      <c r="F22" s="32"/>
      <c r="G22" s="32"/>
      <c r="H22" s="32"/>
      <c r="I22" s="32"/>
      <c r="K22" s="68">
        <v>41</v>
      </c>
      <c r="L22" s="64">
        <v>1043</v>
      </c>
      <c r="M22" s="64">
        <v>896</v>
      </c>
      <c r="N22" s="64">
        <v>1695</v>
      </c>
      <c r="O22" s="64">
        <v>338</v>
      </c>
      <c r="P22" s="64">
        <v>340</v>
      </c>
      <c r="Q22" s="64">
        <v>78</v>
      </c>
    </row>
    <row r="23" spans="1:17" ht="12">
      <c r="A23" s="32"/>
      <c r="B23" s="32"/>
      <c r="C23" s="32"/>
      <c r="D23" s="32"/>
      <c r="E23" s="32"/>
      <c r="F23" s="32"/>
      <c r="G23" s="32"/>
      <c r="H23" s="32"/>
      <c r="I23" s="32"/>
      <c r="K23" s="68">
        <v>42</v>
      </c>
      <c r="L23" s="64">
        <v>965</v>
      </c>
      <c r="M23" s="64">
        <v>799</v>
      </c>
      <c r="N23" s="64">
        <v>1857</v>
      </c>
      <c r="O23" s="64">
        <v>330</v>
      </c>
      <c r="P23" s="64">
        <v>379</v>
      </c>
      <c r="Q23" s="64">
        <v>87</v>
      </c>
    </row>
    <row r="24" spans="1:17" ht="12">
      <c r="A24" s="32"/>
      <c r="B24" s="32"/>
      <c r="C24" s="32"/>
      <c r="D24" s="32"/>
      <c r="E24" s="32"/>
      <c r="F24" s="32"/>
      <c r="G24" s="32"/>
      <c r="H24" s="32"/>
      <c r="I24" s="32"/>
      <c r="K24" s="68">
        <v>43</v>
      </c>
      <c r="L24" s="64">
        <v>999</v>
      </c>
      <c r="M24" s="64">
        <v>902</v>
      </c>
      <c r="N24" s="64">
        <v>1650</v>
      </c>
      <c r="O24" s="64">
        <v>431</v>
      </c>
      <c r="P24" s="64">
        <v>333</v>
      </c>
      <c r="Q24" s="64">
        <v>91</v>
      </c>
    </row>
    <row r="25" spans="1:17" ht="12">
      <c r="A25" s="36"/>
      <c r="B25" s="32"/>
      <c r="C25" s="32"/>
      <c r="D25" s="32"/>
      <c r="E25" s="32"/>
      <c r="F25" s="32"/>
      <c r="G25" s="32"/>
      <c r="H25" s="32"/>
      <c r="I25" s="32"/>
      <c r="K25" s="68">
        <v>44</v>
      </c>
      <c r="L25" s="64">
        <v>1069</v>
      </c>
      <c r="M25" s="64">
        <v>863</v>
      </c>
      <c r="N25" s="64">
        <v>1812</v>
      </c>
      <c r="O25" s="64">
        <v>418</v>
      </c>
      <c r="P25" s="64">
        <v>303</v>
      </c>
      <c r="Q25" s="64">
        <v>78</v>
      </c>
    </row>
    <row r="26" spans="1:17" ht="12">
      <c r="A26" s="32"/>
      <c r="B26" s="32"/>
      <c r="C26" s="32"/>
      <c r="D26" s="32"/>
      <c r="E26" s="32"/>
      <c r="F26" s="32"/>
      <c r="G26" s="32"/>
      <c r="H26" s="32"/>
      <c r="I26" s="32"/>
      <c r="K26" s="68">
        <v>45</v>
      </c>
      <c r="L26" s="64">
        <v>1040</v>
      </c>
      <c r="M26" s="64">
        <v>801</v>
      </c>
      <c r="N26" s="64">
        <v>1945</v>
      </c>
      <c r="O26" s="64">
        <v>431</v>
      </c>
      <c r="P26" s="64">
        <v>289</v>
      </c>
      <c r="Q26" s="64">
        <v>100</v>
      </c>
    </row>
    <row r="27" spans="1:17" ht="12">
      <c r="A27" s="32"/>
      <c r="B27" s="32"/>
      <c r="C27" s="32"/>
      <c r="D27" s="32"/>
      <c r="E27" s="32"/>
      <c r="F27" s="32"/>
      <c r="G27" s="32"/>
      <c r="H27" s="32"/>
      <c r="I27" s="32"/>
      <c r="K27" s="68">
        <v>46</v>
      </c>
      <c r="L27" s="64">
        <v>1125</v>
      </c>
      <c r="M27" s="64">
        <v>751</v>
      </c>
      <c r="N27" s="64">
        <v>1876</v>
      </c>
      <c r="O27" s="64">
        <v>236</v>
      </c>
      <c r="P27" s="64">
        <v>263</v>
      </c>
      <c r="Q27" s="64">
        <v>113</v>
      </c>
    </row>
    <row r="28" spans="1:17" ht="12">
      <c r="A28" s="32"/>
      <c r="B28" s="32"/>
      <c r="C28" s="32"/>
      <c r="D28" s="32"/>
      <c r="E28" s="32"/>
      <c r="F28" s="32"/>
      <c r="G28" s="32"/>
      <c r="H28" s="32"/>
      <c r="I28" s="32"/>
      <c r="K28" s="68">
        <v>47</v>
      </c>
      <c r="L28" s="64">
        <v>1099</v>
      </c>
      <c r="M28" s="64">
        <v>764</v>
      </c>
      <c r="N28" s="64">
        <v>1843</v>
      </c>
      <c r="O28" s="64">
        <v>256</v>
      </c>
      <c r="P28" s="64">
        <v>225</v>
      </c>
      <c r="Q28" s="64">
        <v>124</v>
      </c>
    </row>
    <row r="29" spans="1:17" ht="12">
      <c r="A29" s="32"/>
      <c r="B29" s="32"/>
      <c r="C29" s="32"/>
      <c r="D29" s="32"/>
      <c r="E29" s="32"/>
      <c r="F29" s="32"/>
      <c r="G29" s="32"/>
      <c r="H29" s="32"/>
      <c r="I29" s="32"/>
      <c r="K29" s="68">
        <v>48</v>
      </c>
      <c r="L29" s="64">
        <v>1058</v>
      </c>
      <c r="M29" s="64">
        <v>796</v>
      </c>
      <c r="N29" s="64">
        <v>1837</v>
      </c>
      <c r="O29" s="64">
        <v>256</v>
      </c>
      <c r="P29" s="64">
        <v>240</v>
      </c>
      <c r="Q29" s="64">
        <v>131</v>
      </c>
    </row>
    <row r="30" spans="1:17" ht="12">
      <c r="A30" s="32"/>
      <c r="B30" s="32"/>
      <c r="C30" s="32"/>
      <c r="D30" s="32"/>
      <c r="E30" s="32"/>
      <c r="F30" s="32"/>
      <c r="G30" s="32"/>
      <c r="H30" s="32"/>
      <c r="I30" s="32"/>
      <c r="K30" s="68">
        <v>49</v>
      </c>
      <c r="L30" s="64">
        <v>1116</v>
      </c>
      <c r="M30" s="64">
        <v>823</v>
      </c>
      <c r="N30" s="64">
        <v>1745</v>
      </c>
      <c r="O30" s="64">
        <v>326</v>
      </c>
      <c r="P30" s="64">
        <v>228</v>
      </c>
      <c r="Q30" s="64">
        <v>122</v>
      </c>
    </row>
    <row r="31" spans="1:17" ht="12">
      <c r="A31" s="32"/>
      <c r="B31" s="32"/>
      <c r="C31" s="32"/>
      <c r="D31" s="32"/>
      <c r="E31" s="32"/>
      <c r="F31" s="32"/>
      <c r="G31" s="32"/>
      <c r="H31" s="32"/>
      <c r="I31" s="32"/>
      <c r="K31" s="68">
        <v>50</v>
      </c>
      <c r="L31" s="64">
        <v>1088</v>
      </c>
      <c r="M31" s="64">
        <v>811</v>
      </c>
      <c r="N31" s="64">
        <v>1747</v>
      </c>
      <c r="O31" s="64">
        <v>300</v>
      </c>
      <c r="P31" s="64">
        <v>241</v>
      </c>
      <c r="Q31" s="64">
        <v>132</v>
      </c>
    </row>
    <row r="32" spans="1:17" ht="12">
      <c r="A32" s="32"/>
      <c r="B32" s="32"/>
      <c r="C32" s="32"/>
      <c r="D32" s="32"/>
      <c r="E32" s="32"/>
      <c r="F32" s="32"/>
      <c r="G32" s="32"/>
      <c r="H32" s="32"/>
      <c r="I32" s="32"/>
      <c r="K32" s="68">
        <v>51</v>
      </c>
      <c r="L32" s="64">
        <v>1182</v>
      </c>
      <c r="M32" s="64">
        <v>862</v>
      </c>
      <c r="N32" s="64">
        <v>1703</v>
      </c>
      <c r="O32" s="64">
        <v>324</v>
      </c>
      <c r="P32" s="64">
        <v>228</v>
      </c>
      <c r="Q32" s="64">
        <v>115</v>
      </c>
    </row>
    <row r="33" spans="1:17" ht="12">
      <c r="A33" s="32"/>
      <c r="B33" s="32"/>
      <c r="C33" s="32"/>
      <c r="D33" s="32"/>
      <c r="E33" s="32"/>
      <c r="F33" s="32"/>
      <c r="G33" s="32"/>
      <c r="H33" s="32"/>
      <c r="I33" s="32"/>
      <c r="K33" s="68">
        <v>52</v>
      </c>
      <c r="L33" s="64">
        <v>1195</v>
      </c>
      <c r="M33" s="64">
        <v>842</v>
      </c>
      <c r="N33" s="64">
        <v>1699</v>
      </c>
      <c r="O33" s="64">
        <v>261</v>
      </c>
      <c r="P33" s="64">
        <v>219</v>
      </c>
      <c r="Q33" s="64">
        <v>172</v>
      </c>
    </row>
    <row r="34" spans="1:17" ht="12">
      <c r="A34" s="32"/>
      <c r="B34" s="32"/>
      <c r="C34" s="32"/>
      <c r="D34" s="32"/>
      <c r="E34" s="32"/>
      <c r="F34" s="32"/>
      <c r="G34" s="32"/>
      <c r="H34" s="32"/>
      <c r="I34" s="32"/>
      <c r="K34" s="68">
        <v>53</v>
      </c>
      <c r="L34" s="64">
        <v>1203</v>
      </c>
      <c r="M34" s="64">
        <v>846</v>
      </c>
      <c r="N34" s="64">
        <v>1644</v>
      </c>
      <c r="O34" s="64">
        <v>286</v>
      </c>
      <c r="P34" s="64">
        <v>221</v>
      </c>
      <c r="Q34" s="64">
        <v>152</v>
      </c>
    </row>
    <row r="35" spans="1:17" ht="12">
      <c r="A35" s="32"/>
      <c r="B35" s="32"/>
      <c r="C35" s="32"/>
      <c r="D35" s="32"/>
      <c r="E35" s="32"/>
      <c r="F35" s="32"/>
      <c r="G35" s="32"/>
      <c r="H35" s="32"/>
      <c r="I35" s="32"/>
      <c r="K35" s="68">
        <v>54</v>
      </c>
      <c r="L35" s="64">
        <v>1385</v>
      </c>
      <c r="M35" s="64">
        <v>899</v>
      </c>
      <c r="N35" s="64">
        <v>1517</v>
      </c>
      <c r="O35" s="64">
        <v>238</v>
      </c>
      <c r="P35" s="64">
        <v>223</v>
      </c>
      <c r="Q35" s="64">
        <v>145</v>
      </c>
    </row>
    <row r="36" spans="1:17" ht="12">
      <c r="A36" s="32"/>
      <c r="B36" s="32"/>
      <c r="C36" s="32"/>
      <c r="D36" s="32"/>
      <c r="E36" s="32"/>
      <c r="F36" s="32"/>
      <c r="G36" s="32"/>
      <c r="H36" s="32"/>
      <c r="I36" s="32"/>
      <c r="K36" s="68">
        <v>55</v>
      </c>
      <c r="L36" s="64">
        <v>1338</v>
      </c>
      <c r="M36" s="64">
        <v>979</v>
      </c>
      <c r="N36" s="64">
        <v>1554</v>
      </c>
      <c r="O36" s="64">
        <v>279</v>
      </c>
      <c r="P36" s="64">
        <v>296</v>
      </c>
      <c r="Q36" s="64">
        <v>145</v>
      </c>
    </row>
    <row r="37" spans="1:17" ht="14.25">
      <c r="A37" s="57" t="s">
        <v>705</v>
      </c>
      <c r="B37" s="32"/>
      <c r="C37" s="32"/>
      <c r="D37" s="32"/>
      <c r="E37" s="32"/>
      <c r="F37" s="33"/>
      <c r="G37" s="32"/>
      <c r="H37" s="32"/>
      <c r="I37" s="32"/>
      <c r="K37" s="68">
        <v>56</v>
      </c>
      <c r="L37" s="64">
        <v>1385</v>
      </c>
      <c r="M37" s="64">
        <v>1078</v>
      </c>
      <c r="N37" s="64">
        <v>1496</v>
      </c>
      <c r="O37" s="64">
        <v>301</v>
      </c>
      <c r="P37" s="64">
        <v>257</v>
      </c>
      <c r="Q37" s="64">
        <v>143</v>
      </c>
    </row>
    <row r="38" spans="1:17" ht="12">
      <c r="A38" s="32"/>
      <c r="B38" s="32"/>
      <c r="C38" s="32"/>
      <c r="D38" s="32"/>
      <c r="E38" s="32"/>
      <c r="F38" s="32"/>
      <c r="G38" s="32"/>
      <c r="H38" s="32"/>
      <c r="I38" s="32"/>
      <c r="K38" s="68">
        <v>57</v>
      </c>
      <c r="L38" s="64">
        <v>1361</v>
      </c>
      <c r="M38" s="64">
        <v>1063</v>
      </c>
      <c r="N38" s="64">
        <v>1401</v>
      </c>
      <c r="O38" s="64">
        <v>316</v>
      </c>
      <c r="P38" s="64">
        <v>239</v>
      </c>
      <c r="Q38" s="64">
        <v>163</v>
      </c>
    </row>
    <row r="39" spans="1:17" ht="12">
      <c r="A39" s="32"/>
      <c r="B39" s="32"/>
      <c r="C39" s="32"/>
      <c r="D39" s="32"/>
      <c r="E39" s="32"/>
      <c r="F39" s="32"/>
      <c r="G39" s="32"/>
      <c r="H39" s="32"/>
      <c r="I39" s="32"/>
      <c r="K39" s="68">
        <v>58</v>
      </c>
      <c r="L39" s="64">
        <v>1420</v>
      </c>
      <c r="M39" s="64">
        <v>1170</v>
      </c>
      <c r="N39" s="64">
        <v>1393</v>
      </c>
      <c r="O39" s="64">
        <v>370</v>
      </c>
      <c r="P39" s="64">
        <v>273</v>
      </c>
      <c r="Q39" s="64">
        <v>172</v>
      </c>
    </row>
    <row r="40" spans="1:17" ht="12">
      <c r="A40" s="32"/>
      <c r="B40" s="32"/>
      <c r="C40" s="32"/>
      <c r="D40" s="32"/>
      <c r="E40" s="32"/>
      <c r="F40" s="32"/>
      <c r="G40" s="32"/>
      <c r="H40" s="32"/>
      <c r="I40" s="32"/>
      <c r="K40" s="68">
        <v>59</v>
      </c>
      <c r="L40" s="64">
        <v>1383</v>
      </c>
      <c r="M40" s="64">
        <v>1134</v>
      </c>
      <c r="N40" s="64">
        <v>1273</v>
      </c>
      <c r="O40" s="64">
        <v>349</v>
      </c>
      <c r="P40" s="64">
        <v>254</v>
      </c>
      <c r="Q40" s="64">
        <v>172</v>
      </c>
    </row>
    <row r="41" spans="1:17" ht="12">
      <c r="A41" s="32"/>
      <c r="B41" s="32"/>
      <c r="C41" s="32"/>
      <c r="D41" s="32"/>
      <c r="E41" s="32"/>
      <c r="F41" s="32"/>
      <c r="G41" s="32"/>
      <c r="H41" s="32"/>
      <c r="I41" s="32"/>
      <c r="K41" s="68">
        <v>60</v>
      </c>
      <c r="L41" s="64">
        <v>1463</v>
      </c>
      <c r="M41" s="64">
        <v>1151</v>
      </c>
      <c r="N41" s="64">
        <v>1220</v>
      </c>
      <c r="O41" s="64">
        <v>389</v>
      </c>
      <c r="P41" s="64">
        <v>235</v>
      </c>
      <c r="Q41" s="64">
        <v>175</v>
      </c>
    </row>
    <row r="42" spans="1:17" ht="12">
      <c r="A42" s="32"/>
      <c r="B42" s="32"/>
      <c r="C42" s="32"/>
      <c r="D42" s="32"/>
      <c r="E42" s="32"/>
      <c r="F42" s="32"/>
      <c r="G42" s="32"/>
      <c r="H42" s="32"/>
      <c r="I42" s="32"/>
      <c r="K42" s="68">
        <v>61</v>
      </c>
      <c r="L42" s="64">
        <v>1465</v>
      </c>
      <c r="M42" s="64">
        <v>1177</v>
      </c>
      <c r="N42" s="64">
        <v>1154</v>
      </c>
      <c r="O42" s="64">
        <v>371</v>
      </c>
      <c r="P42" s="64">
        <v>258</v>
      </c>
      <c r="Q42" s="64">
        <v>193</v>
      </c>
    </row>
    <row r="43" spans="1:17" ht="12">
      <c r="A43" s="32"/>
      <c r="B43" s="32"/>
      <c r="C43" s="32"/>
      <c r="D43" s="32"/>
      <c r="E43" s="32"/>
      <c r="F43" s="32"/>
      <c r="G43" s="32"/>
      <c r="H43" s="32"/>
      <c r="I43" s="32"/>
      <c r="K43" s="68">
        <v>62</v>
      </c>
      <c r="L43" s="64">
        <v>1480</v>
      </c>
      <c r="M43" s="64">
        <v>1145</v>
      </c>
      <c r="N43" s="64">
        <v>1072</v>
      </c>
      <c r="O43" s="64">
        <v>425</v>
      </c>
      <c r="P43" s="64">
        <v>240</v>
      </c>
      <c r="Q43" s="64">
        <v>185</v>
      </c>
    </row>
    <row r="44" spans="1:17" ht="12">
      <c r="A44" s="32"/>
      <c r="B44" s="32"/>
      <c r="C44" s="32"/>
      <c r="D44" s="32"/>
      <c r="E44" s="32"/>
      <c r="F44" s="32"/>
      <c r="G44" s="32"/>
      <c r="H44" s="32"/>
      <c r="I44" s="32"/>
      <c r="K44" s="68">
        <v>63</v>
      </c>
      <c r="L44" s="64">
        <v>1563</v>
      </c>
      <c r="M44" s="64">
        <v>1279</v>
      </c>
      <c r="N44" s="64">
        <v>1150</v>
      </c>
      <c r="O44" s="64">
        <v>501</v>
      </c>
      <c r="P44" s="64">
        <v>316</v>
      </c>
      <c r="Q44" s="64">
        <v>184</v>
      </c>
    </row>
    <row r="45" spans="1:17" ht="14.25">
      <c r="A45" s="33"/>
      <c r="B45" s="32"/>
      <c r="C45" s="32"/>
      <c r="D45" s="32"/>
      <c r="E45" s="32"/>
      <c r="F45" s="32"/>
      <c r="G45" s="32"/>
      <c r="H45" s="32"/>
      <c r="I45" s="32"/>
      <c r="K45" s="80" t="s">
        <v>486</v>
      </c>
      <c r="L45" s="64">
        <v>1566</v>
      </c>
      <c r="M45" s="64">
        <v>1263</v>
      </c>
      <c r="N45" s="64">
        <v>1064</v>
      </c>
      <c r="O45" s="64">
        <v>516</v>
      </c>
      <c r="P45" s="64">
        <v>281</v>
      </c>
      <c r="Q45" s="64">
        <v>158</v>
      </c>
    </row>
    <row r="46" spans="1:17" ht="12">
      <c r="A46" s="32"/>
      <c r="B46" s="32"/>
      <c r="C46" s="32"/>
      <c r="D46" s="32"/>
      <c r="E46" s="32"/>
      <c r="F46" s="32"/>
      <c r="G46" s="32"/>
      <c r="H46" s="32"/>
      <c r="I46" s="32"/>
      <c r="K46" s="68">
        <v>2</v>
      </c>
      <c r="L46" s="64">
        <v>1617</v>
      </c>
      <c r="M46" s="64">
        <v>1320</v>
      </c>
      <c r="N46" s="64">
        <v>1056</v>
      </c>
      <c r="O46" s="64">
        <v>589</v>
      </c>
      <c r="P46" s="64">
        <v>304</v>
      </c>
      <c r="Q46" s="64">
        <v>161</v>
      </c>
    </row>
    <row r="47" spans="1:17" ht="12">
      <c r="A47" s="32"/>
      <c r="B47" s="32"/>
      <c r="C47" s="32"/>
      <c r="D47" s="32"/>
      <c r="E47" s="32"/>
      <c r="F47" s="32"/>
      <c r="G47" s="32"/>
      <c r="H47" s="32"/>
      <c r="I47" s="32"/>
      <c r="K47" s="68">
        <v>3</v>
      </c>
      <c r="L47" s="64">
        <v>1646</v>
      </c>
      <c r="M47" s="64">
        <v>1328</v>
      </c>
      <c r="N47" s="64">
        <v>952</v>
      </c>
      <c r="O47" s="64">
        <v>581</v>
      </c>
      <c r="P47" s="64">
        <v>298</v>
      </c>
      <c r="Q47" s="64">
        <v>164</v>
      </c>
    </row>
    <row r="48" spans="1:17" ht="12">
      <c r="A48" s="32"/>
      <c r="B48" s="32"/>
      <c r="C48" s="32"/>
      <c r="D48" s="32"/>
      <c r="E48" s="32"/>
      <c r="F48" s="32"/>
      <c r="G48" s="32"/>
      <c r="H48" s="32"/>
      <c r="I48" s="32"/>
      <c r="K48" s="68">
        <v>4</v>
      </c>
      <c r="L48" s="64">
        <v>1664</v>
      </c>
      <c r="M48" s="64">
        <v>1400</v>
      </c>
      <c r="N48" s="64">
        <v>902</v>
      </c>
      <c r="O48" s="64">
        <v>583</v>
      </c>
      <c r="P48" s="64">
        <v>336</v>
      </c>
      <c r="Q48" s="64">
        <v>144</v>
      </c>
    </row>
    <row r="49" spans="1:17" ht="12">
      <c r="A49" s="32"/>
      <c r="B49" s="32"/>
      <c r="C49" s="32"/>
      <c r="D49" s="32"/>
      <c r="E49" s="32"/>
      <c r="F49" s="32"/>
      <c r="G49" s="32"/>
      <c r="H49" s="32"/>
      <c r="I49" s="32"/>
      <c r="K49" s="68">
        <v>5</v>
      </c>
      <c r="L49" s="64">
        <v>1662</v>
      </c>
      <c r="M49" s="64">
        <v>1438</v>
      </c>
      <c r="N49" s="64">
        <v>1042</v>
      </c>
      <c r="O49" s="64">
        <v>702</v>
      </c>
      <c r="P49" s="64">
        <v>374</v>
      </c>
      <c r="Q49" s="64">
        <v>172</v>
      </c>
    </row>
    <row r="50" spans="1:17" ht="12">
      <c r="A50" s="32"/>
      <c r="B50" s="32"/>
      <c r="C50" s="32"/>
      <c r="D50" s="32"/>
      <c r="E50" s="32"/>
      <c r="F50" s="32"/>
      <c r="G50" s="32"/>
      <c r="H50" s="32"/>
      <c r="I50" s="32"/>
      <c r="K50" s="68">
        <v>6</v>
      </c>
      <c r="L50" s="64">
        <v>1829</v>
      </c>
      <c r="M50" s="64">
        <v>1278</v>
      </c>
      <c r="N50" s="64">
        <v>935</v>
      </c>
      <c r="O50" s="64">
        <v>674</v>
      </c>
      <c r="P50" s="64">
        <v>344</v>
      </c>
      <c r="Q50" s="64">
        <v>138</v>
      </c>
    </row>
    <row r="51" spans="1:17" ht="12">
      <c r="A51" s="32"/>
      <c r="B51" s="32"/>
      <c r="C51" s="32"/>
      <c r="D51" s="32"/>
      <c r="E51" s="32"/>
      <c r="F51" s="32"/>
      <c r="G51" s="32"/>
      <c r="H51" s="32"/>
      <c r="I51" s="32"/>
      <c r="K51" s="68">
        <v>7</v>
      </c>
      <c r="L51" s="64">
        <v>1928</v>
      </c>
      <c r="M51" s="64">
        <v>1101</v>
      </c>
      <c r="N51" s="64">
        <v>1145</v>
      </c>
      <c r="O51" s="64">
        <v>581</v>
      </c>
      <c r="P51" s="64">
        <v>345</v>
      </c>
      <c r="Q51" s="64">
        <v>158</v>
      </c>
    </row>
    <row r="52" spans="1:17" ht="12">
      <c r="A52" s="32"/>
      <c r="B52" s="32"/>
      <c r="C52" s="32"/>
      <c r="D52" s="32"/>
      <c r="E52" s="32"/>
      <c r="F52" s="32"/>
      <c r="G52" s="32"/>
      <c r="H52" s="32"/>
      <c r="I52" s="32"/>
      <c r="K52" s="68">
        <v>8</v>
      </c>
      <c r="L52" s="64">
        <v>2022</v>
      </c>
      <c r="M52" s="64">
        <v>1053</v>
      </c>
      <c r="N52" s="64">
        <v>1079</v>
      </c>
      <c r="O52" s="64">
        <v>554</v>
      </c>
      <c r="P52" s="64">
        <v>290</v>
      </c>
      <c r="Q52" s="64">
        <v>174</v>
      </c>
    </row>
    <row r="53" spans="1:17" ht="12">
      <c r="A53" s="32"/>
      <c r="B53" s="32"/>
      <c r="C53" s="32"/>
      <c r="D53" s="32"/>
      <c r="E53" s="32"/>
      <c r="F53" s="32"/>
      <c r="G53" s="32"/>
      <c r="H53" s="32"/>
      <c r="I53" s="32"/>
      <c r="K53" s="68">
        <v>9</v>
      </c>
      <c r="L53" s="64">
        <v>1946</v>
      </c>
      <c r="M53" s="64">
        <v>1114</v>
      </c>
      <c r="N53" s="64">
        <v>1021</v>
      </c>
      <c r="O53" s="64">
        <v>604</v>
      </c>
      <c r="P53" s="64">
        <v>359</v>
      </c>
      <c r="Q53" s="64">
        <v>186</v>
      </c>
    </row>
    <row r="54" spans="1:17" ht="12">
      <c r="A54" s="32"/>
      <c r="B54" s="32"/>
      <c r="C54" s="32"/>
      <c r="D54" s="32"/>
      <c r="E54" s="32"/>
      <c r="F54" s="32"/>
      <c r="G54" s="32"/>
      <c r="H54" s="32"/>
      <c r="I54" s="32"/>
      <c r="K54" s="68">
        <v>10</v>
      </c>
      <c r="L54" s="64">
        <v>2000</v>
      </c>
      <c r="M54" s="64">
        <v>1215</v>
      </c>
      <c r="N54" s="64">
        <v>1172</v>
      </c>
      <c r="O54" s="64">
        <v>568</v>
      </c>
      <c r="P54" s="64">
        <v>313</v>
      </c>
      <c r="Q54" s="64">
        <v>211</v>
      </c>
    </row>
    <row r="55" spans="1:17" ht="12">
      <c r="A55" s="32"/>
      <c r="B55" s="32"/>
      <c r="C55" s="32"/>
      <c r="D55" s="32"/>
      <c r="E55" s="32"/>
      <c r="F55" s="32"/>
      <c r="G55" s="32"/>
      <c r="H55" s="32"/>
      <c r="I55" s="32"/>
      <c r="K55" s="68">
        <v>11</v>
      </c>
      <c r="L55" s="64">
        <v>2096</v>
      </c>
      <c r="M55" s="64">
        <v>1260</v>
      </c>
      <c r="N55" s="64">
        <v>1066</v>
      </c>
      <c r="O55" s="64">
        <v>723</v>
      </c>
      <c r="P55" s="64">
        <v>265</v>
      </c>
      <c r="Q55" s="64">
        <v>203</v>
      </c>
    </row>
    <row r="56" spans="1:17" ht="12">
      <c r="A56" s="32"/>
      <c r="B56" s="32"/>
      <c r="C56" s="32"/>
      <c r="D56" s="32"/>
      <c r="E56" s="32"/>
      <c r="F56" s="32"/>
      <c r="G56" s="32"/>
      <c r="H56" s="32"/>
      <c r="I56" s="32"/>
      <c r="K56" s="68">
        <v>12</v>
      </c>
      <c r="L56" s="64">
        <v>2113</v>
      </c>
      <c r="M56" s="64">
        <v>1167</v>
      </c>
      <c r="N56" s="64">
        <v>978</v>
      </c>
      <c r="O56" s="64">
        <v>623</v>
      </c>
      <c r="P56" s="64">
        <v>231</v>
      </c>
      <c r="Q56" s="64">
        <v>200</v>
      </c>
    </row>
    <row r="57" spans="1:17" ht="12">
      <c r="A57" s="32"/>
      <c r="B57" s="32"/>
      <c r="C57" s="32"/>
      <c r="D57" s="32"/>
      <c r="E57" s="32"/>
      <c r="F57" s="32"/>
      <c r="G57" s="32"/>
      <c r="H57" s="32"/>
      <c r="I57" s="32"/>
      <c r="K57" s="64">
        <v>13</v>
      </c>
      <c r="L57" s="64">
        <v>2139</v>
      </c>
      <c r="M57" s="64">
        <v>1240</v>
      </c>
      <c r="N57" s="64">
        <v>987</v>
      </c>
      <c r="O57" s="64">
        <v>620</v>
      </c>
      <c r="P57" s="64">
        <v>293</v>
      </c>
      <c r="Q57" s="64">
        <v>205</v>
      </c>
    </row>
    <row r="58" spans="1:17" ht="12">
      <c r="A58" s="32"/>
      <c r="B58" s="32"/>
      <c r="C58" s="32"/>
      <c r="D58" s="32"/>
      <c r="E58" s="32"/>
      <c r="F58" s="32"/>
      <c r="G58" s="32"/>
      <c r="H58" s="32"/>
      <c r="I58" s="32"/>
      <c r="K58" s="64">
        <v>14</v>
      </c>
      <c r="L58" s="64">
        <v>2153</v>
      </c>
      <c r="M58" s="64">
        <v>1202</v>
      </c>
      <c r="N58" s="64">
        <v>1008</v>
      </c>
      <c r="O58" s="64">
        <v>640</v>
      </c>
      <c r="P58" s="64">
        <v>257</v>
      </c>
      <c r="Q58" s="64">
        <v>220</v>
      </c>
    </row>
    <row r="59" spans="1:17" ht="12">
      <c r="A59" s="32"/>
      <c r="B59" s="32"/>
      <c r="C59" s="32"/>
      <c r="D59" s="32"/>
      <c r="E59" s="32"/>
      <c r="F59" s="32"/>
      <c r="G59" s="32"/>
      <c r="H59" s="32"/>
      <c r="I59" s="32"/>
      <c r="K59" s="68"/>
      <c r="L59" s="68"/>
      <c r="M59" s="68"/>
      <c r="N59" s="68"/>
      <c r="O59" s="68"/>
      <c r="P59" s="68"/>
      <c r="Q59" s="68"/>
    </row>
    <row r="60" spans="1:17" ht="12">
      <c r="A60" s="32"/>
      <c r="B60" s="32"/>
      <c r="C60" s="32"/>
      <c r="D60" s="32"/>
      <c r="E60" s="32"/>
      <c r="F60" s="32"/>
      <c r="G60" s="32"/>
      <c r="H60" s="32"/>
      <c r="I60" s="32"/>
      <c r="K60" s="68"/>
      <c r="L60" s="68"/>
      <c r="M60" s="68"/>
      <c r="N60" s="68"/>
      <c r="O60" s="68"/>
      <c r="P60" s="68"/>
      <c r="Q60" s="68"/>
    </row>
    <row r="61" spans="1:17" ht="12">
      <c r="A61" s="32"/>
      <c r="B61" s="32"/>
      <c r="C61" s="32"/>
      <c r="D61" s="32"/>
      <c r="E61" s="32"/>
      <c r="F61" s="32"/>
      <c r="G61" s="32"/>
      <c r="H61" s="32"/>
      <c r="I61" s="32"/>
      <c r="K61" s="67">
        <v>35</v>
      </c>
      <c r="L61" s="68"/>
      <c r="M61" s="68"/>
      <c r="N61" s="68"/>
      <c r="O61" s="68"/>
      <c r="P61" s="68"/>
      <c r="Q61" s="68"/>
    </row>
    <row r="62" spans="1:17" ht="14.25">
      <c r="A62" s="32"/>
      <c r="B62" s="32"/>
      <c r="C62" s="32"/>
      <c r="D62" s="32"/>
      <c r="E62" s="32"/>
      <c r="F62" s="32"/>
      <c r="G62" s="32"/>
      <c r="H62" s="32"/>
      <c r="I62" s="32"/>
      <c r="K62" s="69"/>
      <c r="L62" s="68"/>
      <c r="M62" s="68"/>
      <c r="N62" s="68"/>
      <c r="O62" s="68"/>
      <c r="P62" s="68"/>
      <c r="Q62" s="68"/>
    </row>
    <row r="63" spans="1:17" ht="12">
      <c r="A63" s="32"/>
      <c r="B63" s="32"/>
      <c r="C63" s="32"/>
      <c r="D63" s="32"/>
      <c r="E63" s="32"/>
      <c r="F63" s="32"/>
      <c r="G63" s="32"/>
      <c r="H63" s="32"/>
      <c r="I63" s="32"/>
      <c r="K63" s="68"/>
      <c r="L63" s="68"/>
      <c r="M63" s="68"/>
      <c r="N63" s="68"/>
      <c r="O63" s="68"/>
      <c r="P63" s="68"/>
      <c r="Q63" s="68"/>
    </row>
    <row r="64" spans="1:17" ht="12">
      <c r="A64" s="32"/>
      <c r="B64" s="32"/>
      <c r="C64" s="32"/>
      <c r="D64" s="32"/>
      <c r="E64" s="32"/>
      <c r="F64" s="32"/>
      <c r="G64" s="32"/>
      <c r="H64" s="32"/>
      <c r="I64" s="32"/>
      <c r="K64" s="68"/>
      <c r="L64" s="68"/>
      <c r="M64" s="70"/>
      <c r="N64" s="68"/>
      <c r="O64" s="68"/>
      <c r="P64" s="68"/>
      <c r="Q64" s="68"/>
    </row>
    <row r="65" spans="1:17" ht="12">
      <c r="A65" s="32"/>
      <c r="B65" s="32"/>
      <c r="C65" s="32"/>
      <c r="D65" s="32"/>
      <c r="E65" s="32"/>
      <c r="F65" s="32"/>
      <c r="G65" s="32"/>
      <c r="H65" s="32"/>
      <c r="I65" s="32"/>
      <c r="K65" s="68"/>
      <c r="L65" s="68"/>
      <c r="M65" s="68"/>
      <c r="N65" s="68"/>
      <c r="O65" s="68"/>
      <c r="P65" s="68"/>
      <c r="Q65" s="68"/>
    </row>
    <row r="66" spans="1:17" ht="12">
      <c r="A66" s="32"/>
      <c r="B66" s="32"/>
      <c r="C66" s="32"/>
      <c r="D66" s="32"/>
      <c r="E66" s="32"/>
      <c r="F66" s="32"/>
      <c r="G66" s="32"/>
      <c r="H66" s="32"/>
      <c r="I66" s="32"/>
      <c r="K66" s="68"/>
      <c r="L66" s="71"/>
      <c r="M66" s="68"/>
      <c r="N66" s="68"/>
      <c r="O66" s="68"/>
      <c r="P66" s="68"/>
      <c r="Q66" s="68"/>
    </row>
    <row r="67" spans="1:17" ht="12">
      <c r="A67" s="32"/>
      <c r="B67" s="32"/>
      <c r="C67" s="32"/>
      <c r="D67" s="32"/>
      <c r="E67" s="32"/>
      <c r="F67" s="32"/>
      <c r="G67" s="32"/>
      <c r="H67" s="32"/>
      <c r="I67" s="32"/>
      <c r="K67" s="68"/>
      <c r="L67" s="72"/>
      <c r="M67" s="72"/>
      <c r="N67" s="72"/>
      <c r="O67" s="72"/>
      <c r="P67" s="68"/>
      <c r="Q67" s="68"/>
    </row>
    <row r="68" spans="1:17" ht="12">
      <c r="A68" s="32"/>
      <c r="B68" s="32"/>
      <c r="C68" s="32"/>
      <c r="D68" s="32"/>
      <c r="E68" s="32"/>
      <c r="F68" s="32"/>
      <c r="G68" s="32"/>
      <c r="H68" s="32"/>
      <c r="I68" s="32"/>
      <c r="K68" s="68"/>
      <c r="L68" s="72"/>
      <c r="M68" s="72"/>
      <c r="N68" s="72"/>
      <c r="O68" s="72"/>
      <c r="P68" s="68"/>
      <c r="Q68" s="68"/>
    </row>
    <row r="69" spans="1:17" ht="12">
      <c r="A69" s="308" t="s">
        <v>321</v>
      </c>
      <c r="B69" s="309"/>
      <c r="C69" s="309"/>
      <c r="D69" s="309"/>
      <c r="E69" s="309"/>
      <c r="F69" s="309"/>
      <c r="G69" s="309"/>
      <c r="H69" s="309"/>
      <c r="I69" s="310"/>
      <c r="K69" s="68"/>
      <c r="L69" s="68"/>
      <c r="M69" s="68"/>
      <c r="N69" s="68"/>
      <c r="O69" s="68"/>
      <c r="P69" s="68" t="s">
        <v>356</v>
      </c>
      <c r="Q69" s="68"/>
    </row>
    <row r="70" spans="1:17" ht="12">
      <c r="A70" s="311"/>
      <c r="B70" s="230"/>
      <c r="C70" s="230"/>
      <c r="D70" s="230"/>
      <c r="E70" s="230"/>
      <c r="F70" s="230"/>
      <c r="G70" s="230"/>
      <c r="H70" s="230"/>
      <c r="I70" s="312"/>
      <c r="K70" s="68" t="s">
        <v>443</v>
      </c>
      <c r="L70" s="84" t="s">
        <v>348</v>
      </c>
      <c r="M70" s="84" t="s">
        <v>349</v>
      </c>
      <c r="N70" s="84" t="s">
        <v>350</v>
      </c>
      <c r="O70" s="84" t="s">
        <v>357</v>
      </c>
      <c r="P70" s="84" t="s">
        <v>351</v>
      </c>
      <c r="Q70" s="84" t="s">
        <v>358</v>
      </c>
    </row>
    <row r="71" spans="1:17" ht="12">
      <c r="A71" s="311"/>
      <c r="B71" s="230"/>
      <c r="C71" s="230"/>
      <c r="D71" s="230"/>
      <c r="E71" s="230"/>
      <c r="F71" s="230"/>
      <c r="G71" s="230"/>
      <c r="H71" s="230"/>
      <c r="I71" s="312"/>
      <c r="K71" s="80" t="s">
        <v>593</v>
      </c>
      <c r="L71" s="90">
        <v>150.6</v>
      </c>
      <c r="M71" s="90">
        <v>131.1</v>
      </c>
      <c r="N71" s="90">
        <v>52.5</v>
      </c>
      <c r="O71" s="90">
        <v>51.1</v>
      </c>
      <c r="P71" s="175">
        <v>107.9</v>
      </c>
      <c r="Q71" s="175">
        <v>85.5</v>
      </c>
    </row>
    <row r="72" spans="1:17" ht="12">
      <c r="A72" s="311"/>
      <c r="B72" s="230"/>
      <c r="C72" s="230"/>
      <c r="D72" s="230"/>
      <c r="E72" s="232"/>
      <c r="F72" s="230"/>
      <c r="G72" s="230"/>
      <c r="H72" s="230"/>
      <c r="I72" s="312"/>
      <c r="K72" s="68">
        <v>61</v>
      </c>
      <c r="L72" s="90">
        <v>157.3</v>
      </c>
      <c r="M72" s="90">
        <v>138.7</v>
      </c>
      <c r="N72" s="90">
        <v>54.9</v>
      </c>
      <c r="O72" s="90">
        <v>56.3</v>
      </c>
      <c r="P72" s="175">
        <v>111.8</v>
      </c>
      <c r="Q72" s="175">
        <v>87.1</v>
      </c>
    </row>
    <row r="73" spans="1:17" ht="12">
      <c r="A73" s="313"/>
      <c r="B73" s="314"/>
      <c r="C73" s="314"/>
      <c r="D73" s="314"/>
      <c r="E73" s="314"/>
      <c r="F73" s="314"/>
      <c r="G73" s="314"/>
      <c r="H73" s="314"/>
      <c r="I73" s="315"/>
      <c r="K73" s="68">
        <v>63</v>
      </c>
      <c r="L73" s="90">
        <v>164.2</v>
      </c>
      <c r="M73" s="90">
        <v>143.9</v>
      </c>
      <c r="N73" s="90">
        <v>57.5</v>
      </c>
      <c r="O73" s="90">
        <v>56.1</v>
      </c>
      <c r="P73" s="175">
        <v>116.8</v>
      </c>
      <c r="Q73" s="175">
        <v>85.5</v>
      </c>
    </row>
    <row r="74" spans="11:17" ht="12">
      <c r="K74" s="80" t="s">
        <v>452</v>
      </c>
      <c r="L74" s="90">
        <v>171.3</v>
      </c>
      <c r="M74" s="90">
        <v>153.9</v>
      </c>
      <c r="N74" s="90">
        <v>59.9</v>
      </c>
      <c r="O74" s="90">
        <v>57</v>
      </c>
      <c r="P74" s="175">
        <v>121.9</v>
      </c>
      <c r="Q74" s="175">
        <v>93.7</v>
      </c>
    </row>
    <row r="75" spans="11:17" ht="12">
      <c r="K75" s="68">
        <v>4</v>
      </c>
      <c r="L75" s="90">
        <v>176.5</v>
      </c>
      <c r="M75" s="90">
        <v>160.9</v>
      </c>
      <c r="N75" s="90">
        <v>62.2</v>
      </c>
      <c r="O75" s="90">
        <v>56.8</v>
      </c>
      <c r="P75" s="175">
        <v>130.2</v>
      </c>
      <c r="Q75" s="175">
        <v>100.9</v>
      </c>
    </row>
    <row r="76" spans="11:17" ht="12">
      <c r="K76" s="68">
        <v>6</v>
      </c>
      <c r="L76" s="90">
        <v>184.4</v>
      </c>
      <c r="M76" s="90">
        <v>169.3</v>
      </c>
      <c r="N76" s="90">
        <v>64.8</v>
      </c>
      <c r="O76" s="90">
        <v>58</v>
      </c>
      <c r="P76" s="175">
        <v>141.5</v>
      </c>
      <c r="Q76" s="175">
        <v>109</v>
      </c>
    </row>
    <row r="77" spans="11:17" ht="12">
      <c r="K77" s="68">
        <v>8</v>
      </c>
      <c r="L77" s="90">
        <v>191.4</v>
      </c>
      <c r="M77" s="90">
        <v>177.7</v>
      </c>
      <c r="N77" s="90">
        <v>67.9</v>
      </c>
      <c r="O77" s="90">
        <v>59.4</v>
      </c>
      <c r="P77" s="175">
        <v>154.4</v>
      </c>
      <c r="Q77" s="175">
        <v>116.7</v>
      </c>
    </row>
    <row r="78" spans="11:17" ht="12">
      <c r="K78" s="68">
        <v>10</v>
      </c>
      <c r="L78" s="90">
        <v>196.6</v>
      </c>
      <c r="M78" s="90">
        <v>180.8</v>
      </c>
      <c r="N78" s="90">
        <v>69.6</v>
      </c>
      <c r="O78" s="90">
        <v>61.5</v>
      </c>
      <c r="P78" s="175">
        <v>116.7</v>
      </c>
      <c r="Q78" s="175">
        <v>127.1</v>
      </c>
    </row>
    <row r="79" spans="11:17" ht="12">
      <c r="K79" s="68">
        <v>12</v>
      </c>
      <c r="L79" s="90">
        <v>201.54</v>
      </c>
      <c r="M79" s="90">
        <v>189</v>
      </c>
      <c r="N79" s="90">
        <v>71.6</v>
      </c>
      <c r="O79" s="90">
        <v>63.4</v>
      </c>
      <c r="P79" s="175">
        <v>171.3</v>
      </c>
      <c r="Q79" s="175">
        <v>136</v>
      </c>
    </row>
    <row r="80" spans="11:17" ht="12">
      <c r="K80" s="68">
        <v>14</v>
      </c>
      <c r="L80" s="90">
        <v>206.1</v>
      </c>
      <c r="M80" s="90">
        <v>196.9</v>
      </c>
      <c r="N80" s="90">
        <v>72.9</v>
      </c>
      <c r="O80" s="90">
        <v>64.3</v>
      </c>
      <c r="P80" s="175">
        <v>180.3</v>
      </c>
      <c r="Q80" s="175">
        <v>146.3</v>
      </c>
    </row>
    <row r="81" spans="11:17" ht="12">
      <c r="K81" s="68"/>
      <c r="L81" s="179">
        <f aca="true" t="shared" si="0" ref="L81:Q81">(L80-L71)/L71</f>
        <v>0.36852589641434264</v>
      </c>
      <c r="M81" s="179">
        <f t="shared" si="0"/>
        <v>0.5019069412662092</v>
      </c>
      <c r="N81" s="179">
        <f t="shared" si="0"/>
        <v>0.3885714285714287</v>
      </c>
      <c r="O81" s="179">
        <f t="shared" si="0"/>
        <v>0.25831702544031304</v>
      </c>
      <c r="P81" s="179">
        <f t="shared" si="0"/>
        <v>0.6709916589434662</v>
      </c>
      <c r="Q81" s="179">
        <f t="shared" si="0"/>
        <v>0.7111111111111112</v>
      </c>
    </row>
    <row r="82" spans="11:17" ht="12">
      <c r="K82" s="68" t="s">
        <v>443</v>
      </c>
      <c r="L82" s="181" t="s">
        <v>352</v>
      </c>
      <c r="M82" s="181" t="s">
        <v>353</v>
      </c>
      <c r="N82" s="181" t="s">
        <v>354</v>
      </c>
      <c r="O82" s="181" t="s">
        <v>360</v>
      </c>
      <c r="P82" s="181" t="s">
        <v>355</v>
      </c>
      <c r="Q82" s="181" t="s">
        <v>359</v>
      </c>
    </row>
    <row r="83" spans="11:17" ht="12">
      <c r="K83" s="80" t="s">
        <v>593</v>
      </c>
      <c r="L83" s="90">
        <v>269.6</v>
      </c>
      <c r="M83" s="90">
        <v>245.9</v>
      </c>
      <c r="N83" s="90">
        <v>250.6</v>
      </c>
      <c r="O83" s="90">
        <v>206.5</v>
      </c>
      <c r="P83" s="175">
        <v>17.3</v>
      </c>
      <c r="Q83" s="175">
        <v>29.9</v>
      </c>
    </row>
    <row r="84" spans="11:17" ht="12">
      <c r="K84" s="68">
        <v>61</v>
      </c>
      <c r="L84" s="90">
        <v>275.4</v>
      </c>
      <c r="M84" s="90">
        <v>269.7</v>
      </c>
      <c r="N84" s="90">
        <v>266.4</v>
      </c>
      <c r="O84" s="90">
        <v>205.6</v>
      </c>
      <c r="P84" s="175">
        <v>18.1</v>
      </c>
      <c r="Q84" s="175">
        <v>32.1</v>
      </c>
    </row>
    <row r="85" spans="11:17" ht="12">
      <c r="K85" s="68">
        <v>63</v>
      </c>
      <c r="L85" s="90">
        <v>303.9</v>
      </c>
      <c r="M85" s="90">
        <v>296.2</v>
      </c>
      <c r="N85" s="90">
        <v>279.3</v>
      </c>
      <c r="O85" s="90">
        <v>217.1</v>
      </c>
      <c r="P85" s="175">
        <v>19.2</v>
      </c>
      <c r="Q85" s="175">
        <v>37.5</v>
      </c>
    </row>
    <row r="86" spans="11:17" ht="12">
      <c r="K86" s="80" t="s">
        <v>452</v>
      </c>
      <c r="L86" s="90">
        <v>327.4</v>
      </c>
      <c r="M86" s="90">
        <v>330.1</v>
      </c>
      <c r="N86" s="90">
        <v>275.5</v>
      </c>
      <c r="O86" s="90">
        <v>226.5</v>
      </c>
      <c r="P86" s="175">
        <v>20.5</v>
      </c>
      <c r="Q86" s="175">
        <v>38.5</v>
      </c>
    </row>
    <row r="87" spans="11:17" ht="12">
      <c r="K87" s="68">
        <v>4</v>
      </c>
      <c r="L87" s="90">
        <v>354.6</v>
      </c>
      <c r="M87" s="90">
        <v>360.1</v>
      </c>
      <c r="N87" s="90">
        <v>284.8</v>
      </c>
      <c r="O87" s="90">
        <v>232.7</v>
      </c>
      <c r="P87" s="175">
        <v>21.6</v>
      </c>
      <c r="Q87" s="175">
        <v>41.1</v>
      </c>
    </row>
    <row r="88" spans="11:17" ht="12">
      <c r="K88" s="68">
        <v>6</v>
      </c>
      <c r="L88" s="90">
        <v>393.8</v>
      </c>
      <c r="M88" s="90">
        <v>392.3</v>
      </c>
      <c r="N88" s="90">
        <v>295.6</v>
      </c>
      <c r="O88" s="90">
        <v>245.8</v>
      </c>
      <c r="P88" s="175">
        <v>23.2</v>
      </c>
      <c r="Q88" s="175">
        <v>43.7</v>
      </c>
    </row>
    <row r="89" spans="11:17" ht="12">
      <c r="K89" s="68">
        <v>8</v>
      </c>
      <c r="L89" s="90">
        <v>433</v>
      </c>
      <c r="M89" s="90">
        <v>420.2</v>
      </c>
      <c r="N89" s="90">
        <v>305.1</v>
      </c>
      <c r="O89" s="90">
        <v>250</v>
      </c>
      <c r="P89" s="175">
        <v>25.1</v>
      </c>
      <c r="Q89" s="175">
        <v>49.5</v>
      </c>
    </row>
    <row r="90" spans="11:17" ht="12">
      <c r="K90" s="68">
        <v>10</v>
      </c>
      <c r="L90" s="90">
        <v>470</v>
      </c>
      <c r="M90" s="90">
        <v>462.1</v>
      </c>
      <c r="N90" s="90">
        <v>309.4</v>
      </c>
      <c r="O90" s="90">
        <v>252.8</v>
      </c>
      <c r="P90" s="175">
        <v>27.3</v>
      </c>
      <c r="Q90" s="175">
        <v>52.6</v>
      </c>
    </row>
    <row r="91" spans="11:17" ht="12">
      <c r="K91" s="68">
        <v>12</v>
      </c>
      <c r="L91" s="90">
        <v>515</v>
      </c>
      <c r="M91" s="90">
        <v>519.3</v>
      </c>
      <c r="N91" s="90">
        <v>306.4</v>
      </c>
      <c r="O91" s="90">
        <v>257.4</v>
      </c>
      <c r="P91" s="175">
        <v>29</v>
      </c>
      <c r="Q91" s="175">
        <v>57.9</v>
      </c>
    </row>
    <row r="92" spans="11:17" ht="12">
      <c r="K92" s="68">
        <v>14</v>
      </c>
      <c r="L92" s="90">
        <v>552.4</v>
      </c>
      <c r="M92" s="90">
        <v>575.4</v>
      </c>
      <c r="N92" s="90">
        <v>308.7</v>
      </c>
      <c r="O92" s="90">
        <v>270.9</v>
      </c>
      <c r="P92" s="175">
        <v>30.1</v>
      </c>
      <c r="Q92" s="175">
        <v>59.3</v>
      </c>
    </row>
    <row r="93" spans="11:17" ht="12">
      <c r="K93" s="68" t="s">
        <v>217</v>
      </c>
      <c r="L93" s="179">
        <f aca="true" t="shared" si="1" ref="L93:Q93">(L92-L83)/L83</f>
        <v>1.048961424332344</v>
      </c>
      <c r="M93" s="179">
        <f t="shared" si="1"/>
        <v>1.3399755998373322</v>
      </c>
      <c r="N93" s="179">
        <f t="shared" si="1"/>
        <v>0.2318435754189944</v>
      </c>
      <c r="O93" s="179">
        <f t="shared" si="1"/>
        <v>0.31186440677966093</v>
      </c>
      <c r="P93" s="179">
        <f t="shared" si="1"/>
        <v>0.7398843930635838</v>
      </c>
      <c r="Q93" s="179">
        <f t="shared" si="1"/>
        <v>0.9832775919732442</v>
      </c>
    </row>
    <row r="94" spans="1:17" ht="12">
      <c r="A94" s="40" t="str">
        <f aca="true" t="shared" si="2" ref="A94:A104">N82</f>
        <v>准看護師(全国)</v>
      </c>
      <c r="B94" s="40" t="str">
        <f aca="true" t="shared" si="3" ref="B94:B104">O82</f>
        <v>准看護師(山梨)</v>
      </c>
      <c r="C94" s="40" t="str">
        <f aca="true" t="shared" si="4" ref="C94:C104">P82</f>
        <v>保健師(全国)</v>
      </c>
      <c r="D94" s="40" t="str">
        <f aca="true" t="shared" si="5" ref="D94:D104">Q82</f>
        <v>保健師(山梨)</v>
      </c>
      <c r="K94" s="68" t="str">
        <f aca="true" t="shared" si="6" ref="K94:Q94">K70</f>
        <v>年</v>
      </c>
      <c r="L94" s="68" t="str">
        <f t="shared" si="6"/>
        <v>医師(全国)</v>
      </c>
      <c r="M94" s="68" t="str">
        <f t="shared" si="6"/>
        <v>医師(山梨)</v>
      </c>
      <c r="N94" s="68" t="str">
        <f t="shared" si="6"/>
        <v>歯科医師(全国)</v>
      </c>
      <c r="O94" s="68" t="str">
        <f t="shared" si="6"/>
        <v>歯科医師(山梨)</v>
      </c>
      <c r="P94" s="68" t="str">
        <f t="shared" si="6"/>
        <v>薬剤師(全国)</v>
      </c>
      <c r="Q94" s="68" t="str">
        <f t="shared" si="6"/>
        <v>薬剤師(山梨)</v>
      </c>
    </row>
    <row r="95" spans="1:17" ht="12">
      <c r="A95" s="40">
        <f t="shared" si="2"/>
        <v>250.6</v>
      </c>
      <c r="B95" s="40">
        <f t="shared" si="3"/>
        <v>206.5</v>
      </c>
      <c r="C95" s="40">
        <f t="shared" si="4"/>
        <v>17.3</v>
      </c>
      <c r="D95" s="40">
        <f t="shared" si="5"/>
        <v>29.9</v>
      </c>
      <c r="K95" s="68" t="str">
        <f aca="true" t="shared" si="7" ref="K95:Q95">K71</f>
        <v>昭和59</v>
      </c>
      <c r="L95" s="68">
        <f t="shared" si="7"/>
        <v>150.6</v>
      </c>
      <c r="M95" s="68">
        <f t="shared" si="7"/>
        <v>131.1</v>
      </c>
      <c r="N95" s="68">
        <f t="shared" si="7"/>
        <v>52.5</v>
      </c>
      <c r="O95" s="68">
        <f t="shared" si="7"/>
        <v>51.1</v>
      </c>
      <c r="P95" s="68">
        <f t="shared" si="7"/>
        <v>107.9</v>
      </c>
      <c r="Q95" s="68">
        <f t="shared" si="7"/>
        <v>85.5</v>
      </c>
    </row>
    <row r="96" spans="1:17" ht="12">
      <c r="A96" s="40">
        <f t="shared" si="2"/>
        <v>266.4</v>
      </c>
      <c r="B96" s="40">
        <f t="shared" si="3"/>
        <v>205.6</v>
      </c>
      <c r="C96" s="40">
        <f t="shared" si="4"/>
        <v>18.1</v>
      </c>
      <c r="D96" s="40">
        <f t="shared" si="5"/>
        <v>32.1</v>
      </c>
      <c r="K96" s="68">
        <f aca="true" t="shared" si="8" ref="K96:Q96">K72</f>
        <v>61</v>
      </c>
      <c r="L96" s="68">
        <f t="shared" si="8"/>
        <v>157.3</v>
      </c>
      <c r="M96" s="68">
        <f t="shared" si="8"/>
        <v>138.7</v>
      </c>
      <c r="N96" s="68">
        <f t="shared" si="8"/>
        <v>54.9</v>
      </c>
      <c r="O96" s="68">
        <f t="shared" si="8"/>
        <v>56.3</v>
      </c>
      <c r="P96" s="68">
        <f t="shared" si="8"/>
        <v>111.8</v>
      </c>
      <c r="Q96" s="68">
        <f t="shared" si="8"/>
        <v>87.1</v>
      </c>
    </row>
    <row r="97" spans="1:17" ht="12">
      <c r="A97" s="40">
        <f t="shared" si="2"/>
        <v>279.3</v>
      </c>
      <c r="B97" s="40">
        <f t="shared" si="3"/>
        <v>217.1</v>
      </c>
      <c r="C97" s="40">
        <f t="shared" si="4"/>
        <v>19.2</v>
      </c>
      <c r="D97" s="40">
        <f t="shared" si="5"/>
        <v>37.5</v>
      </c>
      <c r="K97" s="68">
        <f aca="true" t="shared" si="9" ref="K97:Q97">K73</f>
        <v>63</v>
      </c>
      <c r="L97" s="68">
        <f t="shared" si="9"/>
        <v>164.2</v>
      </c>
      <c r="M97" s="68">
        <f t="shared" si="9"/>
        <v>143.9</v>
      </c>
      <c r="N97" s="68">
        <f t="shared" si="9"/>
        <v>57.5</v>
      </c>
      <c r="O97" s="68">
        <f t="shared" si="9"/>
        <v>56.1</v>
      </c>
      <c r="P97" s="68">
        <f t="shared" si="9"/>
        <v>116.8</v>
      </c>
      <c r="Q97" s="68">
        <f t="shared" si="9"/>
        <v>85.5</v>
      </c>
    </row>
    <row r="98" spans="1:17" ht="12">
      <c r="A98" s="40">
        <f t="shared" si="2"/>
        <v>275.5</v>
      </c>
      <c r="B98" s="40">
        <f t="shared" si="3"/>
        <v>226.5</v>
      </c>
      <c r="C98" s="40">
        <f t="shared" si="4"/>
        <v>20.5</v>
      </c>
      <c r="D98" s="40">
        <f t="shared" si="5"/>
        <v>38.5</v>
      </c>
      <c r="K98" s="68" t="str">
        <f aca="true" t="shared" si="10" ref="K98:Q98">K74</f>
        <v>平成2</v>
      </c>
      <c r="L98" s="68">
        <f t="shared" si="10"/>
        <v>171.3</v>
      </c>
      <c r="M98" s="68">
        <f t="shared" si="10"/>
        <v>153.9</v>
      </c>
      <c r="N98" s="68">
        <f t="shared" si="10"/>
        <v>59.9</v>
      </c>
      <c r="O98" s="68">
        <f t="shared" si="10"/>
        <v>57</v>
      </c>
      <c r="P98" s="68">
        <f t="shared" si="10"/>
        <v>121.9</v>
      </c>
      <c r="Q98" s="68">
        <f t="shared" si="10"/>
        <v>93.7</v>
      </c>
    </row>
    <row r="99" spans="1:17" ht="12">
      <c r="A99" s="40">
        <f t="shared" si="2"/>
        <v>284.8</v>
      </c>
      <c r="B99" s="40">
        <f t="shared" si="3"/>
        <v>232.7</v>
      </c>
      <c r="C99" s="40">
        <f t="shared" si="4"/>
        <v>21.6</v>
      </c>
      <c r="D99" s="40">
        <f t="shared" si="5"/>
        <v>41.1</v>
      </c>
      <c r="K99" s="68">
        <f aca="true" t="shared" si="11" ref="K99:Q99">K75</f>
        <v>4</v>
      </c>
      <c r="L99" s="68">
        <f t="shared" si="11"/>
        <v>176.5</v>
      </c>
      <c r="M99" s="68">
        <f t="shared" si="11"/>
        <v>160.9</v>
      </c>
      <c r="N99" s="68">
        <f t="shared" si="11"/>
        <v>62.2</v>
      </c>
      <c r="O99" s="68">
        <f t="shared" si="11"/>
        <v>56.8</v>
      </c>
      <c r="P99" s="68">
        <f t="shared" si="11"/>
        <v>130.2</v>
      </c>
      <c r="Q99" s="68">
        <f t="shared" si="11"/>
        <v>100.9</v>
      </c>
    </row>
    <row r="100" spans="1:17" ht="12">
      <c r="A100" s="40">
        <f t="shared" si="2"/>
        <v>295.6</v>
      </c>
      <c r="B100" s="40">
        <f t="shared" si="3"/>
        <v>245.8</v>
      </c>
      <c r="C100" s="40">
        <f t="shared" si="4"/>
        <v>23.2</v>
      </c>
      <c r="D100" s="40">
        <f t="shared" si="5"/>
        <v>43.7</v>
      </c>
      <c r="K100" s="68">
        <f aca="true" t="shared" si="12" ref="K100:Q100">K76</f>
        <v>6</v>
      </c>
      <c r="L100" s="68">
        <f t="shared" si="12"/>
        <v>184.4</v>
      </c>
      <c r="M100" s="68">
        <f t="shared" si="12"/>
        <v>169.3</v>
      </c>
      <c r="N100" s="68">
        <f t="shared" si="12"/>
        <v>64.8</v>
      </c>
      <c r="O100" s="68">
        <f t="shared" si="12"/>
        <v>58</v>
      </c>
      <c r="P100" s="68">
        <f t="shared" si="12"/>
        <v>141.5</v>
      </c>
      <c r="Q100" s="68">
        <f t="shared" si="12"/>
        <v>109</v>
      </c>
    </row>
    <row r="101" spans="1:17" ht="12">
      <c r="A101" s="40">
        <f t="shared" si="2"/>
        <v>305.1</v>
      </c>
      <c r="B101" s="40">
        <f t="shared" si="3"/>
        <v>250</v>
      </c>
      <c r="C101" s="40">
        <f t="shared" si="4"/>
        <v>25.1</v>
      </c>
      <c r="D101" s="40">
        <f t="shared" si="5"/>
        <v>49.5</v>
      </c>
      <c r="K101" s="68">
        <f aca="true" t="shared" si="13" ref="K101:Q101">K77</f>
        <v>8</v>
      </c>
      <c r="L101" s="68">
        <f t="shared" si="13"/>
        <v>191.4</v>
      </c>
      <c r="M101" s="68">
        <f t="shared" si="13"/>
        <v>177.7</v>
      </c>
      <c r="N101" s="68">
        <f t="shared" si="13"/>
        <v>67.9</v>
      </c>
      <c r="O101" s="68">
        <f t="shared" si="13"/>
        <v>59.4</v>
      </c>
      <c r="P101" s="68">
        <f t="shared" si="13"/>
        <v>154.4</v>
      </c>
      <c r="Q101" s="68">
        <f t="shared" si="13"/>
        <v>116.7</v>
      </c>
    </row>
    <row r="102" spans="1:17" ht="12">
      <c r="A102" s="40">
        <f t="shared" si="2"/>
        <v>309.4</v>
      </c>
      <c r="B102" s="40">
        <f t="shared" si="3"/>
        <v>252.8</v>
      </c>
      <c r="C102" s="40">
        <f t="shared" si="4"/>
        <v>27.3</v>
      </c>
      <c r="D102" s="40">
        <f t="shared" si="5"/>
        <v>52.6</v>
      </c>
      <c r="K102" s="68">
        <f aca="true" t="shared" si="14" ref="K102:Q102">K78</f>
        <v>10</v>
      </c>
      <c r="L102" s="68">
        <f t="shared" si="14"/>
        <v>196.6</v>
      </c>
      <c r="M102" s="68">
        <f t="shared" si="14"/>
        <v>180.8</v>
      </c>
      <c r="N102" s="68">
        <f t="shared" si="14"/>
        <v>69.6</v>
      </c>
      <c r="O102" s="68">
        <f t="shared" si="14"/>
        <v>61.5</v>
      </c>
      <c r="P102" s="68">
        <f t="shared" si="14"/>
        <v>116.7</v>
      </c>
      <c r="Q102" s="68">
        <f t="shared" si="14"/>
        <v>127.1</v>
      </c>
    </row>
    <row r="103" spans="1:17" ht="12">
      <c r="A103" s="40">
        <f t="shared" si="2"/>
        <v>306.4</v>
      </c>
      <c r="B103" s="40">
        <f t="shared" si="3"/>
        <v>257.4</v>
      </c>
      <c r="C103" s="40">
        <f t="shared" si="4"/>
        <v>29</v>
      </c>
      <c r="D103" s="40">
        <f t="shared" si="5"/>
        <v>57.9</v>
      </c>
      <c r="K103" s="68">
        <f aca="true" t="shared" si="15" ref="K103:Q103">K79</f>
        <v>12</v>
      </c>
      <c r="L103" s="68">
        <f t="shared" si="15"/>
        <v>201.54</v>
      </c>
      <c r="M103" s="68">
        <f t="shared" si="15"/>
        <v>189</v>
      </c>
      <c r="N103" s="68">
        <f t="shared" si="15"/>
        <v>71.6</v>
      </c>
      <c r="O103" s="68">
        <f t="shared" si="15"/>
        <v>63.4</v>
      </c>
      <c r="P103" s="68">
        <f t="shared" si="15"/>
        <v>171.3</v>
      </c>
      <c r="Q103" s="68">
        <f t="shared" si="15"/>
        <v>136</v>
      </c>
    </row>
    <row r="104" spans="1:17" ht="12">
      <c r="A104" s="40">
        <f t="shared" si="2"/>
        <v>308.7</v>
      </c>
      <c r="B104" s="40">
        <f t="shared" si="3"/>
        <v>270.9</v>
      </c>
      <c r="C104" s="40">
        <f t="shared" si="4"/>
        <v>30.1</v>
      </c>
      <c r="D104" s="40">
        <f t="shared" si="5"/>
        <v>59.3</v>
      </c>
      <c r="K104" s="68">
        <f>K80</f>
        <v>14</v>
      </c>
      <c r="L104" s="109">
        <v>195.8</v>
      </c>
      <c r="M104" s="109">
        <v>187.4</v>
      </c>
      <c r="N104" s="109">
        <v>71</v>
      </c>
      <c r="O104" s="109">
        <v>63.7</v>
      </c>
      <c r="P104" s="109">
        <v>121.2</v>
      </c>
      <c r="Q104" s="109">
        <v>111.8</v>
      </c>
    </row>
    <row r="105" spans="11:17" ht="12">
      <c r="K105" s="68"/>
      <c r="L105" s="68"/>
      <c r="M105" s="68"/>
      <c r="N105" s="68"/>
      <c r="O105" s="68"/>
      <c r="P105" s="68"/>
      <c r="Q105" s="68"/>
    </row>
  </sheetData>
  <mergeCells count="2">
    <mergeCell ref="A2:I2"/>
    <mergeCell ref="A69:I73"/>
  </mergeCells>
  <hyperlinks>
    <hyperlink ref="A1" r:id="rId1" display="平成１５年度　統計からみたやまなし ページ&lt;&lt;"/>
  </hyperlinks>
  <printOptions/>
  <pageMargins left="0.2" right="0.2" top="0.53" bottom="1" header="0.512" footer="0.512"/>
  <pageSetup horizontalDpi="600" verticalDpi="600" orientation="portrait" paperSize="9" scale="85" r:id="rId3"/>
  <headerFooter alignWithMargins="0">
    <oddFooter>&amp;C&amp;P</oddFooter>
  </headerFooter>
  <rowBreaks count="1" manualBreakCount="1">
    <brk id="60" min="10" max="16" man="1"/>
  </rowBreaks>
  <drawing r:id="rId2"/>
</worksheet>
</file>

<file path=xl/worksheets/sheet13.xml><?xml version="1.0" encoding="utf-8"?>
<worksheet xmlns="http://schemas.openxmlformats.org/spreadsheetml/2006/main" xmlns:r="http://schemas.openxmlformats.org/officeDocument/2006/relationships">
  <dimension ref="A1:R10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8" width="15.75390625" style="0" customWidth="1"/>
  </cols>
  <sheetData>
    <row r="1" ht="12">
      <c r="A1" s="213" t="s">
        <v>751</v>
      </c>
    </row>
    <row r="2" spans="1:18" ht="18.75">
      <c r="A2" s="262" t="s">
        <v>361</v>
      </c>
      <c r="B2" s="262"/>
      <c r="C2" s="262"/>
      <c r="D2" s="262"/>
      <c r="E2" s="262"/>
      <c r="F2" s="262"/>
      <c r="G2" s="262"/>
      <c r="H2" s="262"/>
      <c r="I2" s="262"/>
      <c r="K2" s="67">
        <v>36</v>
      </c>
      <c r="L2" s="68"/>
      <c r="M2" s="68"/>
      <c r="N2" s="68"/>
      <c r="O2" s="68"/>
      <c r="P2" s="68"/>
      <c r="Q2" s="68"/>
      <c r="R2" s="68"/>
    </row>
    <row r="3" spans="1:18" ht="14.25">
      <c r="A3" s="32"/>
      <c r="B3" s="32"/>
      <c r="C3" s="32"/>
      <c r="D3" s="32"/>
      <c r="E3" s="32"/>
      <c r="F3" s="32"/>
      <c r="G3" s="32"/>
      <c r="H3" s="32"/>
      <c r="I3" s="32"/>
      <c r="K3" s="69"/>
      <c r="L3" s="68"/>
      <c r="M3" s="68"/>
      <c r="N3" s="68"/>
      <c r="O3" s="68"/>
      <c r="P3" s="68"/>
      <c r="Q3" s="68"/>
      <c r="R3" s="68"/>
    </row>
    <row r="4" spans="1:18" ht="14.25">
      <c r="A4" s="57" t="s">
        <v>706</v>
      </c>
      <c r="B4" s="32"/>
      <c r="C4" s="32"/>
      <c r="D4" s="32"/>
      <c r="E4" s="32"/>
      <c r="F4" s="33"/>
      <c r="G4" s="32"/>
      <c r="H4" s="32"/>
      <c r="I4" s="32"/>
      <c r="K4" s="68"/>
      <c r="L4" s="68"/>
      <c r="M4" s="68"/>
      <c r="N4" s="68"/>
      <c r="O4" s="68"/>
      <c r="P4" s="68"/>
      <c r="Q4" s="68"/>
      <c r="R4" s="68"/>
    </row>
    <row r="5" spans="1:18" ht="12">
      <c r="A5" s="32"/>
      <c r="B5" s="32"/>
      <c r="C5" s="32"/>
      <c r="D5" s="32"/>
      <c r="E5" s="32"/>
      <c r="F5" s="32"/>
      <c r="G5" s="32"/>
      <c r="H5" s="32"/>
      <c r="I5" s="32"/>
      <c r="K5" s="68"/>
      <c r="L5" s="68"/>
      <c r="M5" s="70"/>
      <c r="N5" s="68"/>
      <c r="O5" s="68"/>
      <c r="P5" s="68"/>
      <c r="Q5" s="68"/>
      <c r="R5" s="68"/>
    </row>
    <row r="6" spans="1:18" ht="12">
      <c r="A6" s="32"/>
      <c r="B6" s="32"/>
      <c r="C6" s="32"/>
      <c r="D6" s="32"/>
      <c r="E6" s="32"/>
      <c r="F6" s="32"/>
      <c r="G6" s="32"/>
      <c r="H6" s="32"/>
      <c r="I6" s="32"/>
      <c r="K6" s="68"/>
      <c r="L6" s="68"/>
      <c r="M6" s="68"/>
      <c r="N6" s="68"/>
      <c r="O6" s="68"/>
      <c r="P6" s="68"/>
      <c r="Q6" s="68"/>
      <c r="R6" s="68"/>
    </row>
    <row r="7" spans="1:18" ht="12.75">
      <c r="A7" s="32"/>
      <c r="B7" s="32"/>
      <c r="C7" s="32"/>
      <c r="D7" s="32"/>
      <c r="E7" s="32"/>
      <c r="F7" s="32"/>
      <c r="G7" s="32"/>
      <c r="H7" s="32"/>
      <c r="I7" s="32"/>
      <c r="K7" s="68"/>
      <c r="L7" s="71"/>
      <c r="M7" s="68"/>
      <c r="N7" s="68"/>
      <c r="O7" s="68"/>
      <c r="P7" s="68"/>
      <c r="Q7" s="68"/>
      <c r="R7" s="68"/>
    </row>
    <row r="8" spans="1:18" ht="12.75">
      <c r="A8" s="32"/>
      <c r="B8" s="32"/>
      <c r="C8" s="32"/>
      <c r="D8" s="32"/>
      <c r="E8" s="32"/>
      <c r="F8" s="32"/>
      <c r="G8" s="32"/>
      <c r="H8" s="32"/>
      <c r="I8" s="32"/>
      <c r="K8" s="68"/>
      <c r="L8" s="72"/>
      <c r="M8" s="72"/>
      <c r="N8" s="72"/>
      <c r="O8" s="72"/>
      <c r="P8" s="68"/>
      <c r="Q8" s="68"/>
      <c r="R8" s="68"/>
    </row>
    <row r="9" spans="1:18" ht="12.75">
      <c r="A9" s="32"/>
      <c r="B9" s="32"/>
      <c r="C9" s="32"/>
      <c r="D9" s="32"/>
      <c r="E9" s="32"/>
      <c r="F9" s="32"/>
      <c r="G9" s="32"/>
      <c r="H9" s="32"/>
      <c r="I9" s="32"/>
      <c r="K9" s="68"/>
      <c r="L9" s="72"/>
      <c r="M9" s="72"/>
      <c r="N9" s="72"/>
      <c r="O9" s="72"/>
      <c r="P9" s="68"/>
      <c r="Q9" s="68"/>
      <c r="R9" s="68"/>
    </row>
    <row r="10" spans="1:18" ht="12.75">
      <c r="A10" s="32"/>
      <c r="B10" s="32"/>
      <c r="C10" s="32"/>
      <c r="D10" s="32"/>
      <c r="E10" s="32"/>
      <c r="F10" s="32"/>
      <c r="G10" s="32"/>
      <c r="H10" s="32"/>
      <c r="I10" s="32"/>
      <c r="K10" s="68"/>
      <c r="L10" s="68"/>
      <c r="M10" s="68"/>
      <c r="N10" s="68"/>
      <c r="O10" s="68" t="s">
        <v>605</v>
      </c>
      <c r="P10" s="68"/>
      <c r="Q10" s="68"/>
      <c r="R10" s="68"/>
    </row>
    <row r="11" spans="1:18" ht="12.75">
      <c r="A11" s="32"/>
      <c r="B11" s="32"/>
      <c r="C11" s="32"/>
      <c r="D11" s="32"/>
      <c r="E11" s="32"/>
      <c r="F11" s="32"/>
      <c r="G11" s="32"/>
      <c r="H11" s="32"/>
      <c r="I11" s="32"/>
      <c r="K11" s="83"/>
      <c r="L11" s="324"/>
      <c r="M11" s="324"/>
      <c r="N11" s="324" t="s">
        <v>252</v>
      </c>
      <c r="O11" s="324"/>
      <c r="P11" s="68"/>
      <c r="Q11" s="68"/>
      <c r="R11" s="68"/>
    </row>
    <row r="12" spans="1:18" ht="12">
      <c r="A12" s="32"/>
      <c r="B12" s="32"/>
      <c r="C12" s="32"/>
      <c r="D12" s="32"/>
      <c r="E12" s="32"/>
      <c r="F12" s="32"/>
      <c r="G12" s="32"/>
      <c r="H12" s="32"/>
      <c r="I12" s="32"/>
      <c r="K12" s="83"/>
      <c r="L12" s="194" t="s">
        <v>250</v>
      </c>
      <c r="M12" s="194" t="s">
        <v>251</v>
      </c>
      <c r="N12" s="194" t="s">
        <v>250</v>
      </c>
      <c r="O12" s="194" t="s">
        <v>251</v>
      </c>
      <c r="P12" s="195"/>
      <c r="Q12" s="195"/>
      <c r="R12" s="195"/>
    </row>
    <row r="13" spans="1:18" ht="12">
      <c r="A13" s="32"/>
      <c r="B13" s="32"/>
      <c r="C13" s="32"/>
      <c r="D13" s="32"/>
      <c r="E13" s="32"/>
      <c r="F13" s="32"/>
      <c r="G13" s="32"/>
      <c r="H13" s="32"/>
      <c r="I13" s="32"/>
      <c r="K13" s="196" t="s">
        <v>709</v>
      </c>
      <c r="L13" s="197">
        <v>0.3333333333333333</v>
      </c>
      <c r="M13" s="197">
        <v>0.32222222222222224</v>
      </c>
      <c r="N13" s="198">
        <v>2</v>
      </c>
      <c r="O13" s="199">
        <v>-1</v>
      </c>
      <c r="P13" s="197"/>
      <c r="Q13" s="197"/>
      <c r="R13" s="197"/>
    </row>
    <row r="14" spans="1:18" ht="12">
      <c r="A14" s="32"/>
      <c r="B14" s="32"/>
      <c r="C14" s="32"/>
      <c r="D14" s="32"/>
      <c r="E14" s="32"/>
      <c r="F14" s="32"/>
      <c r="G14" s="32"/>
      <c r="H14" s="32"/>
      <c r="I14" s="32"/>
      <c r="K14" s="196" t="s">
        <v>710</v>
      </c>
      <c r="L14" s="197">
        <v>0.044444444444444446</v>
      </c>
      <c r="M14" s="197">
        <v>0.059722222222222225</v>
      </c>
      <c r="N14" s="198">
        <v>4</v>
      </c>
      <c r="O14" s="199">
        <v>8</v>
      </c>
      <c r="P14" s="197"/>
      <c r="Q14" s="197"/>
      <c r="R14" s="197"/>
    </row>
    <row r="15" spans="1:18" ht="12">
      <c r="A15" s="32"/>
      <c r="B15" s="32"/>
      <c r="C15" s="32"/>
      <c r="D15" s="32"/>
      <c r="E15" s="32"/>
      <c r="F15" s="32"/>
      <c r="G15" s="32"/>
      <c r="H15" s="32"/>
      <c r="I15" s="32"/>
      <c r="K15" s="196" t="s">
        <v>711</v>
      </c>
      <c r="L15" s="197">
        <v>0.07083333333333333</v>
      </c>
      <c r="M15" s="197">
        <v>0.0763888888888889</v>
      </c>
      <c r="N15" s="199">
        <v>0</v>
      </c>
      <c r="O15" s="199">
        <v>0</v>
      </c>
      <c r="P15" s="197"/>
      <c r="Q15" s="197"/>
      <c r="R15" s="197"/>
    </row>
    <row r="16" spans="1:18" ht="12">
      <c r="A16" s="32"/>
      <c r="B16" s="32"/>
      <c r="C16" s="32"/>
      <c r="D16" s="32"/>
      <c r="E16" s="32"/>
      <c r="F16" s="32"/>
      <c r="G16" s="32"/>
      <c r="H16" s="32"/>
      <c r="I16" s="32"/>
      <c r="K16" s="196" t="s">
        <v>712</v>
      </c>
      <c r="L16" s="197">
        <v>0.02152777777777778</v>
      </c>
      <c r="M16" s="197">
        <v>0.011805555555555555</v>
      </c>
      <c r="N16" s="199">
        <v>-3</v>
      </c>
      <c r="O16" s="199">
        <v>-1</v>
      </c>
      <c r="P16" s="197"/>
      <c r="Q16" s="197"/>
      <c r="R16" s="197"/>
    </row>
    <row r="17" spans="1:18" ht="12">
      <c r="A17" s="32"/>
      <c r="B17" s="32"/>
      <c r="C17" s="32"/>
      <c r="D17" s="32"/>
      <c r="E17" s="32"/>
      <c r="F17" s="32"/>
      <c r="G17" s="32"/>
      <c r="H17" s="32"/>
      <c r="I17" s="32"/>
      <c r="K17" s="196" t="s">
        <v>713</v>
      </c>
      <c r="L17" s="197">
        <v>0.2041666666666667</v>
      </c>
      <c r="M17" s="197">
        <v>0.10972222222222222</v>
      </c>
      <c r="N17" s="199">
        <v>-12</v>
      </c>
      <c r="O17" s="199">
        <v>-3</v>
      </c>
      <c r="P17" s="197"/>
      <c r="Q17" s="197"/>
      <c r="R17" s="197"/>
    </row>
    <row r="18" spans="1:18" ht="12">
      <c r="A18" s="32"/>
      <c r="B18" s="32"/>
      <c r="C18" s="32"/>
      <c r="D18" s="32"/>
      <c r="E18" s="32"/>
      <c r="F18" s="32"/>
      <c r="G18" s="32"/>
      <c r="H18" s="32"/>
      <c r="I18" s="32"/>
      <c r="K18" s="196" t="s">
        <v>714</v>
      </c>
      <c r="L18" s="197">
        <v>0.03125</v>
      </c>
      <c r="M18" s="197">
        <v>0.025</v>
      </c>
      <c r="N18" s="199">
        <v>-2</v>
      </c>
      <c r="O18" s="199">
        <v>-8</v>
      </c>
      <c r="P18" s="197"/>
      <c r="Q18" s="197"/>
      <c r="R18" s="197"/>
    </row>
    <row r="19" spans="1:18" ht="12">
      <c r="A19" s="32"/>
      <c r="B19" s="32"/>
      <c r="C19" s="32"/>
      <c r="D19" s="32"/>
      <c r="E19" s="32"/>
      <c r="F19" s="32"/>
      <c r="G19" s="32"/>
      <c r="H19" s="32"/>
      <c r="I19" s="32"/>
      <c r="K19" s="196" t="s">
        <v>715</v>
      </c>
      <c r="L19" s="197">
        <v>0.007638888888888889</v>
      </c>
      <c r="M19" s="197">
        <v>0.10486111111111111</v>
      </c>
      <c r="N19" s="199">
        <v>-1</v>
      </c>
      <c r="O19" s="199">
        <v>-16</v>
      </c>
      <c r="P19" s="197"/>
      <c r="Q19" s="197"/>
      <c r="R19" s="197"/>
    </row>
    <row r="20" spans="1:18" ht="12">
      <c r="A20" s="32"/>
      <c r="B20" s="32"/>
      <c r="C20" s="32"/>
      <c r="D20" s="32"/>
      <c r="E20" s="32"/>
      <c r="F20" s="32"/>
      <c r="G20" s="32"/>
      <c r="H20" s="32"/>
      <c r="I20" s="32"/>
      <c r="K20" s="196" t="s">
        <v>716</v>
      </c>
      <c r="L20" s="197">
        <v>0.0006944444444444445</v>
      </c>
      <c r="M20" s="197">
        <v>0.002777777777777778</v>
      </c>
      <c r="N20" s="199">
        <v>0</v>
      </c>
      <c r="O20" s="199">
        <v>-2</v>
      </c>
      <c r="P20" s="197"/>
      <c r="Q20" s="197"/>
      <c r="R20" s="197"/>
    </row>
    <row r="21" spans="1:18" ht="12">
      <c r="A21" s="32"/>
      <c r="B21" s="32"/>
      <c r="C21" s="32"/>
      <c r="D21" s="32"/>
      <c r="E21" s="32"/>
      <c r="F21" s="32"/>
      <c r="G21" s="32"/>
      <c r="H21" s="32"/>
      <c r="I21" s="32"/>
      <c r="K21" s="196" t="s">
        <v>717</v>
      </c>
      <c r="L21" s="197">
        <v>0.001388888888888889</v>
      </c>
      <c r="M21" s="197">
        <v>0.013888888888888888</v>
      </c>
      <c r="N21" s="199">
        <v>-1</v>
      </c>
      <c r="O21" s="199">
        <v>-1</v>
      </c>
      <c r="P21" s="197"/>
      <c r="Q21" s="197"/>
      <c r="R21" s="197"/>
    </row>
    <row r="22" spans="1:18" ht="12">
      <c r="A22" s="32"/>
      <c r="B22" s="32"/>
      <c r="C22" s="32"/>
      <c r="D22" s="32"/>
      <c r="E22" s="32"/>
      <c r="F22" s="32"/>
      <c r="G22" s="32"/>
      <c r="H22" s="32"/>
      <c r="I22" s="32"/>
      <c r="K22" s="196" t="s">
        <v>718</v>
      </c>
      <c r="L22" s="197">
        <v>0.008333333333333333</v>
      </c>
      <c r="M22" s="197">
        <v>0.019444444444444445</v>
      </c>
      <c r="N22" s="199">
        <v>1</v>
      </c>
      <c r="O22" s="199">
        <v>1</v>
      </c>
      <c r="P22" s="197"/>
      <c r="Q22" s="197"/>
      <c r="R22" s="197"/>
    </row>
    <row r="23" spans="1:18" ht="12">
      <c r="A23" s="32"/>
      <c r="B23" s="32"/>
      <c r="C23" s="32"/>
      <c r="D23" s="32"/>
      <c r="E23" s="32"/>
      <c r="F23" s="32"/>
      <c r="G23" s="32"/>
      <c r="H23" s="32"/>
      <c r="I23" s="32"/>
      <c r="K23" s="196" t="s">
        <v>719</v>
      </c>
      <c r="L23" s="197">
        <v>0.1111111111111111</v>
      </c>
      <c r="M23" s="197">
        <v>0.09861111111111111</v>
      </c>
      <c r="N23" s="199">
        <v>10</v>
      </c>
      <c r="O23" s="199">
        <v>6</v>
      </c>
      <c r="P23" s="197"/>
      <c r="Q23" s="197"/>
      <c r="R23" s="197"/>
    </row>
    <row r="24" spans="1:18" ht="12">
      <c r="A24" s="32"/>
      <c r="B24" s="32"/>
      <c r="C24" s="32"/>
      <c r="D24" s="32"/>
      <c r="E24" s="32"/>
      <c r="F24" s="32"/>
      <c r="G24" s="32"/>
      <c r="H24" s="32"/>
      <c r="I24" s="32"/>
      <c r="K24" s="196" t="s">
        <v>720</v>
      </c>
      <c r="L24" s="197">
        <v>0.05625</v>
      </c>
      <c r="M24" s="197">
        <v>0.05486111111111111</v>
      </c>
      <c r="N24" s="199">
        <v>3</v>
      </c>
      <c r="O24" s="199">
        <v>0</v>
      </c>
      <c r="P24" s="197"/>
      <c r="Q24" s="197"/>
      <c r="R24" s="197"/>
    </row>
    <row r="25" spans="1:18" ht="12">
      <c r="A25" s="36"/>
      <c r="B25" s="32"/>
      <c r="C25" s="32"/>
      <c r="D25" s="32"/>
      <c r="E25" s="32"/>
      <c r="F25" s="32"/>
      <c r="G25" s="32"/>
      <c r="H25" s="32"/>
      <c r="I25" s="32"/>
      <c r="K25" s="196" t="s">
        <v>721</v>
      </c>
      <c r="L25" s="197">
        <v>0.04375</v>
      </c>
      <c r="M25" s="197">
        <v>0.029861111111111116</v>
      </c>
      <c r="N25" s="199">
        <v>2</v>
      </c>
      <c r="O25" s="199">
        <v>6</v>
      </c>
      <c r="P25" s="197"/>
      <c r="Q25" s="197"/>
      <c r="R25" s="197"/>
    </row>
    <row r="26" spans="1:18" ht="12">
      <c r="A26" s="32"/>
      <c r="B26" s="32"/>
      <c r="C26" s="32"/>
      <c r="D26" s="32"/>
      <c r="E26" s="32"/>
      <c r="F26" s="32"/>
      <c r="G26" s="32"/>
      <c r="H26" s="32"/>
      <c r="I26" s="32"/>
      <c r="K26" s="196" t="s">
        <v>722</v>
      </c>
      <c r="L26" s="197">
        <v>0.004861111111111111</v>
      </c>
      <c r="M26" s="197">
        <v>0.002777777777777778</v>
      </c>
      <c r="N26" s="199">
        <v>0</v>
      </c>
      <c r="O26" s="199">
        <v>0</v>
      </c>
      <c r="P26" s="197"/>
      <c r="Q26" s="197"/>
      <c r="R26" s="197"/>
    </row>
    <row r="27" spans="1:18" ht="12">
      <c r="A27" s="32"/>
      <c r="B27" s="32"/>
      <c r="C27" s="32"/>
      <c r="D27" s="32"/>
      <c r="E27" s="32"/>
      <c r="F27" s="32"/>
      <c r="G27" s="32"/>
      <c r="H27" s="32"/>
      <c r="I27" s="32"/>
      <c r="K27" s="196" t="s">
        <v>460</v>
      </c>
      <c r="L27" s="197">
        <v>0.06180555555555556</v>
      </c>
      <c r="M27" s="197">
        <v>0.06944444444444445</v>
      </c>
      <c r="N27" s="199">
        <v>-1</v>
      </c>
      <c r="O27" s="199">
        <v>14</v>
      </c>
      <c r="P27" s="197"/>
      <c r="Q27" s="197"/>
      <c r="R27" s="197"/>
    </row>
    <row r="28" spans="1:18" ht="12">
      <c r="A28" s="32"/>
      <c r="B28" s="32"/>
      <c r="C28" s="32"/>
      <c r="D28" s="32"/>
      <c r="E28" s="32"/>
      <c r="F28" s="32"/>
      <c r="G28" s="32"/>
      <c r="H28" s="32"/>
      <c r="I28" s="32"/>
      <c r="K28" s="68"/>
      <c r="L28" s="200"/>
      <c r="M28" s="200"/>
      <c r="N28" s="200"/>
      <c r="O28" s="200"/>
      <c r="P28" s="200"/>
      <c r="Q28" s="200"/>
      <c r="R28" s="197"/>
    </row>
    <row r="29" spans="1:18" ht="12">
      <c r="A29" s="32"/>
      <c r="B29" s="32"/>
      <c r="C29" s="32"/>
      <c r="D29" s="32"/>
      <c r="E29" s="32"/>
      <c r="F29" s="32"/>
      <c r="G29" s="32"/>
      <c r="H29" s="32"/>
      <c r="I29" s="32"/>
      <c r="K29" s="67">
        <v>37</v>
      </c>
      <c r="L29" s="68"/>
      <c r="M29" s="68"/>
      <c r="N29" s="68"/>
      <c r="O29" s="68"/>
      <c r="P29" s="68"/>
      <c r="Q29" s="68"/>
      <c r="R29" s="197"/>
    </row>
    <row r="30" spans="1:18" ht="14.25">
      <c r="A30" s="32"/>
      <c r="B30" s="32"/>
      <c r="C30" s="32"/>
      <c r="D30" s="32"/>
      <c r="E30" s="32"/>
      <c r="F30" s="32"/>
      <c r="G30" s="32"/>
      <c r="H30" s="32"/>
      <c r="I30" s="32"/>
      <c r="K30" s="69"/>
      <c r="L30" s="68"/>
      <c r="M30" s="68"/>
      <c r="N30" s="68"/>
      <c r="O30" s="68"/>
      <c r="P30" s="68"/>
      <c r="Q30" s="68"/>
      <c r="R30" s="197"/>
    </row>
    <row r="31" spans="1:18" ht="12">
      <c r="A31" s="32"/>
      <c r="B31" s="32"/>
      <c r="C31" s="32"/>
      <c r="D31" s="32"/>
      <c r="E31" s="32"/>
      <c r="F31" s="32"/>
      <c r="G31" s="32"/>
      <c r="H31" s="32"/>
      <c r="I31" s="32"/>
      <c r="K31" s="68"/>
      <c r="L31" s="68"/>
      <c r="M31" s="68"/>
      <c r="N31" s="68"/>
      <c r="O31" s="68"/>
      <c r="P31" s="68"/>
      <c r="Q31" s="68"/>
      <c r="R31" s="197"/>
    </row>
    <row r="32" spans="1:18" ht="12">
      <c r="A32" s="32"/>
      <c r="B32" s="32"/>
      <c r="C32" s="32"/>
      <c r="D32" s="32"/>
      <c r="E32" s="32"/>
      <c r="F32" s="32"/>
      <c r="G32" s="32"/>
      <c r="H32" s="32"/>
      <c r="I32" s="32"/>
      <c r="K32" s="68"/>
      <c r="L32" s="68"/>
      <c r="M32" s="70"/>
      <c r="N32" s="68"/>
      <c r="O32" s="68"/>
      <c r="P32" s="68"/>
      <c r="Q32" s="68"/>
      <c r="R32" s="197"/>
    </row>
    <row r="33" spans="1:18" ht="12">
      <c r="A33" s="32"/>
      <c r="B33" s="32"/>
      <c r="C33" s="32"/>
      <c r="D33" s="32"/>
      <c r="E33" s="32"/>
      <c r="F33" s="32"/>
      <c r="G33" s="32"/>
      <c r="H33" s="32"/>
      <c r="I33" s="32"/>
      <c r="K33" s="68"/>
      <c r="L33" s="68"/>
      <c r="M33" s="68"/>
      <c r="N33" s="68"/>
      <c r="O33" s="68"/>
      <c r="P33" s="68"/>
      <c r="Q33" s="68"/>
      <c r="R33" s="68"/>
    </row>
    <row r="34" spans="1:18" ht="12">
      <c r="A34" s="32"/>
      <c r="B34" s="32"/>
      <c r="C34" s="32"/>
      <c r="D34" s="32"/>
      <c r="E34" s="32"/>
      <c r="F34" s="32"/>
      <c r="G34" s="32"/>
      <c r="H34" s="32"/>
      <c r="I34" s="32"/>
      <c r="K34" s="68"/>
      <c r="L34" s="71"/>
      <c r="M34" s="68"/>
      <c r="N34" s="68"/>
      <c r="O34" s="68"/>
      <c r="P34" s="68"/>
      <c r="Q34" s="68"/>
      <c r="R34" s="68"/>
    </row>
    <row r="35" spans="1:18" ht="12">
      <c r="A35" s="32"/>
      <c r="B35" s="32"/>
      <c r="C35" s="32"/>
      <c r="D35" s="32"/>
      <c r="E35" s="32"/>
      <c r="F35" s="32"/>
      <c r="G35" s="32"/>
      <c r="H35" s="32"/>
      <c r="I35" s="32"/>
      <c r="K35" s="68"/>
      <c r="L35" s="72"/>
      <c r="M35" s="72"/>
      <c r="N35" s="72"/>
      <c r="O35" s="72"/>
      <c r="P35" s="68"/>
      <c r="Q35" s="68"/>
      <c r="R35" s="68"/>
    </row>
    <row r="36" spans="1:18" ht="12">
      <c r="A36" s="32"/>
      <c r="B36" s="32"/>
      <c r="C36" s="32"/>
      <c r="D36" s="32"/>
      <c r="E36" s="32"/>
      <c r="F36" s="32"/>
      <c r="G36" s="32"/>
      <c r="H36" s="32"/>
      <c r="I36" s="32"/>
      <c r="K36" s="68"/>
      <c r="L36" s="72"/>
      <c r="M36" s="72"/>
      <c r="N36" s="72"/>
      <c r="O36" s="72"/>
      <c r="P36" s="68"/>
      <c r="Q36" s="68"/>
      <c r="R36" s="68"/>
    </row>
    <row r="37" spans="1:18" ht="14.25">
      <c r="A37" s="57" t="s">
        <v>707</v>
      </c>
      <c r="B37" s="32"/>
      <c r="C37" s="32"/>
      <c r="D37" s="32"/>
      <c r="E37" s="32"/>
      <c r="F37" s="57" t="s">
        <v>708</v>
      </c>
      <c r="G37" s="32"/>
      <c r="H37" s="32"/>
      <c r="I37" s="32"/>
      <c r="K37" s="68"/>
      <c r="L37" s="68"/>
      <c r="M37" s="68"/>
      <c r="N37" s="68"/>
      <c r="O37" s="68"/>
      <c r="P37" s="68"/>
      <c r="Q37" s="68"/>
      <c r="R37" s="68"/>
    </row>
    <row r="38" spans="1:18" ht="12">
      <c r="A38" s="32"/>
      <c r="B38" s="32"/>
      <c r="C38" s="32"/>
      <c r="D38" s="32"/>
      <c r="E38" s="32"/>
      <c r="F38" s="32"/>
      <c r="G38" s="32"/>
      <c r="H38" s="32"/>
      <c r="I38" s="32"/>
      <c r="K38" s="68"/>
      <c r="L38" s="68" t="s">
        <v>254</v>
      </c>
      <c r="M38" s="68" t="s">
        <v>255</v>
      </c>
      <c r="N38" s="68" t="s">
        <v>256</v>
      </c>
      <c r="O38" s="68" t="s">
        <v>257</v>
      </c>
      <c r="P38" s="68" t="s">
        <v>258</v>
      </c>
      <c r="Q38" s="68" t="s">
        <v>259</v>
      </c>
      <c r="R38" s="68" t="s">
        <v>260</v>
      </c>
    </row>
    <row r="39" spans="1:18" ht="12">
      <c r="A39" s="32"/>
      <c r="B39" s="32"/>
      <c r="C39" s="32"/>
      <c r="D39" s="32"/>
      <c r="E39" s="32"/>
      <c r="F39" s="32"/>
      <c r="G39" s="32"/>
      <c r="H39" s="32"/>
      <c r="I39" s="32"/>
      <c r="K39" s="68" t="s">
        <v>261</v>
      </c>
      <c r="L39" s="201">
        <v>0.333</v>
      </c>
      <c r="M39" s="201">
        <v>0.758</v>
      </c>
      <c r="N39" s="201">
        <v>0.669</v>
      </c>
      <c r="O39" s="201">
        <v>0.513</v>
      </c>
      <c r="P39" s="201">
        <v>0.305</v>
      </c>
      <c r="Q39" s="201">
        <v>0.163</v>
      </c>
      <c r="R39" s="201">
        <v>0.042</v>
      </c>
    </row>
    <row r="40" spans="1:18" ht="12">
      <c r="A40" s="32"/>
      <c r="B40" s="32"/>
      <c r="C40" s="32"/>
      <c r="D40" s="32"/>
      <c r="E40" s="32"/>
      <c r="F40" s="32"/>
      <c r="G40" s="32"/>
      <c r="H40" s="32"/>
      <c r="I40" s="32"/>
      <c r="K40" s="68" t="s">
        <v>262</v>
      </c>
      <c r="L40" s="201">
        <v>0.417</v>
      </c>
      <c r="M40" s="201">
        <v>0.592</v>
      </c>
      <c r="N40" s="201">
        <v>0.504</v>
      </c>
      <c r="O40" s="201">
        <v>0.396</v>
      </c>
      <c r="P40" s="201">
        <v>0.274</v>
      </c>
      <c r="Q40" s="201">
        <v>0.125</v>
      </c>
      <c r="R40" s="201">
        <v>0.018</v>
      </c>
    </row>
    <row r="41" spans="1:18" ht="12">
      <c r="A41" s="32"/>
      <c r="B41" s="32"/>
      <c r="C41" s="32"/>
      <c r="D41" s="32"/>
      <c r="E41" s="32"/>
      <c r="F41" s="32"/>
      <c r="G41" s="32"/>
      <c r="H41" s="32"/>
      <c r="I41" s="32"/>
      <c r="K41" s="68" t="s">
        <v>263</v>
      </c>
      <c r="L41" s="201">
        <v>0.104</v>
      </c>
      <c r="M41" s="201">
        <v>0.107</v>
      </c>
      <c r="N41" s="201">
        <v>0.058</v>
      </c>
      <c r="O41" s="201">
        <v>0.081</v>
      </c>
      <c r="P41" s="201">
        <v>0.076</v>
      </c>
      <c r="Q41" s="201">
        <v>0.029</v>
      </c>
      <c r="R41" s="201">
        <v>0.006</v>
      </c>
    </row>
    <row r="42" spans="1:18" ht="12">
      <c r="A42" s="32"/>
      <c r="B42" s="32"/>
      <c r="C42" s="32"/>
      <c r="D42" s="32"/>
      <c r="E42" s="32"/>
      <c r="F42" s="32"/>
      <c r="G42" s="32"/>
      <c r="H42" s="32"/>
      <c r="I42" s="32"/>
      <c r="K42" s="202" t="s">
        <v>269</v>
      </c>
      <c r="L42" s="201">
        <v>0.021</v>
      </c>
      <c r="M42" s="201">
        <v>0.194</v>
      </c>
      <c r="N42" s="201">
        <v>0.198</v>
      </c>
      <c r="O42" s="201">
        <v>0.162</v>
      </c>
      <c r="P42" s="201">
        <v>0.084</v>
      </c>
      <c r="Q42" s="201">
        <v>0.029</v>
      </c>
      <c r="R42" s="201">
        <v>0.012</v>
      </c>
    </row>
    <row r="43" spans="1:18" ht="12">
      <c r="A43" s="32"/>
      <c r="B43" s="32"/>
      <c r="C43" s="32"/>
      <c r="D43" s="32"/>
      <c r="E43" s="32"/>
      <c r="F43" s="32"/>
      <c r="G43" s="32"/>
      <c r="H43" s="32"/>
      <c r="I43" s="32"/>
      <c r="K43" s="68" t="s">
        <v>270</v>
      </c>
      <c r="L43" s="201">
        <v>0.588</v>
      </c>
      <c r="M43" s="201">
        <v>0.834</v>
      </c>
      <c r="N43" s="201">
        <v>0.738</v>
      </c>
      <c r="O43" s="201">
        <v>0.584</v>
      </c>
      <c r="P43" s="201">
        <v>0.379</v>
      </c>
      <c r="Q43" s="201">
        <v>0.22</v>
      </c>
      <c r="R43" s="201">
        <v>0.057</v>
      </c>
    </row>
    <row r="44" spans="1:18" ht="12">
      <c r="A44" s="32"/>
      <c r="B44" s="32"/>
      <c r="C44" s="32"/>
      <c r="D44" s="32"/>
      <c r="E44" s="32"/>
      <c r="F44" s="32"/>
      <c r="G44" s="32"/>
      <c r="H44" s="32"/>
      <c r="I44" s="32"/>
      <c r="K44" s="68"/>
      <c r="L44" s="68"/>
      <c r="M44" s="68"/>
      <c r="N44" s="68"/>
      <c r="O44" s="68"/>
      <c r="P44" s="68"/>
      <c r="Q44" s="68"/>
      <c r="R44" s="68"/>
    </row>
    <row r="45" spans="1:18" ht="14.25">
      <c r="A45" s="33"/>
      <c r="B45" s="32"/>
      <c r="C45" s="32"/>
      <c r="D45" s="32"/>
      <c r="E45" s="32"/>
      <c r="F45" s="32"/>
      <c r="G45" s="32"/>
      <c r="H45" s="32"/>
      <c r="I45" s="32"/>
      <c r="K45" s="67">
        <v>38</v>
      </c>
      <c r="L45" s="68"/>
      <c r="M45" s="68"/>
      <c r="N45" s="68"/>
      <c r="O45" s="68"/>
      <c r="P45" s="68"/>
      <c r="Q45" s="68"/>
      <c r="R45" s="68"/>
    </row>
    <row r="46" spans="1:18" ht="14.25">
      <c r="A46" s="32"/>
      <c r="B46" s="32"/>
      <c r="C46" s="32"/>
      <c r="D46" s="32"/>
      <c r="E46" s="32"/>
      <c r="F46" s="32"/>
      <c r="G46" s="32"/>
      <c r="H46" s="32"/>
      <c r="I46" s="32"/>
      <c r="K46" s="69"/>
      <c r="L46" s="68"/>
      <c r="M46" s="68"/>
      <c r="N46" s="68"/>
      <c r="O46" s="68"/>
      <c r="P46" s="68"/>
      <c r="Q46" s="68"/>
      <c r="R46" s="68"/>
    </row>
    <row r="47" spans="1:18" ht="12">
      <c r="A47" s="32"/>
      <c r="B47" s="32"/>
      <c r="C47" s="32"/>
      <c r="D47" s="32"/>
      <c r="E47" s="32"/>
      <c r="F47" s="32"/>
      <c r="G47" s="32"/>
      <c r="H47" s="32"/>
      <c r="I47" s="32"/>
      <c r="K47" s="68"/>
      <c r="L47" s="68"/>
      <c r="M47" s="68"/>
      <c r="N47" s="68"/>
      <c r="O47" s="68"/>
      <c r="P47" s="68"/>
      <c r="Q47" s="68"/>
      <c r="R47" s="68"/>
    </row>
    <row r="48" spans="1:18" ht="12">
      <c r="A48" s="32"/>
      <c r="B48" s="32"/>
      <c r="C48" s="32"/>
      <c r="D48" s="32"/>
      <c r="E48" s="32"/>
      <c r="F48" s="32"/>
      <c r="G48" s="32"/>
      <c r="H48" s="32"/>
      <c r="I48" s="32"/>
      <c r="K48" s="68"/>
      <c r="L48" s="68"/>
      <c r="M48" s="70"/>
      <c r="N48" s="68"/>
      <c r="O48" s="68"/>
      <c r="P48" s="68"/>
      <c r="Q48" s="68"/>
      <c r="R48" s="68"/>
    </row>
    <row r="49" spans="1:18" ht="12">
      <c r="A49" s="32"/>
      <c r="B49" s="32"/>
      <c r="C49" s="32"/>
      <c r="D49" s="32"/>
      <c r="E49" s="32"/>
      <c r="F49" s="32"/>
      <c r="G49" s="32"/>
      <c r="H49" s="32"/>
      <c r="I49" s="32"/>
      <c r="K49" s="68"/>
      <c r="L49" s="68"/>
      <c r="M49" s="68"/>
      <c r="N49" s="68"/>
      <c r="O49" s="68"/>
      <c r="P49" s="68"/>
      <c r="Q49" s="68"/>
      <c r="R49" s="68"/>
    </row>
    <row r="50" spans="1:18" ht="12">
      <c r="A50" s="32"/>
      <c r="B50" s="32"/>
      <c r="C50" s="32"/>
      <c r="D50" s="32"/>
      <c r="E50" s="32"/>
      <c r="F50" s="32"/>
      <c r="G50" s="32"/>
      <c r="H50" s="32"/>
      <c r="I50" s="32"/>
      <c r="K50" s="68"/>
      <c r="L50" s="71"/>
      <c r="M50" s="68"/>
      <c r="N50" s="68"/>
      <c r="O50" s="68"/>
      <c r="P50" s="68"/>
      <c r="Q50" s="68"/>
      <c r="R50" s="68"/>
    </row>
    <row r="51" spans="1:18" ht="12">
      <c r="A51" s="32"/>
      <c r="B51" s="32"/>
      <c r="C51" s="32"/>
      <c r="D51" s="32"/>
      <c r="E51" s="32"/>
      <c r="F51" s="32"/>
      <c r="G51" s="32"/>
      <c r="H51" s="32"/>
      <c r="I51" s="32"/>
      <c r="K51" s="68"/>
      <c r="L51" s="72"/>
      <c r="M51" s="72"/>
      <c r="N51" s="72"/>
      <c r="O51" s="72"/>
      <c r="P51" s="68"/>
      <c r="Q51" s="68"/>
      <c r="R51" s="68"/>
    </row>
    <row r="52" spans="1:18" ht="12">
      <c r="A52" s="32"/>
      <c r="B52" s="32"/>
      <c r="C52" s="32"/>
      <c r="D52" s="32"/>
      <c r="E52" s="32"/>
      <c r="F52" s="32"/>
      <c r="G52" s="32"/>
      <c r="H52" s="32"/>
      <c r="I52" s="32"/>
      <c r="K52" s="68"/>
      <c r="L52" s="72"/>
      <c r="M52" s="72"/>
      <c r="N52" s="72"/>
      <c r="O52" s="72"/>
      <c r="P52" s="68"/>
      <c r="Q52" s="68"/>
      <c r="R52" s="68"/>
    </row>
    <row r="53" spans="1:18" ht="12">
      <c r="A53" s="32"/>
      <c r="B53" s="32"/>
      <c r="C53" s="32"/>
      <c r="D53" s="32"/>
      <c r="E53" s="32"/>
      <c r="F53" s="32"/>
      <c r="G53" s="32"/>
      <c r="H53" s="32"/>
      <c r="I53" s="32"/>
      <c r="K53" s="68"/>
      <c r="L53" s="68"/>
      <c r="M53" s="68" t="s">
        <v>450</v>
      </c>
      <c r="N53" s="68"/>
      <c r="O53" s="68" t="s">
        <v>450</v>
      </c>
      <c r="P53" s="68"/>
      <c r="Q53" s="68"/>
      <c r="R53" s="68"/>
    </row>
    <row r="54" spans="1:18" ht="12">
      <c r="A54" s="32"/>
      <c r="B54" s="32"/>
      <c r="C54" s="32"/>
      <c r="D54" s="32"/>
      <c r="E54" s="32"/>
      <c r="F54" s="32"/>
      <c r="G54" s="32"/>
      <c r="H54" s="32"/>
      <c r="I54" s="32"/>
      <c r="K54" s="68"/>
      <c r="L54" s="68" t="s">
        <v>243</v>
      </c>
      <c r="M54" s="68" t="s">
        <v>244</v>
      </c>
      <c r="N54" s="68"/>
      <c r="O54" s="68"/>
      <c r="P54" s="68"/>
      <c r="Q54" s="68"/>
      <c r="R54" s="68"/>
    </row>
    <row r="55" spans="1:18" ht="12">
      <c r="A55" s="32"/>
      <c r="B55" s="32"/>
      <c r="C55" s="32"/>
      <c r="D55" s="32"/>
      <c r="E55" s="32"/>
      <c r="F55" s="32"/>
      <c r="G55" s="32"/>
      <c r="H55" s="32"/>
      <c r="I55" s="32"/>
      <c r="K55" s="84" t="s">
        <v>332</v>
      </c>
      <c r="L55" s="109">
        <v>6.3</v>
      </c>
      <c r="M55" s="109">
        <v>4.6</v>
      </c>
      <c r="N55" s="109"/>
      <c r="O55" s="109"/>
      <c r="P55" s="68"/>
      <c r="Q55" s="68"/>
      <c r="R55" s="68"/>
    </row>
    <row r="56" spans="1:18" ht="12">
      <c r="A56" s="32"/>
      <c r="B56" s="32"/>
      <c r="C56" s="32"/>
      <c r="D56" s="32"/>
      <c r="E56" s="32"/>
      <c r="F56" s="32"/>
      <c r="G56" s="32"/>
      <c r="H56" s="32"/>
      <c r="I56" s="32"/>
      <c r="K56" s="84" t="s">
        <v>333</v>
      </c>
      <c r="L56" s="109">
        <v>7.4</v>
      </c>
      <c r="M56" s="109">
        <v>5.1</v>
      </c>
      <c r="N56" s="109"/>
      <c r="O56" s="109"/>
      <c r="P56" s="68"/>
      <c r="Q56" s="68"/>
      <c r="R56" s="68"/>
    </row>
    <row r="57" spans="1:18" ht="12">
      <c r="A57" s="32"/>
      <c r="B57" s="32"/>
      <c r="C57" s="32"/>
      <c r="D57" s="32"/>
      <c r="E57" s="32"/>
      <c r="F57" s="32"/>
      <c r="G57" s="32"/>
      <c r="H57" s="32"/>
      <c r="I57" s="32"/>
      <c r="K57" s="84" t="s">
        <v>334</v>
      </c>
      <c r="L57" s="109">
        <v>3.9</v>
      </c>
      <c r="M57" s="109">
        <v>2.2</v>
      </c>
      <c r="N57" s="109"/>
      <c r="O57" s="109"/>
      <c r="P57" s="68"/>
      <c r="Q57" s="68"/>
      <c r="R57" s="68"/>
    </row>
    <row r="58" spans="1:18" ht="12">
      <c r="A58" s="32"/>
      <c r="B58" s="32"/>
      <c r="C58" s="32"/>
      <c r="D58" s="32"/>
      <c r="E58" s="32"/>
      <c r="F58" s="32"/>
      <c r="G58" s="32"/>
      <c r="H58" s="32"/>
      <c r="I58" s="32"/>
      <c r="K58" s="84" t="s">
        <v>335</v>
      </c>
      <c r="L58" s="109">
        <v>6.1</v>
      </c>
      <c r="M58" s="109">
        <v>5.3</v>
      </c>
      <c r="N58" s="109"/>
      <c r="O58" s="109"/>
      <c r="P58" s="68"/>
      <c r="Q58" s="68"/>
      <c r="R58" s="68"/>
    </row>
    <row r="59" spans="1:18" ht="12">
      <c r="A59" s="32"/>
      <c r="B59" s="32"/>
      <c r="C59" s="32"/>
      <c r="D59" s="32"/>
      <c r="E59" s="32"/>
      <c r="F59" s="32"/>
      <c r="G59" s="32"/>
      <c r="H59" s="32"/>
      <c r="I59" s="32"/>
      <c r="K59" s="84" t="s">
        <v>336</v>
      </c>
      <c r="L59" s="109">
        <v>4.4</v>
      </c>
      <c r="M59" s="109">
        <v>3.1</v>
      </c>
      <c r="N59" s="109"/>
      <c r="O59" s="109"/>
      <c r="P59" s="68"/>
      <c r="Q59" s="68"/>
      <c r="R59" s="68"/>
    </row>
    <row r="60" spans="1:18" ht="12">
      <c r="A60" s="32"/>
      <c r="B60" s="32"/>
      <c r="C60" s="32"/>
      <c r="D60" s="32"/>
      <c r="E60" s="32"/>
      <c r="F60" s="32"/>
      <c r="G60" s="32"/>
      <c r="H60" s="32"/>
      <c r="I60" s="32"/>
      <c r="K60" s="84" t="s">
        <v>723</v>
      </c>
      <c r="L60" s="109">
        <v>21.5</v>
      </c>
      <c r="M60" s="109">
        <v>14</v>
      </c>
      <c r="N60" s="109"/>
      <c r="O60" s="109"/>
      <c r="P60" s="68"/>
      <c r="Q60" s="68"/>
      <c r="R60" s="68"/>
    </row>
    <row r="61" spans="1:18" ht="12">
      <c r="A61" s="32"/>
      <c r="B61" s="32"/>
      <c r="C61" s="32"/>
      <c r="D61" s="32"/>
      <c r="E61" s="32"/>
      <c r="F61" s="32"/>
      <c r="G61" s="32"/>
      <c r="H61" s="32"/>
      <c r="I61" s="32"/>
      <c r="K61" s="84" t="s">
        <v>337</v>
      </c>
      <c r="L61" s="109">
        <v>10.2</v>
      </c>
      <c r="M61" s="109">
        <v>5.5</v>
      </c>
      <c r="N61" s="109"/>
      <c r="O61" s="109"/>
      <c r="P61" s="68"/>
      <c r="Q61" s="68"/>
      <c r="R61" s="68"/>
    </row>
    <row r="62" spans="1:18" ht="12">
      <c r="A62" s="32"/>
      <c r="B62" s="32"/>
      <c r="C62" s="32"/>
      <c r="D62" s="32"/>
      <c r="E62" s="32"/>
      <c r="F62" s="32"/>
      <c r="G62" s="32"/>
      <c r="H62" s="32"/>
      <c r="I62" s="32"/>
      <c r="K62" s="84" t="s">
        <v>338</v>
      </c>
      <c r="L62" s="109">
        <v>14</v>
      </c>
      <c r="M62" s="109">
        <v>8</v>
      </c>
      <c r="N62" s="109"/>
      <c r="O62" s="109"/>
      <c r="P62" s="68"/>
      <c r="Q62" s="68"/>
      <c r="R62" s="68"/>
    </row>
    <row r="63" spans="1:18" ht="12">
      <c r="A63" s="32"/>
      <c r="B63" s="32"/>
      <c r="C63" s="32"/>
      <c r="D63" s="32"/>
      <c r="E63" s="32"/>
      <c r="F63" s="32"/>
      <c r="G63" s="32"/>
      <c r="H63" s="32"/>
      <c r="I63" s="32"/>
      <c r="K63" s="84" t="s">
        <v>240</v>
      </c>
      <c r="L63" s="109">
        <v>2.4</v>
      </c>
      <c r="M63" s="109">
        <v>1.4</v>
      </c>
      <c r="N63" s="109"/>
      <c r="O63" s="109"/>
      <c r="P63" s="68"/>
      <c r="Q63" s="68"/>
      <c r="R63" s="68"/>
    </row>
    <row r="64" spans="1:18" ht="12">
      <c r="A64" s="32"/>
      <c r="B64" s="32"/>
      <c r="C64" s="32"/>
      <c r="D64" s="32"/>
      <c r="E64" s="32"/>
      <c r="F64" s="32"/>
      <c r="G64" s="32"/>
      <c r="H64" s="32"/>
      <c r="I64" s="32"/>
      <c r="K64" s="84" t="s">
        <v>489</v>
      </c>
      <c r="L64" s="109">
        <v>4.1</v>
      </c>
      <c r="M64" s="109">
        <v>3.3</v>
      </c>
      <c r="N64" s="109"/>
      <c r="O64" s="109"/>
      <c r="P64" s="68"/>
      <c r="Q64" s="68"/>
      <c r="R64" s="68"/>
    </row>
    <row r="65" spans="1:18" ht="12">
      <c r="A65" s="32"/>
      <c r="B65" s="32"/>
      <c r="C65" s="32"/>
      <c r="D65" s="32"/>
      <c r="E65" s="32"/>
      <c r="F65" s="32"/>
      <c r="G65" s="32"/>
      <c r="H65" s="32"/>
      <c r="I65" s="32"/>
      <c r="K65" s="84" t="s">
        <v>606</v>
      </c>
      <c r="L65" s="109">
        <v>39.6</v>
      </c>
      <c r="M65" s="109">
        <v>28.9</v>
      </c>
      <c r="N65" s="109"/>
      <c r="O65" s="109"/>
      <c r="P65" s="68"/>
      <c r="Q65" s="68"/>
      <c r="R65" s="68"/>
    </row>
    <row r="66" spans="1:18" ht="12">
      <c r="A66" s="32"/>
      <c r="B66" s="32"/>
      <c r="C66" s="32"/>
      <c r="D66" s="32"/>
      <c r="E66" s="32"/>
      <c r="F66" s="32"/>
      <c r="G66" s="32"/>
      <c r="H66" s="32"/>
      <c r="I66" s="32"/>
      <c r="K66" s="68" t="s">
        <v>607</v>
      </c>
      <c r="L66" s="68"/>
      <c r="M66" s="68"/>
      <c r="N66" s="68"/>
      <c r="O66" s="68"/>
      <c r="P66" s="68"/>
      <c r="Q66" s="68"/>
      <c r="R66" s="68"/>
    </row>
    <row r="67" spans="1:18" ht="12">
      <c r="A67" s="32"/>
      <c r="B67" s="32"/>
      <c r="C67" s="32"/>
      <c r="D67" s="32"/>
      <c r="E67" s="32"/>
      <c r="F67" s="32"/>
      <c r="G67" s="32"/>
      <c r="H67" s="32"/>
      <c r="I67" s="32"/>
      <c r="K67" s="68"/>
      <c r="L67" s="68"/>
      <c r="M67" s="68"/>
      <c r="N67" s="68"/>
      <c r="O67" s="68"/>
      <c r="P67" s="68"/>
      <c r="Q67" s="68"/>
      <c r="R67" s="68"/>
    </row>
    <row r="68" spans="1:9" ht="12">
      <c r="A68" s="32"/>
      <c r="B68" s="32"/>
      <c r="C68" s="32"/>
      <c r="D68" s="32"/>
      <c r="E68" s="32"/>
      <c r="F68" s="32"/>
      <c r="G68" s="32"/>
      <c r="H68" s="32"/>
      <c r="I68" s="32"/>
    </row>
    <row r="70" spans="1:9" ht="12">
      <c r="A70" s="316" t="s">
        <v>176</v>
      </c>
      <c r="B70" s="317"/>
      <c r="C70" s="317"/>
      <c r="D70" s="317"/>
      <c r="E70" s="317"/>
      <c r="F70" s="317"/>
      <c r="G70" s="317"/>
      <c r="H70" s="317"/>
      <c r="I70" s="318"/>
    </row>
    <row r="71" spans="1:9" ht="12">
      <c r="A71" s="319"/>
      <c r="B71" s="230"/>
      <c r="C71" s="230"/>
      <c r="D71" s="230"/>
      <c r="E71" s="230"/>
      <c r="F71" s="230"/>
      <c r="G71" s="230"/>
      <c r="H71" s="230"/>
      <c r="I71" s="320"/>
    </row>
    <row r="72" spans="1:9" ht="12">
      <c r="A72" s="319"/>
      <c r="B72" s="230"/>
      <c r="C72" s="232"/>
      <c r="D72" s="230"/>
      <c r="E72" s="230"/>
      <c r="F72" s="230"/>
      <c r="G72" s="230"/>
      <c r="H72" s="230"/>
      <c r="I72" s="320"/>
    </row>
    <row r="73" spans="1:9" ht="12">
      <c r="A73" s="319"/>
      <c r="B73" s="230"/>
      <c r="C73" s="230"/>
      <c r="D73" s="230"/>
      <c r="E73" s="230"/>
      <c r="F73" s="230"/>
      <c r="G73" s="230"/>
      <c r="H73" s="230"/>
      <c r="I73" s="320"/>
    </row>
    <row r="74" spans="1:9" ht="12">
      <c r="A74" s="321"/>
      <c r="B74" s="322"/>
      <c r="C74" s="322"/>
      <c r="D74" s="322"/>
      <c r="E74" s="322"/>
      <c r="F74" s="322"/>
      <c r="G74" s="322"/>
      <c r="H74" s="322"/>
      <c r="I74" s="323"/>
    </row>
    <row r="94" spans="1:4" ht="12">
      <c r="A94" s="40"/>
      <c r="B94" s="40"/>
      <c r="C94" s="40"/>
      <c r="D94" s="40"/>
    </row>
    <row r="95" spans="1:4" ht="12">
      <c r="A95" s="40"/>
      <c r="B95" s="40"/>
      <c r="C95" s="40"/>
      <c r="D95" s="40"/>
    </row>
    <row r="96" spans="1:4" ht="12">
      <c r="A96" s="40"/>
      <c r="B96" s="40"/>
      <c r="C96" s="40"/>
      <c r="D96" s="40"/>
    </row>
    <row r="97" spans="1:4" ht="12">
      <c r="A97" s="40"/>
      <c r="B97" s="40"/>
      <c r="C97" s="40"/>
      <c r="D97" s="40"/>
    </row>
    <row r="98" spans="1:4" ht="12">
      <c r="A98" s="40"/>
      <c r="B98" s="40"/>
      <c r="C98" s="40"/>
      <c r="D98" s="40"/>
    </row>
    <row r="99" spans="1:4" ht="12">
      <c r="A99" s="40"/>
      <c r="B99" s="40"/>
      <c r="C99" s="40"/>
      <c r="D99" s="40"/>
    </row>
    <row r="100" spans="1:4" ht="12">
      <c r="A100" s="40"/>
      <c r="B100" s="40"/>
      <c r="C100" s="40"/>
      <c r="D100" s="40"/>
    </row>
    <row r="101" spans="1:4" ht="12">
      <c r="A101" s="40"/>
      <c r="B101" s="40"/>
      <c r="C101" s="40"/>
      <c r="D101" s="40"/>
    </row>
    <row r="102" spans="1:4" ht="12">
      <c r="A102" s="40"/>
      <c r="B102" s="40"/>
      <c r="C102" s="40"/>
      <c r="D102" s="40"/>
    </row>
    <row r="103" spans="1:4" ht="12">
      <c r="A103" s="40"/>
      <c r="B103" s="40"/>
      <c r="C103" s="40"/>
      <c r="D103" s="40"/>
    </row>
    <row r="104" spans="1:4" ht="12">
      <c r="A104" s="40"/>
      <c r="B104" s="40"/>
      <c r="C104" s="40"/>
      <c r="D104" s="40"/>
    </row>
  </sheetData>
  <mergeCells count="4">
    <mergeCell ref="A70:I74"/>
    <mergeCell ref="A2:I2"/>
    <mergeCell ref="L11:M11"/>
    <mergeCell ref="N11:O11"/>
  </mergeCells>
  <hyperlinks>
    <hyperlink ref="A1" r:id="rId1" display="平成１５年度　統計からみたやまなし ページ&lt;&lt;"/>
  </hyperlinks>
  <printOptions/>
  <pageMargins left="0.2" right="0.33" top="0.53" bottom="1" header="0.512" footer="0.512"/>
  <pageSetup horizontalDpi="600" verticalDpi="600" orientation="portrait" paperSize="9" scale="85" r:id="rId3"/>
  <headerFooter alignWithMargins="0">
    <oddFooter>&amp;C&amp;P</oddFooter>
  </headerFooter>
  <rowBreaks count="2" manualBreakCount="2">
    <brk id="28" min="10" max="16" man="1"/>
    <brk id="44" min="10" max="16" man="1"/>
  </rowBreaks>
  <drawing r:id="rId2"/>
</worksheet>
</file>

<file path=xl/worksheets/sheet14.xml><?xml version="1.0" encoding="utf-8"?>
<worksheet xmlns="http://schemas.openxmlformats.org/spreadsheetml/2006/main" xmlns:r="http://schemas.openxmlformats.org/officeDocument/2006/relationships">
  <dimension ref="A1:O9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5" width="15.75390625" style="0" customWidth="1"/>
  </cols>
  <sheetData>
    <row r="1" ht="12">
      <c r="A1" s="213" t="s">
        <v>751</v>
      </c>
    </row>
    <row r="2" spans="1:15" ht="18.75">
      <c r="A2" s="325" t="s">
        <v>341</v>
      </c>
      <c r="B2" s="325"/>
      <c r="C2" s="325"/>
      <c r="D2" s="325"/>
      <c r="E2" s="325"/>
      <c r="F2" s="325"/>
      <c r="G2" s="325"/>
      <c r="H2" s="325"/>
      <c r="I2" s="325"/>
      <c r="K2" s="67">
        <v>39</v>
      </c>
      <c r="L2" s="68"/>
      <c r="M2" s="68"/>
      <c r="N2" s="68"/>
      <c r="O2" s="68"/>
    </row>
    <row r="3" spans="1:15" ht="14.25">
      <c r="A3" s="32"/>
      <c r="B3" s="32"/>
      <c r="C3" s="32"/>
      <c r="D3" s="32"/>
      <c r="E3" s="32"/>
      <c r="F3" s="32"/>
      <c r="G3" s="32"/>
      <c r="H3" s="32"/>
      <c r="I3" s="32"/>
      <c r="K3" s="69"/>
      <c r="L3" s="68"/>
      <c r="M3" s="68"/>
      <c r="N3" s="68"/>
      <c r="O3" s="68"/>
    </row>
    <row r="4" spans="1:15" ht="14.25">
      <c r="A4" s="57" t="s">
        <v>724</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75">
      <c r="A7" s="32"/>
      <c r="B7" s="32"/>
      <c r="C7" s="32"/>
      <c r="D7" s="32"/>
      <c r="E7" s="32"/>
      <c r="F7" s="32"/>
      <c r="G7" s="32"/>
      <c r="H7" s="32"/>
      <c r="I7" s="32"/>
      <c r="K7" s="68"/>
      <c r="L7" s="71"/>
      <c r="M7" s="68"/>
      <c r="N7" s="68"/>
      <c r="O7" s="68"/>
    </row>
    <row r="8" spans="1:15" ht="12.75">
      <c r="A8" s="32"/>
      <c r="B8" s="32"/>
      <c r="C8" s="32"/>
      <c r="D8" s="32"/>
      <c r="E8" s="32"/>
      <c r="F8" s="32"/>
      <c r="G8" s="32"/>
      <c r="H8" s="32"/>
      <c r="I8" s="32"/>
      <c r="K8" s="68"/>
      <c r="L8" s="72"/>
      <c r="M8" s="72"/>
      <c r="N8" s="72"/>
      <c r="O8" s="72"/>
    </row>
    <row r="9" spans="1:15" ht="12.75">
      <c r="A9" s="32"/>
      <c r="B9" s="32"/>
      <c r="C9" s="32"/>
      <c r="D9" s="32"/>
      <c r="E9" s="32"/>
      <c r="F9" s="32"/>
      <c r="G9" s="32"/>
      <c r="H9" s="32"/>
      <c r="I9" s="32"/>
      <c r="K9" s="68"/>
      <c r="L9" s="72"/>
      <c r="M9" s="72"/>
      <c r="N9" s="72"/>
      <c r="O9" s="72"/>
    </row>
    <row r="10" spans="1:15" ht="12.75">
      <c r="A10" s="32"/>
      <c r="B10" s="32"/>
      <c r="C10" s="32"/>
      <c r="D10" s="32"/>
      <c r="E10" s="32"/>
      <c r="F10" s="32"/>
      <c r="G10" s="32"/>
      <c r="H10" s="32"/>
      <c r="I10" s="32"/>
      <c r="K10" s="68"/>
      <c r="L10" s="68"/>
      <c r="M10" s="68"/>
      <c r="N10" s="68" t="s">
        <v>449</v>
      </c>
      <c r="O10" s="68"/>
    </row>
    <row r="11" spans="1:15" ht="12.75">
      <c r="A11" s="32"/>
      <c r="B11" s="32"/>
      <c r="C11" s="32"/>
      <c r="D11" s="32"/>
      <c r="E11" s="32"/>
      <c r="F11" s="32"/>
      <c r="G11" s="32"/>
      <c r="H11" s="32"/>
      <c r="I11" s="32"/>
      <c r="K11" s="68" t="s">
        <v>443</v>
      </c>
      <c r="L11" s="68" t="s">
        <v>608</v>
      </c>
      <c r="M11" s="68" t="s">
        <v>609</v>
      </c>
      <c r="N11" s="68" t="s">
        <v>610</v>
      </c>
      <c r="O11" s="68"/>
    </row>
    <row r="12" spans="1:15" ht="12">
      <c r="A12" s="32"/>
      <c r="B12" s="32"/>
      <c r="C12" s="32"/>
      <c r="D12" s="32"/>
      <c r="E12" s="32"/>
      <c r="F12" s="32"/>
      <c r="G12" s="32"/>
      <c r="H12" s="32"/>
      <c r="I12" s="32"/>
      <c r="K12" s="80" t="s">
        <v>451</v>
      </c>
      <c r="L12" s="64">
        <v>26925</v>
      </c>
      <c r="M12" s="64">
        <v>60014</v>
      </c>
      <c r="N12" s="64">
        <v>113110</v>
      </c>
      <c r="O12" s="64"/>
    </row>
    <row r="13" spans="1:15" ht="12">
      <c r="A13" s="32"/>
      <c r="B13" s="32"/>
      <c r="C13" s="32"/>
      <c r="D13" s="32"/>
      <c r="E13" s="32"/>
      <c r="F13" s="32"/>
      <c r="G13" s="32"/>
      <c r="H13" s="32"/>
      <c r="I13" s="32"/>
      <c r="K13" s="68">
        <v>35</v>
      </c>
      <c r="L13" s="64">
        <v>31540</v>
      </c>
      <c r="M13" s="64">
        <v>52009</v>
      </c>
      <c r="N13" s="64">
        <v>111053</v>
      </c>
      <c r="O13" s="64"/>
    </row>
    <row r="14" spans="1:15" ht="12">
      <c r="A14" s="32"/>
      <c r="B14" s="32"/>
      <c r="C14" s="32"/>
      <c r="D14" s="32"/>
      <c r="E14" s="32"/>
      <c r="F14" s="32"/>
      <c r="G14" s="32"/>
      <c r="H14" s="32"/>
      <c r="I14" s="32"/>
      <c r="K14" s="68">
        <v>40</v>
      </c>
      <c r="L14" s="64">
        <v>48496</v>
      </c>
      <c r="M14" s="64">
        <v>52589</v>
      </c>
      <c r="N14" s="64">
        <v>85975</v>
      </c>
      <c r="O14" s="64"/>
    </row>
    <row r="15" spans="1:15" ht="12">
      <c r="A15" s="32"/>
      <c r="B15" s="32"/>
      <c r="C15" s="32"/>
      <c r="D15" s="32"/>
      <c r="E15" s="32"/>
      <c r="F15" s="32"/>
      <c r="G15" s="32"/>
      <c r="H15" s="32"/>
      <c r="I15" s="32"/>
      <c r="K15" s="68">
        <v>45</v>
      </c>
      <c r="L15" s="64">
        <v>40935</v>
      </c>
      <c r="M15" s="64">
        <v>41360</v>
      </c>
      <c r="N15" s="64">
        <v>75041</v>
      </c>
      <c r="O15" s="64"/>
    </row>
    <row r="16" spans="1:15" ht="12">
      <c r="A16" s="32"/>
      <c r="B16" s="32"/>
      <c r="C16" s="32"/>
      <c r="D16" s="32"/>
      <c r="E16" s="32"/>
      <c r="F16" s="32"/>
      <c r="G16" s="32"/>
      <c r="H16" s="32"/>
      <c r="I16" s="32"/>
      <c r="K16" s="68">
        <v>50</v>
      </c>
      <c r="L16" s="64">
        <v>37710</v>
      </c>
      <c r="M16" s="64">
        <v>37068</v>
      </c>
      <c r="N16" s="64">
        <v>74117</v>
      </c>
      <c r="O16" s="64"/>
    </row>
    <row r="17" spans="1:15" ht="12">
      <c r="A17" s="32"/>
      <c r="B17" s="32"/>
      <c r="C17" s="32"/>
      <c r="D17" s="32"/>
      <c r="E17" s="32"/>
      <c r="F17" s="32"/>
      <c r="G17" s="32"/>
      <c r="H17" s="32"/>
      <c r="I17" s="32"/>
      <c r="K17" s="68">
        <v>55</v>
      </c>
      <c r="L17" s="64">
        <v>37464</v>
      </c>
      <c r="M17" s="64">
        <v>36399</v>
      </c>
      <c r="N17" s="64">
        <v>78252</v>
      </c>
      <c r="O17" s="64"/>
    </row>
    <row r="18" spans="1:15" ht="12">
      <c r="A18" s="32"/>
      <c r="B18" s="32"/>
      <c r="C18" s="32"/>
      <c r="D18" s="32"/>
      <c r="E18" s="32"/>
      <c r="F18" s="32"/>
      <c r="G18" s="32"/>
      <c r="H18" s="32"/>
      <c r="I18" s="32"/>
      <c r="K18" s="68">
        <v>60</v>
      </c>
      <c r="L18" s="64">
        <v>39647</v>
      </c>
      <c r="M18" s="64">
        <v>39596</v>
      </c>
      <c r="N18" s="64">
        <v>73369</v>
      </c>
      <c r="O18" s="64"/>
    </row>
    <row r="19" spans="1:15" ht="12">
      <c r="A19" s="32"/>
      <c r="B19" s="32"/>
      <c r="C19" s="32"/>
      <c r="D19" s="32"/>
      <c r="E19" s="32"/>
      <c r="F19" s="32"/>
      <c r="G19" s="32"/>
      <c r="H19" s="32"/>
      <c r="I19" s="32"/>
      <c r="K19" s="80" t="s">
        <v>452</v>
      </c>
      <c r="L19" s="64">
        <v>41121</v>
      </c>
      <c r="M19" s="64">
        <v>36482</v>
      </c>
      <c r="N19" s="64">
        <v>64447</v>
      </c>
      <c r="O19" s="64"/>
    </row>
    <row r="20" spans="1:15" ht="12">
      <c r="A20" s="32"/>
      <c r="B20" s="32"/>
      <c r="C20" s="32"/>
      <c r="D20" s="32"/>
      <c r="E20" s="32"/>
      <c r="F20" s="32"/>
      <c r="G20" s="32"/>
      <c r="H20" s="32"/>
      <c r="I20" s="32"/>
      <c r="K20" s="68">
        <v>7</v>
      </c>
      <c r="L20" s="64">
        <v>35552</v>
      </c>
      <c r="M20" s="64">
        <v>31831</v>
      </c>
      <c r="N20" s="64">
        <v>60775</v>
      </c>
      <c r="O20" s="64"/>
    </row>
    <row r="21" spans="1:15" ht="12.75">
      <c r="A21" s="32"/>
      <c r="B21" s="32"/>
      <c r="C21" s="32"/>
      <c r="D21" s="32"/>
      <c r="E21" s="32"/>
      <c r="F21" s="32"/>
      <c r="G21" s="32"/>
      <c r="H21" s="32"/>
      <c r="I21" s="32"/>
      <c r="K21" s="68">
        <v>8</v>
      </c>
      <c r="L21" s="64">
        <v>34340</v>
      </c>
      <c r="M21" s="64">
        <v>31724</v>
      </c>
      <c r="N21" s="64">
        <v>59510</v>
      </c>
      <c r="O21" s="64"/>
    </row>
    <row r="22" spans="1:15" ht="12.75">
      <c r="A22" s="32"/>
      <c r="B22" s="32"/>
      <c r="C22" s="32"/>
      <c r="D22" s="32"/>
      <c r="E22" s="32"/>
      <c r="F22" s="32"/>
      <c r="G22" s="32"/>
      <c r="H22" s="32"/>
      <c r="I22" s="32"/>
      <c r="K22" s="68">
        <v>9</v>
      </c>
      <c r="L22" s="64">
        <v>33141</v>
      </c>
      <c r="M22" s="64">
        <v>31785</v>
      </c>
      <c r="N22" s="64">
        <v>58397</v>
      </c>
      <c r="O22" s="64"/>
    </row>
    <row r="23" spans="1:15" ht="12">
      <c r="A23" s="32"/>
      <c r="B23" s="32"/>
      <c r="C23" s="32"/>
      <c r="D23" s="32"/>
      <c r="E23" s="32"/>
      <c r="F23" s="32"/>
      <c r="G23" s="32"/>
      <c r="H23" s="32"/>
      <c r="I23" s="32"/>
      <c r="K23" s="68">
        <v>10</v>
      </c>
      <c r="L23" s="64">
        <v>32340</v>
      </c>
      <c r="M23" s="64">
        <v>31445</v>
      </c>
      <c r="N23" s="64">
        <v>57429</v>
      </c>
      <c r="O23" s="64"/>
    </row>
    <row r="24" spans="1:15" ht="12">
      <c r="A24" s="32"/>
      <c r="B24" s="32"/>
      <c r="C24" s="32"/>
      <c r="D24" s="32"/>
      <c r="E24" s="32"/>
      <c r="F24" s="32"/>
      <c r="G24" s="32"/>
      <c r="H24" s="32"/>
      <c r="I24" s="32"/>
      <c r="K24" s="68">
        <v>11</v>
      </c>
      <c r="L24" s="64">
        <v>32157</v>
      </c>
      <c r="M24" s="64">
        <v>30587</v>
      </c>
      <c r="N24" s="64">
        <v>56814</v>
      </c>
      <c r="O24" s="64"/>
    </row>
    <row r="25" spans="1:15" ht="12">
      <c r="A25" s="36"/>
      <c r="B25" s="32"/>
      <c r="C25" s="32"/>
      <c r="D25" s="32"/>
      <c r="E25" s="32"/>
      <c r="F25" s="32"/>
      <c r="G25" s="32"/>
      <c r="H25" s="32"/>
      <c r="I25" s="32"/>
      <c r="K25" s="68">
        <v>12</v>
      </c>
      <c r="L25" s="64">
        <v>32022</v>
      </c>
      <c r="M25" s="64">
        <v>30173</v>
      </c>
      <c r="N25" s="64">
        <v>55735</v>
      </c>
      <c r="O25" s="64"/>
    </row>
    <row r="26" spans="1:15" ht="12.75">
      <c r="A26" s="32"/>
      <c r="B26" s="32"/>
      <c r="C26" s="32"/>
      <c r="D26" s="32"/>
      <c r="E26" s="32"/>
      <c r="F26" s="32"/>
      <c r="G26" s="32"/>
      <c r="H26" s="32"/>
      <c r="I26" s="32"/>
      <c r="K26" s="68">
        <v>13</v>
      </c>
      <c r="L26" s="64">
        <v>31582</v>
      </c>
      <c r="M26" s="64">
        <v>29377</v>
      </c>
      <c r="N26" s="64">
        <v>55592</v>
      </c>
      <c r="O26" s="64"/>
    </row>
    <row r="27" spans="1:15" ht="12.75">
      <c r="A27" s="32"/>
      <c r="B27" s="32"/>
      <c r="C27" s="32"/>
      <c r="D27" s="32"/>
      <c r="E27" s="32"/>
      <c r="F27" s="32"/>
      <c r="G27" s="32"/>
      <c r="H27" s="32"/>
      <c r="I27" s="32"/>
      <c r="K27" s="68">
        <v>14</v>
      </c>
      <c r="L27" s="64">
        <v>30577</v>
      </c>
      <c r="M27" s="64">
        <v>28790</v>
      </c>
      <c r="N27" s="64">
        <v>55328</v>
      </c>
      <c r="O27" s="68"/>
    </row>
    <row r="28" spans="1:15" ht="12.75">
      <c r="A28" s="32"/>
      <c r="B28" s="32"/>
      <c r="C28" s="32"/>
      <c r="D28" s="32"/>
      <c r="E28" s="32"/>
      <c r="F28" s="32"/>
      <c r="G28" s="32"/>
      <c r="H28" s="32"/>
      <c r="I28" s="32"/>
      <c r="K28" s="68">
        <v>15</v>
      </c>
      <c r="L28" s="64">
        <v>30002</v>
      </c>
      <c r="M28" s="64">
        <v>27864</v>
      </c>
      <c r="N28" s="64">
        <v>55031</v>
      </c>
      <c r="O28" s="68"/>
    </row>
    <row r="29" spans="1:15" ht="12">
      <c r="A29" s="32"/>
      <c r="B29" s="32"/>
      <c r="C29" s="32"/>
      <c r="D29" s="32"/>
      <c r="E29" s="32"/>
      <c r="F29" s="32"/>
      <c r="G29" s="32"/>
      <c r="H29" s="32"/>
      <c r="I29" s="32"/>
      <c r="K29" s="68"/>
      <c r="L29" s="68"/>
      <c r="M29" s="68"/>
      <c r="N29" s="68"/>
      <c r="O29" s="68"/>
    </row>
    <row r="30" spans="1:15" ht="12">
      <c r="A30" s="32"/>
      <c r="B30" s="32"/>
      <c r="C30" s="32"/>
      <c r="D30" s="32"/>
      <c r="E30" s="32"/>
      <c r="F30" s="32"/>
      <c r="G30" s="32"/>
      <c r="H30" s="32"/>
      <c r="I30" s="32"/>
      <c r="K30" s="67">
        <v>40</v>
      </c>
      <c r="L30" s="68"/>
      <c r="M30" s="68"/>
      <c r="N30" s="68"/>
      <c r="O30" s="68"/>
    </row>
    <row r="31" spans="1:15" ht="14.25">
      <c r="A31" s="32"/>
      <c r="B31" s="32"/>
      <c r="C31" s="32"/>
      <c r="D31" s="32"/>
      <c r="E31" s="32"/>
      <c r="F31" s="32"/>
      <c r="G31" s="32"/>
      <c r="H31" s="32"/>
      <c r="I31" s="32"/>
      <c r="K31" s="69"/>
      <c r="L31" s="68"/>
      <c r="M31" s="68"/>
      <c r="N31" s="68"/>
      <c r="O31" s="68"/>
    </row>
    <row r="32" spans="1:15" ht="12">
      <c r="A32" s="32"/>
      <c r="B32" s="32"/>
      <c r="C32" s="32"/>
      <c r="D32" s="32"/>
      <c r="E32" s="32"/>
      <c r="F32" s="32"/>
      <c r="G32" s="32"/>
      <c r="H32" s="32"/>
      <c r="I32" s="32"/>
      <c r="K32" s="68"/>
      <c r="L32" s="68"/>
      <c r="M32" s="68"/>
      <c r="N32" s="68"/>
      <c r="O32" s="68"/>
    </row>
    <row r="33" spans="1:15" ht="12">
      <c r="A33" s="32"/>
      <c r="B33" s="32"/>
      <c r="C33" s="32"/>
      <c r="D33" s="32"/>
      <c r="E33" s="32"/>
      <c r="F33" s="32"/>
      <c r="G33" s="32"/>
      <c r="H33" s="32"/>
      <c r="I33" s="32"/>
      <c r="K33" s="68"/>
      <c r="L33" s="68"/>
      <c r="M33" s="70"/>
      <c r="N33" s="68"/>
      <c r="O33" s="68"/>
    </row>
    <row r="34" spans="1:15" ht="12">
      <c r="A34" s="32"/>
      <c r="B34" s="32"/>
      <c r="C34" s="32"/>
      <c r="D34" s="32"/>
      <c r="E34" s="32"/>
      <c r="F34" s="32"/>
      <c r="G34" s="32"/>
      <c r="H34" s="32"/>
      <c r="I34" s="32"/>
      <c r="K34" s="68"/>
      <c r="L34" s="68"/>
      <c r="M34" s="68"/>
      <c r="N34" s="68"/>
      <c r="O34" s="68"/>
    </row>
    <row r="35" spans="1:15" ht="12">
      <c r="A35" s="32"/>
      <c r="B35" s="32"/>
      <c r="C35" s="32"/>
      <c r="D35" s="32"/>
      <c r="E35" s="32"/>
      <c r="F35" s="32"/>
      <c r="G35" s="32"/>
      <c r="H35" s="32"/>
      <c r="I35" s="32"/>
      <c r="K35" s="68"/>
      <c r="L35" s="71"/>
      <c r="M35" s="68"/>
      <c r="N35" s="68"/>
      <c r="O35" s="68"/>
    </row>
    <row r="36" spans="1:15" ht="12">
      <c r="A36" s="32"/>
      <c r="B36" s="32"/>
      <c r="C36" s="32"/>
      <c r="D36" s="32"/>
      <c r="E36" s="32"/>
      <c r="F36" s="32"/>
      <c r="G36" s="32"/>
      <c r="H36" s="32"/>
      <c r="I36" s="32"/>
      <c r="K36" s="68"/>
      <c r="L36" s="72"/>
      <c r="M36" s="72"/>
      <c r="N36" s="72"/>
      <c r="O36" s="72"/>
    </row>
    <row r="37" spans="1:15" ht="14.25">
      <c r="A37" s="57" t="s">
        <v>725</v>
      </c>
      <c r="B37" s="32"/>
      <c r="C37" s="32"/>
      <c r="D37" s="32"/>
      <c r="E37" s="32"/>
      <c r="F37" s="33"/>
      <c r="G37" s="32"/>
      <c r="H37" s="32"/>
      <c r="I37" s="32"/>
      <c r="K37" s="68"/>
      <c r="L37" s="72"/>
      <c r="M37" s="72"/>
      <c r="N37" s="72"/>
      <c r="O37" s="72"/>
    </row>
    <row r="38" spans="1:15" ht="12.75">
      <c r="A38" s="32"/>
      <c r="B38" s="32"/>
      <c r="C38" s="32"/>
      <c r="D38" s="32"/>
      <c r="E38" s="32"/>
      <c r="F38" s="32"/>
      <c r="G38" s="32"/>
      <c r="H38" s="32"/>
      <c r="I38" s="32"/>
      <c r="J38" s="32"/>
      <c r="K38" s="68"/>
      <c r="L38" s="71"/>
      <c r="M38" s="68"/>
      <c r="N38" s="68"/>
      <c r="O38" s="68"/>
    </row>
    <row r="39" spans="1:15" ht="12.75">
      <c r="A39" s="32"/>
      <c r="B39" s="32"/>
      <c r="C39" s="32"/>
      <c r="D39" s="32"/>
      <c r="E39" s="32"/>
      <c r="F39" s="32"/>
      <c r="G39" s="32"/>
      <c r="H39" s="32"/>
      <c r="I39" s="32"/>
      <c r="J39" s="32"/>
      <c r="K39" s="68" t="s">
        <v>615</v>
      </c>
      <c r="L39" s="68"/>
      <c r="M39" s="68"/>
      <c r="N39" s="68"/>
      <c r="O39" s="68" t="s">
        <v>459</v>
      </c>
    </row>
    <row r="40" spans="1:15" ht="12.75">
      <c r="A40" s="32"/>
      <c r="B40" s="32"/>
      <c r="C40" s="32"/>
      <c r="D40" s="32"/>
      <c r="E40" s="32"/>
      <c r="F40" s="32"/>
      <c r="G40" s="32"/>
      <c r="H40" s="32"/>
      <c r="I40" s="32"/>
      <c r="J40" s="32"/>
      <c r="K40" s="68" t="s">
        <v>443</v>
      </c>
      <c r="L40" s="83" t="s">
        <v>611</v>
      </c>
      <c r="M40" s="83" t="s">
        <v>612</v>
      </c>
      <c r="N40" s="100" t="s">
        <v>342</v>
      </c>
      <c r="O40" s="83" t="s">
        <v>671</v>
      </c>
    </row>
    <row r="41" spans="1:15" ht="12.75">
      <c r="A41" s="32"/>
      <c r="B41" s="32"/>
      <c r="C41" s="32"/>
      <c r="D41" s="32"/>
      <c r="E41" s="32"/>
      <c r="F41" s="32"/>
      <c r="G41" s="32"/>
      <c r="H41" s="32"/>
      <c r="I41" s="32"/>
      <c r="J41" s="32"/>
      <c r="K41" s="80" t="s">
        <v>453</v>
      </c>
      <c r="L41" s="64">
        <v>1431</v>
      </c>
      <c r="M41" s="64">
        <v>1998</v>
      </c>
      <c r="N41" s="109">
        <f aca="true" t="shared" si="0" ref="N41:N49">O41/SUM(L41:M41)</f>
        <v>17.72382618839312</v>
      </c>
      <c r="O41" s="64">
        <v>60775</v>
      </c>
    </row>
    <row r="42" spans="1:15" ht="12.75">
      <c r="A42" s="32"/>
      <c r="B42" s="32"/>
      <c r="C42" s="32"/>
      <c r="D42" s="32"/>
      <c r="E42" s="32"/>
      <c r="F42" s="32"/>
      <c r="G42" s="32"/>
      <c r="H42" s="32"/>
      <c r="I42" s="32"/>
      <c r="J42" s="32"/>
      <c r="K42" s="68">
        <v>8</v>
      </c>
      <c r="L42" s="64">
        <v>1425</v>
      </c>
      <c r="M42" s="64">
        <v>2033</v>
      </c>
      <c r="N42" s="109">
        <f t="shared" si="0"/>
        <v>17.209369577790632</v>
      </c>
      <c r="O42" s="64">
        <v>59510</v>
      </c>
    </row>
    <row r="43" spans="1:15" ht="12.75">
      <c r="A43" s="32"/>
      <c r="B43" s="32"/>
      <c r="C43" s="32"/>
      <c r="D43" s="32"/>
      <c r="E43" s="32"/>
      <c r="F43" s="32"/>
      <c r="G43" s="32"/>
      <c r="H43" s="32"/>
      <c r="I43" s="32"/>
      <c r="J43" s="32"/>
      <c r="K43" s="68">
        <v>9</v>
      </c>
      <c r="L43" s="64">
        <v>1419</v>
      </c>
      <c r="M43" s="64">
        <v>2014</v>
      </c>
      <c r="N43" s="109">
        <f t="shared" si="0"/>
        <v>17.01048645499563</v>
      </c>
      <c r="O43" s="64">
        <v>58397</v>
      </c>
    </row>
    <row r="44" spans="1:15" ht="12.75">
      <c r="A44" s="32"/>
      <c r="B44" s="32"/>
      <c r="C44" s="32"/>
      <c r="D44" s="32"/>
      <c r="E44" s="32"/>
      <c r="F44" s="32"/>
      <c r="G44" s="32"/>
      <c r="H44" s="32"/>
      <c r="I44" s="32"/>
      <c r="J44" s="32"/>
      <c r="K44" s="68">
        <v>10</v>
      </c>
      <c r="L44" s="64">
        <v>1399</v>
      </c>
      <c r="M44" s="64">
        <v>2029</v>
      </c>
      <c r="N44" s="109">
        <f t="shared" si="0"/>
        <v>16.75291715285881</v>
      </c>
      <c r="O44" s="64">
        <v>57429</v>
      </c>
    </row>
    <row r="45" spans="1:15" ht="12" customHeight="1">
      <c r="A45" s="33"/>
      <c r="B45" s="32"/>
      <c r="C45" s="32"/>
      <c r="D45" s="32"/>
      <c r="E45" s="32"/>
      <c r="F45" s="33"/>
      <c r="G45" s="32"/>
      <c r="H45" s="32"/>
      <c r="I45" s="32"/>
      <c r="J45" s="32"/>
      <c r="K45" s="68">
        <v>11</v>
      </c>
      <c r="L45" s="64">
        <v>1388</v>
      </c>
      <c r="M45" s="64">
        <v>2019</v>
      </c>
      <c r="N45" s="109">
        <f t="shared" si="0"/>
        <v>16.6756677428823</v>
      </c>
      <c r="O45" s="64">
        <v>56814</v>
      </c>
    </row>
    <row r="46" spans="1:15" ht="12.75">
      <c r="A46" s="32"/>
      <c r="B46" s="32"/>
      <c r="C46" s="32"/>
      <c r="D46" s="32"/>
      <c r="E46" s="32"/>
      <c r="F46" s="32"/>
      <c r="G46" s="32"/>
      <c r="H46" s="32"/>
      <c r="I46" s="32"/>
      <c r="J46" s="32"/>
      <c r="K46" s="68">
        <v>12</v>
      </c>
      <c r="L46" s="64">
        <v>1378</v>
      </c>
      <c r="M46" s="64">
        <v>2031</v>
      </c>
      <c r="N46" s="109">
        <f t="shared" si="0"/>
        <v>16.34936931651511</v>
      </c>
      <c r="O46" s="64">
        <v>55735</v>
      </c>
    </row>
    <row r="47" spans="1:15" ht="12.75">
      <c r="A47" s="32"/>
      <c r="B47" s="32"/>
      <c r="C47" s="32"/>
      <c r="D47" s="32"/>
      <c r="E47" s="32"/>
      <c r="F47" s="32"/>
      <c r="G47" s="32"/>
      <c r="H47" s="32"/>
      <c r="I47" s="32"/>
      <c r="J47" s="32"/>
      <c r="K47" s="68">
        <v>13</v>
      </c>
      <c r="L47" s="64">
        <v>1375</v>
      </c>
      <c r="M47" s="64">
        <v>2040</v>
      </c>
      <c r="N47" s="109">
        <f t="shared" si="0"/>
        <v>16.278770131771594</v>
      </c>
      <c r="O47" s="64">
        <v>55592</v>
      </c>
    </row>
    <row r="48" spans="1:15" ht="12.75">
      <c r="A48" s="32"/>
      <c r="B48" s="32"/>
      <c r="C48" s="32"/>
      <c r="D48" s="32"/>
      <c r="E48" s="32"/>
      <c r="F48" s="32"/>
      <c r="G48" s="32"/>
      <c r="H48" s="32"/>
      <c r="I48" s="32"/>
      <c r="J48" s="32"/>
      <c r="K48" s="84">
        <v>14</v>
      </c>
      <c r="L48" s="64">
        <v>1372</v>
      </c>
      <c r="M48" s="64">
        <v>2064</v>
      </c>
      <c r="N48" s="109">
        <f t="shared" si="0"/>
        <v>16.10244470314319</v>
      </c>
      <c r="O48" s="64">
        <f>N27</f>
        <v>55328</v>
      </c>
    </row>
    <row r="49" spans="1:15" ht="12.75">
      <c r="A49" s="32"/>
      <c r="B49" s="32"/>
      <c r="C49" s="32"/>
      <c r="D49" s="32"/>
      <c r="E49" s="32"/>
      <c r="F49" s="32"/>
      <c r="G49" s="32"/>
      <c r="H49" s="32"/>
      <c r="I49" s="32"/>
      <c r="J49" s="32"/>
      <c r="K49" s="68">
        <v>15</v>
      </c>
      <c r="L49" s="64">
        <f>3454-2084</f>
        <v>1370</v>
      </c>
      <c r="M49" s="64">
        <v>2084</v>
      </c>
      <c r="N49" s="109">
        <f t="shared" si="0"/>
        <v>15.932541980312681</v>
      </c>
      <c r="O49" s="64">
        <f>N28</f>
        <v>55031</v>
      </c>
    </row>
    <row r="50" spans="1:15" ht="12.75">
      <c r="A50" s="32"/>
      <c r="B50" s="32"/>
      <c r="C50" s="32"/>
      <c r="D50" s="32"/>
      <c r="E50" s="32"/>
      <c r="F50" s="32"/>
      <c r="G50" s="32"/>
      <c r="H50" s="32"/>
      <c r="I50" s="32"/>
      <c r="J50" s="32"/>
      <c r="K50" s="68"/>
      <c r="L50" s="68"/>
      <c r="M50" s="68"/>
      <c r="N50" s="68"/>
      <c r="O50" s="68"/>
    </row>
    <row r="51" spans="1:15" ht="12.75">
      <c r="A51" s="32"/>
      <c r="B51" s="32"/>
      <c r="C51" s="32"/>
      <c r="D51" s="32"/>
      <c r="E51" s="32"/>
      <c r="F51" s="32"/>
      <c r="G51" s="32"/>
      <c r="H51" s="32"/>
      <c r="I51" s="32"/>
      <c r="J51" s="32"/>
      <c r="K51" s="68" t="s">
        <v>616</v>
      </c>
      <c r="L51" s="68"/>
      <c r="M51" s="68"/>
      <c r="N51" s="68"/>
      <c r="O51" s="68" t="s">
        <v>459</v>
      </c>
    </row>
    <row r="52" spans="1:15" ht="12.75">
      <c r="A52" s="32"/>
      <c r="B52" s="32"/>
      <c r="C52" s="32"/>
      <c r="D52" s="32"/>
      <c r="E52" s="32"/>
      <c r="F52" s="32"/>
      <c r="G52" s="32"/>
      <c r="H52" s="32"/>
      <c r="I52" s="32"/>
      <c r="J52" s="32"/>
      <c r="K52" s="68" t="s">
        <v>443</v>
      </c>
      <c r="L52" s="83" t="s">
        <v>611</v>
      </c>
      <c r="M52" s="83" t="s">
        <v>612</v>
      </c>
      <c r="N52" s="100" t="s">
        <v>614</v>
      </c>
      <c r="O52" s="83" t="s">
        <v>613</v>
      </c>
    </row>
    <row r="53" spans="1:15" ht="12.75">
      <c r="A53" s="32"/>
      <c r="B53" s="32"/>
      <c r="C53" s="32"/>
      <c r="D53" s="32"/>
      <c r="E53" s="32"/>
      <c r="F53" s="32"/>
      <c r="G53" s="32"/>
      <c r="H53" s="32"/>
      <c r="I53" s="32"/>
      <c r="J53" s="32"/>
      <c r="K53" s="80" t="s">
        <v>453</v>
      </c>
      <c r="L53" s="64">
        <v>1217</v>
      </c>
      <c r="M53" s="64">
        <v>822</v>
      </c>
      <c r="N53" s="109">
        <f aca="true" t="shared" si="1" ref="N53:N59">O53/SUM(L53:M53)</f>
        <v>15.611083864639529</v>
      </c>
      <c r="O53" s="64">
        <v>31831</v>
      </c>
    </row>
    <row r="54" spans="1:15" ht="12.75">
      <c r="A54" s="32"/>
      <c r="B54" s="32"/>
      <c r="C54" s="32"/>
      <c r="D54" s="32"/>
      <c r="E54" s="32"/>
      <c r="F54" s="32"/>
      <c r="G54" s="32"/>
      <c r="H54" s="32"/>
      <c r="I54" s="32"/>
      <c r="J54" s="32"/>
      <c r="K54" s="68">
        <v>8</v>
      </c>
      <c r="L54" s="64">
        <v>1222</v>
      </c>
      <c r="M54" s="64">
        <v>857</v>
      </c>
      <c r="N54" s="109">
        <f t="shared" si="1"/>
        <v>15.25925925925926</v>
      </c>
      <c r="O54" s="64">
        <v>31724</v>
      </c>
    </row>
    <row r="55" spans="1:15" ht="12.75">
      <c r="A55" s="32"/>
      <c r="B55" s="32"/>
      <c r="C55" s="32"/>
      <c r="D55" s="32"/>
      <c r="E55" s="32"/>
      <c r="F55" s="32"/>
      <c r="G55" s="32"/>
      <c r="H55" s="32"/>
      <c r="I55" s="32"/>
      <c r="J55" s="32"/>
      <c r="K55" s="68">
        <v>9</v>
      </c>
      <c r="L55" s="64">
        <v>1230</v>
      </c>
      <c r="M55" s="64">
        <v>870</v>
      </c>
      <c r="N55" s="109">
        <f t="shared" si="1"/>
        <v>15.135714285714286</v>
      </c>
      <c r="O55" s="64">
        <v>31785</v>
      </c>
    </row>
    <row r="56" spans="1:15" ht="12.75">
      <c r="A56" s="32"/>
      <c r="B56" s="32"/>
      <c r="C56" s="32"/>
      <c r="D56" s="32"/>
      <c r="E56" s="32"/>
      <c r="F56" s="32"/>
      <c r="G56" s="32"/>
      <c r="H56" s="32"/>
      <c r="I56" s="32"/>
      <c r="J56" s="32"/>
      <c r="K56" s="68">
        <v>10</v>
      </c>
      <c r="L56" s="64">
        <v>1218</v>
      </c>
      <c r="M56" s="64">
        <v>870</v>
      </c>
      <c r="N56" s="109">
        <f t="shared" si="1"/>
        <v>15.059865900383143</v>
      </c>
      <c r="O56" s="64">
        <v>31445</v>
      </c>
    </row>
    <row r="57" spans="1:15" ht="12.75">
      <c r="A57" s="32"/>
      <c r="B57" s="32"/>
      <c r="C57" s="32"/>
      <c r="D57" s="32"/>
      <c r="E57" s="32"/>
      <c r="F57" s="32"/>
      <c r="G57" s="32"/>
      <c r="H57" s="32"/>
      <c r="I57" s="32"/>
      <c r="J57" s="32"/>
      <c r="K57" s="68">
        <v>11</v>
      </c>
      <c r="L57" s="64">
        <v>1214</v>
      </c>
      <c r="M57" s="64">
        <v>869</v>
      </c>
      <c r="N57" s="109">
        <f t="shared" si="1"/>
        <v>14.684109457513202</v>
      </c>
      <c r="O57" s="64">
        <v>30587</v>
      </c>
    </row>
    <row r="58" spans="1:15" ht="12.75">
      <c r="A58" s="32"/>
      <c r="B58" s="32"/>
      <c r="C58" s="32"/>
      <c r="D58" s="32"/>
      <c r="E58" s="32"/>
      <c r="F58" s="32"/>
      <c r="G58" s="32"/>
      <c r="H58" s="32"/>
      <c r="I58" s="32"/>
      <c r="J58" s="32"/>
      <c r="K58" s="68">
        <v>12</v>
      </c>
      <c r="L58" s="64">
        <v>1210</v>
      </c>
      <c r="M58" s="64">
        <v>882</v>
      </c>
      <c r="N58" s="109">
        <f t="shared" si="1"/>
        <v>14.42304015296367</v>
      </c>
      <c r="O58" s="64">
        <v>30173</v>
      </c>
    </row>
    <row r="59" spans="1:15" ht="12.75">
      <c r="A59" s="32"/>
      <c r="B59" s="32"/>
      <c r="C59" s="32"/>
      <c r="D59" s="32"/>
      <c r="E59" s="32"/>
      <c r="F59" s="32"/>
      <c r="G59" s="32"/>
      <c r="H59" s="32"/>
      <c r="I59" s="32"/>
      <c r="J59" s="32"/>
      <c r="K59" s="68">
        <v>13</v>
      </c>
      <c r="L59" s="64">
        <v>1211</v>
      </c>
      <c r="M59" s="64">
        <v>860</v>
      </c>
      <c r="N59" s="109">
        <f t="shared" si="1"/>
        <v>14.184934814099469</v>
      </c>
      <c r="O59" s="64">
        <v>29377</v>
      </c>
    </row>
    <row r="60" spans="1:15" ht="12.75">
      <c r="A60" s="32"/>
      <c r="B60" s="32"/>
      <c r="C60" s="32"/>
      <c r="D60" s="32"/>
      <c r="E60" s="32"/>
      <c r="F60" s="32"/>
      <c r="G60" s="32"/>
      <c r="H60" s="32"/>
      <c r="I60" s="32"/>
      <c r="J60" s="32"/>
      <c r="K60" s="84">
        <v>14</v>
      </c>
      <c r="L60" s="64">
        <v>1202</v>
      </c>
      <c r="M60" s="64">
        <v>868</v>
      </c>
      <c r="N60" s="109">
        <f>O60/SUM(L60:M60)</f>
        <v>13.908212560386474</v>
      </c>
      <c r="O60" s="64">
        <f>M27</f>
        <v>28790</v>
      </c>
    </row>
    <row r="61" spans="1:15" ht="12.75">
      <c r="A61" s="32"/>
      <c r="B61" s="32"/>
      <c r="C61" s="32"/>
      <c r="D61" s="32"/>
      <c r="E61" s="32"/>
      <c r="F61" s="32"/>
      <c r="G61" s="32"/>
      <c r="H61" s="32"/>
      <c r="I61" s="32"/>
      <c r="J61" s="32"/>
      <c r="K61" s="68">
        <v>15</v>
      </c>
      <c r="L61" s="64">
        <v>1188</v>
      </c>
      <c r="M61" s="68">
        <v>853</v>
      </c>
      <c r="N61" s="109">
        <f>O61/SUM(L61:M61)</f>
        <v>13.652131308182264</v>
      </c>
      <c r="O61" s="64">
        <f>M28</f>
        <v>27864</v>
      </c>
    </row>
    <row r="62" spans="1:15" ht="12.75">
      <c r="A62" s="32"/>
      <c r="B62" s="32"/>
      <c r="C62" s="32"/>
      <c r="D62" s="32"/>
      <c r="E62" s="32"/>
      <c r="F62" s="32"/>
      <c r="G62" s="32"/>
      <c r="H62" s="32"/>
      <c r="I62" s="32"/>
      <c r="J62" s="32"/>
      <c r="K62" s="68"/>
      <c r="L62" s="68"/>
      <c r="M62" s="68"/>
      <c r="N62" s="68"/>
      <c r="O62" s="68"/>
    </row>
    <row r="63" spans="1:10" ht="12.75">
      <c r="A63" s="32"/>
      <c r="B63" s="32"/>
      <c r="C63" s="32"/>
      <c r="D63" s="32"/>
      <c r="E63" s="32"/>
      <c r="F63" s="32"/>
      <c r="G63" s="32"/>
      <c r="H63" s="32"/>
      <c r="I63" s="32"/>
      <c r="J63" s="32"/>
    </row>
    <row r="64" spans="1:10" ht="12.75">
      <c r="A64" s="32"/>
      <c r="B64" s="32"/>
      <c r="C64" s="32"/>
      <c r="D64" s="32"/>
      <c r="E64" s="32"/>
      <c r="F64" s="32"/>
      <c r="G64" s="32"/>
      <c r="H64" s="32"/>
      <c r="I64" s="32"/>
      <c r="J64" s="32"/>
    </row>
    <row r="65" spans="1:10" ht="12.75">
      <c r="A65" s="32"/>
      <c r="B65" s="32"/>
      <c r="C65" s="32"/>
      <c r="D65" s="32"/>
      <c r="E65" s="32"/>
      <c r="F65" s="32"/>
      <c r="G65" s="32"/>
      <c r="H65" s="32"/>
      <c r="I65" s="32"/>
      <c r="J65" s="32"/>
    </row>
    <row r="66" spans="1:10" ht="12.75">
      <c r="A66" s="32"/>
      <c r="B66" s="32"/>
      <c r="C66" s="32"/>
      <c r="D66" s="32"/>
      <c r="E66" s="32"/>
      <c r="F66" s="32"/>
      <c r="G66" s="32"/>
      <c r="H66" s="32"/>
      <c r="I66" s="32"/>
      <c r="J66" s="32"/>
    </row>
    <row r="67" spans="1:10" ht="12.75">
      <c r="A67" s="32"/>
      <c r="B67" s="32"/>
      <c r="C67" s="32"/>
      <c r="D67" s="32"/>
      <c r="E67" s="32"/>
      <c r="F67" s="32"/>
      <c r="G67" s="32"/>
      <c r="H67" s="32"/>
      <c r="I67" s="32"/>
      <c r="J67" s="32"/>
    </row>
    <row r="68" spans="1:10" ht="12.75">
      <c r="A68" s="32"/>
      <c r="B68" s="32"/>
      <c r="C68" s="32"/>
      <c r="D68" s="32"/>
      <c r="E68" s="32"/>
      <c r="F68" s="32"/>
      <c r="G68" s="32"/>
      <c r="H68" s="32"/>
      <c r="I68" s="32"/>
      <c r="J68" s="32"/>
    </row>
    <row r="69" spans="1:10" ht="12.75">
      <c r="A69" s="32"/>
      <c r="B69" s="32"/>
      <c r="C69" s="32"/>
      <c r="D69" s="32"/>
      <c r="E69" s="32"/>
      <c r="F69" s="32"/>
      <c r="G69" s="32"/>
      <c r="H69" s="32"/>
      <c r="I69" s="32"/>
      <c r="J69" s="32"/>
    </row>
    <row r="70" spans="1:10" ht="12">
      <c r="A70" s="326" t="s">
        <v>319</v>
      </c>
      <c r="B70" s="327"/>
      <c r="C70" s="327"/>
      <c r="D70" s="327"/>
      <c r="E70" s="327"/>
      <c r="F70" s="327"/>
      <c r="G70" s="327"/>
      <c r="H70" s="327"/>
      <c r="I70" s="328"/>
      <c r="J70" s="32"/>
    </row>
    <row r="71" spans="1:10" ht="12">
      <c r="A71" s="329"/>
      <c r="B71" s="230"/>
      <c r="C71" s="230"/>
      <c r="D71" s="230"/>
      <c r="E71" s="230"/>
      <c r="F71" s="230"/>
      <c r="G71" s="230"/>
      <c r="H71" s="230"/>
      <c r="I71" s="330"/>
      <c r="J71" s="32"/>
    </row>
    <row r="72" spans="1:9" ht="12">
      <c r="A72" s="329"/>
      <c r="B72" s="230"/>
      <c r="C72" s="230"/>
      <c r="D72" s="230"/>
      <c r="E72" s="230"/>
      <c r="F72" s="230"/>
      <c r="G72" s="230"/>
      <c r="H72" s="232"/>
      <c r="I72" s="330"/>
    </row>
    <row r="73" spans="1:9" ht="12">
      <c r="A73" s="329"/>
      <c r="B73" s="230"/>
      <c r="C73" s="230"/>
      <c r="D73" s="230"/>
      <c r="E73" s="230"/>
      <c r="F73" s="230"/>
      <c r="G73" s="230"/>
      <c r="H73" s="230"/>
      <c r="I73" s="330"/>
    </row>
    <row r="74" spans="1:9" ht="12">
      <c r="A74" s="331"/>
      <c r="B74" s="332"/>
      <c r="C74" s="332"/>
      <c r="D74" s="332"/>
      <c r="E74" s="332"/>
      <c r="F74" s="332"/>
      <c r="G74" s="332"/>
      <c r="H74" s="332"/>
      <c r="I74" s="333"/>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51"/>
      <c r="B77" s="51"/>
      <c r="C77" s="51"/>
      <c r="D77" s="51"/>
      <c r="E77" s="51"/>
      <c r="F77" s="51"/>
      <c r="G77" s="51"/>
      <c r="H77" s="51"/>
      <c r="I77" s="51"/>
    </row>
    <row r="78" spans="1:9" ht="12">
      <c r="A78" s="51"/>
      <c r="B78" s="51"/>
      <c r="C78" s="51"/>
      <c r="D78" s="51"/>
      <c r="E78" s="51"/>
      <c r="F78" s="51"/>
      <c r="G78" s="51"/>
      <c r="H78" s="51"/>
      <c r="I78" s="51"/>
    </row>
    <row r="79" spans="1:9" ht="12">
      <c r="A79" s="51"/>
      <c r="B79" s="51"/>
      <c r="C79" s="51"/>
      <c r="D79" s="51"/>
      <c r="E79" s="51"/>
      <c r="F79" s="51"/>
      <c r="G79" s="51"/>
      <c r="H79" s="51"/>
      <c r="I79" s="51"/>
    </row>
    <row r="80" spans="1:9" ht="12">
      <c r="A80" s="51"/>
      <c r="B80" s="51"/>
      <c r="C80" s="51"/>
      <c r="D80" s="51"/>
      <c r="E80" s="51"/>
      <c r="F80" s="51"/>
      <c r="G80" s="51"/>
      <c r="H80" s="51"/>
      <c r="I80" s="51"/>
    </row>
    <row r="81" spans="1:9" ht="12">
      <c r="A81" s="51"/>
      <c r="B81" s="51"/>
      <c r="C81" s="51"/>
      <c r="D81" s="51"/>
      <c r="E81" s="51"/>
      <c r="F81" s="51"/>
      <c r="G81" s="51"/>
      <c r="H81" s="51"/>
      <c r="I81" s="51"/>
    </row>
    <row r="82" spans="1:9" ht="12">
      <c r="A82" s="51"/>
      <c r="B82" s="51"/>
      <c r="C82" s="51"/>
      <c r="D82" s="51"/>
      <c r="E82" s="51"/>
      <c r="F82" s="51"/>
      <c r="G82" s="51"/>
      <c r="H82" s="51"/>
      <c r="I82" s="51"/>
    </row>
    <row r="83" spans="1:9" ht="12">
      <c r="A83" s="51"/>
      <c r="B83" s="51"/>
      <c r="C83" s="51"/>
      <c r="D83" s="51"/>
      <c r="E83" s="51"/>
      <c r="F83" s="51"/>
      <c r="G83" s="51"/>
      <c r="H83" s="51"/>
      <c r="I83" s="51"/>
    </row>
    <row r="84" spans="1:9" ht="12">
      <c r="A84" s="51"/>
      <c r="B84" s="51"/>
      <c r="C84" s="51"/>
      <c r="D84" s="51"/>
      <c r="E84" s="51"/>
      <c r="F84" s="51"/>
      <c r="G84" s="51"/>
      <c r="H84" s="51"/>
      <c r="I84" s="51"/>
    </row>
    <row r="85" spans="1:9" ht="12">
      <c r="A85" s="51"/>
      <c r="B85" s="51"/>
      <c r="C85" s="51"/>
      <c r="D85" s="51"/>
      <c r="E85" s="51"/>
      <c r="F85" s="51"/>
      <c r="G85" s="51"/>
      <c r="H85" s="51"/>
      <c r="I85" s="51"/>
    </row>
    <row r="86" spans="1:9" ht="12">
      <c r="A86" s="51"/>
      <c r="B86" s="51"/>
      <c r="C86" s="51"/>
      <c r="D86" s="51"/>
      <c r="E86" s="51"/>
      <c r="F86" s="51"/>
      <c r="G86" s="51"/>
      <c r="H86" s="51"/>
      <c r="I86" s="51"/>
    </row>
    <row r="87" spans="1:9" ht="12">
      <c r="A87" s="51"/>
      <c r="B87" s="51"/>
      <c r="C87" s="51"/>
      <c r="D87" s="51"/>
      <c r="E87" s="51"/>
      <c r="F87" s="51"/>
      <c r="G87" s="51"/>
      <c r="H87" s="51"/>
      <c r="I87" s="51"/>
    </row>
    <row r="88" spans="1:9" ht="12">
      <c r="A88" s="51"/>
      <c r="B88" s="51"/>
      <c r="C88" s="51"/>
      <c r="D88" s="51"/>
      <c r="E88" s="51"/>
      <c r="F88" s="51"/>
      <c r="G88" s="51"/>
      <c r="H88" s="51"/>
      <c r="I88" s="51"/>
    </row>
    <row r="89" spans="1:9" ht="12">
      <c r="A89" s="51"/>
      <c r="B89" s="51"/>
      <c r="C89" s="51"/>
      <c r="D89" s="51"/>
      <c r="E89" s="51"/>
      <c r="F89" s="51"/>
      <c r="G89" s="51"/>
      <c r="H89" s="51"/>
      <c r="I89" s="51"/>
    </row>
    <row r="90" spans="1:9" ht="12">
      <c r="A90" s="51"/>
      <c r="B90" s="51"/>
      <c r="C90" s="51"/>
      <c r="D90" s="51"/>
      <c r="E90" s="51"/>
      <c r="F90" s="51"/>
      <c r="G90" s="51"/>
      <c r="H90" s="51"/>
      <c r="I90" s="51"/>
    </row>
    <row r="91" spans="1:9" ht="12">
      <c r="A91" s="51"/>
      <c r="B91" s="51"/>
      <c r="C91" s="51"/>
      <c r="D91" s="51"/>
      <c r="E91" s="51"/>
      <c r="F91" s="51"/>
      <c r="G91" s="51"/>
      <c r="H91" s="51"/>
      <c r="I91" s="51"/>
    </row>
    <row r="92" spans="1:9" ht="12">
      <c r="A92" s="51"/>
      <c r="B92" s="51"/>
      <c r="C92" s="51"/>
      <c r="D92" s="51"/>
      <c r="E92" s="51"/>
      <c r="F92" s="51"/>
      <c r="G92" s="51"/>
      <c r="H92" s="51"/>
      <c r="I92" s="51"/>
    </row>
    <row r="93" spans="1:9" ht="12">
      <c r="A93" s="51"/>
      <c r="B93" s="51"/>
      <c r="C93" s="51"/>
      <c r="D93" s="51"/>
      <c r="E93" s="51"/>
      <c r="F93" s="51"/>
      <c r="G93" s="51"/>
      <c r="H93" s="51"/>
      <c r="I93" s="51"/>
    </row>
    <row r="94" spans="1:9" ht="12">
      <c r="A94" s="51"/>
      <c r="B94" s="51"/>
      <c r="C94" s="51"/>
      <c r="D94" s="51"/>
      <c r="E94" s="51"/>
      <c r="F94" s="51"/>
      <c r="G94" s="51"/>
      <c r="H94" s="51"/>
      <c r="I94" s="51"/>
    </row>
  </sheetData>
  <mergeCells count="2">
    <mergeCell ref="A2:I2"/>
    <mergeCell ref="A70:I74"/>
  </mergeCells>
  <hyperlinks>
    <hyperlink ref="A1" r:id="rId1" display="平成１５年度　統計からみたやまなし ページ&lt;&lt;"/>
  </hyperlinks>
  <printOptions/>
  <pageMargins left="0.25" right="0.21" top="0.51" bottom="1" header="0.512" footer="0.512"/>
  <pageSetup horizontalDpi="600" verticalDpi="600" orientation="portrait" paperSize="9" scale="85" r:id="rId3"/>
  <headerFooter alignWithMargins="0">
    <oddFooter>&amp;C&amp;P</oddFooter>
  </headerFooter>
  <rowBreaks count="1" manualBreakCount="1">
    <brk id="29" min="10" max="14" man="1"/>
  </rowBreaks>
  <drawing r:id="rId2"/>
</worksheet>
</file>

<file path=xl/worksheets/sheet15.xml><?xml version="1.0" encoding="utf-8"?>
<worksheet xmlns="http://schemas.openxmlformats.org/spreadsheetml/2006/main" xmlns:r="http://schemas.openxmlformats.org/officeDocument/2006/relationships">
  <dimension ref="A1:P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6" width="15.75390625" style="0" customWidth="1"/>
  </cols>
  <sheetData>
    <row r="1" ht="12">
      <c r="A1" s="213" t="s">
        <v>751</v>
      </c>
    </row>
    <row r="2" spans="1:16" ht="18.75">
      <c r="A2" s="334" t="s">
        <v>225</v>
      </c>
      <c r="B2" s="334"/>
      <c r="C2" s="334"/>
      <c r="D2" s="334"/>
      <c r="E2" s="334"/>
      <c r="F2" s="334"/>
      <c r="G2" s="334"/>
      <c r="H2" s="334"/>
      <c r="I2" s="334"/>
      <c r="K2" s="67">
        <v>41</v>
      </c>
      <c r="L2" s="68"/>
      <c r="M2" s="68"/>
      <c r="N2" s="68"/>
      <c r="O2" s="68"/>
      <c r="P2" s="68"/>
    </row>
    <row r="3" spans="1:16" ht="14.25">
      <c r="A3" s="32"/>
      <c r="B3" s="32"/>
      <c r="C3" s="32"/>
      <c r="D3" s="32"/>
      <c r="E3" s="32"/>
      <c r="F3" s="32"/>
      <c r="G3" s="32"/>
      <c r="H3" s="32"/>
      <c r="I3" s="32"/>
      <c r="K3" s="69"/>
      <c r="L3" s="68"/>
      <c r="M3" s="68"/>
      <c r="N3" s="68"/>
      <c r="O3" s="68"/>
      <c r="P3" s="68"/>
    </row>
    <row r="4" spans="1:16" ht="14.25">
      <c r="A4" s="57" t="s">
        <v>726</v>
      </c>
      <c r="B4" s="32"/>
      <c r="C4" s="32"/>
      <c r="D4" s="32"/>
      <c r="E4" s="32"/>
      <c r="F4" s="33"/>
      <c r="G4" s="32"/>
      <c r="H4" s="32"/>
      <c r="I4" s="32"/>
      <c r="K4" s="68"/>
      <c r="L4" s="68"/>
      <c r="M4" s="68"/>
      <c r="N4" s="68"/>
      <c r="O4" s="68"/>
      <c r="P4" s="68"/>
    </row>
    <row r="5" spans="1:16" ht="12">
      <c r="A5" s="32"/>
      <c r="B5" s="32"/>
      <c r="C5" s="32"/>
      <c r="D5" s="32"/>
      <c r="E5" s="32"/>
      <c r="F5" s="32"/>
      <c r="G5" s="32"/>
      <c r="H5" s="32"/>
      <c r="I5" s="32"/>
      <c r="K5" s="68"/>
      <c r="L5" s="68"/>
      <c r="M5" s="70"/>
      <c r="N5" s="68"/>
      <c r="O5" s="68"/>
      <c r="P5" s="68"/>
    </row>
    <row r="6" spans="1:16" ht="12">
      <c r="A6" s="32"/>
      <c r="B6" s="32"/>
      <c r="C6" s="32"/>
      <c r="D6" s="32"/>
      <c r="E6" s="32"/>
      <c r="F6" s="32"/>
      <c r="G6" s="32"/>
      <c r="H6" s="32"/>
      <c r="I6" s="32"/>
      <c r="K6" s="68"/>
      <c r="L6" s="68"/>
      <c r="M6" s="68"/>
      <c r="N6" s="68"/>
      <c r="O6" s="68"/>
      <c r="P6" s="68"/>
    </row>
    <row r="7" spans="1:16" ht="12.75">
      <c r="A7" s="32"/>
      <c r="B7" s="32"/>
      <c r="C7" s="32"/>
      <c r="D7" s="32"/>
      <c r="E7" s="32"/>
      <c r="F7" s="32"/>
      <c r="G7" s="32"/>
      <c r="H7" s="32"/>
      <c r="I7" s="32"/>
      <c r="K7" s="68"/>
      <c r="L7" s="71"/>
      <c r="M7" s="68"/>
      <c r="N7" s="68"/>
      <c r="O7" s="68"/>
      <c r="P7" s="68"/>
    </row>
    <row r="8" spans="1:16" ht="12.75">
      <c r="A8" s="32"/>
      <c r="B8" s="32"/>
      <c r="C8" s="32"/>
      <c r="D8" s="32"/>
      <c r="E8" s="32"/>
      <c r="F8" s="32"/>
      <c r="G8" s="32"/>
      <c r="H8" s="32"/>
      <c r="I8" s="32"/>
      <c r="K8" s="68"/>
      <c r="L8" s="72"/>
      <c r="M8" s="72"/>
      <c r="N8" s="72"/>
      <c r="O8" s="72"/>
      <c r="P8" s="68"/>
    </row>
    <row r="9" spans="1:16" ht="12.75">
      <c r="A9" s="32"/>
      <c r="B9" s="32"/>
      <c r="C9" s="32"/>
      <c r="D9" s="32"/>
      <c r="E9" s="32"/>
      <c r="F9" s="32"/>
      <c r="G9" s="32"/>
      <c r="H9" s="32"/>
      <c r="I9" s="32"/>
      <c r="K9" s="68"/>
      <c r="L9" s="72"/>
      <c r="M9" s="72"/>
      <c r="N9" s="72"/>
      <c r="O9" s="72"/>
      <c r="P9" s="68"/>
    </row>
    <row r="10" spans="1:16" ht="12.75">
      <c r="A10" s="32"/>
      <c r="B10" s="32"/>
      <c r="C10" s="32"/>
      <c r="D10" s="32"/>
      <c r="E10" s="32"/>
      <c r="F10" s="32"/>
      <c r="G10" s="32"/>
      <c r="H10" s="32"/>
      <c r="I10" s="32"/>
      <c r="K10" s="68"/>
      <c r="L10" s="68"/>
      <c r="M10" s="68"/>
      <c r="N10" s="68"/>
      <c r="O10" s="68"/>
      <c r="P10" s="68" t="s">
        <v>620</v>
      </c>
    </row>
    <row r="11" spans="1:16" ht="12.75">
      <c r="A11" s="32"/>
      <c r="B11" s="32"/>
      <c r="C11" s="32"/>
      <c r="D11" s="32"/>
      <c r="E11" s="32"/>
      <c r="F11" s="32"/>
      <c r="G11" s="32"/>
      <c r="H11" s="32"/>
      <c r="I11" s="32"/>
      <c r="K11" s="68"/>
      <c r="L11" s="68" t="s">
        <v>617</v>
      </c>
      <c r="M11" s="68" t="s">
        <v>618</v>
      </c>
      <c r="N11" s="68" t="s">
        <v>619</v>
      </c>
      <c r="O11" s="68" t="s">
        <v>460</v>
      </c>
      <c r="P11" s="68" t="s">
        <v>490</v>
      </c>
    </row>
    <row r="12" spans="1:16" ht="12.75">
      <c r="A12" s="32"/>
      <c r="B12" s="32"/>
      <c r="C12" s="32"/>
      <c r="D12" s="32"/>
      <c r="E12" s="32"/>
      <c r="F12" s="32"/>
      <c r="G12" s="32"/>
      <c r="H12" s="32"/>
      <c r="I12" s="32"/>
      <c r="K12" s="80" t="s">
        <v>293</v>
      </c>
      <c r="L12" s="64">
        <v>219410</v>
      </c>
      <c r="M12" s="64">
        <v>116120</v>
      </c>
      <c r="N12" s="64">
        <v>73534</v>
      </c>
      <c r="O12" s="64">
        <v>17348</v>
      </c>
      <c r="P12" s="73">
        <f aca="true" t="shared" si="0" ref="P12:P27">SUM(L12:O12)</f>
        <v>426412</v>
      </c>
    </row>
    <row r="13" spans="1:16" ht="12">
      <c r="A13" s="32"/>
      <c r="B13" s="32"/>
      <c r="C13" s="32"/>
      <c r="D13" s="32"/>
      <c r="E13" s="32"/>
      <c r="F13" s="32"/>
      <c r="G13" s="32"/>
      <c r="H13" s="32"/>
      <c r="I13" s="32"/>
      <c r="K13" s="68">
        <v>62</v>
      </c>
      <c r="L13" s="64">
        <v>227925</v>
      </c>
      <c r="M13" s="64">
        <v>126786</v>
      </c>
      <c r="N13" s="64">
        <v>73135</v>
      </c>
      <c r="O13" s="64">
        <v>17835</v>
      </c>
      <c r="P13" s="73">
        <f t="shared" si="0"/>
        <v>445681</v>
      </c>
    </row>
    <row r="14" spans="1:16" ht="12">
      <c r="A14" s="32"/>
      <c r="B14" s="32"/>
      <c r="C14" s="32"/>
      <c r="D14" s="32"/>
      <c r="E14" s="32"/>
      <c r="F14" s="32"/>
      <c r="G14" s="32"/>
      <c r="H14" s="32"/>
      <c r="I14" s="32"/>
      <c r="K14" s="68">
        <v>63</v>
      </c>
      <c r="L14" s="64">
        <v>238720</v>
      </c>
      <c r="M14" s="64">
        <v>138098</v>
      </c>
      <c r="N14" s="64">
        <v>73484</v>
      </c>
      <c r="O14" s="64">
        <v>18556</v>
      </c>
      <c r="P14" s="73">
        <f t="shared" si="0"/>
        <v>468858</v>
      </c>
    </row>
    <row r="15" spans="1:16" ht="12">
      <c r="A15" s="32"/>
      <c r="B15" s="32"/>
      <c r="C15" s="32"/>
      <c r="D15" s="32"/>
      <c r="E15" s="32"/>
      <c r="F15" s="32"/>
      <c r="G15" s="32"/>
      <c r="H15" s="32"/>
      <c r="I15" s="32"/>
      <c r="K15" s="80" t="s">
        <v>486</v>
      </c>
      <c r="L15" s="64">
        <v>248923</v>
      </c>
      <c r="M15" s="64">
        <v>149251</v>
      </c>
      <c r="N15" s="64">
        <v>74813</v>
      </c>
      <c r="O15" s="64">
        <v>19342</v>
      </c>
      <c r="P15" s="73">
        <f t="shared" si="0"/>
        <v>492329</v>
      </c>
    </row>
    <row r="16" spans="1:16" ht="12.75">
      <c r="A16" s="32"/>
      <c r="B16" s="32"/>
      <c r="C16" s="32"/>
      <c r="D16" s="32"/>
      <c r="E16" s="32"/>
      <c r="F16" s="32"/>
      <c r="G16" s="32"/>
      <c r="H16" s="32"/>
      <c r="I16" s="32"/>
      <c r="K16" s="68">
        <v>2</v>
      </c>
      <c r="L16" s="64">
        <v>263158</v>
      </c>
      <c r="M16" s="64">
        <v>157516</v>
      </c>
      <c r="N16" s="64">
        <v>75256</v>
      </c>
      <c r="O16" s="64">
        <v>19975</v>
      </c>
      <c r="P16" s="73">
        <f t="shared" si="0"/>
        <v>515905</v>
      </c>
    </row>
    <row r="17" spans="1:16" ht="12.75">
      <c r="A17" s="32"/>
      <c r="B17" s="32"/>
      <c r="C17" s="32"/>
      <c r="D17" s="32"/>
      <c r="E17" s="32"/>
      <c r="F17" s="32"/>
      <c r="G17" s="32"/>
      <c r="H17" s="32"/>
      <c r="I17" s="32"/>
      <c r="K17" s="68">
        <v>3</v>
      </c>
      <c r="L17" s="64">
        <v>276502</v>
      </c>
      <c r="M17" s="64">
        <v>167288</v>
      </c>
      <c r="N17" s="64">
        <v>75792</v>
      </c>
      <c r="O17" s="64">
        <v>20085</v>
      </c>
      <c r="P17" s="73">
        <f t="shared" si="0"/>
        <v>539667</v>
      </c>
    </row>
    <row r="18" spans="1:16" ht="12">
      <c r="A18" s="32"/>
      <c r="B18" s="32"/>
      <c r="C18" s="32"/>
      <c r="D18" s="32"/>
      <c r="E18" s="32"/>
      <c r="F18" s="32"/>
      <c r="G18" s="32"/>
      <c r="H18" s="32"/>
      <c r="I18" s="32"/>
      <c r="K18" s="68">
        <v>4</v>
      </c>
      <c r="L18" s="64">
        <v>289428</v>
      </c>
      <c r="M18" s="64">
        <v>174928</v>
      </c>
      <c r="N18" s="64">
        <v>76403</v>
      </c>
      <c r="O18" s="64">
        <v>20565</v>
      </c>
      <c r="P18" s="73">
        <f t="shared" si="0"/>
        <v>561324</v>
      </c>
    </row>
    <row r="19" spans="1:16" ht="12">
      <c r="A19" s="32"/>
      <c r="B19" s="32"/>
      <c r="C19" s="32"/>
      <c r="D19" s="32"/>
      <c r="E19" s="32"/>
      <c r="F19" s="32"/>
      <c r="G19" s="32"/>
      <c r="H19" s="32"/>
      <c r="I19" s="32"/>
      <c r="K19" s="68">
        <v>5</v>
      </c>
      <c r="L19" s="64">
        <v>298037</v>
      </c>
      <c r="M19" s="64">
        <v>181508</v>
      </c>
      <c r="N19" s="64">
        <v>76172</v>
      </c>
      <c r="O19" s="64">
        <v>21057</v>
      </c>
      <c r="P19" s="73">
        <f t="shared" si="0"/>
        <v>576774</v>
      </c>
    </row>
    <row r="20" spans="1:16" ht="12">
      <c r="A20" s="32"/>
      <c r="B20" s="32"/>
      <c r="C20" s="32"/>
      <c r="D20" s="32"/>
      <c r="E20" s="32"/>
      <c r="F20" s="32"/>
      <c r="G20" s="32"/>
      <c r="H20" s="32"/>
      <c r="I20" s="32"/>
      <c r="K20" s="68">
        <v>6</v>
      </c>
      <c r="L20" s="64">
        <v>308381</v>
      </c>
      <c r="M20" s="64">
        <v>187994</v>
      </c>
      <c r="N20" s="64">
        <v>75615</v>
      </c>
      <c r="O20" s="64">
        <v>22204</v>
      </c>
      <c r="P20" s="73">
        <f t="shared" si="0"/>
        <v>594194</v>
      </c>
    </row>
    <row r="21" spans="1:16" ht="12">
      <c r="A21" s="32"/>
      <c r="B21" s="32"/>
      <c r="C21" s="32"/>
      <c r="D21" s="32"/>
      <c r="E21" s="32"/>
      <c r="F21" s="32"/>
      <c r="G21" s="32"/>
      <c r="H21" s="32"/>
      <c r="I21" s="32"/>
      <c r="K21" s="68">
        <v>7</v>
      </c>
      <c r="L21" s="64">
        <v>318206</v>
      </c>
      <c r="M21" s="64">
        <v>194054</v>
      </c>
      <c r="N21" s="64">
        <v>75727</v>
      </c>
      <c r="O21" s="64">
        <v>23222</v>
      </c>
      <c r="P21" s="73">
        <f t="shared" si="0"/>
        <v>611209</v>
      </c>
    </row>
    <row r="22" spans="1:16" ht="12">
      <c r="A22" s="32"/>
      <c r="B22" s="32"/>
      <c r="C22" s="32"/>
      <c r="D22" s="32"/>
      <c r="E22" s="32"/>
      <c r="F22" s="32"/>
      <c r="G22" s="32"/>
      <c r="H22" s="32"/>
      <c r="I22" s="32"/>
      <c r="K22" s="68">
        <v>8</v>
      </c>
      <c r="L22" s="64">
        <v>328557</v>
      </c>
      <c r="M22" s="64">
        <v>200515</v>
      </c>
      <c r="N22" s="64">
        <v>75815</v>
      </c>
      <c r="O22" s="64">
        <v>24612</v>
      </c>
      <c r="P22" s="73">
        <f t="shared" si="0"/>
        <v>629499</v>
      </c>
    </row>
    <row r="23" spans="1:16" ht="12">
      <c r="A23" s="32"/>
      <c r="B23" s="32"/>
      <c r="C23" s="32"/>
      <c r="D23" s="32"/>
      <c r="E23" s="32"/>
      <c r="F23" s="32"/>
      <c r="G23" s="32"/>
      <c r="H23" s="32"/>
      <c r="I23" s="32"/>
      <c r="K23" s="68">
        <v>9</v>
      </c>
      <c r="L23" s="64">
        <v>339949</v>
      </c>
      <c r="M23" s="64">
        <v>206938</v>
      </c>
      <c r="N23" s="64">
        <v>76012</v>
      </c>
      <c r="O23" s="64">
        <v>25493</v>
      </c>
      <c r="P23" s="73">
        <f t="shared" si="0"/>
        <v>648392</v>
      </c>
    </row>
    <row r="24" spans="1:16" ht="12">
      <c r="A24" s="32"/>
      <c r="B24" s="32"/>
      <c r="C24" s="32"/>
      <c r="D24" s="32"/>
      <c r="E24" s="32"/>
      <c r="F24" s="32"/>
      <c r="G24" s="32"/>
      <c r="H24" s="32"/>
      <c r="I24" s="32"/>
      <c r="K24" s="68">
        <v>10</v>
      </c>
      <c r="L24" s="64">
        <v>346874</v>
      </c>
      <c r="M24" s="64">
        <v>211685</v>
      </c>
      <c r="N24" s="64">
        <v>77126</v>
      </c>
      <c r="O24" s="64">
        <v>24490</v>
      </c>
      <c r="P24" s="73">
        <f t="shared" si="0"/>
        <v>660175</v>
      </c>
    </row>
    <row r="25" spans="1:16" ht="12">
      <c r="A25" s="36"/>
      <c r="B25" s="32"/>
      <c r="C25" s="32"/>
      <c r="D25" s="32"/>
      <c r="E25" s="32"/>
      <c r="F25" s="32"/>
      <c r="G25" s="32"/>
      <c r="H25" s="32"/>
      <c r="I25" s="32"/>
      <c r="K25" s="68">
        <v>11</v>
      </c>
      <c r="L25" s="64">
        <v>351797</v>
      </c>
      <c r="M25" s="64">
        <v>218040</v>
      </c>
      <c r="N25" s="64">
        <v>73363</v>
      </c>
      <c r="O25" s="64">
        <v>27933</v>
      </c>
      <c r="P25" s="73">
        <f t="shared" si="0"/>
        <v>671133</v>
      </c>
    </row>
    <row r="26" spans="1:16" ht="12.75">
      <c r="A26" s="32"/>
      <c r="B26" s="32"/>
      <c r="C26" s="32"/>
      <c r="D26" s="32"/>
      <c r="E26" s="32"/>
      <c r="F26" s="32"/>
      <c r="G26" s="32"/>
      <c r="H26" s="32"/>
      <c r="I26" s="32"/>
      <c r="K26" s="68">
        <v>12</v>
      </c>
      <c r="L26" s="64">
        <v>355390</v>
      </c>
      <c r="M26" s="64">
        <v>226227</v>
      </c>
      <c r="N26" s="64">
        <v>71088</v>
      </c>
      <c r="O26" s="64">
        <v>28827</v>
      </c>
      <c r="P26" s="73">
        <f t="shared" si="0"/>
        <v>681532</v>
      </c>
    </row>
    <row r="27" spans="1:16" ht="12.75">
      <c r="A27" s="32"/>
      <c r="B27" s="32"/>
      <c r="C27" s="32"/>
      <c r="D27" s="32"/>
      <c r="E27" s="32"/>
      <c r="F27" s="32"/>
      <c r="G27" s="32"/>
      <c r="H27" s="32"/>
      <c r="I27" s="32"/>
      <c r="K27" s="68">
        <v>13</v>
      </c>
      <c r="L27" s="64">
        <v>359378</v>
      </c>
      <c r="M27" s="64">
        <v>234537</v>
      </c>
      <c r="N27" s="64">
        <v>69274</v>
      </c>
      <c r="O27" s="64">
        <v>29341</v>
      </c>
      <c r="P27" s="73">
        <f t="shared" si="0"/>
        <v>692530</v>
      </c>
    </row>
    <row r="28" spans="1:16" ht="12.75">
      <c r="A28" s="32"/>
      <c r="B28" s="32"/>
      <c r="C28" s="32"/>
      <c r="D28" s="32"/>
      <c r="E28" s="32"/>
      <c r="F28" s="32"/>
      <c r="G28" s="32"/>
      <c r="H28" s="32"/>
      <c r="I28" s="32"/>
      <c r="K28" s="68">
        <v>14</v>
      </c>
      <c r="L28" s="64">
        <v>360866</v>
      </c>
      <c r="M28" s="64">
        <v>243275</v>
      </c>
      <c r="N28" s="64">
        <v>67071</v>
      </c>
      <c r="O28" s="64">
        <f>P28-SUM(L28:N28)</f>
        <v>29655</v>
      </c>
      <c r="P28" s="73">
        <v>700867</v>
      </c>
    </row>
    <row r="29" spans="1:16" ht="12">
      <c r="A29" s="32"/>
      <c r="B29" s="32"/>
      <c r="C29" s="32"/>
      <c r="D29" s="32"/>
      <c r="E29" s="32"/>
      <c r="F29" s="32"/>
      <c r="G29" s="32"/>
      <c r="H29" s="32"/>
      <c r="I29" s="32"/>
      <c r="K29" s="68">
        <v>15</v>
      </c>
      <c r="L29" s="64">
        <v>361499</v>
      </c>
      <c r="M29" s="64">
        <v>252203</v>
      </c>
      <c r="N29" s="64">
        <v>64928</v>
      </c>
      <c r="O29" s="64">
        <v>29481</v>
      </c>
      <c r="P29" s="73">
        <v>708111</v>
      </c>
    </row>
    <row r="30" spans="1:16" ht="12">
      <c r="A30" s="32"/>
      <c r="B30" s="32"/>
      <c r="C30" s="32"/>
      <c r="D30" s="32"/>
      <c r="E30" s="32"/>
      <c r="F30" s="32"/>
      <c r="G30" s="32"/>
      <c r="H30" s="32"/>
      <c r="I30" s="32"/>
      <c r="K30" s="68"/>
      <c r="L30" s="68"/>
      <c r="M30" s="68"/>
      <c r="N30" s="68"/>
      <c r="O30" s="68"/>
      <c r="P30" s="68"/>
    </row>
    <row r="31" spans="1:16" ht="12">
      <c r="A31" s="32"/>
      <c r="B31" s="32"/>
      <c r="C31" s="32"/>
      <c r="D31" s="32"/>
      <c r="E31" s="32"/>
      <c r="F31" s="32"/>
      <c r="G31" s="32"/>
      <c r="H31" s="32"/>
      <c r="I31" s="32"/>
      <c r="K31" s="67">
        <v>42</v>
      </c>
      <c r="L31" s="68"/>
      <c r="M31" s="68"/>
      <c r="N31" s="68"/>
      <c r="O31" s="68"/>
      <c r="P31" s="68"/>
    </row>
    <row r="32" spans="1:16" ht="14.25">
      <c r="A32" s="32"/>
      <c r="B32" s="32"/>
      <c r="C32" s="32"/>
      <c r="D32" s="32"/>
      <c r="E32" s="32"/>
      <c r="F32" s="32"/>
      <c r="G32" s="32"/>
      <c r="H32" s="32"/>
      <c r="I32" s="32"/>
      <c r="K32" s="69"/>
      <c r="L32" s="68"/>
      <c r="M32" s="68"/>
      <c r="N32" s="68"/>
      <c r="O32" s="68"/>
      <c r="P32" s="68"/>
    </row>
    <row r="33" spans="1:16" ht="12">
      <c r="A33" s="32"/>
      <c r="B33" s="32"/>
      <c r="C33" s="32"/>
      <c r="D33" s="32"/>
      <c r="E33" s="32"/>
      <c r="F33" s="32"/>
      <c r="G33" s="32"/>
      <c r="H33" s="32"/>
      <c r="I33" s="32"/>
      <c r="K33" s="68"/>
      <c r="L33" s="68"/>
      <c r="M33" s="68"/>
      <c r="N33" s="68"/>
      <c r="O33" s="68"/>
      <c r="P33" s="68"/>
    </row>
    <row r="34" spans="1:16" ht="12">
      <c r="A34" s="32"/>
      <c r="B34" s="32"/>
      <c r="C34" s="32"/>
      <c r="D34" s="32"/>
      <c r="E34" s="32"/>
      <c r="F34" s="32"/>
      <c r="G34" s="32"/>
      <c r="H34" s="32"/>
      <c r="I34" s="32"/>
      <c r="K34" s="68"/>
      <c r="L34" s="68"/>
      <c r="M34" s="70"/>
      <c r="N34" s="68"/>
      <c r="O34" s="68"/>
      <c r="P34" s="68"/>
    </row>
    <row r="35" spans="1:16" ht="12">
      <c r="A35" s="32"/>
      <c r="B35" s="32"/>
      <c r="C35" s="32"/>
      <c r="D35" s="32"/>
      <c r="E35" s="32"/>
      <c r="F35" s="32"/>
      <c r="G35" s="32"/>
      <c r="H35" s="32"/>
      <c r="I35" s="32"/>
      <c r="K35" s="68"/>
      <c r="L35" s="68"/>
      <c r="M35" s="68"/>
      <c r="N35" s="68"/>
      <c r="O35" s="68"/>
      <c r="P35" s="68"/>
    </row>
    <row r="36" spans="1:16" ht="12">
      <c r="A36" s="32"/>
      <c r="B36" s="32"/>
      <c r="C36" s="32"/>
      <c r="D36" s="32"/>
      <c r="E36" s="32"/>
      <c r="F36" s="32"/>
      <c r="G36" s="32"/>
      <c r="H36" s="32"/>
      <c r="I36" s="32"/>
      <c r="K36" s="68"/>
      <c r="L36" s="71"/>
      <c r="M36" s="68"/>
      <c r="N36" s="68"/>
      <c r="O36" s="68"/>
      <c r="P36" s="68"/>
    </row>
    <row r="37" spans="1:16" ht="14.25">
      <c r="A37" s="57" t="s">
        <v>727</v>
      </c>
      <c r="B37" s="32"/>
      <c r="C37" s="32"/>
      <c r="D37" s="32"/>
      <c r="E37" s="32"/>
      <c r="F37" s="57" t="s">
        <v>728</v>
      </c>
      <c r="G37" s="32"/>
      <c r="H37" s="32"/>
      <c r="I37" s="32"/>
      <c r="K37" s="68"/>
      <c r="L37" s="72"/>
      <c r="M37" s="72"/>
      <c r="N37" s="72"/>
      <c r="O37" s="72"/>
      <c r="P37" s="68"/>
    </row>
    <row r="38" spans="1:16" ht="12">
      <c r="A38" s="32"/>
      <c r="B38" s="32"/>
      <c r="C38" s="32"/>
      <c r="D38" s="32"/>
      <c r="E38" s="32"/>
      <c r="F38" s="32"/>
      <c r="G38" s="32"/>
      <c r="H38" s="32"/>
      <c r="I38" s="32"/>
      <c r="K38" s="68"/>
      <c r="L38" s="72"/>
      <c r="M38" s="72"/>
      <c r="N38" s="72"/>
      <c r="O38" s="72"/>
      <c r="P38" s="68"/>
    </row>
    <row r="39" spans="1:16" ht="12">
      <c r="A39" s="32"/>
      <c r="B39" s="32"/>
      <c r="C39" s="32"/>
      <c r="D39" s="32"/>
      <c r="E39" s="32"/>
      <c r="F39" s="32"/>
      <c r="G39" s="32"/>
      <c r="H39" s="32"/>
      <c r="I39" s="32"/>
      <c r="K39" s="68"/>
      <c r="L39" s="68" t="s">
        <v>620</v>
      </c>
      <c r="M39" s="68"/>
      <c r="N39" s="68"/>
      <c r="O39" s="68"/>
      <c r="P39" s="68"/>
    </row>
    <row r="40" spans="1:16" ht="12">
      <c r="A40" s="32"/>
      <c r="B40" s="32"/>
      <c r="C40" s="32"/>
      <c r="D40" s="32"/>
      <c r="E40" s="32"/>
      <c r="F40" s="32"/>
      <c r="G40" s="32"/>
      <c r="H40" s="32"/>
      <c r="I40" s="32"/>
      <c r="K40" s="80" t="s">
        <v>462</v>
      </c>
      <c r="L40" s="83" t="s">
        <v>621</v>
      </c>
      <c r="M40" s="68"/>
      <c r="N40" s="68"/>
      <c r="O40" s="68"/>
      <c r="P40" s="68"/>
    </row>
    <row r="41" spans="1:16" ht="12">
      <c r="A41" s="32"/>
      <c r="B41" s="32"/>
      <c r="C41" s="32"/>
      <c r="D41" s="32"/>
      <c r="E41" s="32"/>
      <c r="F41" s="32"/>
      <c r="G41" s="32"/>
      <c r="H41" s="32"/>
      <c r="I41" s="32"/>
      <c r="K41" s="68">
        <v>14</v>
      </c>
      <c r="L41" s="64">
        <v>29715</v>
      </c>
      <c r="M41" s="68"/>
      <c r="N41" s="68"/>
      <c r="O41" s="68"/>
      <c r="P41" s="68"/>
    </row>
    <row r="42" spans="1:16" ht="12">
      <c r="A42" s="32"/>
      <c r="B42" s="32"/>
      <c r="C42" s="32"/>
      <c r="D42" s="32"/>
      <c r="E42" s="32"/>
      <c r="F42" s="32"/>
      <c r="G42" s="32"/>
      <c r="H42" s="32"/>
      <c r="I42" s="32"/>
      <c r="K42" s="68">
        <v>13</v>
      </c>
      <c r="L42" s="64">
        <v>29760</v>
      </c>
      <c r="M42" s="68"/>
      <c r="N42" s="68"/>
      <c r="O42" s="68"/>
      <c r="P42" s="68"/>
    </row>
    <row r="43" spans="1:16" ht="12">
      <c r="A43" s="32"/>
      <c r="B43" s="32"/>
      <c r="C43" s="32"/>
      <c r="D43" s="32"/>
      <c r="E43" s="32"/>
      <c r="F43" s="32"/>
      <c r="G43" s="32"/>
      <c r="H43" s="32"/>
      <c r="I43" s="32"/>
      <c r="K43" s="68">
        <v>12</v>
      </c>
      <c r="L43" s="64">
        <v>31655</v>
      </c>
      <c r="M43" s="68"/>
      <c r="N43" s="68"/>
      <c r="O43" s="68"/>
      <c r="P43" s="68"/>
    </row>
    <row r="44" spans="1:16" ht="12">
      <c r="A44" s="32"/>
      <c r="B44" s="32"/>
      <c r="C44" s="32"/>
      <c r="D44" s="32"/>
      <c r="E44" s="32"/>
      <c r="F44" s="32"/>
      <c r="G44" s="32"/>
      <c r="H44" s="32"/>
      <c r="I44" s="32"/>
      <c r="K44" s="68">
        <v>11</v>
      </c>
      <c r="L44" s="64">
        <v>30778</v>
      </c>
      <c r="M44" s="68"/>
      <c r="N44" s="68"/>
      <c r="O44" s="68"/>
      <c r="P44" s="68"/>
    </row>
    <row r="45" spans="1:16" ht="14.25">
      <c r="A45" s="33"/>
      <c r="B45" s="32"/>
      <c r="C45" s="32"/>
      <c r="D45" s="32"/>
      <c r="E45" s="32"/>
      <c r="F45" s="33"/>
      <c r="G45" s="32"/>
      <c r="H45" s="32"/>
      <c r="I45" s="32"/>
      <c r="K45" s="84">
        <v>10</v>
      </c>
      <c r="L45" s="64">
        <v>32258</v>
      </c>
      <c r="M45" s="68"/>
      <c r="N45" s="68"/>
      <c r="O45" s="68"/>
      <c r="P45" s="68"/>
    </row>
    <row r="46" spans="1:16" ht="12">
      <c r="A46" s="32"/>
      <c r="B46" s="32"/>
      <c r="C46" s="32"/>
      <c r="D46" s="32"/>
      <c r="E46" s="32"/>
      <c r="F46" s="32"/>
      <c r="G46" s="32"/>
      <c r="H46" s="32"/>
      <c r="I46" s="32"/>
      <c r="K46" s="68">
        <v>9</v>
      </c>
      <c r="L46" s="64">
        <v>35168</v>
      </c>
      <c r="M46" s="68"/>
      <c r="N46" s="68"/>
      <c r="O46" s="68"/>
      <c r="P46" s="68"/>
    </row>
    <row r="47" spans="1:16" ht="12">
      <c r="A47" s="32"/>
      <c r="B47" s="32"/>
      <c r="C47" s="32"/>
      <c r="D47" s="32"/>
      <c r="E47" s="32"/>
      <c r="F47" s="32"/>
      <c r="G47" s="32"/>
      <c r="H47" s="32"/>
      <c r="I47" s="32"/>
      <c r="K47" s="68">
        <v>8</v>
      </c>
      <c r="L47" s="64">
        <v>41530</v>
      </c>
      <c r="M47" s="68"/>
      <c r="N47" s="68"/>
      <c r="O47" s="68"/>
      <c r="P47" s="68"/>
    </row>
    <row r="48" spans="1:16" ht="12">
      <c r="A48" s="32"/>
      <c r="B48" s="32"/>
      <c r="C48" s="32"/>
      <c r="D48" s="32"/>
      <c r="E48" s="32"/>
      <c r="F48" s="32"/>
      <c r="G48" s="32"/>
      <c r="H48" s="32"/>
      <c r="I48" s="32"/>
      <c r="K48" s="68">
        <v>7</v>
      </c>
      <c r="L48" s="64">
        <v>39739</v>
      </c>
      <c r="M48" s="68"/>
      <c r="N48" s="68"/>
      <c r="O48" s="68"/>
      <c r="P48" s="68"/>
    </row>
    <row r="49" spans="1:16" ht="12">
      <c r="A49" s="32"/>
      <c r="B49" s="32"/>
      <c r="C49" s="32"/>
      <c r="D49" s="32"/>
      <c r="E49" s="32"/>
      <c r="F49" s="32"/>
      <c r="G49" s="32"/>
      <c r="H49" s="32"/>
      <c r="I49" s="32"/>
      <c r="K49" s="80" t="s">
        <v>452</v>
      </c>
      <c r="L49" s="75">
        <v>48191</v>
      </c>
      <c r="M49" s="68"/>
      <c r="N49" s="68"/>
      <c r="O49" s="68"/>
      <c r="P49" s="68"/>
    </row>
    <row r="50" spans="1:16" ht="12">
      <c r="A50" s="32"/>
      <c r="B50" s="32"/>
      <c r="C50" s="32"/>
      <c r="D50" s="32"/>
      <c r="E50" s="32"/>
      <c r="F50" s="32"/>
      <c r="G50" s="32"/>
      <c r="H50" s="32"/>
      <c r="I50" s="32"/>
      <c r="K50" s="68">
        <v>60</v>
      </c>
      <c r="L50" s="64">
        <v>32367</v>
      </c>
      <c r="M50" s="68"/>
      <c r="N50" s="68"/>
      <c r="O50" s="68"/>
      <c r="P50" s="68"/>
    </row>
    <row r="51" spans="1:16" ht="12">
      <c r="A51" s="32"/>
      <c r="B51" s="32"/>
      <c r="C51" s="32"/>
      <c r="D51" s="32"/>
      <c r="E51" s="32"/>
      <c r="F51" s="32"/>
      <c r="G51" s="32"/>
      <c r="H51" s="32"/>
      <c r="I51" s="32"/>
      <c r="K51" s="80" t="s">
        <v>552</v>
      </c>
      <c r="L51" s="64">
        <v>32181</v>
      </c>
      <c r="M51" s="68"/>
      <c r="N51" s="68"/>
      <c r="O51" s="68"/>
      <c r="P51" s="68"/>
    </row>
    <row r="52" spans="1:16" ht="12">
      <c r="A52" s="32"/>
      <c r="B52" s="32"/>
      <c r="C52" s="32"/>
      <c r="D52" s="32"/>
      <c r="E52" s="32"/>
      <c r="F52" s="32"/>
      <c r="G52" s="32"/>
      <c r="H52" s="32"/>
      <c r="I52" s="32"/>
      <c r="K52" s="80"/>
      <c r="L52" s="64"/>
      <c r="M52" s="68"/>
      <c r="N52" s="68"/>
      <c r="O52" s="68"/>
      <c r="P52" s="68"/>
    </row>
    <row r="53" spans="1:16" ht="12">
      <c r="A53" s="32"/>
      <c r="B53" s="32"/>
      <c r="C53" s="32"/>
      <c r="D53" s="32"/>
      <c r="E53" s="32"/>
      <c r="F53" s="32"/>
      <c r="G53" s="32"/>
      <c r="H53" s="32"/>
      <c r="I53" s="32"/>
      <c r="K53" s="68"/>
      <c r="L53" s="64"/>
      <c r="M53" s="68"/>
      <c r="N53" s="68"/>
      <c r="O53" s="68"/>
      <c r="P53" s="68"/>
    </row>
    <row r="54" spans="1:16" ht="12">
      <c r="A54" s="32"/>
      <c r="B54" s="32"/>
      <c r="C54" s="32"/>
      <c r="D54" s="32"/>
      <c r="E54" s="32"/>
      <c r="F54" s="32"/>
      <c r="G54" s="32"/>
      <c r="H54" s="32"/>
      <c r="I54" s="32"/>
      <c r="K54" s="68"/>
      <c r="L54" s="64"/>
      <c r="M54" s="68"/>
      <c r="N54" s="68"/>
      <c r="O54" s="68"/>
      <c r="P54" s="68"/>
    </row>
    <row r="55" spans="1:16" ht="12">
      <c r="A55" s="32"/>
      <c r="B55" s="32"/>
      <c r="C55" s="32"/>
      <c r="D55" s="32"/>
      <c r="E55" s="32"/>
      <c r="F55" s="32"/>
      <c r="G55" s="32"/>
      <c r="H55" s="32"/>
      <c r="I55" s="32"/>
      <c r="K55" s="68"/>
      <c r="L55" s="64"/>
      <c r="M55" s="68"/>
      <c r="N55" s="68"/>
      <c r="O55" s="68"/>
      <c r="P55" s="68"/>
    </row>
    <row r="56" spans="1:16" ht="12">
      <c r="A56" s="32"/>
      <c r="B56" s="32"/>
      <c r="C56" s="32"/>
      <c r="D56" s="32"/>
      <c r="E56" s="32"/>
      <c r="F56" s="32"/>
      <c r="G56" s="32"/>
      <c r="H56" s="32"/>
      <c r="I56" s="32"/>
      <c r="K56" s="68"/>
      <c r="L56" s="64"/>
      <c r="M56" s="68"/>
      <c r="N56" s="68"/>
      <c r="O56" s="68"/>
      <c r="P56" s="68"/>
    </row>
    <row r="57" spans="1:16" ht="12">
      <c r="A57" s="32"/>
      <c r="B57" s="32"/>
      <c r="C57" s="32"/>
      <c r="D57" s="32"/>
      <c r="E57" s="32"/>
      <c r="F57" s="32"/>
      <c r="G57" s="32"/>
      <c r="H57" s="32"/>
      <c r="I57" s="32"/>
      <c r="K57" s="68"/>
      <c r="L57" s="64"/>
      <c r="M57" s="68"/>
      <c r="N57" s="68"/>
      <c r="O57" s="68"/>
      <c r="P57" s="68"/>
    </row>
    <row r="58" spans="1:16" ht="12">
      <c r="A58" s="32"/>
      <c r="B58" s="32"/>
      <c r="C58" s="32"/>
      <c r="D58" s="32"/>
      <c r="E58" s="32"/>
      <c r="F58" s="32"/>
      <c r="G58" s="32"/>
      <c r="H58" s="32"/>
      <c r="I58" s="32"/>
      <c r="K58" s="68"/>
      <c r="L58" s="64"/>
      <c r="M58" s="68"/>
      <c r="N58" s="68"/>
      <c r="O58" s="68"/>
      <c r="P58" s="68"/>
    </row>
    <row r="59" spans="1:16" ht="12">
      <c r="A59" s="32"/>
      <c r="B59" s="32"/>
      <c r="C59" s="32"/>
      <c r="D59" s="32"/>
      <c r="E59" s="32"/>
      <c r="F59" s="32"/>
      <c r="G59" s="32"/>
      <c r="H59" s="32"/>
      <c r="I59" s="32"/>
      <c r="K59" s="84"/>
      <c r="L59" s="64"/>
      <c r="M59" s="68"/>
      <c r="N59" s="68"/>
      <c r="O59" s="68"/>
      <c r="P59" s="68"/>
    </row>
    <row r="60" spans="1:16" ht="12">
      <c r="A60" s="32"/>
      <c r="B60" s="32"/>
      <c r="C60" s="32"/>
      <c r="D60" s="32"/>
      <c r="E60" s="32"/>
      <c r="F60" s="32"/>
      <c r="G60" s="32"/>
      <c r="H60" s="32"/>
      <c r="I60" s="32"/>
      <c r="K60" s="68"/>
      <c r="L60" s="64"/>
      <c r="M60" s="68"/>
      <c r="N60" s="68"/>
      <c r="O60" s="68"/>
      <c r="P60" s="68"/>
    </row>
    <row r="61" spans="1:16" ht="12">
      <c r="A61" s="32"/>
      <c r="B61" s="32"/>
      <c r="C61" s="32"/>
      <c r="D61" s="32"/>
      <c r="E61" s="32"/>
      <c r="F61" s="32"/>
      <c r="G61" s="32"/>
      <c r="H61" s="32"/>
      <c r="I61" s="32"/>
      <c r="K61" s="68"/>
      <c r="L61" s="64"/>
      <c r="M61" s="68"/>
      <c r="N61" s="68"/>
      <c r="O61" s="68"/>
      <c r="P61" s="68"/>
    </row>
    <row r="62" spans="1:16" ht="12">
      <c r="A62" s="32"/>
      <c r="B62" s="32"/>
      <c r="C62" s="32"/>
      <c r="D62" s="32"/>
      <c r="E62" s="32"/>
      <c r="F62" s="32"/>
      <c r="G62" s="32"/>
      <c r="H62" s="32"/>
      <c r="I62" s="32"/>
      <c r="K62" s="68"/>
      <c r="L62" s="64"/>
      <c r="M62" s="68"/>
      <c r="N62" s="68"/>
      <c r="O62" s="68"/>
      <c r="P62" s="68"/>
    </row>
    <row r="63" spans="1:16" ht="12">
      <c r="A63" s="32"/>
      <c r="B63" s="32"/>
      <c r="C63" s="32"/>
      <c r="D63" s="32"/>
      <c r="E63" s="32"/>
      <c r="F63" s="32"/>
      <c r="G63" s="32"/>
      <c r="H63" s="32"/>
      <c r="I63" s="32"/>
      <c r="K63" s="68"/>
      <c r="L63" s="64"/>
      <c r="M63" s="68"/>
      <c r="N63" s="68"/>
      <c r="O63" s="68"/>
      <c r="P63" s="68"/>
    </row>
    <row r="64" spans="1:16" ht="12">
      <c r="A64" s="32"/>
      <c r="B64" s="32"/>
      <c r="C64" s="32"/>
      <c r="D64" s="32"/>
      <c r="E64" s="32"/>
      <c r="F64" s="32"/>
      <c r="G64" s="32"/>
      <c r="H64" s="32"/>
      <c r="I64" s="32"/>
      <c r="K64" s="68"/>
      <c r="L64" s="68"/>
      <c r="M64" s="68"/>
      <c r="N64" s="68"/>
      <c r="O64" s="68"/>
      <c r="P64" s="68"/>
    </row>
    <row r="65" spans="1:16" ht="12">
      <c r="A65" s="32"/>
      <c r="B65" s="32"/>
      <c r="C65" s="32"/>
      <c r="D65" s="32"/>
      <c r="E65" s="32"/>
      <c r="F65" s="32"/>
      <c r="G65" s="32"/>
      <c r="H65" s="32"/>
      <c r="I65" s="32"/>
      <c r="K65" s="67">
        <v>43</v>
      </c>
      <c r="L65" s="68"/>
      <c r="M65" s="68"/>
      <c r="N65" s="68"/>
      <c r="O65" s="68"/>
      <c r="P65" s="68"/>
    </row>
    <row r="66" spans="1:16" ht="14.25">
      <c r="A66" s="32"/>
      <c r="B66" s="32"/>
      <c r="C66" s="32"/>
      <c r="D66" s="32"/>
      <c r="E66" s="32"/>
      <c r="F66" s="32"/>
      <c r="G66" s="32"/>
      <c r="H66" s="32"/>
      <c r="I66" s="32"/>
      <c r="K66" s="69"/>
      <c r="L66" s="68"/>
      <c r="M66" s="68"/>
      <c r="N66" s="68"/>
      <c r="O66" s="68"/>
      <c r="P66" s="68"/>
    </row>
    <row r="67" spans="1:16" ht="12">
      <c r="A67" s="32"/>
      <c r="B67" s="32"/>
      <c r="C67" s="32"/>
      <c r="D67" s="32"/>
      <c r="E67" s="32"/>
      <c r="F67" s="32"/>
      <c r="G67" s="32"/>
      <c r="H67" s="32"/>
      <c r="I67" s="32"/>
      <c r="K67" s="68"/>
      <c r="L67" s="68"/>
      <c r="M67" s="68"/>
      <c r="N67" s="68"/>
      <c r="O67" s="68"/>
      <c r="P67" s="68"/>
    </row>
    <row r="68" spans="1:16" ht="12">
      <c r="A68" s="32"/>
      <c r="B68" s="32"/>
      <c r="C68" s="32"/>
      <c r="D68" s="32"/>
      <c r="E68" s="32"/>
      <c r="F68" s="32"/>
      <c r="G68" s="32"/>
      <c r="H68" s="32"/>
      <c r="I68" s="32"/>
      <c r="K68" s="68"/>
      <c r="L68" s="68"/>
      <c r="M68" s="70"/>
      <c r="N68" s="68"/>
      <c r="O68" s="68"/>
      <c r="P68" s="68"/>
    </row>
    <row r="69" spans="1:16" ht="12">
      <c r="A69" s="335" t="s">
        <v>231</v>
      </c>
      <c r="B69" s="336"/>
      <c r="C69" s="336"/>
      <c r="D69" s="336"/>
      <c r="E69" s="336"/>
      <c r="F69" s="336"/>
      <c r="G69" s="336"/>
      <c r="H69" s="336"/>
      <c r="I69" s="337"/>
      <c r="K69" s="68"/>
      <c r="L69" s="68"/>
      <c r="M69" s="68"/>
      <c r="N69" s="68"/>
      <c r="O69" s="68"/>
      <c r="P69" s="68"/>
    </row>
    <row r="70" spans="1:16" ht="12">
      <c r="A70" s="338"/>
      <c r="B70" s="230"/>
      <c r="C70" s="230"/>
      <c r="D70" s="230"/>
      <c r="E70" s="230"/>
      <c r="F70" s="230"/>
      <c r="G70" s="230"/>
      <c r="H70" s="230"/>
      <c r="I70" s="339"/>
      <c r="K70" s="68"/>
      <c r="L70" s="71"/>
      <c r="M70" s="68"/>
      <c r="N70" s="68"/>
      <c r="O70" s="68"/>
      <c r="P70" s="68"/>
    </row>
    <row r="71" spans="1:16" ht="12">
      <c r="A71" s="338"/>
      <c r="B71" s="230"/>
      <c r="C71" s="230"/>
      <c r="D71" s="230"/>
      <c r="E71" s="230"/>
      <c r="F71" s="230"/>
      <c r="G71" s="230"/>
      <c r="H71" s="230"/>
      <c r="I71" s="339"/>
      <c r="K71" s="68"/>
      <c r="L71" s="72"/>
      <c r="M71" s="72"/>
      <c r="N71" s="72"/>
      <c r="O71" s="72"/>
      <c r="P71" s="68"/>
    </row>
    <row r="72" spans="1:16" ht="12">
      <c r="A72" s="338"/>
      <c r="B72" s="230"/>
      <c r="C72" s="230"/>
      <c r="D72" s="230"/>
      <c r="E72" s="230"/>
      <c r="F72" s="232"/>
      <c r="G72" s="230"/>
      <c r="H72" s="230"/>
      <c r="I72" s="339"/>
      <c r="K72" s="68"/>
      <c r="L72" s="72"/>
      <c r="M72" s="72"/>
      <c r="N72" s="72"/>
      <c r="O72" s="72"/>
      <c r="P72" s="68"/>
    </row>
    <row r="73" spans="1:16" ht="12">
      <c r="A73" s="340"/>
      <c r="B73" s="341"/>
      <c r="C73" s="341"/>
      <c r="D73" s="341"/>
      <c r="E73" s="341"/>
      <c r="F73" s="341"/>
      <c r="G73" s="341"/>
      <c r="H73" s="341"/>
      <c r="I73" s="342"/>
      <c r="K73" s="68"/>
      <c r="L73" s="71" t="s">
        <v>226</v>
      </c>
      <c r="M73" s="68"/>
      <c r="N73" s="68"/>
      <c r="O73" s="68"/>
      <c r="P73" s="68"/>
    </row>
    <row r="74" spans="1:16" ht="12">
      <c r="A74" s="32"/>
      <c r="B74" s="32"/>
      <c r="C74" s="32"/>
      <c r="D74" s="32"/>
      <c r="E74" s="32"/>
      <c r="F74" s="32"/>
      <c r="G74" s="32"/>
      <c r="H74" s="32"/>
      <c r="I74" s="32"/>
      <c r="K74" s="68" t="s">
        <v>443</v>
      </c>
      <c r="L74" s="68" t="s">
        <v>623</v>
      </c>
      <c r="M74" s="68"/>
      <c r="N74" s="68"/>
      <c r="O74" s="68"/>
      <c r="P74" s="68"/>
    </row>
    <row r="75" spans="1:16" ht="12">
      <c r="A75" s="32"/>
      <c r="B75" s="32"/>
      <c r="C75" s="32"/>
      <c r="D75" s="32"/>
      <c r="E75" s="32"/>
      <c r="F75" s="32"/>
      <c r="G75" s="32"/>
      <c r="H75" s="32"/>
      <c r="I75" s="32"/>
      <c r="K75" s="68">
        <v>15</v>
      </c>
      <c r="L75" s="203">
        <v>50.4</v>
      </c>
      <c r="M75" s="68"/>
      <c r="N75" s="68"/>
      <c r="O75" s="68"/>
      <c r="P75" s="68"/>
    </row>
    <row r="76" spans="1:16" ht="12">
      <c r="A76" s="32"/>
      <c r="B76" s="32"/>
      <c r="C76" s="32"/>
      <c r="D76" s="32"/>
      <c r="E76" s="32"/>
      <c r="F76" s="32"/>
      <c r="G76" s="32"/>
      <c r="H76" s="32"/>
      <c r="I76" s="32"/>
      <c r="K76" s="68">
        <v>14</v>
      </c>
      <c r="L76" s="90">
        <v>47.8</v>
      </c>
      <c r="M76" s="68"/>
      <c r="N76" s="68"/>
      <c r="O76" s="68"/>
      <c r="P76" s="68"/>
    </row>
    <row r="77" spans="1:16" ht="12">
      <c r="A77" s="32"/>
      <c r="B77" s="32"/>
      <c r="C77" s="32"/>
      <c r="D77" s="32"/>
      <c r="E77" s="32"/>
      <c r="F77" s="32"/>
      <c r="G77" s="32"/>
      <c r="H77" s="32"/>
      <c r="I77" s="32"/>
      <c r="K77" s="68">
        <v>13</v>
      </c>
      <c r="L77" s="90">
        <v>43.8</v>
      </c>
      <c r="M77" s="68"/>
      <c r="N77" s="68"/>
      <c r="O77" s="68"/>
      <c r="P77" s="68"/>
    </row>
    <row r="78" spans="1:16" ht="12">
      <c r="A78" s="32"/>
      <c r="B78" s="32"/>
      <c r="C78" s="32"/>
      <c r="D78" s="32"/>
      <c r="E78" s="32"/>
      <c r="F78" s="32"/>
      <c r="G78" s="32"/>
      <c r="H78" s="32"/>
      <c r="I78" s="32"/>
      <c r="K78" s="68">
        <v>12</v>
      </c>
      <c r="L78" s="90">
        <v>38.4</v>
      </c>
      <c r="M78" s="68"/>
      <c r="N78" s="68"/>
      <c r="O78" s="68"/>
      <c r="P78" s="68"/>
    </row>
    <row r="79" spans="1:16" ht="12">
      <c r="A79" s="32"/>
      <c r="B79" s="32"/>
      <c r="C79" s="32"/>
      <c r="D79" s="32"/>
      <c r="E79" s="32"/>
      <c r="F79" s="32"/>
      <c r="G79" s="32"/>
      <c r="H79" s="32"/>
      <c r="I79" s="32"/>
      <c r="K79" s="68">
        <v>11</v>
      </c>
      <c r="L79" s="90">
        <v>32.3</v>
      </c>
      <c r="M79" s="68"/>
      <c r="N79" s="68"/>
      <c r="O79" s="68"/>
      <c r="P79" s="68"/>
    </row>
    <row r="80" spans="1:16" ht="12">
      <c r="A80" s="32"/>
      <c r="B80" s="32"/>
      <c r="C80" s="32"/>
      <c r="D80" s="32"/>
      <c r="E80" s="32"/>
      <c r="F80" s="32"/>
      <c r="G80" s="32"/>
      <c r="H80" s="32"/>
      <c r="I80" s="32"/>
      <c r="K80" s="68">
        <v>10</v>
      </c>
      <c r="L80" s="90">
        <v>26.1</v>
      </c>
      <c r="M80" s="68"/>
      <c r="N80" s="68"/>
      <c r="O80" s="68"/>
      <c r="P80" s="68"/>
    </row>
    <row r="81" spans="1:16" ht="12">
      <c r="A81" s="32"/>
      <c r="B81" s="32"/>
      <c r="C81" s="32"/>
      <c r="D81" s="32"/>
      <c r="E81" s="32"/>
      <c r="F81" s="32"/>
      <c r="G81" s="32"/>
      <c r="H81" s="32"/>
      <c r="I81" s="32"/>
      <c r="K81" s="68">
        <v>9</v>
      </c>
      <c r="L81" s="90">
        <v>19.1</v>
      </c>
      <c r="M81" s="68"/>
      <c r="N81" s="68"/>
      <c r="O81" s="68"/>
      <c r="P81" s="68"/>
    </row>
    <row r="82" spans="1:16" ht="12">
      <c r="A82" s="32"/>
      <c r="B82" s="32"/>
      <c r="C82" s="32"/>
      <c r="D82" s="32"/>
      <c r="E82" s="32"/>
      <c r="F82" s="32"/>
      <c r="G82" s="32"/>
      <c r="H82" s="32"/>
      <c r="I82" s="32"/>
      <c r="K82" s="80" t="s">
        <v>622</v>
      </c>
      <c r="L82" s="90">
        <v>10.6</v>
      </c>
      <c r="M82" s="68"/>
      <c r="N82" s="68"/>
      <c r="O82" s="68"/>
      <c r="P82" s="68"/>
    </row>
    <row r="83" spans="1:16" ht="12">
      <c r="A83" s="32"/>
      <c r="B83" s="32"/>
      <c r="C83" s="32"/>
      <c r="D83" s="32"/>
      <c r="E83" s="32"/>
      <c r="F83" s="32"/>
      <c r="G83" s="32"/>
      <c r="H83" s="32"/>
      <c r="I83" s="32"/>
      <c r="K83" s="68"/>
      <c r="L83" s="68"/>
      <c r="M83" s="68"/>
      <c r="N83" s="68"/>
      <c r="O83" s="68"/>
      <c r="P83" s="68"/>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69:I73"/>
  </mergeCells>
  <hyperlinks>
    <hyperlink ref="A1" r:id="rId1" display="平成１５年度　統計からみたやまなし ページ&lt;&lt;"/>
  </hyperlinks>
  <printOptions/>
  <pageMargins left="0.2" right="0.26" top="0.51" bottom="1" header="0.512" footer="0.512"/>
  <pageSetup horizontalDpi="600" verticalDpi="600" orientation="portrait" paperSize="9" scale="85" r:id="rId3"/>
  <headerFooter alignWithMargins="0">
    <oddFooter>&amp;C&amp;P</oddFooter>
  </headerFooter>
  <rowBreaks count="2" manualBreakCount="2">
    <brk id="30" min="10" max="15" man="1"/>
    <brk id="64" min="10" max="15" man="1"/>
  </rowBreaks>
  <drawing r:id="rId2"/>
</worksheet>
</file>

<file path=xl/worksheets/sheet16.xml><?xml version="1.0" encoding="utf-8"?>
<worksheet xmlns="http://schemas.openxmlformats.org/spreadsheetml/2006/main" xmlns:r="http://schemas.openxmlformats.org/officeDocument/2006/relationships">
  <sheetPr>
    <pageSetUpPr fitToPage="1"/>
  </sheetPr>
  <dimension ref="A1:P98"/>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6" width="15.75390625" style="0" customWidth="1"/>
  </cols>
  <sheetData>
    <row r="1" ht="12">
      <c r="A1" s="213" t="s">
        <v>751</v>
      </c>
    </row>
    <row r="2" spans="1:16" ht="18.75">
      <c r="A2" s="217" t="s">
        <v>145</v>
      </c>
      <c r="B2" s="217"/>
      <c r="C2" s="217"/>
      <c r="D2" s="217"/>
      <c r="E2" s="217"/>
      <c r="F2" s="217"/>
      <c r="G2" s="217"/>
      <c r="H2" s="217"/>
      <c r="I2" s="217"/>
      <c r="K2" s="67">
        <v>44</v>
      </c>
      <c r="L2" s="68"/>
      <c r="M2" s="68"/>
      <c r="N2" s="68"/>
      <c r="O2" s="68"/>
      <c r="P2" s="68"/>
    </row>
    <row r="3" spans="1:16" ht="14.25">
      <c r="A3" s="32"/>
      <c r="B3" s="32"/>
      <c r="C3" s="32"/>
      <c r="D3" s="32"/>
      <c r="E3" s="32"/>
      <c r="F3" s="32"/>
      <c r="G3" s="32"/>
      <c r="H3" s="32"/>
      <c r="I3" s="32"/>
      <c r="K3" s="69"/>
      <c r="L3" s="68"/>
      <c r="M3" s="68"/>
      <c r="N3" s="68"/>
      <c r="O3" s="68"/>
      <c r="P3" s="68"/>
    </row>
    <row r="4" spans="1:16" ht="14.25">
      <c r="A4" s="57" t="s">
        <v>729</v>
      </c>
      <c r="B4" s="32"/>
      <c r="C4" s="32"/>
      <c r="D4" s="32"/>
      <c r="E4" s="32"/>
      <c r="F4" s="33"/>
      <c r="G4" s="32"/>
      <c r="H4" s="32"/>
      <c r="I4" s="32"/>
      <c r="K4" s="68"/>
      <c r="L4" s="68"/>
      <c r="M4" s="68"/>
      <c r="N4" s="68"/>
      <c r="O4" s="68"/>
      <c r="P4" s="68"/>
    </row>
    <row r="5" spans="1:16" ht="12.75">
      <c r="A5" s="32"/>
      <c r="B5" s="32"/>
      <c r="C5" s="32"/>
      <c r="D5" s="32"/>
      <c r="E5" s="32"/>
      <c r="F5" s="32"/>
      <c r="G5" s="32"/>
      <c r="H5" s="32"/>
      <c r="I5" s="32"/>
      <c r="K5" s="68"/>
      <c r="L5" s="68"/>
      <c r="M5" s="70"/>
      <c r="N5" s="68"/>
      <c r="O5" s="68"/>
      <c r="P5" s="68"/>
    </row>
    <row r="6" spans="1:16" ht="12.75">
      <c r="A6" s="32"/>
      <c r="B6" s="32"/>
      <c r="C6" s="32"/>
      <c r="D6" s="32"/>
      <c r="E6" s="32"/>
      <c r="F6" s="32"/>
      <c r="G6" s="32"/>
      <c r="H6" s="32"/>
      <c r="I6" s="32"/>
      <c r="K6" s="68"/>
      <c r="L6" s="68"/>
      <c r="M6" s="68"/>
      <c r="N6" s="68"/>
      <c r="O6" s="68"/>
      <c r="P6" s="68"/>
    </row>
    <row r="7" spans="1:16" ht="12.75">
      <c r="A7" s="32"/>
      <c r="B7" s="32"/>
      <c r="C7" s="32"/>
      <c r="D7" s="32"/>
      <c r="E7" s="32"/>
      <c r="F7" s="32"/>
      <c r="G7" s="32"/>
      <c r="H7" s="32"/>
      <c r="I7" s="32"/>
      <c r="K7" s="68"/>
      <c r="L7" s="71"/>
      <c r="M7" s="68"/>
      <c r="N7" s="68"/>
      <c r="O7" s="68"/>
      <c r="P7" s="68"/>
    </row>
    <row r="8" spans="1:16" ht="12.75">
      <c r="A8" s="32"/>
      <c r="B8" s="32"/>
      <c r="C8" s="32"/>
      <c r="D8" s="32"/>
      <c r="E8" s="32"/>
      <c r="F8" s="32"/>
      <c r="G8" s="32"/>
      <c r="H8" s="32"/>
      <c r="I8" s="32"/>
      <c r="K8" s="68"/>
      <c r="L8" s="72"/>
      <c r="M8" s="72"/>
      <c r="N8" s="72"/>
      <c r="O8" s="72"/>
      <c r="P8" s="68"/>
    </row>
    <row r="9" spans="1:16" ht="12.75">
      <c r="A9" s="32"/>
      <c r="B9" s="32"/>
      <c r="C9" s="32"/>
      <c r="D9" s="32"/>
      <c r="E9" s="32"/>
      <c r="F9" s="32"/>
      <c r="G9" s="32"/>
      <c r="H9" s="32"/>
      <c r="I9" s="32"/>
      <c r="K9" s="68"/>
      <c r="L9" s="72"/>
      <c r="M9" s="72"/>
      <c r="N9" s="72"/>
      <c r="O9" s="72"/>
      <c r="P9" s="68"/>
    </row>
    <row r="10" spans="1:16" ht="12.75">
      <c r="A10" s="32"/>
      <c r="B10" s="32"/>
      <c r="C10" s="32"/>
      <c r="D10" s="32"/>
      <c r="E10" s="32"/>
      <c r="F10" s="32"/>
      <c r="G10" s="32"/>
      <c r="H10" s="32"/>
      <c r="I10" s="32"/>
      <c r="K10" s="68"/>
      <c r="L10" s="68"/>
      <c r="M10" s="68"/>
      <c r="N10" s="68" t="s">
        <v>294</v>
      </c>
      <c r="O10" s="68"/>
      <c r="P10" s="68"/>
    </row>
    <row r="11" spans="1:16" ht="12.75">
      <c r="A11" s="32"/>
      <c r="B11" s="32"/>
      <c r="C11" s="32"/>
      <c r="D11" s="32"/>
      <c r="E11" s="32"/>
      <c r="F11" s="32"/>
      <c r="G11" s="32"/>
      <c r="H11" s="32"/>
      <c r="I11" s="32"/>
      <c r="K11" s="68"/>
      <c r="L11" s="68" t="s">
        <v>624</v>
      </c>
      <c r="M11" s="68" t="s">
        <v>625</v>
      </c>
      <c r="N11" s="68" t="s">
        <v>626</v>
      </c>
      <c r="O11" s="68"/>
      <c r="P11" s="68"/>
    </row>
    <row r="12" spans="1:16" ht="12.75">
      <c r="A12" s="32"/>
      <c r="B12" s="32"/>
      <c r="C12" s="32"/>
      <c r="D12" s="32"/>
      <c r="E12" s="32"/>
      <c r="F12" s="32"/>
      <c r="G12" s="32"/>
      <c r="H12" s="32"/>
      <c r="I12" s="32"/>
      <c r="K12" s="68">
        <v>55</v>
      </c>
      <c r="L12" s="81">
        <v>13.11</v>
      </c>
      <c r="M12" s="81">
        <v>7.44</v>
      </c>
      <c r="N12" s="81">
        <v>24.44</v>
      </c>
      <c r="O12" s="204">
        <f>SUM(L12:M12)</f>
        <v>20.55</v>
      </c>
      <c r="P12" s="68"/>
    </row>
    <row r="13" spans="1:16" ht="12.75">
      <c r="A13" s="32"/>
      <c r="B13" s="32"/>
      <c r="C13" s="32"/>
      <c r="D13" s="32"/>
      <c r="E13" s="32"/>
      <c r="F13" s="32"/>
      <c r="G13" s="32"/>
      <c r="H13" s="32"/>
      <c r="I13" s="32"/>
      <c r="K13" s="68">
        <v>60</v>
      </c>
      <c r="L13" s="81">
        <v>21.6</v>
      </c>
      <c r="M13" s="81">
        <v>9.49</v>
      </c>
      <c r="N13" s="81">
        <v>23.6</v>
      </c>
      <c r="O13" s="204">
        <f aca="true" t="shared" si="0" ref="O13:O26">SUM(L13:M13)</f>
        <v>31.090000000000003</v>
      </c>
      <c r="P13" s="68"/>
    </row>
    <row r="14" spans="1:16" ht="12.75">
      <c r="A14" s="32"/>
      <c r="B14" s="32"/>
      <c r="C14" s="32"/>
      <c r="D14" s="32"/>
      <c r="E14" s="32"/>
      <c r="F14" s="32"/>
      <c r="G14" s="32"/>
      <c r="H14" s="32"/>
      <c r="I14" s="32"/>
      <c r="K14" s="80" t="s">
        <v>452</v>
      </c>
      <c r="L14" s="81">
        <v>31.42</v>
      </c>
      <c r="M14" s="81">
        <v>12.87</v>
      </c>
      <c r="N14" s="81">
        <v>25.36</v>
      </c>
      <c r="O14" s="204">
        <f t="shared" si="0"/>
        <v>44.29</v>
      </c>
      <c r="P14" s="68"/>
    </row>
    <row r="15" spans="1:16" ht="12.75">
      <c r="A15" s="32"/>
      <c r="B15" s="32"/>
      <c r="C15" s="32"/>
      <c r="D15" s="32"/>
      <c r="E15" s="32"/>
      <c r="F15" s="32"/>
      <c r="G15" s="32"/>
      <c r="H15" s="32"/>
      <c r="I15" s="32"/>
      <c r="K15" s="80">
        <v>3</v>
      </c>
      <c r="L15" s="81">
        <v>33.02</v>
      </c>
      <c r="M15" s="81">
        <v>13.62</v>
      </c>
      <c r="N15" s="81">
        <v>26.42</v>
      </c>
      <c r="O15" s="204">
        <f t="shared" si="0"/>
        <v>46.64</v>
      </c>
      <c r="P15" s="68"/>
    </row>
    <row r="16" spans="1:16" ht="12.75">
      <c r="A16" s="32"/>
      <c r="B16" s="32"/>
      <c r="C16" s="32"/>
      <c r="D16" s="32"/>
      <c r="E16" s="32"/>
      <c r="F16" s="32"/>
      <c r="G16" s="32"/>
      <c r="H16" s="32"/>
      <c r="I16" s="32"/>
      <c r="K16" s="68">
        <v>4</v>
      </c>
      <c r="L16" s="81">
        <v>33.11</v>
      </c>
      <c r="M16" s="81">
        <v>14.22</v>
      </c>
      <c r="N16" s="81">
        <v>25.42</v>
      </c>
      <c r="O16" s="204">
        <f t="shared" si="0"/>
        <v>47.33</v>
      </c>
      <c r="P16" s="68"/>
    </row>
    <row r="17" spans="1:16" ht="12.75">
      <c r="A17" s="32"/>
      <c r="B17" s="32"/>
      <c r="C17" s="32"/>
      <c r="D17" s="32"/>
      <c r="E17" s="32"/>
      <c r="F17" s="32"/>
      <c r="G17" s="32"/>
      <c r="H17" s="32"/>
      <c r="I17" s="32"/>
      <c r="K17" s="68">
        <v>5</v>
      </c>
      <c r="L17" s="81">
        <v>33.9</v>
      </c>
      <c r="M17" s="81">
        <v>14.77</v>
      </c>
      <c r="N17" s="81">
        <v>25.44</v>
      </c>
      <c r="O17" s="204">
        <f t="shared" si="0"/>
        <v>48.67</v>
      </c>
      <c r="P17" s="68"/>
    </row>
    <row r="18" spans="1:16" ht="12.75">
      <c r="A18" s="32"/>
      <c r="B18" s="32"/>
      <c r="C18" s="32"/>
      <c r="D18" s="32"/>
      <c r="E18" s="32"/>
      <c r="F18" s="32"/>
      <c r="G18" s="32"/>
      <c r="H18" s="32"/>
      <c r="I18" s="32"/>
      <c r="K18" s="68">
        <v>6</v>
      </c>
      <c r="L18" s="81">
        <v>36.95</v>
      </c>
      <c r="M18" s="81">
        <v>15.72</v>
      </c>
      <c r="N18" s="81">
        <v>19.99</v>
      </c>
      <c r="O18" s="204">
        <f t="shared" si="0"/>
        <v>52.67</v>
      </c>
      <c r="P18" s="68"/>
    </row>
    <row r="19" spans="1:16" ht="12.75">
      <c r="A19" s="32"/>
      <c r="B19" s="32"/>
      <c r="C19" s="32"/>
      <c r="D19" s="32"/>
      <c r="E19" s="32"/>
      <c r="F19" s="32"/>
      <c r="G19" s="32"/>
      <c r="H19" s="32"/>
      <c r="I19" s="32"/>
      <c r="K19" s="68">
        <v>7</v>
      </c>
      <c r="L19" s="81">
        <v>38.34</v>
      </c>
      <c r="M19" s="81">
        <v>16.62</v>
      </c>
      <c r="N19" s="81">
        <v>20.03</v>
      </c>
      <c r="O19" s="204">
        <f t="shared" si="0"/>
        <v>54.96000000000001</v>
      </c>
      <c r="P19" s="68"/>
    </row>
    <row r="20" spans="1:16" ht="12.75">
      <c r="A20" s="32"/>
      <c r="B20" s="32"/>
      <c r="C20" s="32"/>
      <c r="D20" s="32"/>
      <c r="E20" s="32"/>
      <c r="F20" s="32"/>
      <c r="G20" s="32"/>
      <c r="H20" s="32"/>
      <c r="I20" s="32"/>
      <c r="K20" s="68">
        <v>8</v>
      </c>
      <c r="L20" s="81">
        <v>39.73</v>
      </c>
      <c r="M20" s="81">
        <v>16.94</v>
      </c>
      <c r="N20" s="81">
        <v>20.81</v>
      </c>
      <c r="O20" s="204">
        <f t="shared" si="0"/>
        <v>56.67</v>
      </c>
      <c r="P20" s="68"/>
    </row>
    <row r="21" spans="1:16" ht="12.75">
      <c r="A21" s="32"/>
      <c r="B21" s="32"/>
      <c r="C21" s="32"/>
      <c r="D21" s="32"/>
      <c r="E21" s="32"/>
      <c r="F21" s="32"/>
      <c r="G21" s="32"/>
      <c r="H21" s="32"/>
      <c r="I21" s="32"/>
      <c r="K21" s="68">
        <v>9</v>
      </c>
      <c r="L21" s="81">
        <v>40.86</v>
      </c>
      <c r="M21" s="81">
        <v>17.26</v>
      </c>
      <c r="N21" s="81">
        <v>21.38</v>
      </c>
      <c r="O21" s="204">
        <f t="shared" si="0"/>
        <v>58.120000000000005</v>
      </c>
      <c r="P21" s="68"/>
    </row>
    <row r="22" spans="1:16" ht="12.75">
      <c r="A22" s="32"/>
      <c r="B22" s="32"/>
      <c r="C22" s="32"/>
      <c r="D22" s="32"/>
      <c r="E22" s="32"/>
      <c r="F22" s="32"/>
      <c r="G22" s="32"/>
      <c r="H22" s="32"/>
      <c r="I22" s="32"/>
      <c r="K22" s="68">
        <v>10</v>
      </c>
      <c r="L22" s="81">
        <v>40.9</v>
      </c>
      <c r="M22" s="81">
        <v>17.6</v>
      </c>
      <c r="N22" s="81">
        <v>24.87</v>
      </c>
      <c r="O22" s="204">
        <f t="shared" si="0"/>
        <v>58.5</v>
      </c>
      <c r="P22" s="68"/>
    </row>
    <row r="23" spans="1:16" ht="12.75">
      <c r="A23" s="32"/>
      <c r="B23" s="32"/>
      <c r="C23" s="32"/>
      <c r="D23" s="32"/>
      <c r="E23" s="32"/>
      <c r="F23" s="32"/>
      <c r="G23" s="32"/>
      <c r="H23" s="32"/>
      <c r="I23" s="32"/>
      <c r="K23" s="68">
        <v>11</v>
      </c>
      <c r="L23" s="81">
        <v>41.75</v>
      </c>
      <c r="M23" s="81">
        <v>18.07</v>
      </c>
      <c r="N23" s="81">
        <v>24.08</v>
      </c>
      <c r="O23" s="204">
        <f t="shared" si="0"/>
        <v>59.82</v>
      </c>
      <c r="P23" s="68"/>
    </row>
    <row r="24" spans="1:16" ht="12.75">
      <c r="A24" s="32"/>
      <c r="B24" s="32"/>
      <c r="C24" s="32"/>
      <c r="D24" s="32"/>
      <c r="E24" s="32"/>
      <c r="F24" s="32"/>
      <c r="G24" s="32"/>
      <c r="H24" s="32"/>
      <c r="I24" s="32"/>
      <c r="K24" s="68">
        <v>12</v>
      </c>
      <c r="L24" s="81">
        <v>43</v>
      </c>
      <c r="M24" s="81">
        <v>18.36</v>
      </c>
      <c r="N24" s="81">
        <v>28.76</v>
      </c>
      <c r="O24" s="204">
        <f t="shared" si="0"/>
        <v>61.36</v>
      </c>
      <c r="P24" s="68"/>
    </row>
    <row r="25" spans="1:16" ht="12.75">
      <c r="A25" s="32"/>
      <c r="B25" s="32"/>
      <c r="C25" s="32"/>
      <c r="D25" s="32"/>
      <c r="E25" s="32"/>
      <c r="F25" s="32"/>
      <c r="G25" s="32"/>
      <c r="H25" s="32"/>
      <c r="I25" s="32"/>
      <c r="K25" s="68">
        <v>13</v>
      </c>
      <c r="L25" s="81">
        <v>41.67</v>
      </c>
      <c r="M25" s="81">
        <v>18.44</v>
      </c>
      <c r="N25" s="81">
        <v>30.59</v>
      </c>
      <c r="O25" s="204">
        <f t="shared" si="0"/>
        <v>60.11</v>
      </c>
      <c r="P25" s="68"/>
    </row>
    <row r="26" spans="1:16" ht="12.75">
      <c r="A26" s="32"/>
      <c r="B26" s="32"/>
      <c r="C26" s="32"/>
      <c r="D26" s="32"/>
      <c r="E26" s="32"/>
      <c r="F26" s="32"/>
      <c r="G26" s="32"/>
      <c r="H26" s="32"/>
      <c r="I26" s="32"/>
      <c r="K26" s="68">
        <v>14</v>
      </c>
      <c r="L26" s="81">
        <v>42.24</v>
      </c>
      <c r="M26" s="81">
        <v>19.04</v>
      </c>
      <c r="N26" s="81">
        <v>26.41</v>
      </c>
      <c r="O26" s="204">
        <f t="shared" si="0"/>
        <v>61.28</v>
      </c>
      <c r="P26" s="68"/>
    </row>
    <row r="27" spans="1:16" ht="12.75">
      <c r="A27" s="32"/>
      <c r="B27" s="32"/>
      <c r="C27" s="32"/>
      <c r="D27" s="32"/>
      <c r="E27" s="32"/>
      <c r="F27" s="32"/>
      <c r="G27" s="32"/>
      <c r="H27" s="32"/>
      <c r="I27" s="32"/>
      <c r="K27" s="68" t="s">
        <v>627</v>
      </c>
      <c r="L27" s="68"/>
      <c r="M27" s="68"/>
      <c r="N27" s="68"/>
      <c r="O27" s="68"/>
      <c r="P27" s="68"/>
    </row>
    <row r="28" spans="1:16" ht="12.75">
      <c r="A28" s="32"/>
      <c r="B28" s="32"/>
      <c r="C28" s="32"/>
      <c r="D28" s="32"/>
      <c r="E28" s="32"/>
      <c r="F28" s="32"/>
      <c r="G28" s="32"/>
      <c r="H28" s="32"/>
      <c r="I28" s="32"/>
      <c r="K28" s="68"/>
      <c r="L28" s="68">
        <f>L26*10000</f>
        <v>422400</v>
      </c>
      <c r="M28" s="68">
        <f>M255*10000</f>
        <v>0</v>
      </c>
      <c r="N28" s="68">
        <f>(M28+L28)/365</f>
        <v>1157.2602739726028</v>
      </c>
      <c r="O28" s="68"/>
      <c r="P28" s="68"/>
    </row>
    <row r="29" spans="1:16" ht="12.75">
      <c r="A29" s="32"/>
      <c r="B29" s="32"/>
      <c r="C29" s="32"/>
      <c r="D29" s="32"/>
      <c r="E29" s="32"/>
      <c r="F29" s="32"/>
      <c r="G29" s="32"/>
      <c r="H29" s="32"/>
      <c r="I29" s="32"/>
      <c r="K29" s="67">
        <v>45</v>
      </c>
      <c r="L29" s="68"/>
      <c r="M29" s="68"/>
      <c r="N29" s="68"/>
      <c r="O29" s="68"/>
      <c r="P29" s="68"/>
    </row>
    <row r="30" spans="1:16" ht="15">
      <c r="A30" s="32"/>
      <c r="B30" s="32"/>
      <c r="C30" s="32"/>
      <c r="D30" s="32"/>
      <c r="E30" s="32"/>
      <c r="F30" s="32"/>
      <c r="G30" s="32"/>
      <c r="H30" s="32"/>
      <c r="I30" s="32"/>
      <c r="K30" s="69"/>
      <c r="L30" s="68"/>
      <c r="M30" s="68"/>
      <c r="N30" s="68"/>
      <c r="O30" s="68"/>
      <c r="P30" s="68"/>
    </row>
    <row r="31" spans="1:16" ht="12.75">
      <c r="A31" s="32"/>
      <c r="B31" s="32"/>
      <c r="C31" s="32"/>
      <c r="D31" s="32"/>
      <c r="E31" s="32"/>
      <c r="F31" s="32"/>
      <c r="G31" s="32"/>
      <c r="H31" s="32"/>
      <c r="I31" s="32"/>
      <c r="K31" s="68"/>
      <c r="L31" s="68"/>
      <c r="M31" s="68"/>
      <c r="N31" s="68"/>
      <c r="O31" s="68"/>
      <c r="P31" s="68"/>
    </row>
    <row r="32" spans="1:16" ht="12.75">
      <c r="A32" s="32"/>
      <c r="B32" s="32"/>
      <c r="C32" s="32"/>
      <c r="D32" s="32"/>
      <c r="E32" s="32"/>
      <c r="F32" s="32"/>
      <c r="G32" s="32"/>
      <c r="H32" s="32"/>
      <c r="I32" s="32"/>
      <c r="K32" s="68"/>
      <c r="L32" s="68"/>
      <c r="M32" s="70"/>
      <c r="N32" s="68"/>
      <c r="O32" s="68"/>
      <c r="P32" s="68"/>
    </row>
    <row r="33" spans="1:16" ht="12.75">
      <c r="A33" s="32"/>
      <c r="B33" s="32"/>
      <c r="C33" s="32"/>
      <c r="D33" s="32"/>
      <c r="E33" s="32"/>
      <c r="F33" s="32"/>
      <c r="G33" s="32"/>
      <c r="H33" s="32"/>
      <c r="I33" s="32"/>
      <c r="K33" s="68"/>
      <c r="L33" s="68"/>
      <c r="M33" s="68"/>
      <c r="N33" s="68"/>
      <c r="O33" s="68"/>
      <c r="P33" s="68"/>
    </row>
    <row r="34" spans="1:16" ht="12.75">
      <c r="A34" s="32"/>
      <c r="B34" s="32"/>
      <c r="C34" s="32"/>
      <c r="D34" s="32"/>
      <c r="E34" s="32"/>
      <c r="F34" s="32"/>
      <c r="G34" s="32"/>
      <c r="H34" s="32"/>
      <c r="I34" s="32"/>
      <c r="K34" s="68"/>
      <c r="L34" s="71"/>
      <c r="M34" s="68"/>
      <c r="N34" s="68"/>
      <c r="O34" s="68"/>
      <c r="P34" s="68"/>
    </row>
    <row r="35" spans="1:16" ht="12">
      <c r="A35" s="32"/>
      <c r="B35" s="32"/>
      <c r="C35" s="32"/>
      <c r="D35" s="32"/>
      <c r="E35" s="32"/>
      <c r="F35" s="32"/>
      <c r="G35" s="32"/>
      <c r="H35" s="32"/>
      <c r="I35" s="32"/>
      <c r="K35" s="68"/>
      <c r="L35" s="72"/>
      <c r="M35" s="72"/>
      <c r="N35" s="72"/>
      <c r="O35" s="72"/>
      <c r="P35" s="68"/>
    </row>
    <row r="36" spans="1:16" ht="12">
      <c r="A36" s="32"/>
      <c r="B36" s="32"/>
      <c r="C36" s="32"/>
      <c r="D36" s="32"/>
      <c r="E36" s="32"/>
      <c r="F36" s="32"/>
      <c r="G36" s="32"/>
      <c r="H36" s="32"/>
      <c r="I36" s="32"/>
      <c r="K36" s="68"/>
      <c r="L36" s="72"/>
      <c r="M36" s="72"/>
      <c r="N36" s="72"/>
      <c r="O36" s="72"/>
      <c r="P36" s="68"/>
    </row>
    <row r="37" spans="1:16" ht="14.25">
      <c r="A37" s="57" t="s">
        <v>730</v>
      </c>
      <c r="B37" s="32"/>
      <c r="C37" s="32"/>
      <c r="D37" s="32"/>
      <c r="E37" s="32"/>
      <c r="F37" s="57" t="s">
        <v>731</v>
      </c>
      <c r="G37" s="32"/>
      <c r="H37" s="32"/>
      <c r="I37" s="32"/>
      <c r="K37" s="68"/>
      <c r="L37" s="68"/>
      <c r="M37" s="68"/>
      <c r="N37" s="68"/>
      <c r="O37" s="68"/>
      <c r="P37" s="68" t="s">
        <v>633</v>
      </c>
    </row>
    <row r="38" spans="1:16" ht="12">
      <c r="A38" s="32"/>
      <c r="B38" s="32"/>
      <c r="C38" s="32"/>
      <c r="D38" s="32"/>
      <c r="E38" s="32"/>
      <c r="F38" s="32"/>
      <c r="G38" s="32"/>
      <c r="H38" s="32"/>
      <c r="I38" s="32"/>
      <c r="K38" s="68" t="s">
        <v>443</v>
      </c>
      <c r="L38" s="83" t="s">
        <v>628</v>
      </c>
      <c r="M38" s="68" t="s">
        <v>629</v>
      </c>
      <c r="N38" s="68" t="s">
        <v>630</v>
      </c>
      <c r="O38" s="68" t="s">
        <v>631</v>
      </c>
      <c r="P38" s="68" t="s">
        <v>490</v>
      </c>
    </row>
    <row r="39" spans="1:16" ht="12">
      <c r="A39" s="32"/>
      <c r="B39" s="32"/>
      <c r="C39" s="32"/>
      <c r="D39" s="32"/>
      <c r="E39" s="32"/>
      <c r="F39" s="32"/>
      <c r="G39" s="32"/>
      <c r="H39" s="32"/>
      <c r="I39" s="32"/>
      <c r="K39" s="68">
        <v>14</v>
      </c>
      <c r="L39" s="80">
        <v>52.7</v>
      </c>
      <c r="M39" s="68">
        <v>23.8</v>
      </c>
      <c r="N39" s="68">
        <v>25.7</v>
      </c>
      <c r="O39" s="68">
        <v>16.5</v>
      </c>
      <c r="P39" s="175">
        <f>SUM(L39:O39)</f>
        <v>118.7</v>
      </c>
    </row>
    <row r="40" spans="1:16" ht="12">
      <c r="A40" s="32"/>
      <c r="B40" s="32"/>
      <c r="C40" s="32"/>
      <c r="D40" s="32"/>
      <c r="E40" s="32"/>
      <c r="F40" s="32"/>
      <c r="G40" s="32"/>
      <c r="H40" s="32"/>
      <c r="I40" s="32"/>
      <c r="K40" s="68">
        <v>13</v>
      </c>
      <c r="L40" s="90">
        <f>522143/10000</f>
        <v>52.2143</v>
      </c>
      <c r="M40" s="175">
        <f>227225/10000</f>
        <v>22.7225</v>
      </c>
      <c r="N40" s="175">
        <f>266029/10000</f>
        <v>26.6029</v>
      </c>
      <c r="O40" s="175">
        <f>(159784+2094+94)/10000</f>
        <v>16.1972</v>
      </c>
      <c r="P40" s="175">
        <f>SUM(L40:O40)</f>
        <v>117.7369</v>
      </c>
    </row>
    <row r="41" spans="1:16" ht="12">
      <c r="A41" s="32"/>
      <c r="B41" s="32"/>
      <c r="C41" s="32"/>
      <c r="D41" s="32"/>
      <c r="E41" s="32"/>
      <c r="F41" s="32"/>
      <c r="G41" s="32"/>
      <c r="H41" s="32"/>
      <c r="I41" s="32"/>
      <c r="K41" s="68">
        <v>12</v>
      </c>
      <c r="L41" s="90">
        <v>50.8366</v>
      </c>
      <c r="M41" s="175">
        <v>24.6086</v>
      </c>
      <c r="N41" s="175">
        <v>28.7803</v>
      </c>
      <c r="O41" s="175">
        <v>17.3259</v>
      </c>
      <c r="P41" s="175">
        <v>121.5514</v>
      </c>
    </row>
    <row r="42" spans="1:16" ht="12">
      <c r="A42" s="32"/>
      <c r="B42" s="32"/>
      <c r="C42" s="32"/>
      <c r="D42" s="32"/>
      <c r="E42" s="32"/>
      <c r="F42" s="32"/>
      <c r="G42" s="32"/>
      <c r="H42" s="32"/>
      <c r="I42" s="32"/>
      <c r="K42" s="68">
        <v>11</v>
      </c>
      <c r="L42" s="90">
        <v>50.0405</v>
      </c>
      <c r="M42" s="175">
        <v>23.7535</v>
      </c>
      <c r="N42" s="175">
        <v>28.8602</v>
      </c>
      <c r="O42" s="175">
        <v>18.1092</v>
      </c>
      <c r="P42" s="175">
        <v>120.7634</v>
      </c>
    </row>
    <row r="43" spans="1:16" ht="12">
      <c r="A43" s="32"/>
      <c r="B43" s="32"/>
      <c r="C43" s="32"/>
      <c r="D43" s="32"/>
      <c r="E43" s="32"/>
      <c r="F43" s="32"/>
      <c r="G43" s="32"/>
      <c r="H43" s="32"/>
      <c r="I43" s="32"/>
      <c r="K43" s="68">
        <v>10</v>
      </c>
      <c r="L43" s="90">
        <v>49.0902</v>
      </c>
      <c r="M43" s="175">
        <v>23.661</v>
      </c>
      <c r="N43" s="175">
        <v>29.3273</v>
      </c>
      <c r="O43" s="175">
        <v>18.2478</v>
      </c>
      <c r="P43" s="175">
        <v>120.32630000000002</v>
      </c>
    </row>
    <row r="44" spans="1:16" ht="12">
      <c r="A44" s="32"/>
      <c r="B44" s="32"/>
      <c r="C44" s="32"/>
      <c r="D44" s="32"/>
      <c r="E44" s="32"/>
      <c r="F44" s="32"/>
      <c r="G44" s="32"/>
      <c r="H44" s="32"/>
      <c r="I44" s="32"/>
      <c r="K44" s="68">
        <v>9</v>
      </c>
      <c r="L44" s="90">
        <v>47.8209</v>
      </c>
      <c r="M44" s="175">
        <v>23.52</v>
      </c>
      <c r="N44" s="175">
        <v>29.6809</v>
      </c>
      <c r="O44" s="175">
        <v>19.5343</v>
      </c>
      <c r="P44" s="175">
        <v>120.55610000000001</v>
      </c>
    </row>
    <row r="45" spans="1:16" ht="12">
      <c r="A45" s="32"/>
      <c r="B45" s="32"/>
      <c r="C45" s="32"/>
      <c r="D45" s="32"/>
      <c r="E45" s="32"/>
      <c r="F45" s="32"/>
      <c r="G45" s="32"/>
      <c r="H45" s="32"/>
      <c r="I45" s="32"/>
      <c r="K45" s="68">
        <v>8</v>
      </c>
      <c r="L45" s="90">
        <v>47.2322</v>
      </c>
      <c r="M45" s="175">
        <v>24.7671</v>
      </c>
      <c r="N45" s="175">
        <v>30.3705</v>
      </c>
      <c r="O45" s="175">
        <v>19.6139</v>
      </c>
      <c r="P45" s="175">
        <v>121.9837</v>
      </c>
    </row>
    <row r="46" spans="1:16" ht="12">
      <c r="A46" s="32"/>
      <c r="B46" s="32"/>
      <c r="C46" s="32"/>
      <c r="D46" s="32"/>
      <c r="E46" s="32"/>
      <c r="F46" s="32"/>
      <c r="G46" s="32"/>
      <c r="H46" s="32"/>
      <c r="I46" s="32"/>
      <c r="K46" s="68">
        <v>7</v>
      </c>
      <c r="L46" s="90">
        <v>45.7284</v>
      </c>
      <c r="M46" s="175">
        <v>25.386</v>
      </c>
      <c r="N46" s="175">
        <v>29.6268</v>
      </c>
      <c r="O46" s="175">
        <v>19.7504</v>
      </c>
      <c r="P46" s="175">
        <v>120.4916</v>
      </c>
    </row>
    <row r="47" spans="1:16" ht="12">
      <c r="A47" s="32"/>
      <c r="B47" s="32"/>
      <c r="C47" s="32"/>
      <c r="D47" s="32"/>
      <c r="E47" s="32"/>
      <c r="F47" s="32"/>
      <c r="G47" s="32"/>
      <c r="H47" s="32"/>
      <c r="I47" s="32"/>
      <c r="K47" s="80" t="s">
        <v>632</v>
      </c>
      <c r="L47" s="90">
        <v>44.4735</v>
      </c>
      <c r="M47" s="175">
        <v>23.3278</v>
      </c>
      <c r="N47" s="175">
        <v>29.3673</v>
      </c>
      <c r="O47" s="175">
        <v>19.4724</v>
      </c>
      <c r="P47" s="175">
        <v>116.64099999999999</v>
      </c>
    </row>
    <row r="48" spans="1:16" ht="12">
      <c r="A48" s="32"/>
      <c r="B48" s="32"/>
      <c r="C48" s="32"/>
      <c r="D48" s="32"/>
      <c r="E48" s="32"/>
      <c r="F48" s="32"/>
      <c r="G48" s="32"/>
      <c r="H48" s="32"/>
      <c r="I48" s="32"/>
      <c r="K48" s="68"/>
      <c r="L48" s="68"/>
      <c r="M48" s="68"/>
      <c r="N48" s="68"/>
      <c r="O48" s="68"/>
      <c r="P48" s="68"/>
    </row>
    <row r="49" spans="1:16" ht="12">
      <c r="A49" s="32"/>
      <c r="B49" s="32"/>
      <c r="C49" s="32"/>
      <c r="D49" s="32"/>
      <c r="E49" s="32"/>
      <c r="F49" s="32"/>
      <c r="G49" s="32"/>
      <c r="H49" s="32"/>
      <c r="I49" s="32"/>
      <c r="K49" s="67">
        <v>46</v>
      </c>
      <c r="L49" s="68"/>
      <c r="M49" s="68"/>
      <c r="N49" s="68"/>
      <c r="O49" s="68"/>
      <c r="P49" s="68"/>
    </row>
    <row r="50" spans="1:16" ht="14.25">
      <c r="A50" s="32"/>
      <c r="B50" s="32"/>
      <c r="C50" s="32"/>
      <c r="D50" s="32"/>
      <c r="E50" s="32"/>
      <c r="F50" s="32"/>
      <c r="G50" s="32"/>
      <c r="H50" s="32"/>
      <c r="I50" s="32"/>
      <c r="K50" s="69"/>
      <c r="L50" s="68"/>
      <c r="M50" s="68"/>
      <c r="N50" s="68"/>
      <c r="O50" s="68"/>
      <c r="P50" s="68"/>
    </row>
    <row r="51" spans="1:16" ht="12">
      <c r="A51" s="32"/>
      <c r="B51" s="32"/>
      <c r="C51" s="32"/>
      <c r="D51" s="32"/>
      <c r="E51" s="32"/>
      <c r="F51" s="32"/>
      <c r="G51" s="32"/>
      <c r="H51" s="32"/>
      <c r="I51" s="32"/>
      <c r="K51" s="68"/>
      <c r="L51" s="68"/>
      <c r="M51" s="68"/>
      <c r="N51" s="68"/>
      <c r="O51" s="68"/>
      <c r="P51" s="68"/>
    </row>
    <row r="52" spans="1:16" ht="12">
      <c r="A52" s="32"/>
      <c r="B52" s="32"/>
      <c r="C52" s="32"/>
      <c r="D52" s="32"/>
      <c r="E52" s="32"/>
      <c r="F52" s="32"/>
      <c r="G52" s="32"/>
      <c r="H52" s="32"/>
      <c r="I52" s="32"/>
      <c r="K52" s="68"/>
      <c r="L52" s="68"/>
      <c r="M52" s="70"/>
      <c r="N52" s="68"/>
      <c r="O52" s="68"/>
      <c r="P52" s="68"/>
    </row>
    <row r="53" spans="1:16" ht="12">
      <c r="A53" s="32"/>
      <c r="B53" s="32"/>
      <c r="C53" s="32"/>
      <c r="D53" s="32"/>
      <c r="E53" s="32"/>
      <c r="F53" s="32"/>
      <c r="G53" s="32"/>
      <c r="H53" s="32"/>
      <c r="I53" s="32"/>
      <c r="K53" s="68"/>
      <c r="L53" s="68"/>
      <c r="M53" s="68"/>
      <c r="N53" s="68"/>
      <c r="O53" s="68"/>
      <c r="P53" s="68"/>
    </row>
    <row r="54" spans="1:16" ht="12">
      <c r="A54" s="32"/>
      <c r="B54" s="32"/>
      <c r="C54" s="32"/>
      <c r="D54" s="32"/>
      <c r="E54" s="32"/>
      <c r="F54" s="32"/>
      <c r="G54" s="32"/>
      <c r="H54" s="32"/>
      <c r="I54" s="32"/>
      <c r="K54" s="68"/>
      <c r="L54" s="71"/>
      <c r="M54" s="68"/>
      <c r="N54" s="68"/>
      <c r="O54" s="68"/>
      <c r="P54" s="68"/>
    </row>
    <row r="55" spans="1:16" ht="12">
      <c r="A55" s="32"/>
      <c r="B55" s="32"/>
      <c r="C55" s="32"/>
      <c r="D55" s="32"/>
      <c r="E55" s="32"/>
      <c r="F55" s="32"/>
      <c r="G55" s="32"/>
      <c r="H55" s="32"/>
      <c r="I55" s="32"/>
      <c r="K55" s="68"/>
      <c r="L55" s="72"/>
      <c r="M55" s="72"/>
      <c r="N55" s="72"/>
      <c r="O55" s="72"/>
      <c r="P55" s="68"/>
    </row>
    <row r="56" spans="1:16" ht="12">
      <c r="A56" s="32"/>
      <c r="B56" s="32"/>
      <c r="C56" s="32"/>
      <c r="D56" s="32"/>
      <c r="E56" s="32"/>
      <c r="F56" s="32"/>
      <c r="G56" s="32"/>
      <c r="H56" s="32"/>
      <c r="I56" s="32"/>
      <c r="K56" s="68"/>
      <c r="L56" s="72"/>
      <c r="M56" s="72"/>
      <c r="N56" s="72"/>
      <c r="O56" s="72"/>
      <c r="P56" s="68"/>
    </row>
    <row r="57" spans="1:16" ht="12">
      <c r="A57" s="32"/>
      <c r="B57" s="32"/>
      <c r="C57" s="32"/>
      <c r="D57" s="32"/>
      <c r="E57" s="32"/>
      <c r="F57" s="32"/>
      <c r="G57" s="32"/>
      <c r="H57" s="32"/>
      <c r="I57" s="32"/>
      <c r="K57" s="68"/>
      <c r="L57" s="71"/>
      <c r="M57" s="68"/>
      <c r="N57" s="68"/>
      <c r="O57" s="68" t="s">
        <v>284</v>
      </c>
      <c r="P57" s="68"/>
    </row>
    <row r="58" spans="1:16" ht="12">
      <c r="A58" s="32"/>
      <c r="B58" s="32"/>
      <c r="C58" s="32"/>
      <c r="D58" s="32"/>
      <c r="E58" s="32"/>
      <c r="F58" s="32"/>
      <c r="G58" s="32"/>
      <c r="H58" s="32"/>
      <c r="I58" s="32"/>
      <c r="K58" s="68"/>
      <c r="L58" s="64" t="s">
        <v>634</v>
      </c>
      <c r="M58" s="64" t="s">
        <v>635</v>
      </c>
      <c r="N58" s="64" t="s">
        <v>636</v>
      </c>
      <c r="O58" s="64" t="s">
        <v>637</v>
      </c>
      <c r="P58" s="68"/>
    </row>
    <row r="59" spans="1:16" ht="12">
      <c r="A59" s="32"/>
      <c r="B59" s="32"/>
      <c r="C59" s="32"/>
      <c r="D59" s="32"/>
      <c r="E59" s="32"/>
      <c r="F59" s="32"/>
      <c r="G59" s="32"/>
      <c r="H59" s="32"/>
      <c r="I59" s="32"/>
      <c r="K59" s="68" t="s">
        <v>638</v>
      </c>
      <c r="L59" s="64">
        <v>1678224</v>
      </c>
      <c r="M59" s="64">
        <v>508943</v>
      </c>
      <c r="N59" s="64">
        <v>408758</v>
      </c>
      <c r="O59" s="64">
        <v>45025</v>
      </c>
      <c r="P59" s="73">
        <f>SUM(L59:O59)</f>
        <v>2640950</v>
      </c>
    </row>
    <row r="60" spans="1:16" ht="12">
      <c r="A60" s="32"/>
      <c r="B60" s="32"/>
      <c r="C60" s="32"/>
      <c r="D60" s="32"/>
      <c r="E60" s="32"/>
      <c r="F60" s="32"/>
      <c r="G60" s="32"/>
      <c r="H60" s="32"/>
      <c r="I60" s="32"/>
      <c r="K60" s="68"/>
      <c r="L60" s="68"/>
      <c r="M60" s="68"/>
      <c r="N60" s="68"/>
      <c r="O60" s="68"/>
      <c r="P60" s="68"/>
    </row>
    <row r="61" spans="1:9" ht="12">
      <c r="A61" s="32"/>
      <c r="B61" s="32"/>
      <c r="C61" s="32"/>
      <c r="D61" s="32"/>
      <c r="E61" s="32"/>
      <c r="F61" s="32"/>
      <c r="G61" s="32"/>
      <c r="H61" s="32"/>
      <c r="I61" s="32"/>
    </row>
    <row r="62" spans="1:9" ht="12">
      <c r="A62" s="32"/>
      <c r="B62" s="32"/>
      <c r="C62" s="32"/>
      <c r="D62" s="32"/>
      <c r="E62" s="32"/>
      <c r="F62" s="32"/>
      <c r="G62" s="32"/>
      <c r="H62" s="32"/>
      <c r="I62" s="32"/>
    </row>
    <row r="63" spans="1:9" ht="12">
      <c r="A63" s="32"/>
      <c r="B63" s="32"/>
      <c r="C63" s="32"/>
      <c r="D63" s="32"/>
      <c r="E63" s="32"/>
      <c r="F63" s="32"/>
      <c r="G63" s="32"/>
      <c r="H63" s="32"/>
      <c r="I63" s="32"/>
    </row>
    <row r="64" spans="1:9" ht="12">
      <c r="A64" s="32"/>
      <c r="B64" s="32"/>
      <c r="C64" s="32"/>
      <c r="D64" s="32"/>
      <c r="E64" s="32"/>
      <c r="F64" s="32"/>
      <c r="G64" s="32"/>
      <c r="H64" s="32"/>
      <c r="I64" s="32"/>
    </row>
    <row r="65" spans="1:9" ht="12">
      <c r="A65" s="32"/>
      <c r="B65" s="32"/>
      <c r="C65" s="32"/>
      <c r="D65" s="32"/>
      <c r="E65" s="32"/>
      <c r="F65" s="32"/>
      <c r="G65" s="32"/>
      <c r="H65" s="32"/>
      <c r="I65" s="32"/>
    </row>
    <row r="66" spans="1:9" ht="12">
      <c r="A66" s="32"/>
      <c r="B66" s="32"/>
      <c r="C66" s="32"/>
      <c r="D66" s="32"/>
      <c r="E66" s="32"/>
      <c r="F66" s="32"/>
      <c r="G66" s="32"/>
      <c r="H66" s="32"/>
      <c r="I66" s="32"/>
    </row>
    <row r="67" spans="1:9" ht="12">
      <c r="A67" s="32"/>
      <c r="B67" s="32"/>
      <c r="C67" s="32"/>
      <c r="D67" s="32"/>
      <c r="E67" s="32"/>
      <c r="F67" s="32"/>
      <c r="G67" s="32"/>
      <c r="H67" s="32"/>
      <c r="I67" s="32"/>
    </row>
    <row r="68" spans="1:9" ht="12">
      <c r="A68" s="32"/>
      <c r="B68" s="32"/>
      <c r="C68" s="32"/>
      <c r="D68" s="32"/>
      <c r="E68" s="32"/>
      <c r="F68" s="32"/>
      <c r="G68" s="32"/>
      <c r="H68" s="32"/>
      <c r="I68" s="32"/>
    </row>
    <row r="69" spans="1:9" ht="12">
      <c r="A69" s="32"/>
      <c r="B69" s="32"/>
      <c r="C69" s="32"/>
      <c r="D69" s="32"/>
      <c r="E69" s="32"/>
      <c r="F69" s="32"/>
      <c r="G69" s="32"/>
      <c r="H69" s="32"/>
      <c r="I69" s="32"/>
    </row>
    <row r="70" spans="1:16" ht="12">
      <c r="A70" s="272" t="s">
        <v>322</v>
      </c>
      <c r="B70" s="273"/>
      <c r="C70" s="273"/>
      <c r="D70" s="273"/>
      <c r="E70" s="273"/>
      <c r="F70" s="273"/>
      <c r="G70" s="273"/>
      <c r="H70" s="273"/>
      <c r="I70" s="274"/>
      <c r="K70" s="1"/>
      <c r="L70" s="1"/>
      <c r="M70" s="1"/>
      <c r="N70" s="1"/>
      <c r="O70" s="1"/>
      <c r="P70" s="1"/>
    </row>
    <row r="71" spans="1:16" ht="12">
      <c r="A71" s="275"/>
      <c r="B71" s="230"/>
      <c r="C71" s="230"/>
      <c r="D71" s="230"/>
      <c r="E71" s="230"/>
      <c r="F71" s="230"/>
      <c r="G71" s="230"/>
      <c r="H71" s="230"/>
      <c r="I71" s="276"/>
      <c r="K71" s="15"/>
      <c r="L71" s="41"/>
      <c r="M71" s="41"/>
      <c r="N71" s="41"/>
      <c r="O71" s="41"/>
      <c r="P71" s="41"/>
    </row>
    <row r="72" spans="1:11" ht="12">
      <c r="A72" s="275"/>
      <c r="B72" s="230"/>
      <c r="C72" s="230"/>
      <c r="D72" s="230"/>
      <c r="E72" s="230"/>
      <c r="F72" s="232"/>
      <c r="G72" s="230"/>
      <c r="H72" s="230"/>
      <c r="I72" s="276"/>
      <c r="K72" s="15"/>
    </row>
    <row r="73" spans="1:11" ht="12">
      <c r="A73" s="275"/>
      <c r="B73" s="230"/>
      <c r="C73" s="230"/>
      <c r="D73" s="230"/>
      <c r="E73" s="230"/>
      <c r="F73" s="230"/>
      <c r="G73" s="230"/>
      <c r="H73" s="230"/>
      <c r="I73" s="276"/>
      <c r="K73" s="15"/>
    </row>
    <row r="74" spans="1:11" ht="12">
      <c r="A74" s="277"/>
      <c r="B74" s="278"/>
      <c r="C74" s="278"/>
      <c r="D74" s="278"/>
      <c r="E74" s="278"/>
      <c r="F74" s="278"/>
      <c r="G74" s="278"/>
      <c r="H74" s="278"/>
      <c r="I74" s="279"/>
      <c r="K74" s="15"/>
    </row>
    <row r="75" spans="1:11" ht="12">
      <c r="A75" s="32"/>
      <c r="B75" s="32"/>
      <c r="C75" s="32"/>
      <c r="D75" s="32"/>
      <c r="E75" s="32"/>
      <c r="F75" s="32"/>
      <c r="G75" s="32"/>
      <c r="H75" s="32"/>
      <c r="I75" s="32"/>
      <c r="K75" s="15"/>
    </row>
    <row r="76" spans="1:16" ht="12">
      <c r="A76" s="32"/>
      <c r="B76" s="32"/>
      <c r="C76" s="32"/>
      <c r="D76" s="32"/>
      <c r="E76" s="32"/>
      <c r="F76" s="32"/>
      <c r="G76" s="32"/>
      <c r="H76" s="32"/>
      <c r="I76" s="32"/>
      <c r="K76" s="15"/>
      <c r="L76" s="41"/>
      <c r="M76" s="41"/>
      <c r="N76" s="41"/>
      <c r="O76" s="41"/>
      <c r="P76" s="41"/>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row r="95" spans="1:9" ht="12">
      <c r="A95" s="32"/>
      <c r="B95" s="32"/>
      <c r="C95" s="32"/>
      <c r="D95" s="32"/>
      <c r="E95" s="32"/>
      <c r="F95" s="32"/>
      <c r="G95" s="32"/>
      <c r="H95" s="32"/>
      <c r="I95" s="32"/>
    </row>
    <row r="96" spans="1:9" ht="12">
      <c r="A96" s="32"/>
      <c r="B96" s="32"/>
      <c r="C96" s="32"/>
      <c r="D96" s="32"/>
      <c r="E96" s="32"/>
      <c r="F96" s="32"/>
      <c r="G96" s="32"/>
      <c r="H96" s="32"/>
      <c r="I96" s="32"/>
    </row>
    <row r="97" spans="1:9" ht="12">
      <c r="A97" s="32"/>
      <c r="B97" s="32"/>
      <c r="C97" s="32"/>
      <c r="D97" s="32"/>
      <c r="E97" s="32"/>
      <c r="F97" s="32"/>
      <c r="G97" s="32"/>
      <c r="H97" s="32"/>
      <c r="I97" s="32"/>
    </row>
    <row r="98" spans="1:9" ht="12">
      <c r="A98" s="32"/>
      <c r="B98" s="32"/>
      <c r="C98" s="32"/>
      <c r="D98" s="32"/>
      <c r="E98" s="32"/>
      <c r="F98" s="32"/>
      <c r="G98" s="32"/>
      <c r="H98" s="32"/>
      <c r="I98" s="32"/>
    </row>
  </sheetData>
  <mergeCells count="2">
    <mergeCell ref="A70:I74"/>
    <mergeCell ref="A2:I2"/>
  </mergeCells>
  <hyperlinks>
    <hyperlink ref="A1" r:id="rId1" display="平成１５年度　統計からみたやまなし ページ&lt;&lt;"/>
  </hyperlinks>
  <printOptions/>
  <pageMargins left="0.2" right="0.21" top="0.55" bottom="1" header="0.512" footer="0.512"/>
  <pageSetup fitToHeight="1" fitToWidth="1" horizontalDpi="600" verticalDpi="600" orientation="portrait" paperSize="9" scale="87" r:id="rId3"/>
  <headerFooter alignWithMargins="0">
    <oddFooter>&amp;C&amp;P</oddFooter>
  </headerFooter>
  <rowBreaks count="2" manualBreakCount="2">
    <brk id="28" min="10" max="15" man="1"/>
    <brk id="48" min="10" max="15" man="1"/>
  </rowBreaks>
  <drawing r:id="rId2"/>
</worksheet>
</file>

<file path=xl/worksheets/sheet17.xml><?xml version="1.0" encoding="utf-8"?>
<worksheet xmlns="http://schemas.openxmlformats.org/spreadsheetml/2006/main" xmlns:r="http://schemas.openxmlformats.org/officeDocument/2006/relationships">
  <sheetPr>
    <pageSetUpPr fitToPage="1"/>
  </sheetPr>
  <dimension ref="A1:O98"/>
  <sheetViews>
    <sheetView showZeros="0" workbookViewId="0" topLeftCell="A1">
      <selection activeCell="A1" sqref="A1"/>
    </sheetView>
  </sheetViews>
  <sheetFormatPr defaultColWidth="9.00390625" defaultRowHeight="12.75"/>
  <cols>
    <col min="1" max="4" width="15.75390625" style="0" customWidth="1"/>
    <col min="5" max="5" width="2.75390625" style="0" customWidth="1"/>
    <col min="6" max="15" width="15.75390625" style="0" customWidth="1"/>
  </cols>
  <sheetData>
    <row r="1" ht="12">
      <c r="A1" s="213" t="s">
        <v>751</v>
      </c>
    </row>
    <row r="2" spans="1:15" ht="18.75">
      <c r="A2" s="289" t="s">
        <v>339</v>
      </c>
      <c r="B2" s="289"/>
      <c r="C2" s="289"/>
      <c r="D2" s="289"/>
      <c r="E2" s="289"/>
      <c r="F2" s="289"/>
      <c r="G2" s="289"/>
      <c r="H2" s="289"/>
      <c r="I2" s="289"/>
      <c r="K2" s="67">
        <v>47</v>
      </c>
      <c r="L2" s="68" t="s">
        <v>735</v>
      </c>
      <c r="M2" s="68"/>
      <c r="N2" s="68"/>
      <c r="O2" s="68"/>
    </row>
    <row r="3" spans="1:15" ht="14.25">
      <c r="A3" s="32"/>
      <c r="B3" s="32"/>
      <c r="C3" s="32"/>
      <c r="D3" s="32"/>
      <c r="E3" s="32"/>
      <c r="F3" s="32"/>
      <c r="G3" s="32"/>
      <c r="H3" s="32"/>
      <c r="I3" s="32"/>
      <c r="K3" s="69"/>
      <c r="L3" s="68"/>
      <c r="M3" s="68"/>
      <c r="N3" s="68"/>
      <c r="O3" s="68"/>
    </row>
    <row r="4" spans="1:15" ht="14.25">
      <c r="A4" s="57" t="s">
        <v>732</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211">
        <v>42004</v>
      </c>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t="s">
        <v>459</v>
      </c>
      <c r="M10" s="68"/>
      <c r="N10" s="68"/>
      <c r="O10" s="68"/>
    </row>
    <row r="11" spans="1:15" ht="12.75">
      <c r="A11" s="32"/>
      <c r="B11" s="32"/>
      <c r="C11" s="32"/>
      <c r="D11" s="32"/>
      <c r="E11" s="32"/>
      <c r="F11" s="32"/>
      <c r="G11" s="32"/>
      <c r="H11" s="32"/>
      <c r="I11" s="32"/>
      <c r="K11" s="68" t="s">
        <v>443</v>
      </c>
      <c r="L11" s="68" t="s">
        <v>639</v>
      </c>
      <c r="M11" s="68"/>
      <c r="N11" s="68"/>
      <c r="O11" s="68"/>
    </row>
    <row r="12" spans="1:15" ht="12.75">
      <c r="A12" s="32"/>
      <c r="B12" s="32"/>
      <c r="C12" s="32"/>
      <c r="D12" s="32"/>
      <c r="E12" s="32"/>
      <c r="F12" s="32"/>
      <c r="G12" s="32"/>
      <c r="H12" s="32"/>
      <c r="I12" s="32"/>
      <c r="K12" s="80" t="s">
        <v>486</v>
      </c>
      <c r="L12" s="87">
        <v>2899</v>
      </c>
      <c r="M12" s="68"/>
      <c r="N12" s="68"/>
      <c r="O12" s="68"/>
    </row>
    <row r="13" spans="1:15" ht="12.75">
      <c r="A13" s="32"/>
      <c r="B13" s="32"/>
      <c r="C13" s="32"/>
      <c r="D13" s="32"/>
      <c r="E13" s="32"/>
      <c r="F13" s="32"/>
      <c r="G13" s="32"/>
      <c r="H13" s="32"/>
      <c r="I13" s="32"/>
      <c r="K13" s="68">
        <v>2</v>
      </c>
      <c r="L13" s="87">
        <v>3765</v>
      </c>
      <c r="M13" s="68"/>
      <c r="N13" s="68"/>
      <c r="O13" s="68"/>
    </row>
    <row r="14" spans="1:15" ht="12.75">
      <c r="A14" s="32"/>
      <c r="B14" s="32"/>
      <c r="C14" s="32"/>
      <c r="D14" s="32"/>
      <c r="E14" s="32"/>
      <c r="F14" s="32"/>
      <c r="G14" s="32"/>
      <c r="H14" s="32"/>
      <c r="I14" s="32"/>
      <c r="K14" s="80">
        <v>3</v>
      </c>
      <c r="L14" s="87">
        <v>4953</v>
      </c>
      <c r="M14" s="68"/>
      <c r="N14" s="68"/>
      <c r="O14" s="68"/>
    </row>
    <row r="15" spans="1:15" ht="12">
      <c r="A15" s="32"/>
      <c r="B15" s="32"/>
      <c r="C15" s="32"/>
      <c r="D15" s="32"/>
      <c r="E15" s="32"/>
      <c r="F15" s="32"/>
      <c r="G15" s="32"/>
      <c r="H15" s="32"/>
      <c r="I15" s="32"/>
      <c r="K15" s="80">
        <v>4</v>
      </c>
      <c r="L15" s="87">
        <v>6722</v>
      </c>
      <c r="M15" s="68"/>
      <c r="N15" s="68"/>
      <c r="O15" s="68"/>
    </row>
    <row r="16" spans="1:15" ht="12">
      <c r="A16" s="32"/>
      <c r="B16" s="32"/>
      <c r="C16" s="32"/>
      <c r="D16" s="32"/>
      <c r="E16" s="32"/>
      <c r="F16" s="32"/>
      <c r="G16" s="32"/>
      <c r="H16" s="32"/>
      <c r="I16" s="32"/>
      <c r="K16" s="68">
        <v>5</v>
      </c>
      <c r="L16" s="87">
        <v>7461</v>
      </c>
      <c r="M16" s="68"/>
      <c r="N16" s="68"/>
      <c r="O16" s="68"/>
    </row>
    <row r="17" spans="1:15" ht="12">
      <c r="A17" s="32"/>
      <c r="B17" s="32"/>
      <c r="C17" s="32"/>
      <c r="D17" s="32"/>
      <c r="E17" s="32"/>
      <c r="F17" s="32"/>
      <c r="G17" s="32"/>
      <c r="H17" s="32"/>
      <c r="I17" s="32"/>
      <c r="K17" s="68">
        <v>6</v>
      </c>
      <c r="L17" s="87">
        <v>7923</v>
      </c>
      <c r="M17" s="68"/>
      <c r="N17" s="68"/>
      <c r="O17" s="68"/>
    </row>
    <row r="18" spans="1:15" ht="12">
      <c r="A18" s="32"/>
      <c r="B18" s="32"/>
      <c r="C18" s="32"/>
      <c r="D18" s="32"/>
      <c r="E18" s="32"/>
      <c r="F18" s="32"/>
      <c r="G18" s="32"/>
      <c r="H18" s="32"/>
      <c r="I18" s="32"/>
      <c r="K18" s="68">
        <v>7</v>
      </c>
      <c r="L18" s="87">
        <v>8464</v>
      </c>
      <c r="M18" s="68"/>
      <c r="N18" s="68"/>
      <c r="O18" s="68"/>
    </row>
    <row r="19" spans="1:15" ht="12">
      <c r="A19" s="32"/>
      <c r="B19" s="32"/>
      <c r="C19" s="32"/>
      <c r="D19" s="32"/>
      <c r="E19" s="32"/>
      <c r="F19" s="32"/>
      <c r="G19" s="32"/>
      <c r="H19" s="32"/>
      <c r="I19" s="32"/>
      <c r="K19" s="68">
        <v>8</v>
      </c>
      <c r="L19" s="87">
        <v>9974</v>
      </c>
      <c r="M19" s="68"/>
      <c r="N19" s="68"/>
      <c r="O19" s="68"/>
    </row>
    <row r="20" spans="1:15" ht="12">
      <c r="A20" s="32"/>
      <c r="B20" s="32"/>
      <c r="C20" s="32"/>
      <c r="D20" s="32"/>
      <c r="E20" s="32"/>
      <c r="F20" s="32"/>
      <c r="G20" s="32"/>
      <c r="H20" s="32"/>
      <c r="I20" s="32"/>
      <c r="K20" s="68">
        <v>9</v>
      </c>
      <c r="L20" s="87">
        <v>11030</v>
      </c>
      <c r="M20" s="68"/>
      <c r="N20" s="68"/>
      <c r="O20" s="68"/>
    </row>
    <row r="21" spans="1:15" ht="12">
      <c r="A21" s="32"/>
      <c r="B21" s="32"/>
      <c r="C21" s="32"/>
      <c r="D21" s="32"/>
      <c r="E21" s="32"/>
      <c r="F21" s="32"/>
      <c r="G21" s="32"/>
      <c r="H21" s="32"/>
      <c r="I21" s="32"/>
      <c r="K21" s="68">
        <v>10</v>
      </c>
      <c r="L21" s="87">
        <v>11230</v>
      </c>
      <c r="M21" s="68"/>
      <c r="N21" s="68"/>
      <c r="O21" s="68"/>
    </row>
    <row r="22" spans="1:15" ht="12">
      <c r="A22" s="32"/>
      <c r="B22" s="32"/>
      <c r="C22" s="32"/>
      <c r="D22" s="32"/>
      <c r="E22" s="32"/>
      <c r="F22" s="32"/>
      <c r="G22" s="32"/>
      <c r="H22" s="32"/>
      <c r="I22" s="32"/>
      <c r="K22" s="68">
        <v>11</v>
      </c>
      <c r="L22" s="87">
        <v>11450</v>
      </c>
      <c r="M22" s="68"/>
      <c r="N22" s="68"/>
      <c r="O22" s="68"/>
    </row>
    <row r="23" spans="1:15" ht="12">
      <c r="A23" s="32"/>
      <c r="B23" s="32"/>
      <c r="C23" s="32"/>
      <c r="D23" s="32"/>
      <c r="E23" s="32"/>
      <c r="F23" s="32"/>
      <c r="G23" s="32"/>
      <c r="H23" s="32"/>
      <c r="I23" s="32"/>
      <c r="K23" s="68">
        <v>12</v>
      </c>
      <c r="L23" s="87">
        <v>13975</v>
      </c>
      <c r="M23" s="68"/>
      <c r="N23" s="68"/>
      <c r="O23" s="68"/>
    </row>
    <row r="24" spans="1:15" ht="12">
      <c r="A24" s="32"/>
      <c r="B24" s="32"/>
      <c r="C24" s="32"/>
      <c r="D24" s="32"/>
      <c r="E24" s="32"/>
      <c r="F24" s="32"/>
      <c r="G24" s="32"/>
      <c r="H24" s="32"/>
      <c r="I24" s="32"/>
      <c r="K24" s="68">
        <v>13</v>
      </c>
      <c r="L24" s="64">
        <v>15303</v>
      </c>
      <c r="M24" s="68"/>
      <c r="N24" s="68"/>
      <c r="O24" s="68"/>
    </row>
    <row r="25" spans="1:15" ht="12">
      <c r="A25" s="32"/>
      <c r="B25" s="32"/>
      <c r="C25" s="32"/>
      <c r="D25" s="32"/>
      <c r="E25" s="32"/>
      <c r="F25" s="32"/>
      <c r="G25" s="32"/>
      <c r="H25" s="32"/>
      <c r="I25" s="32"/>
      <c r="K25" s="68">
        <v>14</v>
      </c>
      <c r="L25" s="128">
        <v>15728</v>
      </c>
      <c r="M25" s="68"/>
      <c r="N25" s="68"/>
      <c r="O25" s="68"/>
    </row>
    <row r="26" spans="1:15" ht="12">
      <c r="A26" s="32"/>
      <c r="B26" s="32"/>
      <c r="C26" s="32"/>
      <c r="D26" s="32"/>
      <c r="E26" s="32"/>
      <c r="F26" s="32"/>
      <c r="G26" s="32"/>
      <c r="H26" s="32"/>
      <c r="I26" s="32"/>
      <c r="K26" s="68"/>
      <c r="L26" s="128"/>
      <c r="M26" s="68"/>
      <c r="N26" s="68"/>
      <c r="O26" s="68"/>
    </row>
    <row r="27" spans="1:15" ht="12">
      <c r="A27" s="32"/>
      <c r="B27" s="32"/>
      <c r="C27" s="32"/>
      <c r="D27" s="32"/>
      <c r="E27" s="32"/>
      <c r="F27" s="32"/>
      <c r="G27" s="32"/>
      <c r="H27" s="32"/>
      <c r="I27" s="32"/>
      <c r="K27" s="68"/>
      <c r="L27" s="68"/>
      <c r="M27" s="68"/>
      <c r="N27" s="68"/>
      <c r="O27" s="68"/>
    </row>
    <row r="28" spans="1:15" ht="12">
      <c r="A28" s="32"/>
      <c r="B28" s="32"/>
      <c r="C28" s="32"/>
      <c r="D28" s="32"/>
      <c r="E28" s="32"/>
      <c r="F28" s="32"/>
      <c r="G28" s="32"/>
      <c r="H28" s="32"/>
      <c r="I28" s="32"/>
      <c r="K28" s="68"/>
      <c r="L28" s="68"/>
      <c r="M28" s="68"/>
      <c r="N28" s="68"/>
      <c r="O28" s="68"/>
    </row>
    <row r="29" spans="1:15" ht="12">
      <c r="A29" s="32"/>
      <c r="B29" s="32"/>
      <c r="C29" s="32"/>
      <c r="D29" s="32"/>
      <c r="E29" s="32"/>
      <c r="F29" s="32"/>
      <c r="G29" s="32"/>
      <c r="H29" s="32"/>
      <c r="I29" s="32"/>
      <c r="K29" s="67">
        <v>47</v>
      </c>
      <c r="L29" s="68" t="s">
        <v>736</v>
      </c>
      <c r="M29" s="68"/>
      <c r="N29" s="68"/>
      <c r="O29" s="68"/>
    </row>
    <row r="30" spans="1:15" ht="14.25">
      <c r="A30" s="32"/>
      <c r="B30" s="32"/>
      <c r="C30" s="32"/>
      <c r="D30" s="32"/>
      <c r="E30" s="32"/>
      <c r="F30" s="32"/>
      <c r="G30" s="32"/>
      <c r="H30" s="32"/>
      <c r="I30" s="32"/>
      <c r="K30" s="69"/>
      <c r="L30" s="68"/>
      <c r="M30" s="68"/>
      <c r="N30" s="68"/>
      <c r="O30" s="68"/>
    </row>
    <row r="31" spans="1:15" ht="12">
      <c r="A31" s="32"/>
      <c r="B31" s="32"/>
      <c r="C31" s="32"/>
      <c r="D31" s="32"/>
      <c r="E31" s="32"/>
      <c r="F31" s="32"/>
      <c r="G31" s="32"/>
      <c r="H31" s="32"/>
      <c r="I31" s="32"/>
      <c r="K31" s="68"/>
      <c r="L31" s="68"/>
      <c r="M31" s="68"/>
      <c r="N31" s="68"/>
      <c r="O31" s="68"/>
    </row>
    <row r="32" spans="1:15" ht="12">
      <c r="A32" s="32"/>
      <c r="B32" s="32"/>
      <c r="C32" s="32"/>
      <c r="D32" s="32"/>
      <c r="E32" s="32"/>
      <c r="F32" s="32"/>
      <c r="G32" s="32"/>
      <c r="H32" s="32"/>
      <c r="I32" s="32"/>
      <c r="K32" s="68"/>
      <c r="L32" s="68"/>
      <c r="M32" s="70"/>
      <c r="N32" s="68"/>
      <c r="O32" s="68"/>
    </row>
    <row r="33" spans="1:15" ht="12">
      <c r="A33" s="32"/>
      <c r="B33" s="32"/>
      <c r="C33" s="32"/>
      <c r="D33" s="32"/>
      <c r="E33" s="32"/>
      <c r="F33" s="32"/>
      <c r="G33" s="32"/>
      <c r="H33" s="32"/>
      <c r="I33" s="32"/>
      <c r="K33" s="68"/>
      <c r="L33" s="68"/>
      <c r="M33" s="68"/>
      <c r="N33" s="68"/>
      <c r="O33" s="68"/>
    </row>
    <row r="34" spans="1:15" ht="12">
      <c r="A34" s="32"/>
      <c r="B34" s="32"/>
      <c r="C34" s="32"/>
      <c r="D34" s="32"/>
      <c r="E34" s="32"/>
      <c r="F34" s="32"/>
      <c r="G34" s="32"/>
      <c r="H34" s="32"/>
      <c r="I34" s="32"/>
      <c r="K34" s="68"/>
      <c r="L34" s="71"/>
      <c r="M34" s="68"/>
      <c r="N34" s="68"/>
      <c r="O34" s="68"/>
    </row>
    <row r="35" spans="1:15" ht="12">
      <c r="A35" s="32"/>
      <c r="B35" s="32"/>
      <c r="C35" s="32"/>
      <c r="D35" s="32"/>
      <c r="E35" s="32"/>
      <c r="F35" s="32"/>
      <c r="G35" s="32"/>
      <c r="H35" s="32"/>
      <c r="I35" s="32"/>
      <c r="K35" s="68"/>
      <c r="L35" s="72"/>
      <c r="M35" s="72"/>
      <c r="N35" s="72"/>
      <c r="O35" s="72"/>
    </row>
    <row r="36" spans="1:15" ht="12">
      <c r="A36" s="32"/>
      <c r="B36" s="32"/>
      <c r="C36" s="32"/>
      <c r="D36" s="32"/>
      <c r="E36" s="32"/>
      <c r="F36" s="32"/>
      <c r="G36" s="32"/>
      <c r="H36" s="32"/>
      <c r="I36" s="32"/>
      <c r="K36" s="68"/>
      <c r="L36" s="72"/>
      <c r="M36" s="72"/>
      <c r="N36" s="72"/>
      <c r="O36" s="72"/>
    </row>
    <row r="37" spans="1:15" ht="14.25">
      <c r="A37" s="57" t="s">
        <v>733</v>
      </c>
      <c r="B37" s="32"/>
      <c r="C37" s="32"/>
      <c r="D37" s="32"/>
      <c r="E37" s="32"/>
      <c r="F37" s="57" t="s">
        <v>734</v>
      </c>
      <c r="G37" s="32"/>
      <c r="H37" s="32"/>
      <c r="I37" s="32"/>
      <c r="K37" s="68"/>
      <c r="L37" s="68" t="s">
        <v>459</v>
      </c>
      <c r="M37" s="68"/>
      <c r="N37" s="68"/>
      <c r="O37" s="68"/>
    </row>
    <row r="38" spans="1:15" ht="12">
      <c r="A38" s="32"/>
      <c r="B38" s="32"/>
      <c r="C38" s="32"/>
      <c r="D38" s="32"/>
      <c r="E38" s="32"/>
      <c r="F38" s="32"/>
      <c r="G38" s="32"/>
      <c r="H38" s="32"/>
      <c r="I38" s="32"/>
      <c r="K38" s="68" t="s">
        <v>642</v>
      </c>
      <c r="L38" s="68"/>
      <c r="M38" s="68"/>
      <c r="N38" s="68"/>
      <c r="O38" s="68"/>
    </row>
    <row r="39" spans="1:15" ht="12">
      <c r="A39" s="32"/>
      <c r="B39" s="32"/>
      <c r="C39" s="32"/>
      <c r="D39" s="32"/>
      <c r="E39" s="32"/>
      <c r="F39" s="32"/>
      <c r="G39" s="32"/>
      <c r="H39" s="32"/>
      <c r="I39" s="32"/>
      <c r="K39" s="68" t="s">
        <v>641</v>
      </c>
      <c r="L39" s="83" t="s">
        <v>640</v>
      </c>
      <c r="M39" s="68"/>
      <c r="N39" s="68"/>
      <c r="O39" s="68"/>
    </row>
    <row r="40" spans="1:15" ht="12">
      <c r="A40" s="32"/>
      <c r="B40" s="32"/>
      <c r="C40" s="32"/>
      <c r="D40" s="32"/>
      <c r="E40" s="32"/>
      <c r="F40" s="32"/>
      <c r="G40" s="32"/>
      <c r="H40" s="32"/>
      <c r="I40" s="32"/>
      <c r="K40" s="77" t="s">
        <v>737</v>
      </c>
      <c r="L40" s="64">
        <v>4824</v>
      </c>
      <c r="M40" s="68"/>
      <c r="N40" s="68"/>
      <c r="O40" s="68"/>
    </row>
    <row r="41" spans="1:15" ht="12">
      <c r="A41" s="32"/>
      <c r="B41" s="32"/>
      <c r="C41" s="32"/>
      <c r="D41" s="32"/>
      <c r="E41" s="32"/>
      <c r="F41" s="32"/>
      <c r="G41" s="32"/>
      <c r="H41" s="32"/>
      <c r="I41" s="32"/>
      <c r="K41" s="68" t="s">
        <v>285</v>
      </c>
      <c r="L41" s="64">
        <v>3064</v>
      </c>
      <c r="M41" s="68"/>
      <c r="N41" s="68"/>
      <c r="O41" s="68"/>
    </row>
    <row r="42" spans="1:15" ht="12">
      <c r="A42" s="32"/>
      <c r="B42" s="32"/>
      <c r="C42" s="32"/>
      <c r="D42" s="32"/>
      <c r="E42" s="32"/>
      <c r="F42" s="32"/>
      <c r="G42" s="32"/>
      <c r="H42" s="32"/>
      <c r="I42" s="32"/>
      <c r="K42" s="68" t="s">
        <v>286</v>
      </c>
      <c r="L42" s="64">
        <v>2443</v>
      </c>
      <c r="M42" s="68"/>
      <c r="N42" s="68"/>
      <c r="O42" s="68"/>
    </row>
    <row r="43" spans="1:15" ht="12">
      <c r="A43" s="32"/>
      <c r="B43" s="32"/>
      <c r="C43" s="32"/>
      <c r="D43" s="32"/>
      <c r="E43" s="32"/>
      <c r="F43" s="32"/>
      <c r="G43" s="32"/>
      <c r="H43" s="32"/>
      <c r="I43" s="32"/>
      <c r="K43" s="68" t="s">
        <v>738</v>
      </c>
      <c r="L43" s="64">
        <v>1954</v>
      </c>
      <c r="M43" s="68"/>
      <c r="N43" s="68"/>
      <c r="O43" s="68"/>
    </row>
    <row r="44" spans="1:15" ht="12">
      <c r="A44" s="32"/>
      <c r="B44" s="32"/>
      <c r="C44" s="32"/>
      <c r="D44" s="32"/>
      <c r="E44" s="32"/>
      <c r="F44" s="32"/>
      <c r="G44" s="32"/>
      <c r="H44" s="32"/>
      <c r="I44" s="32"/>
      <c r="K44" s="68" t="s">
        <v>739</v>
      </c>
      <c r="L44" s="64">
        <v>1111</v>
      </c>
      <c r="M44" s="68"/>
      <c r="N44" s="68"/>
      <c r="O44" s="68"/>
    </row>
    <row r="45" spans="1:15" ht="12">
      <c r="A45" s="32"/>
      <c r="B45" s="32"/>
      <c r="C45" s="32"/>
      <c r="D45" s="32"/>
      <c r="E45" s="32"/>
      <c r="F45" s="32"/>
      <c r="G45" s="32"/>
      <c r="H45" s="32"/>
      <c r="I45" s="32"/>
      <c r="K45" s="68" t="s">
        <v>740</v>
      </c>
      <c r="L45" s="64">
        <v>606</v>
      </c>
      <c r="M45" s="68"/>
      <c r="N45" s="68"/>
      <c r="O45" s="68"/>
    </row>
    <row r="46" spans="1:15" ht="12">
      <c r="A46" s="32"/>
      <c r="B46" s="32"/>
      <c r="C46" s="32"/>
      <c r="D46" s="32"/>
      <c r="E46" s="32"/>
      <c r="F46" s="32"/>
      <c r="G46" s="32"/>
      <c r="H46" s="32"/>
      <c r="I46" s="32"/>
      <c r="K46" s="68" t="s">
        <v>741</v>
      </c>
      <c r="L46" s="64">
        <v>258</v>
      </c>
      <c r="M46" s="68"/>
      <c r="N46" s="68"/>
      <c r="O46" s="68"/>
    </row>
    <row r="47" spans="1:15" ht="12">
      <c r="A47" s="32"/>
      <c r="B47" s="32"/>
      <c r="C47" s="32"/>
      <c r="D47" s="32"/>
      <c r="E47" s="32"/>
      <c r="F47" s="32"/>
      <c r="G47" s="32"/>
      <c r="H47" s="32"/>
      <c r="I47" s="32"/>
      <c r="K47" s="68" t="s">
        <v>742</v>
      </c>
      <c r="L47" s="64">
        <v>235</v>
      </c>
      <c r="M47" s="68"/>
      <c r="N47" s="68"/>
      <c r="O47" s="68"/>
    </row>
    <row r="48" spans="1:15" ht="12">
      <c r="A48" s="32"/>
      <c r="B48" s="32"/>
      <c r="C48" s="32"/>
      <c r="D48" s="32"/>
      <c r="E48" s="32"/>
      <c r="F48" s="32"/>
      <c r="G48" s="32"/>
      <c r="H48" s="32"/>
      <c r="I48" s="32"/>
      <c r="K48" s="68" t="s">
        <v>460</v>
      </c>
      <c r="L48" s="205">
        <v>1233</v>
      </c>
      <c r="M48" s="68"/>
      <c r="N48" s="68"/>
      <c r="O48" s="68"/>
    </row>
    <row r="49" spans="1:15" ht="12">
      <c r="A49" s="32"/>
      <c r="B49" s="32"/>
      <c r="C49" s="32"/>
      <c r="D49" s="32"/>
      <c r="E49" s="32"/>
      <c r="F49" s="32"/>
      <c r="G49" s="32"/>
      <c r="H49" s="32"/>
      <c r="I49" s="32"/>
      <c r="K49" s="68" t="s">
        <v>490</v>
      </c>
      <c r="L49" s="205">
        <v>15728</v>
      </c>
      <c r="M49" s="68"/>
      <c r="N49" s="68"/>
      <c r="O49" s="68"/>
    </row>
    <row r="50" spans="1:15" ht="12">
      <c r="A50" s="32"/>
      <c r="B50" s="32"/>
      <c r="C50" s="32"/>
      <c r="D50" s="32"/>
      <c r="E50" s="32"/>
      <c r="F50" s="32"/>
      <c r="G50" s="32"/>
      <c r="H50" s="32"/>
      <c r="I50" s="32"/>
      <c r="K50" s="68"/>
      <c r="L50" s="68"/>
      <c r="M50" s="68"/>
      <c r="N50" s="68"/>
      <c r="O50" s="68"/>
    </row>
    <row r="51" spans="1:15" ht="12">
      <c r="A51" s="32"/>
      <c r="B51" s="32"/>
      <c r="C51" s="32"/>
      <c r="D51" s="32"/>
      <c r="E51" s="32"/>
      <c r="F51" s="32"/>
      <c r="G51" s="32"/>
      <c r="H51" s="32"/>
      <c r="I51" s="32"/>
      <c r="K51" s="67">
        <v>48</v>
      </c>
      <c r="L51" s="68"/>
      <c r="M51" s="68"/>
      <c r="N51" s="68"/>
      <c r="O51" s="68"/>
    </row>
    <row r="52" spans="1:15" ht="14.25">
      <c r="A52" s="32"/>
      <c r="B52" s="32"/>
      <c r="C52" s="32"/>
      <c r="D52" s="32"/>
      <c r="E52" s="32"/>
      <c r="F52" s="32"/>
      <c r="G52" s="32"/>
      <c r="H52" s="32"/>
      <c r="I52" s="32"/>
      <c r="K52" s="69"/>
      <c r="L52" s="68"/>
      <c r="M52" s="68"/>
      <c r="N52" s="68"/>
      <c r="O52" s="68"/>
    </row>
    <row r="53" spans="1:15" ht="12">
      <c r="A53" s="32"/>
      <c r="B53" s="32"/>
      <c r="C53" s="32"/>
      <c r="D53" s="32"/>
      <c r="E53" s="32"/>
      <c r="F53" s="32"/>
      <c r="G53" s="32"/>
      <c r="H53" s="32"/>
      <c r="I53" s="32"/>
      <c r="K53" s="68"/>
      <c r="L53" s="68"/>
      <c r="M53" s="68"/>
      <c r="N53" s="68"/>
      <c r="O53" s="68"/>
    </row>
    <row r="54" spans="1:15" ht="12">
      <c r="A54" s="32"/>
      <c r="B54" s="32"/>
      <c r="C54" s="32"/>
      <c r="D54" s="32"/>
      <c r="E54" s="32"/>
      <c r="F54" s="32"/>
      <c r="G54" s="32"/>
      <c r="H54" s="32"/>
      <c r="I54" s="32"/>
      <c r="K54" s="68"/>
      <c r="L54" s="68"/>
      <c r="M54" s="70"/>
      <c r="N54" s="68"/>
      <c r="O54" s="68"/>
    </row>
    <row r="55" spans="1:15" ht="12">
      <c r="A55" s="32"/>
      <c r="B55" s="32"/>
      <c r="C55" s="32"/>
      <c r="D55" s="32"/>
      <c r="E55" s="32"/>
      <c r="F55" s="32"/>
      <c r="G55" s="32"/>
      <c r="H55" s="32"/>
      <c r="I55" s="32"/>
      <c r="K55" s="68"/>
      <c r="L55" s="68"/>
      <c r="M55" s="68"/>
      <c r="N55" s="68"/>
      <c r="O55" s="68"/>
    </row>
    <row r="56" spans="1:15" ht="12">
      <c r="A56" s="32"/>
      <c r="B56" s="32"/>
      <c r="C56" s="32"/>
      <c r="D56" s="32"/>
      <c r="E56" s="32"/>
      <c r="F56" s="32"/>
      <c r="G56" s="32"/>
      <c r="H56" s="32"/>
      <c r="I56" s="32"/>
      <c r="K56" s="68"/>
      <c r="L56" s="71"/>
      <c r="M56" s="68"/>
      <c r="N56" s="68"/>
      <c r="O56" s="68"/>
    </row>
    <row r="57" spans="1:15" ht="12">
      <c r="A57" s="32"/>
      <c r="B57" s="32"/>
      <c r="C57" s="32"/>
      <c r="D57" s="32"/>
      <c r="E57" s="32"/>
      <c r="F57" s="32"/>
      <c r="G57" s="32"/>
      <c r="H57" s="32"/>
      <c r="I57" s="32"/>
      <c r="K57" s="68"/>
      <c r="L57" s="72"/>
      <c r="M57" s="72"/>
      <c r="N57" s="72"/>
      <c r="O57" s="72"/>
    </row>
    <row r="58" spans="1:15" ht="12">
      <c r="A58" s="32"/>
      <c r="B58" s="32"/>
      <c r="C58" s="32"/>
      <c r="D58" s="32"/>
      <c r="E58" s="32"/>
      <c r="F58" s="32"/>
      <c r="G58" s="32"/>
      <c r="H58" s="32"/>
      <c r="I58" s="32"/>
      <c r="K58" s="68"/>
      <c r="L58" s="72"/>
      <c r="M58" s="72"/>
      <c r="N58" s="72"/>
      <c r="O58" s="72"/>
    </row>
    <row r="59" spans="1:15" ht="12">
      <c r="A59" s="32"/>
      <c r="B59" s="32"/>
      <c r="C59" s="32"/>
      <c r="D59" s="32"/>
      <c r="E59" s="32"/>
      <c r="F59" s="32"/>
      <c r="G59" s="32"/>
      <c r="H59" s="32"/>
      <c r="I59" s="32"/>
      <c r="K59" s="68"/>
      <c r="L59" s="71"/>
      <c r="M59" s="68" t="s">
        <v>232</v>
      </c>
      <c r="N59" s="68"/>
      <c r="O59" s="68"/>
    </row>
    <row r="60" spans="1:15" ht="12">
      <c r="A60" s="32"/>
      <c r="B60" s="32"/>
      <c r="C60" s="32"/>
      <c r="D60" s="32"/>
      <c r="E60" s="32"/>
      <c r="F60" s="32"/>
      <c r="G60" s="32"/>
      <c r="H60" s="32"/>
      <c r="I60" s="32"/>
      <c r="K60" s="206" t="s">
        <v>227</v>
      </c>
      <c r="L60" s="68" t="s">
        <v>230</v>
      </c>
      <c r="M60" s="68" t="s">
        <v>105</v>
      </c>
      <c r="N60" s="68"/>
      <c r="O60" s="68"/>
    </row>
    <row r="61" spans="1:15" ht="12">
      <c r="A61" s="32"/>
      <c r="B61" s="32"/>
      <c r="C61" s="32"/>
      <c r="D61" s="32"/>
      <c r="E61" s="32"/>
      <c r="F61" s="32"/>
      <c r="G61" s="32"/>
      <c r="H61" s="32"/>
      <c r="I61" s="32"/>
      <c r="K61" s="207" t="s">
        <v>288</v>
      </c>
      <c r="L61" s="106">
        <v>14.53</v>
      </c>
      <c r="M61" s="68"/>
      <c r="N61" s="77" t="str">
        <f>K68</f>
        <v>北海道</v>
      </c>
      <c r="O61" s="77">
        <f>L68</f>
        <v>2.99</v>
      </c>
    </row>
    <row r="62" spans="1:15" ht="12">
      <c r="A62" s="32"/>
      <c r="B62" s="32"/>
      <c r="C62" s="32"/>
      <c r="D62" s="32"/>
      <c r="E62" s="32"/>
      <c r="F62" s="32"/>
      <c r="G62" s="32"/>
      <c r="H62" s="32"/>
      <c r="I62" s="32"/>
      <c r="K62" s="208" t="s">
        <v>100</v>
      </c>
      <c r="L62" s="106">
        <v>27.4</v>
      </c>
      <c r="M62" s="68">
        <v>1</v>
      </c>
      <c r="N62" s="77" t="str">
        <f>K67</f>
        <v>鹿児島県</v>
      </c>
      <c r="O62" s="77">
        <f>L67</f>
        <v>3.01</v>
      </c>
    </row>
    <row r="63" spans="1:15" ht="12">
      <c r="A63" s="32"/>
      <c r="B63" s="32"/>
      <c r="C63" s="32"/>
      <c r="D63" s="32"/>
      <c r="E63" s="32"/>
      <c r="F63" s="32"/>
      <c r="G63" s="32"/>
      <c r="H63" s="32"/>
      <c r="I63" s="32"/>
      <c r="K63" s="208" t="s">
        <v>99</v>
      </c>
      <c r="L63" s="68">
        <v>23.92</v>
      </c>
      <c r="M63" s="68">
        <v>2</v>
      </c>
      <c r="N63" s="77" t="str">
        <f>K66</f>
        <v>宮崎県</v>
      </c>
      <c r="O63" s="77">
        <f>L66</f>
        <v>3.21</v>
      </c>
    </row>
    <row r="64" spans="1:15" ht="12">
      <c r="A64" s="32"/>
      <c r="B64" s="32"/>
      <c r="C64" s="32"/>
      <c r="D64" s="32"/>
      <c r="E64" s="32"/>
      <c r="F64" s="32"/>
      <c r="G64" s="32"/>
      <c r="H64" s="32"/>
      <c r="I64" s="32"/>
      <c r="K64" s="208" t="s">
        <v>287</v>
      </c>
      <c r="L64" s="68">
        <v>22.09</v>
      </c>
      <c r="M64" s="68">
        <v>3</v>
      </c>
      <c r="N64" s="209" t="str">
        <f>K65</f>
        <v>山梨県</v>
      </c>
      <c r="O64" s="209">
        <f>L65</f>
        <v>17.69</v>
      </c>
    </row>
    <row r="65" spans="1:15" ht="12">
      <c r="A65" s="32"/>
      <c r="B65" s="32"/>
      <c r="C65" s="32"/>
      <c r="D65" s="32"/>
      <c r="E65" s="32"/>
      <c r="F65" s="32"/>
      <c r="G65" s="32"/>
      <c r="H65" s="32"/>
      <c r="I65" s="32"/>
      <c r="K65" s="210" t="s">
        <v>88</v>
      </c>
      <c r="L65" s="68">
        <v>17.69</v>
      </c>
      <c r="M65" s="68">
        <v>12</v>
      </c>
      <c r="N65" s="209" t="str">
        <f>K64</f>
        <v>愛知県</v>
      </c>
      <c r="O65" s="209">
        <f>L64</f>
        <v>22.09</v>
      </c>
    </row>
    <row r="66" spans="1:15" ht="12">
      <c r="A66" s="32"/>
      <c r="B66" s="32"/>
      <c r="C66" s="32"/>
      <c r="D66" s="32"/>
      <c r="E66" s="32"/>
      <c r="F66" s="32"/>
      <c r="G66" s="32"/>
      <c r="H66" s="32"/>
      <c r="I66" s="32"/>
      <c r="K66" s="68" t="s">
        <v>228</v>
      </c>
      <c r="L66" s="68">
        <v>3.21</v>
      </c>
      <c r="M66" s="68">
        <v>45</v>
      </c>
      <c r="N66" s="209" t="str">
        <f>K63</f>
        <v>大阪府</v>
      </c>
      <c r="O66" s="209">
        <f>L63</f>
        <v>23.92</v>
      </c>
    </row>
    <row r="67" spans="1:15" ht="12">
      <c r="A67" s="32"/>
      <c r="B67" s="32"/>
      <c r="C67" s="32"/>
      <c r="D67" s="32"/>
      <c r="E67" s="32"/>
      <c r="F67" s="32"/>
      <c r="G67" s="32"/>
      <c r="H67" s="32"/>
      <c r="I67" s="32"/>
      <c r="K67" s="68" t="s">
        <v>229</v>
      </c>
      <c r="L67" s="68">
        <v>3.01</v>
      </c>
      <c r="M67" s="68">
        <v>46</v>
      </c>
      <c r="N67" s="209" t="str">
        <f>K62</f>
        <v>東京都</v>
      </c>
      <c r="O67" s="209">
        <f>L62</f>
        <v>27.4</v>
      </c>
    </row>
    <row r="68" spans="1:15" ht="12">
      <c r="A68" s="32"/>
      <c r="B68" s="32"/>
      <c r="C68" s="32"/>
      <c r="D68" s="32"/>
      <c r="E68" s="32"/>
      <c r="F68" s="32"/>
      <c r="G68" s="32"/>
      <c r="H68" s="32"/>
      <c r="I68" s="32"/>
      <c r="K68" s="68" t="s">
        <v>192</v>
      </c>
      <c r="L68" s="68">
        <v>2.99</v>
      </c>
      <c r="M68" s="68">
        <v>47</v>
      </c>
      <c r="N68" s="68" t="str">
        <f>K61</f>
        <v>全国平均</v>
      </c>
      <c r="O68" s="106">
        <f>L61</f>
        <v>14.53</v>
      </c>
    </row>
    <row r="69" spans="1:15" ht="12">
      <c r="A69" s="32"/>
      <c r="B69" s="32"/>
      <c r="C69" s="32"/>
      <c r="D69" s="32"/>
      <c r="E69" s="32"/>
      <c r="F69" s="32"/>
      <c r="G69" s="32"/>
      <c r="H69" s="32"/>
      <c r="I69" s="32"/>
      <c r="K69" s="68"/>
      <c r="L69" s="68"/>
      <c r="M69" s="68"/>
      <c r="N69" s="130"/>
      <c r="O69" s="130"/>
    </row>
    <row r="70" spans="1:15" ht="12">
      <c r="A70" s="32"/>
      <c r="B70" s="32"/>
      <c r="C70" s="32"/>
      <c r="D70" s="32"/>
      <c r="E70" s="32"/>
      <c r="F70" s="32"/>
      <c r="G70" s="32"/>
      <c r="H70" s="32"/>
      <c r="I70" s="32"/>
      <c r="K70" s="67">
        <v>49</v>
      </c>
      <c r="L70" s="68"/>
      <c r="M70" s="68"/>
      <c r="N70" s="68"/>
      <c r="O70" s="68"/>
    </row>
    <row r="71" spans="1:15" ht="14.25">
      <c r="A71" s="243" t="s">
        <v>300</v>
      </c>
      <c r="B71" s="244"/>
      <c r="C71" s="244"/>
      <c r="D71" s="244"/>
      <c r="E71" s="244"/>
      <c r="F71" s="244"/>
      <c r="G71" s="244"/>
      <c r="H71" s="244"/>
      <c r="I71" s="245"/>
      <c r="K71" s="69"/>
      <c r="L71" s="68"/>
      <c r="M71" s="68"/>
      <c r="N71" s="68"/>
      <c r="O71" s="68"/>
    </row>
    <row r="72" spans="1:15" ht="12">
      <c r="A72" s="246"/>
      <c r="B72" s="230"/>
      <c r="C72" s="230"/>
      <c r="D72" s="230"/>
      <c r="E72" s="230"/>
      <c r="F72" s="230"/>
      <c r="G72" s="230"/>
      <c r="H72" s="232"/>
      <c r="I72" s="247"/>
      <c r="K72" s="68"/>
      <c r="L72" s="68"/>
      <c r="M72" s="68"/>
      <c r="N72" s="68"/>
      <c r="O72" s="68"/>
    </row>
    <row r="73" spans="1:15" ht="12">
      <c r="A73" s="246"/>
      <c r="B73" s="230"/>
      <c r="C73" s="230"/>
      <c r="D73" s="230"/>
      <c r="E73" s="230"/>
      <c r="F73" s="230"/>
      <c r="G73" s="230"/>
      <c r="H73" s="230"/>
      <c r="I73" s="247"/>
      <c r="K73" s="68"/>
      <c r="L73" s="68"/>
      <c r="M73" s="70"/>
      <c r="N73" s="68"/>
      <c r="O73" s="68"/>
    </row>
    <row r="74" spans="1:15" ht="12">
      <c r="A74" s="246"/>
      <c r="B74" s="230"/>
      <c r="C74" s="230"/>
      <c r="D74" s="230"/>
      <c r="E74" s="230"/>
      <c r="F74" s="230"/>
      <c r="G74" s="230"/>
      <c r="H74" s="230"/>
      <c r="I74" s="247"/>
      <c r="K74" s="68"/>
      <c r="L74" s="68"/>
      <c r="M74" s="68"/>
      <c r="N74" s="68"/>
      <c r="O74" s="68"/>
    </row>
    <row r="75" spans="1:15" ht="12">
      <c r="A75" s="248"/>
      <c r="B75" s="249"/>
      <c r="C75" s="249"/>
      <c r="D75" s="249"/>
      <c r="E75" s="249"/>
      <c r="F75" s="249"/>
      <c r="G75" s="249"/>
      <c r="H75" s="249"/>
      <c r="I75" s="250"/>
      <c r="K75" s="68"/>
      <c r="L75" s="71"/>
      <c r="M75" s="68"/>
      <c r="N75" s="68"/>
      <c r="O75" s="68"/>
    </row>
    <row r="76" spans="1:15" ht="12">
      <c r="A76" s="32"/>
      <c r="B76" s="32"/>
      <c r="C76" s="32"/>
      <c r="D76" s="32"/>
      <c r="E76" s="32"/>
      <c r="F76" s="32"/>
      <c r="G76" s="32"/>
      <c r="H76" s="32"/>
      <c r="I76" s="32"/>
      <c r="K76" s="68"/>
      <c r="L76" s="72"/>
      <c r="M76" s="72"/>
      <c r="N76" s="72"/>
      <c r="O76" s="72"/>
    </row>
    <row r="77" spans="1:15" ht="12">
      <c r="A77" s="32"/>
      <c r="B77" s="32"/>
      <c r="C77" s="32"/>
      <c r="D77" s="32"/>
      <c r="E77" s="32"/>
      <c r="F77" s="32"/>
      <c r="G77" s="32"/>
      <c r="H77" s="32"/>
      <c r="I77" s="32"/>
      <c r="K77" s="68"/>
      <c r="L77" s="72"/>
      <c r="M77" s="72"/>
      <c r="N77" s="72"/>
      <c r="O77" s="72"/>
    </row>
    <row r="78" spans="1:15" ht="12">
      <c r="A78" s="32"/>
      <c r="B78" s="32"/>
      <c r="C78" s="32"/>
      <c r="D78" s="32"/>
      <c r="E78" s="32"/>
      <c r="F78" s="32"/>
      <c r="G78" s="32"/>
      <c r="H78" s="32"/>
      <c r="I78" s="32"/>
      <c r="K78" s="68"/>
      <c r="L78" s="71"/>
      <c r="M78" s="68"/>
      <c r="N78" s="68"/>
      <c r="O78" s="68"/>
    </row>
    <row r="79" spans="1:15" ht="12">
      <c r="A79" s="32"/>
      <c r="B79" s="32"/>
      <c r="C79" s="32"/>
      <c r="D79" s="32"/>
      <c r="E79" s="32"/>
      <c r="F79" s="32"/>
      <c r="G79" s="32"/>
      <c r="H79" s="32"/>
      <c r="I79" s="32"/>
      <c r="K79" s="68"/>
      <c r="L79" s="68"/>
      <c r="M79" s="68"/>
      <c r="N79" s="68"/>
      <c r="O79" s="68"/>
    </row>
    <row r="80" spans="1:15" ht="12">
      <c r="A80" s="32"/>
      <c r="B80" s="32"/>
      <c r="C80" s="32"/>
      <c r="D80" s="32"/>
      <c r="E80" s="32"/>
      <c r="F80" s="32"/>
      <c r="G80" s="32"/>
      <c r="H80" s="32"/>
      <c r="I80" s="32"/>
      <c r="K80" s="64" t="s">
        <v>443</v>
      </c>
      <c r="L80" s="64" t="s">
        <v>644</v>
      </c>
      <c r="M80" s="64" t="s">
        <v>645</v>
      </c>
      <c r="N80" s="64" t="s">
        <v>490</v>
      </c>
      <c r="O80" s="68"/>
    </row>
    <row r="81" spans="1:15" ht="12">
      <c r="A81" s="32"/>
      <c r="B81" s="32"/>
      <c r="C81" s="32"/>
      <c r="D81" s="32"/>
      <c r="E81" s="32"/>
      <c r="F81" s="32"/>
      <c r="G81" s="32"/>
      <c r="H81" s="32"/>
      <c r="I81" s="32"/>
      <c r="K81" s="74" t="s">
        <v>632</v>
      </c>
      <c r="L81" s="64">
        <v>20343</v>
      </c>
      <c r="M81" s="64">
        <v>16109</v>
      </c>
      <c r="N81" s="64">
        <v>36452</v>
      </c>
      <c r="O81" s="68"/>
    </row>
    <row r="82" spans="1:15" ht="12">
      <c r="A82" s="32"/>
      <c r="B82" s="32"/>
      <c r="C82" s="32"/>
      <c r="D82" s="32"/>
      <c r="E82" s="32"/>
      <c r="F82" s="32"/>
      <c r="G82" s="32"/>
      <c r="H82" s="32"/>
      <c r="I82" s="32"/>
      <c r="K82" s="64">
        <v>7</v>
      </c>
      <c r="L82" s="64">
        <v>22930</v>
      </c>
      <c r="M82" s="64">
        <v>19317</v>
      </c>
      <c r="N82" s="64">
        <v>42247</v>
      </c>
      <c r="O82" s="68"/>
    </row>
    <row r="83" spans="1:15" ht="12">
      <c r="A83" s="32"/>
      <c r="B83" s="32"/>
      <c r="C83" s="32"/>
      <c r="D83" s="32"/>
      <c r="E83" s="32"/>
      <c r="F83" s="32"/>
      <c r="G83" s="32"/>
      <c r="H83" s="32"/>
      <c r="I83" s="32"/>
      <c r="K83" s="64">
        <v>8</v>
      </c>
      <c r="L83" s="64">
        <v>22774</v>
      </c>
      <c r="M83" s="64">
        <v>19441</v>
      </c>
      <c r="N83" s="64">
        <v>42215</v>
      </c>
      <c r="O83" s="68"/>
    </row>
    <row r="84" spans="1:15" ht="12">
      <c r="A84" s="32"/>
      <c r="B84" s="32"/>
      <c r="C84" s="32"/>
      <c r="D84" s="32"/>
      <c r="E84" s="32"/>
      <c r="F84" s="32"/>
      <c r="G84" s="32"/>
      <c r="H84" s="32"/>
      <c r="I84" s="32"/>
      <c r="K84" s="64">
        <v>9</v>
      </c>
      <c r="L84" s="64">
        <v>20640</v>
      </c>
      <c r="M84" s="64">
        <v>17939</v>
      </c>
      <c r="N84" s="64">
        <v>38579</v>
      </c>
      <c r="O84" s="68"/>
    </row>
    <row r="85" spans="1:15" ht="12">
      <c r="A85" s="32"/>
      <c r="B85" s="32"/>
      <c r="C85" s="32"/>
      <c r="D85" s="32"/>
      <c r="E85" s="32"/>
      <c r="F85" s="32"/>
      <c r="G85" s="32"/>
      <c r="H85" s="32"/>
      <c r="I85" s="32"/>
      <c r="K85" s="64">
        <v>10</v>
      </c>
      <c r="L85" s="64">
        <v>19407</v>
      </c>
      <c r="M85" s="64">
        <v>16252</v>
      </c>
      <c r="N85" s="64">
        <v>35659</v>
      </c>
      <c r="O85" s="68"/>
    </row>
    <row r="86" spans="1:15" ht="12">
      <c r="A86" s="32"/>
      <c r="B86" s="32"/>
      <c r="C86" s="32"/>
      <c r="D86" s="32"/>
      <c r="E86" s="32"/>
      <c r="F86" s="32"/>
      <c r="G86" s="32"/>
      <c r="H86" s="32"/>
      <c r="I86" s="32"/>
      <c r="K86" s="64">
        <v>11</v>
      </c>
      <c r="L86" s="64">
        <v>20732</v>
      </c>
      <c r="M86" s="64">
        <v>17843</v>
      </c>
      <c r="N86" s="64">
        <v>38575</v>
      </c>
      <c r="O86" s="68"/>
    </row>
    <row r="87" spans="1:15" ht="12">
      <c r="A87" s="32"/>
      <c r="B87" s="32"/>
      <c r="C87" s="32"/>
      <c r="D87" s="32"/>
      <c r="E87" s="32"/>
      <c r="F87" s="32"/>
      <c r="G87" s="32"/>
      <c r="H87" s="32"/>
      <c r="I87" s="32"/>
      <c r="K87" s="64">
        <v>12</v>
      </c>
      <c r="L87" s="64">
        <v>21710</v>
      </c>
      <c r="M87" s="64">
        <v>19235</v>
      </c>
      <c r="N87" s="64">
        <v>40945</v>
      </c>
      <c r="O87" s="68"/>
    </row>
    <row r="88" spans="1:15" ht="12">
      <c r="A88" s="32"/>
      <c r="B88" s="32"/>
      <c r="C88" s="32"/>
      <c r="D88" s="32"/>
      <c r="E88" s="32"/>
      <c r="F88" s="32"/>
      <c r="G88" s="32"/>
      <c r="H88" s="32"/>
      <c r="I88" s="32"/>
      <c r="K88" s="64">
        <v>13</v>
      </c>
      <c r="L88" s="64">
        <v>15584</v>
      </c>
      <c r="M88" s="64">
        <v>14631</v>
      </c>
      <c r="N88" s="64">
        <v>30215</v>
      </c>
      <c r="O88" s="68"/>
    </row>
    <row r="89" spans="1:15" ht="12">
      <c r="A89" s="32"/>
      <c r="B89" s="32"/>
      <c r="C89" s="32"/>
      <c r="D89" s="32"/>
      <c r="E89" s="32"/>
      <c r="F89" s="32"/>
      <c r="G89" s="32"/>
      <c r="H89" s="32"/>
      <c r="I89" s="32"/>
      <c r="K89" s="157">
        <v>14</v>
      </c>
      <c r="L89" s="64">
        <v>13353</v>
      </c>
      <c r="M89" s="64">
        <v>12396</v>
      </c>
      <c r="N89" s="64">
        <v>25749</v>
      </c>
      <c r="O89" s="68"/>
    </row>
    <row r="90" spans="1:15" ht="12">
      <c r="A90" s="32"/>
      <c r="B90" s="32"/>
      <c r="C90" s="32"/>
      <c r="D90" s="32"/>
      <c r="E90" s="32"/>
      <c r="F90" s="32"/>
      <c r="G90" s="32"/>
      <c r="H90" s="32"/>
      <c r="I90" s="32"/>
      <c r="K90" s="68"/>
      <c r="L90" s="68"/>
      <c r="M90" s="68"/>
      <c r="N90" s="68"/>
      <c r="O90" s="68"/>
    </row>
    <row r="91" spans="1:15" ht="12">
      <c r="A91" s="32"/>
      <c r="B91" s="32"/>
      <c r="C91" s="32"/>
      <c r="D91" s="32"/>
      <c r="E91" s="32"/>
      <c r="F91" s="32"/>
      <c r="G91" s="32"/>
      <c r="H91" s="32"/>
      <c r="I91" s="32"/>
      <c r="K91" s="68"/>
      <c r="L91" s="68"/>
      <c r="M91" s="68"/>
      <c r="N91" s="68"/>
      <c r="O91" s="68"/>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row r="95" spans="1:9" ht="12">
      <c r="A95" s="32"/>
      <c r="B95" s="32"/>
      <c r="C95" s="32"/>
      <c r="D95" s="32"/>
      <c r="E95" s="32"/>
      <c r="F95" s="32"/>
      <c r="G95" s="32"/>
      <c r="H95" s="32"/>
      <c r="I95" s="32"/>
    </row>
    <row r="96" spans="1:9" ht="12">
      <c r="A96" s="32"/>
      <c r="B96" s="32"/>
      <c r="C96" s="32"/>
      <c r="D96" s="32"/>
      <c r="E96" s="32"/>
      <c r="F96" s="32"/>
      <c r="G96" s="32"/>
      <c r="H96" s="32"/>
      <c r="I96" s="32"/>
    </row>
    <row r="97" spans="1:9" ht="12">
      <c r="A97" s="32"/>
      <c r="B97" s="32"/>
      <c r="C97" s="32"/>
      <c r="D97" s="32"/>
      <c r="E97" s="32"/>
      <c r="F97" s="32"/>
      <c r="G97" s="32"/>
      <c r="H97" s="32"/>
      <c r="I97" s="32"/>
    </row>
    <row r="98" spans="1:9" ht="12">
      <c r="A98" s="32"/>
      <c r="B98" s="32"/>
      <c r="C98" s="32"/>
      <c r="D98" s="32"/>
      <c r="E98" s="32"/>
      <c r="F98" s="32"/>
      <c r="G98" s="32"/>
      <c r="H98" s="32"/>
      <c r="I98" s="32"/>
    </row>
  </sheetData>
  <mergeCells count="2">
    <mergeCell ref="A2:I2"/>
    <mergeCell ref="A71:I75"/>
  </mergeCells>
  <hyperlinks>
    <hyperlink ref="A1" r:id="rId1" display="平成１５年度　統計からみたやまなし ページ&lt;&lt;"/>
  </hyperlinks>
  <printOptions/>
  <pageMargins left="0.27" right="0.23" top="0.53" bottom="0.68" header="0.512" footer="0.512"/>
  <pageSetup fitToHeight="1" fitToWidth="1" horizontalDpi="600" verticalDpi="600" orientation="portrait" paperSize="9" scale="86" r:id="rId3"/>
  <headerFooter alignWithMargins="0">
    <oddFooter>&amp;C&amp;P</oddFooter>
  </headerFooter>
  <rowBreaks count="2" manualBreakCount="2">
    <brk id="28" max="8" man="1"/>
    <brk id="50" max="8" man="1"/>
  </rowBreaks>
  <drawing r:id="rId2"/>
</worksheet>
</file>

<file path=xl/worksheets/sheet18.xml><?xml version="1.0" encoding="utf-8"?>
<worksheet xmlns="http://schemas.openxmlformats.org/spreadsheetml/2006/main" xmlns:r="http://schemas.openxmlformats.org/officeDocument/2006/relationships">
  <sheetPr>
    <pageSetUpPr fitToPage="1"/>
  </sheetPr>
  <dimension ref="A1:O97"/>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5" width="15.75390625" style="0" customWidth="1"/>
  </cols>
  <sheetData>
    <row r="1" ht="12">
      <c r="A1" s="213" t="s">
        <v>751</v>
      </c>
    </row>
    <row r="2" spans="1:15" ht="18.75">
      <c r="A2" s="242" t="s">
        <v>143</v>
      </c>
      <c r="B2" s="242"/>
      <c r="C2" s="242"/>
      <c r="D2" s="242"/>
      <c r="E2" s="242"/>
      <c r="F2" s="242"/>
      <c r="G2" s="242"/>
      <c r="H2" s="242"/>
      <c r="I2" s="242"/>
      <c r="K2" s="67">
        <v>50</v>
      </c>
      <c r="L2" s="68"/>
      <c r="M2" s="68"/>
      <c r="N2" s="68"/>
      <c r="O2" s="68"/>
    </row>
    <row r="3" spans="1:15" ht="14.25">
      <c r="A3" s="32"/>
      <c r="B3" s="32"/>
      <c r="C3" s="32"/>
      <c r="D3" s="32"/>
      <c r="E3" s="32"/>
      <c r="F3" s="32"/>
      <c r="G3" s="32"/>
      <c r="H3" s="32"/>
      <c r="I3" s="32"/>
      <c r="K3" s="69"/>
      <c r="L3" s="68"/>
      <c r="M3" s="68"/>
      <c r="N3" s="68"/>
      <c r="O3" s="68"/>
    </row>
    <row r="4" spans="1:15" ht="14.25">
      <c r="A4" s="57" t="s">
        <v>743</v>
      </c>
      <c r="B4" s="32"/>
      <c r="C4" s="32"/>
      <c r="D4" s="32"/>
      <c r="E4" s="32"/>
      <c r="F4" s="57" t="s">
        <v>744</v>
      </c>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t="s">
        <v>561</v>
      </c>
      <c r="M10" s="68"/>
      <c r="N10" s="68"/>
      <c r="O10" s="68"/>
    </row>
    <row r="11" spans="1:15" ht="12">
      <c r="A11" s="32"/>
      <c r="B11" s="32"/>
      <c r="C11" s="32"/>
      <c r="D11" s="32"/>
      <c r="E11" s="32"/>
      <c r="F11" s="32"/>
      <c r="G11" s="32"/>
      <c r="H11" s="32"/>
      <c r="I11" s="32"/>
      <c r="K11" s="68" t="s">
        <v>746</v>
      </c>
      <c r="L11" s="68" t="s">
        <v>654</v>
      </c>
      <c r="M11" s="68" t="s">
        <v>139</v>
      </c>
      <c r="N11" s="68"/>
      <c r="O11" s="68"/>
    </row>
    <row r="12" spans="1:15" ht="12">
      <c r="A12" s="32"/>
      <c r="B12" s="32"/>
      <c r="C12" s="32"/>
      <c r="D12" s="32"/>
      <c r="E12" s="32"/>
      <c r="F12" s="32"/>
      <c r="G12" s="32"/>
      <c r="H12" s="32"/>
      <c r="I12" s="32"/>
      <c r="K12" s="77" t="s">
        <v>646</v>
      </c>
      <c r="L12" s="87">
        <v>15669</v>
      </c>
      <c r="M12" s="68"/>
      <c r="N12" s="68"/>
      <c r="O12" s="68"/>
    </row>
    <row r="13" spans="1:15" ht="12">
      <c r="A13" s="32"/>
      <c r="B13" s="32"/>
      <c r="C13" s="32"/>
      <c r="D13" s="32"/>
      <c r="E13" s="32"/>
      <c r="F13" s="32"/>
      <c r="G13" s="32"/>
      <c r="H13" s="32"/>
      <c r="I13" s="32"/>
      <c r="K13" s="77" t="s">
        <v>647</v>
      </c>
      <c r="L13" s="87">
        <v>9708</v>
      </c>
      <c r="M13" s="68"/>
      <c r="N13" s="68"/>
      <c r="O13" s="68"/>
    </row>
    <row r="14" spans="1:15" ht="12">
      <c r="A14" s="32"/>
      <c r="B14" s="32"/>
      <c r="C14" s="32"/>
      <c r="D14" s="32"/>
      <c r="E14" s="32"/>
      <c r="F14" s="32"/>
      <c r="G14" s="32"/>
      <c r="H14" s="32"/>
      <c r="I14" s="32"/>
      <c r="K14" s="77" t="s">
        <v>649</v>
      </c>
      <c r="L14" s="87">
        <v>8911</v>
      </c>
      <c r="M14" s="68"/>
      <c r="N14" s="68"/>
      <c r="O14" s="68"/>
    </row>
    <row r="15" spans="1:15" ht="12">
      <c r="A15" s="32"/>
      <c r="B15" s="32"/>
      <c r="C15" s="32"/>
      <c r="D15" s="32"/>
      <c r="E15" s="32"/>
      <c r="F15" s="32"/>
      <c r="G15" s="32"/>
      <c r="H15" s="32"/>
      <c r="I15" s="32"/>
      <c r="K15" s="77" t="s">
        <v>650</v>
      </c>
      <c r="L15" s="87">
        <v>7436</v>
      </c>
      <c r="M15" s="68"/>
      <c r="N15" s="68"/>
      <c r="O15" s="68"/>
    </row>
    <row r="16" spans="1:15" ht="12">
      <c r="A16" s="32"/>
      <c r="B16" s="32"/>
      <c r="C16" s="32"/>
      <c r="D16" s="32"/>
      <c r="E16" s="32"/>
      <c r="F16" s="32"/>
      <c r="G16" s="32"/>
      <c r="H16" s="32"/>
      <c r="I16" s="32"/>
      <c r="K16" s="77" t="s">
        <v>648</v>
      </c>
      <c r="L16" s="87">
        <v>4956</v>
      </c>
      <c r="M16" s="68"/>
      <c r="N16" s="68"/>
      <c r="O16" s="68"/>
    </row>
    <row r="17" spans="1:15" ht="12">
      <c r="A17" s="32"/>
      <c r="B17" s="32"/>
      <c r="C17" s="32"/>
      <c r="D17" s="32"/>
      <c r="E17" s="32"/>
      <c r="F17" s="32"/>
      <c r="G17" s="32"/>
      <c r="H17" s="32"/>
      <c r="I17" s="32"/>
      <c r="K17" s="77" t="s">
        <v>651</v>
      </c>
      <c r="L17" s="87">
        <v>4643</v>
      </c>
      <c r="M17" s="68"/>
      <c r="N17" s="68"/>
      <c r="O17" s="68"/>
    </row>
    <row r="18" spans="1:15" ht="12">
      <c r="A18" s="32"/>
      <c r="B18" s="32"/>
      <c r="C18" s="32"/>
      <c r="D18" s="32"/>
      <c r="E18" s="32"/>
      <c r="F18" s="32"/>
      <c r="G18" s="32"/>
      <c r="H18" s="32"/>
      <c r="I18" s="32"/>
      <c r="K18" s="77" t="s">
        <v>653</v>
      </c>
      <c r="L18" s="87">
        <v>3820</v>
      </c>
      <c r="M18" s="68"/>
      <c r="N18" s="68"/>
      <c r="O18" s="68"/>
    </row>
    <row r="19" spans="1:15" ht="12">
      <c r="A19" s="32"/>
      <c r="B19" s="32"/>
      <c r="C19" s="32"/>
      <c r="D19" s="32"/>
      <c r="E19" s="32"/>
      <c r="F19" s="32"/>
      <c r="G19" s="32"/>
      <c r="H19" s="32"/>
      <c r="I19" s="32"/>
      <c r="K19" s="77" t="s">
        <v>652</v>
      </c>
      <c r="L19" s="87">
        <v>930</v>
      </c>
      <c r="M19" s="68"/>
      <c r="N19" s="68"/>
      <c r="O19" s="68"/>
    </row>
    <row r="20" spans="1:15" ht="12">
      <c r="A20" s="32"/>
      <c r="B20" s="32"/>
      <c r="C20" s="32"/>
      <c r="D20" s="32"/>
      <c r="E20" s="32"/>
      <c r="F20" s="32"/>
      <c r="G20" s="32"/>
      <c r="H20" s="32"/>
      <c r="I20" s="32"/>
      <c r="K20" s="68" t="s">
        <v>490</v>
      </c>
      <c r="L20" s="212">
        <v>56074</v>
      </c>
      <c r="M20" s="343" t="s">
        <v>177</v>
      </c>
      <c r="N20" s="343"/>
      <c r="O20" s="343"/>
    </row>
    <row r="21" spans="1:15" ht="12">
      <c r="A21" s="32"/>
      <c r="B21" s="32"/>
      <c r="C21" s="32"/>
      <c r="D21" s="32"/>
      <c r="E21" s="32"/>
      <c r="F21" s="32"/>
      <c r="G21" s="32"/>
      <c r="H21" s="32"/>
      <c r="I21" s="32"/>
      <c r="K21" s="68"/>
      <c r="L21" s="68"/>
      <c r="M21" s="343"/>
      <c r="N21" s="343"/>
      <c r="O21" s="343"/>
    </row>
    <row r="22" spans="1:15" ht="12">
      <c r="A22" s="32"/>
      <c r="B22" s="32"/>
      <c r="C22" s="32"/>
      <c r="D22" s="32"/>
      <c r="E22" s="32"/>
      <c r="F22" s="32"/>
      <c r="G22" s="32"/>
      <c r="H22" s="32"/>
      <c r="I22" s="32"/>
      <c r="K22" s="68"/>
      <c r="L22" s="68"/>
      <c r="M22" s="68"/>
      <c r="N22" s="68"/>
      <c r="O22" s="68"/>
    </row>
    <row r="23" spans="1:15" ht="12">
      <c r="A23" s="32"/>
      <c r="B23" s="32"/>
      <c r="C23" s="32"/>
      <c r="D23" s="32"/>
      <c r="E23" s="32"/>
      <c r="F23" s="32"/>
      <c r="G23" s="32"/>
      <c r="H23" s="32"/>
      <c r="I23" s="32"/>
      <c r="K23" s="67">
        <v>51</v>
      </c>
      <c r="L23" s="68"/>
      <c r="M23" s="68"/>
      <c r="N23" s="68"/>
      <c r="O23" s="68"/>
    </row>
    <row r="24" spans="1:15" ht="14.25">
      <c r="A24" s="32"/>
      <c r="B24" s="32"/>
      <c r="C24" s="32"/>
      <c r="D24" s="32"/>
      <c r="E24" s="32"/>
      <c r="F24" s="32"/>
      <c r="G24" s="32"/>
      <c r="H24" s="32"/>
      <c r="I24" s="32"/>
      <c r="K24" s="69"/>
      <c r="L24" s="68"/>
      <c r="M24" s="68"/>
      <c r="N24" s="68"/>
      <c r="O24" s="68"/>
    </row>
    <row r="25" spans="1:15" ht="12">
      <c r="A25" s="32"/>
      <c r="B25" s="32"/>
      <c r="C25" s="32"/>
      <c r="D25" s="32"/>
      <c r="E25" s="32"/>
      <c r="F25" s="32"/>
      <c r="G25" s="32"/>
      <c r="H25" s="32"/>
      <c r="I25" s="32"/>
      <c r="K25" s="68"/>
      <c r="L25" s="68"/>
      <c r="M25" s="68"/>
      <c r="N25" s="68"/>
      <c r="O25" s="68"/>
    </row>
    <row r="26" spans="1:15" ht="12">
      <c r="A26" s="32"/>
      <c r="B26" s="32"/>
      <c r="C26" s="32"/>
      <c r="D26" s="32"/>
      <c r="E26" s="32"/>
      <c r="F26" s="32"/>
      <c r="G26" s="32"/>
      <c r="H26" s="32"/>
      <c r="I26" s="32"/>
      <c r="K26" s="68"/>
      <c r="L26" s="68"/>
      <c r="M26" s="70"/>
      <c r="N26" s="68"/>
      <c r="O26" s="68"/>
    </row>
    <row r="27" spans="1:15" ht="12">
      <c r="A27" s="32"/>
      <c r="B27" s="32"/>
      <c r="C27" s="32"/>
      <c r="D27" s="32"/>
      <c r="E27" s="32"/>
      <c r="F27" s="32"/>
      <c r="G27" s="32"/>
      <c r="H27" s="32"/>
      <c r="I27" s="32"/>
      <c r="K27" s="68"/>
      <c r="L27" s="68"/>
      <c r="M27" s="68"/>
      <c r="N27" s="68"/>
      <c r="O27" s="68"/>
    </row>
    <row r="28" spans="1:15" ht="12">
      <c r="A28" s="32"/>
      <c r="B28" s="32"/>
      <c r="C28" s="32"/>
      <c r="D28" s="32"/>
      <c r="E28" s="32"/>
      <c r="F28" s="32"/>
      <c r="G28" s="32"/>
      <c r="H28" s="32"/>
      <c r="I28" s="32"/>
      <c r="K28" s="68"/>
      <c r="L28" s="71"/>
      <c r="M28" s="68"/>
      <c r="N28" s="68"/>
      <c r="O28" s="68"/>
    </row>
    <row r="29" spans="1:15" ht="12">
      <c r="A29" s="32"/>
      <c r="B29" s="32"/>
      <c r="C29" s="32"/>
      <c r="D29" s="32"/>
      <c r="E29" s="32"/>
      <c r="F29" s="32"/>
      <c r="G29" s="32"/>
      <c r="H29" s="32"/>
      <c r="I29" s="32"/>
      <c r="K29" s="68"/>
      <c r="L29" s="72"/>
      <c r="M29" s="72"/>
      <c r="N29" s="72"/>
      <c r="O29" s="72"/>
    </row>
    <row r="30" spans="1:15" ht="12">
      <c r="A30" s="32"/>
      <c r="B30" s="32"/>
      <c r="C30" s="32"/>
      <c r="D30" s="32"/>
      <c r="E30" s="32"/>
      <c r="F30" s="32"/>
      <c r="G30" s="32"/>
      <c r="H30" s="32"/>
      <c r="I30" s="32"/>
      <c r="K30" s="68"/>
      <c r="L30" s="72"/>
      <c r="M30" s="72"/>
      <c r="N30" s="72"/>
      <c r="O30" s="72"/>
    </row>
    <row r="31" spans="1:15" ht="12">
      <c r="A31" s="32"/>
      <c r="B31" s="32"/>
      <c r="C31" s="32"/>
      <c r="D31" s="32"/>
      <c r="E31" s="32"/>
      <c r="F31" s="32"/>
      <c r="G31" s="32"/>
      <c r="H31" s="32"/>
      <c r="I31" s="32"/>
      <c r="K31" s="68"/>
      <c r="L31" s="68" t="s">
        <v>295</v>
      </c>
      <c r="M31" s="68"/>
      <c r="N31" s="68"/>
      <c r="O31" s="68"/>
    </row>
    <row r="32" spans="1:15" ht="12">
      <c r="A32" s="32"/>
      <c r="B32" s="32"/>
      <c r="C32" s="32"/>
      <c r="D32" s="32"/>
      <c r="E32" s="32"/>
      <c r="F32" s="32"/>
      <c r="G32" s="32"/>
      <c r="H32" s="32"/>
      <c r="I32" s="32"/>
      <c r="K32" s="68" t="s">
        <v>534</v>
      </c>
      <c r="L32" s="68" t="s">
        <v>654</v>
      </c>
      <c r="M32" s="68" t="s">
        <v>140</v>
      </c>
      <c r="N32" s="68"/>
      <c r="O32" s="68"/>
    </row>
    <row r="33" spans="1:15" ht="12" customHeight="1">
      <c r="A33" s="32"/>
      <c r="B33" s="32"/>
      <c r="C33" s="32"/>
      <c r="D33" s="32"/>
      <c r="E33" s="32"/>
      <c r="F33" s="32"/>
      <c r="G33" s="32"/>
      <c r="H33" s="32"/>
      <c r="I33" s="32"/>
      <c r="K33" s="173" t="s">
        <v>747</v>
      </c>
      <c r="L33" s="90">
        <v>414.9</v>
      </c>
      <c r="M33" s="68" t="s">
        <v>142</v>
      </c>
      <c r="N33" s="68"/>
      <c r="O33" s="68"/>
    </row>
    <row r="34" spans="1:15" ht="12" customHeight="1">
      <c r="A34" s="32"/>
      <c r="B34" s="32"/>
      <c r="C34" s="32"/>
      <c r="D34" s="32"/>
      <c r="E34" s="32"/>
      <c r="F34" s="32"/>
      <c r="G34" s="32"/>
      <c r="H34" s="32"/>
      <c r="I34" s="32"/>
      <c r="K34" s="173" t="s">
        <v>748</v>
      </c>
      <c r="L34" s="90">
        <v>522.1</v>
      </c>
      <c r="M34" s="68"/>
      <c r="N34" s="68"/>
      <c r="O34" s="68"/>
    </row>
    <row r="35" spans="1:15" ht="12" customHeight="1">
      <c r="A35" s="32"/>
      <c r="B35" s="32"/>
      <c r="C35" s="32"/>
      <c r="D35" s="32"/>
      <c r="E35" s="32"/>
      <c r="F35" s="32"/>
      <c r="G35" s="32"/>
      <c r="H35" s="32"/>
      <c r="I35" s="32"/>
      <c r="K35" s="173" t="s">
        <v>749</v>
      </c>
      <c r="L35" s="90">
        <v>570.3</v>
      </c>
      <c r="M35" s="68"/>
      <c r="N35" s="68"/>
      <c r="O35" s="68"/>
    </row>
    <row r="36" spans="1:15" ht="12" customHeight="1">
      <c r="A36" s="32"/>
      <c r="B36" s="32"/>
      <c r="C36" s="32"/>
      <c r="D36" s="32"/>
      <c r="E36" s="32"/>
      <c r="F36" s="32"/>
      <c r="G36" s="32"/>
      <c r="H36" s="32"/>
      <c r="I36" s="32"/>
      <c r="K36" s="68" t="s">
        <v>138</v>
      </c>
      <c r="L36" s="90">
        <v>593.8</v>
      </c>
      <c r="M36" s="68"/>
      <c r="N36" s="68"/>
      <c r="O36" s="68"/>
    </row>
    <row r="37" spans="1:15" ht="14.25" customHeight="1">
      <c r="A37" s="57" t="s">
        <v>745</v>
      </c>
      <c r="B37" s="32"/>
      <c r="C37" s="32"/>
      <c r="D37" s="32"/>
      <c r="E37" s="32"/>
      <c r="F37" s="32"/>
      <c r="G37" s="32"/>
      <c r="H37" s="32"/>
      <c r="I37" s="32"/>
      <c r="K37" s="173" t="s">
        <v>750</v>
      </c>
      <c r="L37" s="90">
        <v>779.4</v>
      </c>
      <c r="M37" s="68"/>
      <c r="N37" s="68"/>
      <c r="O37" s="68"/>
    </row>
    <row r="38" spans="1:15" ht="12">
      <c r="A38" s="32"/>
      <c r="B38" s="32"/>
      <c r="C38" s="32"/>
      <c r="D38" s="32"/>
      <c r="E38" s="32"/>
      <c r="F38" s="32"/>
      <c r="G38" s="32"/>
      <c r="H38" s="32"/>
      <c r="I38" s="32"/>
      <c r="K38" s="68"/>
      <c r="L38" s="68"/>
      <c r="M38" s="68"/>
      <c r="N38" s="68"/>
      <c r="O38" s="68"/>
    </row>
    <row r="39" spans="1:15" ht="12">
      <c r="A39" s="32"/>
      <c r="B39" s="32"/>
      <c r="C39" s="32"/>
      <c r="D39" s="32"/>
      <c r="E39" s="32"/>
      <c r="F39" s="32"/>
      <c r="G39" s="32"/>
      <c r="H39" s="32"/>
      <c r="I39" s="32"/>
      <c r="K39" s="67">
        <v>52</v>
      </c>
      <c r="L39" s="68"/>
      <c r="M39" s="68"/>
      <c r="N39" s="68"/>
      <c r="O39" s="68"/>
    </row>
    <row r="40" spans="1:15" ht="14.25">
      <c r="A40" s="32"/>
      <c r="B40" s="32"/>
      <c r="C40" s="32"/>
      <c r="D40" s="32"/>
      <c r="E40" s="32"/>
      <c r="F40" s="32"/>
      <c r="G40" s="32"/>
      <c r="H40" s="32"/>
      <c r="I40" s="32"/>
      <c r="K40" s="69"/>
      <c r="L40" s="68"/>
      <c r="M40" s="68"/>
      <c r="N40" s="68"/>
      <c r="O40" s="68"/>
    </row>
    <row r="41" spans="1:15" ht="12">
      <c r="A41" s="32"/>
      <c r="B41" s="32"/>
      <c r="C41" s="32"/>
      <c r="D41" s="32"/>
      <c r="E41" s="32"/>
      <c r="F41" s="32"/>
      <c r="G41" s="32"/>
      <c r="H41" s="32"/>
      <c r="I41" s="32"/>
      <c r="K41" s="68"/>
      <c r="L41" s="68"/>
      <c r="M41" s="68"/>
      <c r="N41" s="68"/>
      <c r="O41" s="68"/>
    </row>
    <row r="42" spans="1:15" ht="12">
      <c r="A42" s="32"/>
      <c r="B42" s="32"/>
      <c r="C42" s="32"/>
      <c r="D42" s="32"/>
      <c r="E42" s="32"/>
      <c r="F42" s="32"/>
      <c r="G42" s="32"/>
      <c r="H42" s="32"/>
      <c r="I42" s="32"/>
      <c r="K42" s="68"/>
      <c r="L42" s="68"/>
      <c r="M42" s="70"/>
      <c r="N42" s="68"/>
      <c r="O42" s="68"/>
    </row>
    <row r="43" spans="1:15" ht="12">
      <c r="A43" s="32"/>
      <c r="B43" s="32"/>
      <c r="C43" s="32"/>
      <c r="D43" s="32"/>
      <c r="E43" s="32"/>
      <c r="F43" s="32"/>
      <c r="G43" s="32"/>
      <c r="H43" s="32"/>
      <c r="I43" s="32"/>
      <c r="K43" s="68"/>
      <c r="L43" s="68"/>
      <c r="M43" s="68"/>
      <c r="N43" s="68"/>
      <c r="O43" s="68"/>
    </row>
    <row r="44" spans="1:15" ht="12">
      <c r="A44" s="32"/>
      <c r="B44" s="32"/>
      <c r="C44" s="32"/>
      <c r="D44" s="32"/>
      <c r="E44" s="32"/>
      <c r="F44" s="32"/>
      <c r="G44" s="32"/>
      <c r="H44" s="32"/>
      <c r="I44" s="32"/>
      <c r="K44" s="68"/>
      <c r="L44" s="71"/>
      <c r="M44" s="68"/>
      <c r="N44" s="68"/>
      <c r="O44" s="68"/>
    </row>
    <row r="45" spans="1:15" ht="12">
      <c r="A45" s="32"/>
      <c r="B45" s="32"/>
      <c r="C45" s="32"/>
      <c r="D45" s="32"/>
      <c r="E45" s="32"/>
      <c r="F45" s="32"/>
      <c r="G45" s="32"/>
      <c r="H45" s="32"/>
      <c r="I45" s="32"/>
      <c r="K45" s="68"/>
      <c r="L45" s="72"/>
      <c r="M45" s="72"/>
      <c r="N45" s="72"/>
      <c r="O45" s="72"/>
    </row>
    <row r="46" spans="1:15" ht="12">
      <c r="A46" s="32"/>
      <c r="B46" s="32"/>
      <c r="C46" s="32"/>
      <c r="D46" s="32"/>
      <c r="E46" s="32"/>
      <c r="F46" s="32"/>
      <c r="G46" s="32"/>
      <c r="H46" s="32"/>
      <c r="I46" s="32"/>
      <c r="K46" s="68"/>
      <c r="L46" s="72"/>
      <c r="M46" s="72"/>
      <c r="N46" s="72"/>
      <c r="O46" s="72"/>
    </row>
    <row r="47" spans="1:15" ht="12">
      <c r="A47" s="32"/>
      <c r="B47" s="32"/>
      <c r="C47" s="32"/>
      <c r="D47" s="32"/>
      <c r="E47" s="32"/>
      <c r="F47" s="32"/>
      <c r="G47" s="32"/>
      <c r="H47" s="32"/>
      <c r="I47" s="32"/>
      <c r="K47" s="68"/>
      <c r="L47" s="68"/>
      <c r="M47" s="68"/>
      <c r="N47" s="68"/>
      <c r="O47" s="68"/>
    </row>
    <row r="48" spans="1:15" ht="12">
      <c r="A48" s="32"/>
      <c r="B48" s="32"/>
      <c r="C48" s="32"/>
      <c r="D48" s="32"/>
      <c r="E48" s="32"/>
      <c r="F48" s="32"/>
      <c r="G48" s="32"/>
      <c r="H48" s="32"/>
      <c r="I48" s="32"/>
      <c r="K48" s="68" t="s">
        <v>672</v>
      </c>
      <c r="L48" s="68" t="s">
        <v>678</v>
      </c>
      <c r="M48" s="68"/>
      <c r="N48" s="68" t="s">
        <v>679</v>
      </c>
      <c r="O48" s="68" t="s">
        <v>678</v>
      </c>
    </row>
    <row r="49" spans="1:15" ht="12">
      <c r="A49" s="32"/>
      <c r="B49" s="32"/>
      <c r="C49" s="32"/>
      <c r="D49" s="32"/>
      <c r="E49" s="32"/>
      <c r="F49" s="32"/>
      <c r="G49" s="32"/>
      <c r="H49" s="32"/>
      <c r="I49" s="32"/>
      <c r="K49" s="68" t="s">
        <v>673</v>
      </c>
      <c r="L49" s="64">
        <v>12102256</v>
      </c>
      <c r="M49" s="68"/>
      <c r="N49" s="68" t="s">
        <v>680</v>
      </c>
      <c r="O49" s="64">
        <f>3301640+4794608+5029160</f>
        <v>13125408</v>
      </c>
    </row>
    <row r="50" spans="1:15" ht="12">
      <c r="A50" s="32"/>
      <c r="B50" s="32"/>
      <c r="C50" s="32"/>
      <c r="D50" s="32"/>
      <c r="E50" s="32"/>
      <c r="F50" s="32"/>
      <c r="G50" s="32"/>
      <c r="H50" s="32"/>
      <c r="I50" s="32"/>
      <c r="K50" s="68" t="s">
        <v>674</v>
      </c>
      <c r="L50" s="64">
        <v>9189755</v>
      </c>
      <c r="M50" s="68"/>
      <c r="N50" s="68" t="s">
        <v>681</v>
      </c>
      <c r="O50" s="64">
        <f>4443814+5219800+9462211</f>
        <v>19125825</v>
      </c>
    </row>
    <row r="51" spans="1:15" ht="12">
      <c r="A51" s="32"/>
      <c r="B51" s="32"/>
      <c r="C51" s="32"/>
      <c r="D51" s="32"/>
      <c r="E51" s="32"/>
      <c r="F51" s="32"/>
      <c r="G51" s="32"/>
      <c r="H51" s="32"/>
      <c r="I51" s="32"/>
      <c r="K51" s="68" t="s">
        <v>675</v>
      </c>
      <c r="L51" s="64">
        <v>3546319</v>
      </c>
      <c r="M51" s="68"/>
      <c r="N51" s="68" t="s">
        <v>682</v>
      </c>
      <c r="O51" s="64">
        <f>5309548+5782452+5061331</f>
        <v>16153331</v>
      </c>
    </row>
    <row r="52" spans="1:15" ht="12">
      <c r="A52" s="32"/>
      <c r="B52" s="32"/>
      <c r="C52" s="32"/>
      <c r="D52" s="32"/>
      <c r="E52" s="32"/>
      <c r="F52" s="32"/>
      <c r="G52" s="32"/>
      <c r="H52" s="32"/>
      <c r="I52" s="32"/>
      <c r="K52" s="68" t="s">
        <v>676</v>
      </c>
      <c r="L52" s="64">
        <v>8803375</v>
      </c>
      <c r="M52" s="68"/>
      <c r="N52" s="68" t="s">
        <v>683</v>
      </c>
      <c r="O52" s="64">
        <f>2843084+2528799+2297403</f>
        <v>7669286</v>
      </c>
    </row>
    <row r="53" spans="1:15" ht="12">
      <c r="A53" s="32"/>
      <c r="B53" s="32"/>
      <c r="C53" s="32"/>
      <c r="D53" s="32"/>
      <c r="E53" s="32"/>
      <c r="F53" s="32"/>
      <c r="G53" s="32"/>
      <c r="H53" s="32"/>
      <c r="I53" s="32"/>
      <c r="K53" s="84" t="s">
        <v>677</v>
      </c>
      <c r="L53" s="64">
        <v>22432145</v>
      </c>
      <c r="M53" s="68"/>
      <c r="N53" s="84" t="s">
        <v>490</v>
      </c>
      <c r="O53" s="73">
        <f>SUM(O49:O52)</f>
        <v>56073850</v>
      </c>
    </row>
    <row r="54" spans="1:15" ht="12">
      <c r="A54" s="32"/>
      <c r="B54" s="32"/>
      <c r="C54" s="32"/>
      <c r="D54" s="32"/>
      <c r="E54" s="32"/>
      <c r="F54" s="32"/>
      <c r="G54" s="32"/>
      <c r="H54" s="32"/>
      <c r="I54" s="32"/>
      <c r="K54" s="84" t="s">
        <v>490</v>
      </c>
      <c r="L54" s="73">
        <f>SUM(L49:L53)</f>
        <v>56073850</v>
      </c>
      <c r="M54" s="68"/>
      <c r="N54" s="68"/>
      <c r="O54" s="68"/>
    </row>
    <row r="55" spans="1:15" ht="12">
      <c r="A55" s="32"/>
      <c r="B55" s="32"/>
      <c r="C55" s="32"/>
      <c r="D55" s="32"/>
      <c r="E55" s="32"/>
      <c r="F55" s="32"/>
      <c r="G55" s="32"/>
      <c r="H55" s="32"/>
      <c r="I55" s="32"/>
      <c r="K55" s="84"/>
      <c r="L55" s="68"/>
      <c r="M55" s="68"/>
      <c r="N55" s="68"/>
      <c r="O55" s="68"/>
    </row>
    <row r="56" spans="1:15" ht="12">
      <c r="A56" s="32"/>
      <c r="B56" s="32"/>
      <c r="C56" s="32"/>
      <c r="D56" s="32"/>
      <c r="E56" s="32"/>
      <c r="F56" s="32"/>
      <c r="G56" s="32"/>
      <c r="H56" s="32"/>
      <c r="I56" s="32"/>
      <c r="K56" s="68" t="s">
        <v>0</v>
      </c>
      <c r="L56" s="68" t="s">
        <v>678</v>
      </c>
      <c r="M56" s="68" t="s">
        <v>141</v>
      </c>
      <c r="N56" s="68"/>
      <c r="O56" s="68"/>
    </row>
    <row r="57" spans="1:15" ht="12">
      <c r="A57" s="32"/>
      <c r="B57" s="32"/>
      <c r="C57" s="32"/>
      <c r="D57" s="32"/>
      <c r="E57" s="32"/>
      <c r="F57" s="32"/>
      <c r="G57" s="32"/>
      <c r="H57" s="32"/>
      <c r="I57" s="32"/>
      <c r="K57" s="68" t="s">
        <v>488</v>
      </c>
      <c r="L57" s="64">
        <v>18280076</v>
      </c>
      <c r="M57" s="68"/>
      <c r="N57" s="68"/>
      <c r="O57" s="68"/>
    </row>
    <row r="58" spans="1:15" ht="12">
      <c r="A58" s="32"/>
      <c r="B58" s="32"/>
      <c r="C58" s="32"/>
      <c r="D58" s="32"/>
      <c r="E58" s="32"/>
      <c r="F58" s="32"/>
      <c r="G58" s="32"/>
      <c r="H58" s="32"/>
      <c r="I58" s="32"/>
      <c r="K58" s="68" t="s">
        <v>5</v>
      </c>
      <c r="L58" s="64">
        <v>11559146</v>
      </c>
      <c r="M58" s="68"/>
      <c r="N58" s="68"/>
      <c r="O58" s="68"/>
    </row>
    <row r="59" spans="1:15" ht="12">
      <c r="A59" s="32"/>
      <c r="B59" s="32"/>
      <c r="C59" s="32"/>
      <c r="D59" s="32"/>
      <c r="E59" s="32"/>
      <c r="F59" s="32"/>
      <c r="G59" s="32"/>
      <c r="H59" s="32"/>
      <c r="I59" s="32"/>
      <c r="K59" s="68" t="s">
        <v>6</v>
      </c>
      <c r="L59" s="64">
        <v>7024690</v>
      </c>
      <c r="M59" s="73"/>
      <c r="N59" s="68"/>
      <c r="O59" s="68"/>
    </row>
    <row r="60" spans="1:15" ht="12">
      <c r="A60" s="32"/>
      <c r="B60" s="32"/>
      <c r="C60" s="32"/>
      <c r="D60" s="32"/>
      <c r="E60" s="32"/>
      <c r="F60" s="32"/>
      <c r="G60" s="32"/>
      <c r="H60" s="32"/>
      <c r="I60" s="32"/>
      <c r="K60" s="68" t="s">
        <v>11</v>
      </c>
      <c r="L60" s="64">
        <v>5649486</v>
      </c>
      <c r="M60" s="68"/>
      <c r="N60" s="68"/>
      <c r="O60" s="68"/>
    </row>
    <row r="61" spans="1:15" ht="12">
      <c r="A61" s="32"/>
      <c r="B61" s="32"/>
      <c r="C61" s="32"/>
      <c r="D61" s="32"/>
      <c r="E61" s="32"/>
      <c r="F61" s="32"/>
      <c r="G61" s="32"/>
      <c r="H61" s="32"/>
      <c r="I61" s="32"/>
      <c r="K61" s="68" t="s">
        <v>7</v>
      </c>
      <c r="L61" s="64">
        <v>2936246</v>
      </c>
      <c r="M61" s="68"/>
      <c r="N61" s="68"/>
      <c r="O61" s="68"/>
    </row>
    <row r="62" spans="1:15" ht="12">
      <c r="A62" s="32"/>
      <c r="B62" s="32"/>
      <c r="C62" s="32"/>
      <c r="D62" s="32"/>
      <c r="E62" s="32"/>
      <c r="F62" s="32"/>
      <c r="G62" s="32"/>
      <c r="H62" s="32"/>
      <c r="I62" s="32"/>
      <c r="K62" s="68" t="s">
        <v>8</v>
      </c>
      <c r="L62" s="64">
        <v>2936246</v>
      </c>
      <c r="M62" s="68"/>
      <c r="N62" s="68"/>
      <c r="O62" s="68"/>
    </row>
    <row r="63" spans="1:15" ht="12">
      <c r="A63" s="32"/>
      <c r="B63" s="32"/>
      <c r="C63" s="32"/>
      <c r="D63" s="32"/>
      <c r="E63" s="32"/>
      <c r="F63" s="32"/>
      <c r="G63" s="32"/>
      <c r="H63" s="32"/>
      <c r="I63" s="32"/>
      <c r="K63" s="68" t="s">
        <v>10</v>
      </c>
      <c r="L63" s="64">
        <v>1709712</v>
      </c>
      <c r="M63" s="68"/>
      <c r="N63" s="68"/>
      <c r="O63" s="68"/>
    </row>
    <row r="64" spans="1:15" ht="12">
      <c r="A64" s="32"/>
      <c r="B64" s="32"/>
      <c r="C64" s="32"/>
      <c r="D64" s="32"/>
      <c r="E64" s="32"/>
      <c r="F64" s="32"/>
      <c r="G64" s="32"/>
      <c r="H64" s="32"/>
      <c r="I64" s="32"/>
      <c r="K64" s="68" t="s">
        <v>12</v>
      </c>
      <c r="L64" s="64">
        <v>1635378</v>
      </c>
      <c r="M64" s="68"/>
      <c r="N64" s="68"/>
      <c r="O64" s="68"/>
    </row>
    <row r="65" spans="1:15" ht="12">
      <c r="A65" s="32"/>
      <c r="B65" s="32"/>
      <c r="C65" s="32"/>
      <c r="D65" s="32"/>
      <c r="E65" s="32"/>
      <c r="F65" s="32"/>
      <c r="G65" s="32"/>
      <c r="H65" s="32"/>
      <c r="I65" s="32"/>
      <c r="K65" s="68" t="s">
        <v>9</v>
      </c>
      <c r="L65" s="64">
        <v>1598210</v>
      </c>
      <c r="M65" s="68"/>
      <c r="N65" s="68"/>
      <c r="O65" s="68"/>
    </row>
    <row r="66" spans="1:15" ht="12">
      <c r="A66" s="32"/>
      <c r="B66" s="32"/>
      <c r="C66" s="32"/>
      <c r="D66" s="32"/>
      <c r="E66" s="32"/>
      <c r="F66" s="32"/>
      <c r="G66" s="32"/>
      <c r="H66" s="32"/>
      <c r="I66" s="32"/>
      <c r="K66" s="68" t="s">
        <v>1</v>
      </c>
      <c r="L66" s="64">
        <v>1115030</v>
      </c>
      <c r="M66" s="68"/>
      <c r="N66" s="68"/>
      <c r="O66" s="68"/>
    </row>
    <row r="67" spans="1:15" ht="12">
      <c r="A67" s="32"/>
      <c r="B67" s="32"/>
      <c r="C67" s="32"/>
      <c r="D67" s="32"/>
      <c r="E67" s="32"/>
      <c r="F67" s="32"/>
      <c r="G67" s="32"/>
      <c r="H67" s="32"/>
      <c r="I67" s="32"/>
      <c r="K67" s="68" t="s">
        <v>2</v>
      </c>
      <c r="L67" s="64">
        <v>520347</v>
      </c>
      <c r="M67" s="68"/>
      <c r="N67" s="68"/>
      <c r="O67" s="68"/>
    </row>
    <row r="68" spans="1:15" ht="12">
      <c r="A68" s="32"/>
      <c r="B68" s="32"/>
      <c r="C68" s="32"/>
      <c r="D68" s="32"/>
      <c r="E68" s="32"/>
      <c r="F68" s="32"/>
      <c r="G68" s="32"/>
      <c r="H68" s="32"/>
      <c r="I68" s="32"/>
      <c r="K68" s="68" t="s">
        <v>3</v>
      </c>
      <c r="L68" s="64">
        <v>483180</v>
      </c>
      <c r="M68" s="68"/>
      <c r="N68" s="68"/>
      <c r="O68" s="68"/>
    </row>
    <row r="69" spans="1:15" ht="12">
      <c r="A69" s="243" t="s">
        <v>276</v>
      </c>
      <c r="B69" s="244"/>
      <c r="C69" s="244"/>
      <c r="D69" s="244"/>
      <c r="E69" s="244"/>
      <c r="F69" s="244"/>
      <c r="G69" s="244"/>
      <c r="H69" s="244"/>
      <c r="I69" s="245"/>
      <c r="K69" s="68" t="s">
        <v>4</v>
      </c>
      <c r="L69" s="64">
        <v>626103</v>
      </c>
      <c r="M69" s="68"/>
      <c r="N69" s="68"/>
      <c r="O69" s="68"/>
    </row>
    <row r="70" spans="1:15" ht="12">
      <c r="A70" s="246"/>
      <c r="B70" s="230"/>
      <c r="C70" s="230"/>
      <c r="D70" s="230"/>
      <c r="E70" s="230"/>
      <c r="F70" s="230"/>
      <c r="G70" s="230"/>
      <c r="H70" s="230"/>
      <c r="I70" s="247"/>
      <c r="K70" s="84" t="s">
        <v>490</v>
      </c>
      <c r="L70" s="73">
        <f>SUM(L57:L69)</f>
        <v>56073850</v>
      </c>
      <c r="M70" s="68"/>
      <c r="N70" s="68"/>
      <c r="O70" s="68"/>
    </row>
    <row r="71" spans="1:15" ht="12">
      <c r="A71" s="246"/>
      <c r="B71" s="230"/>
      <c r="C71" s="230"/>
      <c r="D71" s="230"/>
      <c r="E71" s="230"/>
      <c r="F71" s="230"/>
      <c r="G71" s="230"/>
      <c r="H71" s="230"/>
      <c r="I71" s="247"/>
      <c r="K71" s="68"/>
      <c r="L71" s="68"/>
      <c r="M71" s="68"/>
      <c r="N71" s="68"/>
      <c r="O71" s="68"/>
    </row>
    <row r="72" spans="1:9" ht="12">
      <c r="A72" s="246"/>
      <c r="B72" s="230"/>
      <c r="C72" s="230"/>
      <c r="D72" s="230"/>
      <c r="E72" s="230"/>
      <c r="F72" s="230"/>
      <c r="G72" s="230"/>
      <c r="H72" s="232"/>
      <c r="I72" s="247"/>
    </row>
    <row r="73" spans="1:9" ht="12">
      <c r="A73" s="248"/>
      <c r="B73" s="249"/>
      <c r="C73" s="249"/>
      <c r="D73" s="249"/>
      <c r="E73" s="249"/>
      <c r="F73" s="249"/>
      <c r="G73" s="249"/>
      <c r="H73" s="249"/>
      <c r="I73" s="250"/>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row r="95" spans="1:9" ht="12">
      <c r="A95" s="32"/>
      <c r="B95" s="32"/>
      <c r="C95" s="32"/>
      <c r="D95" s="32"/>
      <c r="E95" s="32"/>
      <c r="F95" s="32"/>
      <c r="G95" s="32"/>
      <c r="H95" s="32"/>
      <c r="I95" s="32"/>
    </row>
    <row r="96" spans="1:9" ht="12">
      <c r="A96" s="32"/>
      <c r="B96" s="32"/>
      <c r="C96" s="32"/>
      <c r="D96" s="32"/>
      <c r="E96" s="32"/>
      <c r="F96" s="32"/>
      <c r="G96" s="32"/>
      <c r="H96" s="32"/>
      <c r="I96" s="32"/>
    </row>
    <row r="97" spans="1:9" ht="12">
      <c r="A97" s="32"/>
      <c r="B97" s="32"/>
      <c r="C97" s="32"/>
      <c r="D97" s="32"/>
      <c r="E97" s="32"/>
      <c r="F97" s="32"/>
      <c r="G97" s="32"/>
      <c r="H97" s="32"/>
      <c r="I97" s="32"/>
    </row>
  </sheetData>
  <mergeCells count="3">
    <mergeCell ref="A69:I73"/>
    <mergeCell ref="A2:I2"/>
    <mergeCell ref="M20:O21"/>
  </mergeCells>
  <hyperlinks>
    <hyperlink ref="A1" r:id="rId1" display="平成１５年度　統計からみたやまなし ページ&lt;&lt;"/>
  </hyperlinks>
  <printOptions/>
  <pageMargins left="0.2" right="0.21" top="0.2" bottom="0.44" header="0.512" footer="0.2"/>
  <pageSetup fitToHeight="1" fitToWidth="1" horizontalDpi="600" verticalDpi="600" orientation="portrait" paperSize="9" scale="87" r:id="rId3"/>
  <headerFooter alignWithMargins="0">
    <oddFooter>&amp;C&amp;P</oddFooter>
  </headerFooter>
  <rowBreaks count="2" manualBreakCount="2">
    <brk id="22" min="10" max="14" man="1"/>
    <brk id="38" min="10" max="14" man="1"/>
  </rowBreaks>
  <drawing r:id="rId2"/>
</worksheet>
</file>

<file path=xl/worksheets/sheet19.xml><?xml version="1.0" encoding="utf-8"?>
<worksheet xmlns="http://schemas.openxmlformats.org/spreadsheetml/2006/main" xmlns:r="http://schemas.openxmlformats.org/officeDocument/2006/relationships">
  <dimension ref="A1:T145"/>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20" width="15.75390625" style="0" customWidth="1"/>
  </cols>
  <sheetData>
    <row r="1" ht="12">
      <c r="A1" s="213" t="s">
        <v>751</v>
      </c>
    </row>
    <row r="2" spans="1:12" ht="18.75">
      <c r="A2" s="225" t="s">
        <v>340</v>
      </c>
      <c r="B2" s="225"/>
      <c r="C2" s="225"/>
      <c r="D2" s="225"/>
      <c r="E2" s="225"/>
      <c r="F2" s="225"/>
      <c r="G2" s="225"/>
      <c r="H2" s="225"/>
      <c r="I2" s="225"/>
      <c r="K2" s="58">
        <v>53</v>
      </c>
      <c r="L2" s="59"/>
    </row>
    <row r="3" spans="1:11" ht="14.25">
      <c r="A3" s="32"/>
      <c r="B3" s="32"/>
      <c r="C3" s="32"/>
      <c r="D3" s="32"/>
      <c r="E3" s="32"/>
      <c r="F3" s="32"/>
      <c r="G3" s="32"/>
      <c r="H3" s="32"/>
      <c r="I3" s="32"/>
      <c r="K3" s="6"/>
    </row>
    <row r="4" spans="1:11" ht="14.25">
      <c r="A4" s="57" t="s">
        <v>29</v>
      </c>
      <c r="B4" s="32"/>
      <c r="C4" s="32"/>
      <c r="D4" s="32"/>
      <c r="E4" s="32"/>
      <c r="F4" s="33"/>
      <c r="G4" s="32"/>
      <c r="H4" s="32"/>
      <c r="I4" s="32"/>
      <c r="K4" s="17"/>
    </row>
    <row r="5" spans="1:13" ht="12">
      <c r="A5" s="32"/>
      <c r="B5" s="32"/>
      <c r="C5" s="32"/>
      <c r="D5" s="32"/>
      <c r="E5" s="32"/>
      <c r="F5" s="32"/>
      <c r="G5" s="32"/>
      <c r="H5" s="32"/>
      <c r="I5" s="32"/>
      <c r="M5" s="16"/>
    </row>
    <row r="6" spans="1:9" ht="12">
      <c r="A6" s="32"/>
      <c r="B6" s="32"/>
      <c r="C6" s="32"/>
      <c r="D6" s="32"/>
      <c r="E6" s="32"/>
      <c r="F6" s="32"/>
      <c r="G6" s="32"/>
      <c r="H6" s="32"/>
      <c r="I6" s="32"/>
    </row>
    <row r="7" spans="1:20" ht="12">
      <c r="A7" s="32"/>
      <c r="B7" s="32"/>
      <c r="C7" s="32"/>
      <c r="D7" s="32"/>
      <c r="E7" s="32"/>
      <c r="F7" s="32"/>
      <c r="G7" s="32"/>
      <c r="H7" s="32"/>
      <c r="I7" s="32"/>
      <c r="L7" s="5"/>
      <c r="P7" s="59"/>
      <c r="Q7" s="59"/>
      <c r="R7" s="59"/>
      <c r="S7" s="59"/>
      <c r="T7" s="59"/>
    </row>
    <row r="8" spans="1:20" ht="12">
      <c r="A8" s="32"/>
      <c r="B8" s="32"/>
      <c r="C8" s="32"/>
      <c r="D8" s="32"/>
      <c r="E8" s="32"/>
      <c r="F8" s="32"/>
      <c r="G8" s="32"/>
      <c r="H8" s="32"/>
      <c r="I8" s="32"/>
      <c r="L8" s="30"/>
      <c r="M8" s="30"/>
      <c r="N8" s="30"/>
      <c r="O8" s="30"/>
      <c r="P8" s="63"/>
      <c r="Q8" s="63"/>
      <c r="R8" s="63"/>
      <c r="S8" s="63"/>
      <c r="T8" s="63"/>
    </row>
    <row r="9" spans="1:20" ht="12">
      <c r="A9" s="32"/>
      <c r="B9" s="32"/>
      <c r="C9" s="32"/>
      <c r="D9" s="32"/>
      <c r="E9" s="32"/>
      <c r="F9" s="32"/>
      <c r="G9" s="32"/>
      <c r="H9" s="32"/>
      <c r="I9" s="32"/>
      <c r="L9" s="30"/>
      <c r="M9" s="30"/>
      <c r="N9" s="30"/>
      <c r="O9" s="30"/>
      <c r="P9" s="89"/>
      <c r="Q9" s="63"/>
      <c r="R9" s="63"/>
      <c r="S9" s="63"/>
      <c r="T9" s="63"/>
    </row>
    <row r="10" spans="1:20" ht="12">
      <c r="A10" s="32"/>
      <c r="B10" s="32"/>
      <c r="C10" s="32"/>
      <c r="D10" s="32"/>
      <c r="E10" s="32"/>
      <c r="F10" s="32"/>
      <c r="G10" s="32"/>
      <c r="H10" s="32"/>
      <c r="I10" s="32"/>
      <c r="P10" s="59"/>
      <c r="Q10" s="59"/>
      <c r="R10" s="59"/>
      <c r="S10" s="59"/>
      <c r="T10" s="59" t="s">
        <v>17</v>
      </c>
    </row>
    <row r="11" spans="1:20" ht="12">
      <c r="A11" s="32"/>
      <c r="B11" s="32"/>
      <c r="C11" s="32"/>
      <c r="D11" s="32"/>
      <c r="E11" s="32"/>
      <c r="F11" s="32"/>
      <c r="G11" s="32"/>
      <c r="H11" s="32"/>
      <c r="I11" s="32"/>
      <c r="K11" s="68" t="s">
        <v>443</v>
      </c>
      <c r="L11" s="68" t="s">
        <v>13</v>
      </c>
      <c r="M11" s="68" t="s">
        <v>14</v>
      </c>
      <c r="N11" s="68" t="s">
        <v>15</v>
      </c>
      <c r="O11" s="68" t="s">
        <v>16</v>
      </c>
      <c r="P11" s="68" t="s">
        <v>233</v>
      </c>
      <c r="Q11" s="68" t="s">
        <v>234</v>
      </c>
      <c r="R11" s="68" t="s">
        <v>235</v>
      </c>
      <c r="S11" s="68" t="s">
        <v>460</v>
      </c>
      <c r="T11" s="68" t="s">
        <v>236</v>
      </c>
    </row>
    <row r="12" spans="1:20" ht="12">
      <c r="A12" s="32"/>
      <c r="B12" s="32"/>
      <c r="C12" s="32"/>
      <c r="D12" s="32"/>
      <c r="E12" s="32"/>
      <c r="F12" s="32"/>
      <c r="G12" s="32"/>
      <c r="H12" s="32"/>
      <c r="I12" s="32"/>
      <c r="K12" s="77">
        <v>14</v>
      </c>
      <c r="L12" s="87">
        <v>315</v>
      </c>
      <c r="M12" s="68">
        <v>111</v>
      </c>
      <c r="N12" s="68">
        <v>2</v>
      </c>
      <c r="O12" s="68">
        <v>63</v>
      </c>
      <c r="P12" s="68">
        <v>3</v>
      </c>
      <c r="Q12" s="68">
        <v>0</v>
      </c>
      <c r="R12" s="68">
        <v>121</v>
      </c>
      <c r="S12" s="68">
        <v>270</v>
      </c>
      <c r="T12" s="88">
        <v>885</v>
      </c>
    </row>
    <row r="13" spans="1:20" ht="12">
      <c r="A13" s="32"/>
      <c r="B13" s="32"/>
      <c r="C13" s="32"/>
      <c r="D13" s="32"/>
      <c r="E13" s="32"/>
      <c r="F13" s="32"/>
      <c r="G13" s="32"/>
      <c r="H13" s="32"/>
      <c r="I13" s="32"/>
      <c r="K13" s="77">
        <v>13</v>
      </c>
      <c r="L13" s="87">
        <v>404</v>
      </c>
      <c r="M13" s="68">
        <v>122</v>
      </c>
      <c r="N13" s="68">
        <v>4</v>
      </c>
      <c r="O13" s="68">
        <v>54</v>
      </c>
      <c r="P13" s="68">
        <v>5</v>
      </c>
      <c r="Q13" s="68">
        <v>0</v>
      </c>
      <c r="R13" s="68">
        <v>144</v>
      </c>
      <c r="S13" s="68">
        <v>347</v>
      </c>
      <c r="T13" s="88">
        <v>1080</v>
      </c>
    </row>
    <row r="14" spans="1:20" ht="12">
      <c r="A14" s="32"/>
      <c r="B14" s="32"/>
      <c r="C14" s="32"/>
      <c r="D14" s="32"/>
      <c r="E14" s="32"/>
      <c r="F14" s="32"/>
      <c r="G14" s="32"/>
      <c r="H14" s="32"/>
      <c r="I14" s="32"/>
      <c r="K14" s="77">
        <v>12</v>
      </c>
      <c r="L14" s="87">
        <v>228</v>
      </c>
      <c r="M14" s="68">
        <v>116</v>
      </c>
      <c r="N14" s="68">
        <v>5</v>
      </c>
      <c r="O14" s="68">
        <v>50</v>
      </c>
      <c r="P14" s="68">
        <v>3</v>
      </c>
      <c r="Q14" s="68">
        <v>0</v>
      </c>
      <c r="R14" s="68">
        <v>151</v>
      </c>
      <c r="S14" s="68">
        <v>214</v>
      </c>
      <c r="T14" s="88">
        <v>767</v>
      </c>
    </row>
    <row r="15" spans="1:20" ht="12">
      <c r="A15" s="32"/>
      <c r="B15" s="32"/>
      <c r="C15" s="32"/>
      <c r="D15" s="32"/>
      <c r="E15" s="32"/>
      <c r="F15" s="32"/>
      <c r="G15" s="32"/>
      <c r="H15" s="32"/>
      <c r="I15" s="32"/>
      <c r="K15" s="77">
        <v>11</v>
      </c>
      <c r="L15" s="87">
        <v>253</v>
      </c>
      <c r="M15" s="68">
        <v>91</v>
      </c>
      <c r="N15" s="68">
        <v>0</v>
      </c>
      <c r="O15" s="68">
        <v>46</v>
      </c>
      <c r="P15" s="68">
        <v>4</v>
      </c>
      <c r="Q15" s="68">
        <v>0</v>
      </c>
      <c r="R15" s="68">
        <v>110</v>
      </c>
      <c r="S15" s="68">
        <v>335</v>
      </c>
      <c r="T15" s="88">
        <v>839</v>
      </c>
    </row>
    <row r="16" spans="1:20" ht="12">
      <c r="A16" s="32"/>
      <c r="B16" s="32"/>
      <c r="C16" s="32"/>
      <c r="D16" s="32"/>
      <c r="E16" s="32"/>
      <c r="F16" s="32"/>
      <c r="G16" s="32"/>
      <c r="H16" s="32"/>
      <c r="I16" s="32"/>
      <c r="K16" s="77">
        <v>10</v>
      </c>
      <c r="L16" s="87">
        <v>247</v>
      </c>
      <c r="M16" s="68">
        <v>47</v>
      </c>
      <c r="N16" s="68">
        <v>1</v>
      </c>
      <c r="O16" s="68">
        <v>44</v>
      </c>
      <c r="P16" s="68">
        <v>2</v>
      </c>
      <c r="Q16" s="68">
        <v>0</v>
      </c>
      <c r="R16" s="68">
        <v>123</v>
      </c>
      <c r="S16" s="68">
        <v>84</v>
      </c>
      <c r="T16" s="88">
        <v>548</v>
      </c>
    </row>
    <row r="17" spans="1:20" ht="12">
      <c r="A17" s="32"/>
      <c r="B17" s="32"/>
      <c r="C17" s="32"/>
      <c r="D17" s="32"/>
      <c r="E17" s="32"/>
      <c r="F17" s="32"/>
      <c r="G17" s="32"/>
      <c r="H17" s="32"/>
      <c r="I17" s="32"/>
      <c r="K17" s="77">
        <v>9</v>
      </c>
      <c r="L17" s="87">
        <v>169</v>
      </c>
      <c r="M17" s="68">
        <v>38</v>
      </c>
      <c r="N17" s="68">
        <v>0</v>
      </c>
      <c r="O17" s="68">
        <v>40</v>
      </c>
      <c r="P17" s="68">
        <v>2</v>
      </c>
      <c r="Q17" s="68">
        <v>0</v>
      </c>
      <c r="R17" s="68">
        <v>82</v>
      </c>
      <c r="S17" s="68">
        <v>72</v>
      </c>
      <c r="T17" s="88">
        <v>403</v>
      </c>
    </row>
    <row r="18" spans="1:20" ht="12">
      <c r="A18" s="32"/>
      <c r="B18" s="32"/>
      <c r="C18" s="32"/>
      <c r="D18" s="32"/>
      <c r="E18" s="32"/>
      <c r="F18" s="32"/>
      <c r="G18" s="32"/>
      <c r="H18" s="32"/>
      <c r="I18" s="32"/>
      <c r="K18" s="77">
        <v>8</v>
      </c>
      <c r="L18" s="87">
        <v>70</v>
      </c>
      <c r="M18" s="68">
        <v>64</v>
      </c>
      <c r="N18" s="68">
        <v>1</v>
      </c>
      <c r="O18" s="68">
        <v>39</v>
      </c>
      <c r="P18" s="68">
        <v>4</v>
      </c>
      <c r="Q18" s="68">
        <v>0</v>
      </c>
      <c r="R18" s="68">
        <v>85</v>
      </c>
      <c r="S18" s="68">
        <v>105</v>
      </c>
      <c r="T18" s="88">
        <v>368</v>
      </c>
    </row>
    <row r="19" spans="1:20" ht="12">
      <c r="A19" s="32"/>
      <c r="B19" s="32"/>
      <c r="C19" s="32"/>
      <c r="D19" s="32"/>
      <c r="E19" s="32"/>
      <c r="F19" s="32"/>
      <c r="G19" s="32"/>
      <c r="H19" s="32"/>
      <c r="I19" s="32"/>
      <c r="K19" s="77">
        <v>7</v>
      </c>
      <c r="L19" s="87">
        <v>40</v>
      </c>
      <c r="M19" s="68">
        <v>72</v>
      </c>
      <c r="N19" s="68">
        <v>1</v>
      </c>
      <c r="O19" s="68">
        <v>48</v>
      </c>
      <c r="P19" s="68">
        <v>3</v>
      </c>
      <c r="Q19" s="68">
        <v>0</v>
      </c>
      <c r="R19" s="68">
        <v>60</v>
      </c>
      <c r="S19" s="68">
        <v>171</v>
      </c>
      <c r="T19" s="88">
        <v>395</v>
      </c>
    </row>
    <row r="20" spans="1:20" ht="12">
      <c r="A20" s="32"/>
      <c r="B20" s="32"/>
      <c r="C20" s="32"/>
      <c r="D20" s="32"/>
      <c r="E20" s="32"/>
      <c r="F20" s="32"/>
      <c r="G20" s="32"/>
      <c r="H20" s="32"/>
      <c r="I20" s="32"/>
      <c r="K20" s="80" t="s">
        <v>632</v>
      </c>
      <c r="L20" s="87">
        <v>47</v>
      </c>
      <c r="M20" s="68">
        <v>53</v>
      </c>
      <c r="N20" s="68">
        <v>1</v>
      </c>
      <c r="O20" s="68">
        <v>74</v>
      </c>
      <c r="P20" s="68">
        <v>5</v>
      </c>
      <c r="Q20" s="68">
        <v>0</v>
      </c>
      <c r="R20" s="68">
        <v>61</v>
      </c>
      <c r="S20" s="68">
        <v>193</v>
      </c>
      <c r="T20" s="88">
        <v>434</v>
      </c>
    </row>
    <row r="21" spans="1:9" ht="12">
      <c r="A21" s="32"/>
      <c r="B21" s="32"/>
      <c r="C21" s="32"/>
      <c r="D21" s="32"/>
      <c r="E21" s="32"/>
      <c r="F21" s="32"/>
      <c r="G21" s="32"/>
      <c r="H21" s="32"/>
      <c r="I21" s="32"/>
    </row>
    <row r="22" spans="1:9" ht="12">
      <c r="A22" s="32"/>
      <c r="B22" s="32"/>
      <c r="C22" s="32"/>
      <c r="D22" s="32"/>
      <c r="E22" s="32"/>
      <c r="F22" s="32"/>
      <c r="G22" s="32"/>
      <c r="H22" s="32"/>
      <c r="I22" s="32"/>
    </row>
    <row r="23" spans="1:12" ht="12">
      <c r="A23" s="32"/>
      <c r="B23" s="32"/>
      <c r="C23" s="32"/>
      <c r="D23" s="32"/>
      <c r="E23" s="32"/>
      <c r="F23" s="32"/>
      <c r="G23" s="32"/>
      <c r="H23" s="32"/>
      <c r="I23" s="32"/>
      <c r="K23" s="58">
        <v>54</v>
      </c>
      <c r="L23" s="59"/>
    </row>
    <row r="24" spans="1:12" ht="14.25">
      <c r="A24" s="32"/>
      <c r="B24" s="32"/>
      <c r="C24" s="32"/>
      <c r="D24" s="32"/>
      <c r="E24" s="32"/>
      <c r="F24" s="32"/>
      <c r="G24" s="32"/>
      <c r="H24" s="32"/>
      <c r="I24" s="32"/>
      <c r="K24" s="60"/>
      <c r="L24" s="59"/>
    </row>
    <row r="25" spans="1:12" ht="12">
      <c r="A25" s="32"/>
      <c r="B25" s="32"/>
      <c r="C25" s="32"/>
      <c r="D25" s="32"/>
      <c r="E25" s="32"/>
      <c r="F25" s="32"/>
      <c r="G25" s="32"/>
      <c r="H25" s="32"/>
      <c r="I25" s="32"/>
      <c r="K25" s="59"/>
      <c r="L25" s="59"/>
    </row>
    <row r="26" spans="1:13" ht="12">
      <c r="A26" s="32"/>
      <c r="B26" s="32"/>
      <c r="C26" s="32"/>
      <c r="D26" s="32"/>
      <c r="E26" s="32"/>
      <c r="F26" s="32"/>
      <c r="G26" s="32"/>
      <c r="H26" s="32"/>
      <c r="I26" s="32"/>
      <c r="K26" s="59"/>
      <c r="L26" s="59"/>
      <c r="M26" s="16"/>
    </row>
    <row r="27" spans="1:12" ht="12">
      <c r="A27" s="32"/>
      <c r="B27" s="32"/>
      <c r="C27" s="32"/>
      <c r="D27" s="32"/>
      <c r="E27" s="32"/>
      <c r="F27" s="32"/>
      <c r="G27" s="32"/>
      <c r="H27" s="32"/>
      <c r="I27" s="32"/>
      <c r="K27" s="59"/>
      <c r="L27" s="59"/>
    </row>
    <row r="28" spans="1:12" ht="12">
      <c r="A28" s="32"/>
      <c r="B28" s="32"/>
      <c r="C28" s="32"/>
      <c r="D28" s="32"/>
      <c r="E28" s="32"/>
      <c r="F28" s="32"/>
      <c r="G28" s="32"/>
      <c r="H28" s="32"/>
      <c r="I28" s="32"/>
      <c r="K28" s="59"/>
      <c r="L28" s="62"/>
    </row>
    <row r="29" spans="1:20" ht="12">
      <c r="A29" s="32"/>
      <c r="B29" s="32"/>
      <c r="C29" s="32"/>
      <c r="D29" s="32"/>
      <c r="E29" s="32"/>
      <c r="F29" s="32"/>
      <c r="G29" s="32"/>
      <c r="H29" s="32"/>
      <c r="I29" s="32"/>
      <c r="K29" s="59"/>
      <c r="L29" s="63"/>
      <c r="M29" s="30"/>
      <c r="N29" s="30"/>
      <c r="O29" s="30"/>
      <c r="P29" s="30"/>
      <c r="Q29" s="30"/>
      <c r="R29" s="30"/>
      <c r="S29" s="30"/>
      <c r="T29" s="30"/>
    </row>
    <row r="30" spans="1:20" ht="12">
      <c r="A30" s="32"/>
      <c r="B30" s="32"/>
      <c r="C30" s="32"/>
      <c r="D30" s="32"/>
      <c r="E30" s="32"/>
      <c r="F30" s="32"/>
      <c r="G30" s="32"/>
      <c r="H30" s="32"/>
      <c r="I30" s="32"/>
      <c r="K30" s="59"/>
      <c r="L30" s="63"/>
      <c r="M30" s="30"/>
      <c r="N30" s="30"/>
      <c r="O30" s="30"/>
      <c r="P30" s="30"/>
      <c r="Q30" s="30"/>
      <c r="R30" s="30"/>
      <c r="S30" s="30"/>
      <c r="T30" s="30"/>
    </row>
    <row r="31" spans="1:12" ht="12">
      <c r="A31" s="32"/>
      <c r="B31" s="32"/>
      <c r="C31" s="32"/>
      <c r="D31" s="32"/>
      <c r="E31" s="32"/>
      <c r="F31" s="32"/>
      <c r="G31" s="32"/>
      <c r="H31" s="32"/>
      <c r="I31" s="32"/>
      <c r="K31" s="59"/>
      <c r="L31" s="59" t="s">
        <v>17</v>
      </c>
    </row>
    <row r="32" spans="1:12" ht="12">
      <c r="A32" s="32"/>
      <c r="B32" s="32"/>
      <c r="C32" s="32"/>
      <c r="D32" s="32"/>
      <c r="E32" s="32"/>
      <c r="F32" s="32"/>
      <c r="G32" s="32"/>
      <c r="H32" s="32"/>
      <c r="I32" s="32"/>
      <c r="K32" s="68" t="s">
        <v>24</v>
      </c>
      <c r="L32" s="68" t="s">
        <v>23</v>
      </c>
    </row>
    <row r="33" spans="1:12" ht="12">
      <c r="A33" s="32"/>
      <c r="B33" s="32"/>
      <c r="C33" s="32"/>
      <c r="D33" s="32"/>
      <c r="E33" s="32"/>
      <c r="F33" s="32"/>
      <c r="G33" s="32"/>
      <c r="H33" s="32"/>
      <c r="I33" s="32"/>
      <c r="K33" s="68" t="s">
        <v>484</v>
      </c>
      <c r="L33" s="68">
        <v>103</v>
      </c>
    </row>
    <row r="34" spans="1:12" ht="12">
      <c r="A34" s="32"/>
      <c r="B34" s="32"/>
      <c r="C34" s="32"/>
      <c r="D34" s="32"/>
      <c r="E34" s="32"/>
      <c r="F34" s="32"/>
      <c r="G34" s="32"/>
      <c r="H34" s="32"/>
      <c r="I34" s="32"/>
      <c r="K34" s="77" t="s">
        <v>480</v>
      </c>
      <c r="L34" s="64">
        <v>101</v>
      </c>
    </row>
    <row r="35" spans="1:12" ht="12">
      <c r="A35" s="32"/>
      <c r="B35" s="32"/>
      <c r="C35" s="32"/>
      <c r="D35" s="32"/>
      <c r="E35" s="32"/>
      <c r="F35" s="32"/>
      <c r="G35" s="32"/>
      <c r="H35" s="32"/>
      <c r="I35" s="32"/>
      <c r="K35" s="68" t="s">
        <v>478</v>
      </c>
      <c r="L35" s="64">
        <v>118</v>
      </c>
    </row>
    <row r="36" spans="1:12" ht="12">
      <c r="A36" s="32"/>
      <c r="B36" s="32"/>
      <c r="C36" s="32"/>
      <c r="D36" s="32"/>
      <c r="E36" s="32"/>
      <c r="F36" s="32"/>
      <c r="G36" s="32"/>
      <c r="H36" s="32"/>
      <c r="I36" s="32"/>
      <c r="K36" s="68" t="s">
        <v>18</v>
      </c>
      <c r="L36" s="64">
        <v>40</v>
      </c>
    </row>
    <row r="37" spans="1:12" ht="14.25">
      <c r="A37" s="57" t="s">
        <v>30</v>
      </c>
      <c r="B37" s="32"/>
      <c r="C37" s="32"/>
      <c r="D37" s="32"/>
      <c r="E37" s="32"/>
      <c r="F37" s="57" t="s">
        <v>34</v>
      </c>
      <c r="G37" s="32"/>
      <c r="H37" s="32"/>
      <c r="I37" s="32"/>
      <c r="K37" s="68" t="s">
        <v>19</v>
      </c>
      <c r="L37" s="64">
        <v>89</v>
      </c>
    </row>
    <row r="38" spans="1:12" ht="12">
      <c r="A38" s="32"/>
      <c r="B38" s="32"/>
      <c r="C38" s="32"/>
      <c r="D38" s="32"/>
      <c r="E38" s="32"/>
      <c r="F38" s="32"/>
      <c r="G38" s="32"/>
      <c r="H38" s="32"/>
      <c r="I38" s="32"/>
      <c r="K38" s="68" t="s">
        <v>20</v>
      </c>
      <c r="L38" s="64">
        <v>186</v>
      </c>
    </row>
    <row r="39" spans="1:12" ht="12">
      <c r="A39" s="32"/>
      <c r="B39" s="32"/>
      <c r="C39" s="32"/>
      <c r="D39" s="32"/>
      <c r="E39" s="32"/>
      <c r="F39" s="32"/>
      <c r="G39" s="32"/>
      <c r="H39" s="32"/>
      <c r="I39" s="32"/>
      <c r="K39" s="68" t="s">
        <v>144</v>
      </c>
      <c r="L39" s="68">
        <v>106</v>
      </c>
    </row>
    <row r="40" spans="1:12" ht="12">
      <c r="A40" s="32"/>
      <c r="B40" s="32"/>
      <c r="C40" s="32"/>
      <c r="D40" s="32"/>
      <c r="E40" s="32"/>
      <c r="F40" s="32"/>
      <c r="G40" s="32"/>
      <c r="H40" s="32"/>
      <c r="I40" s="32"/>
      <c r="K40" s="68" t="s">
        <v>21</v>
      </c>
      <c r="L40" s="68">
        <v>19</v>
      </c>
    </row>
    <row r="41" spans="1:12" ht="12">
      <c r="A41" s="32"/>
      <c r="B41" s="32"/>
      <c r="C41" s="32"/>
      <c r="D41" s="32"/>
      <c r="E41" s="32"/>
      <c r="F41" s="32"/>
      <c r="G41" s="32"/>
      <c r="H41" s="32"/>
      <c r="I41" s="32"/>
      <c r="K41" s="68" t="s">
        <v>460</v>
      </c>
      <c r="L41" s="68">
        <v>91</v>
      </c>
    </row>
    <row r="42" spans="1:12" ht="12">
      <c r="A42" s="32"/>
      <c r="B42" s="32"/>
      <c r="C42" s="32"/>
      <c r="D42" s="32"/>
      <c r="E42" s="32"/>
      <c r="F42" s="32"/>
      <c r="G42" s="32"/>
      <c r="H42" s="32"/>
      <c r="I42" s="32"/>
      <c r="K42" s="68" t="s">
        <v>22</v>
      </c>
      <c r="L42" s="68">
        <v>32</v>
      </c>
    </row>
    <row r="43" spans="1:12" ht="12">
      <c r="A43" s="32"/>
      <c r="B43" s="32"/>
      <c r="C43" s="32"/>
      <c r="D43" s="32"/>
      <c r="E43" s="32"/>
      <c r="F43" s="32"/>
      <c r="G43" s="32"/>
      <c r="H43" s="32"/>
      <c r="I43" s="32"/>
      <c r="K43" s="68" t="s">
        <v>539</v>
      </c>
      <c r="L43" s="88">
        <v>885</v>
      </c>
    </row>
    <row r="44" spans="1:12" ht="12">
      <c r="A44" s="32"/>
      <c r="B44" s="32"/>
      <c r="C44" s="32"/>
      <c r="D44" s="32"/>
      <c r="E44" s="32"/>
      <c r="F44" s="32"/>
      <c r="G44" s="32"/>
      <c r="H44" s="32"/>
      <c r="I44" s="32"/>
      <c r="K44" s="59"/>
      <c r="L44" s="59"/>
    </row>
    <row r="45" spans="1:12" ht="12">
      <c r="A45" s="32"/>
      <c r="B45" s="32"/>
      <c r="C45" s="32"/>
      <c r="D45" s="32"/>
      <c r="E45" s="32"/>
      <c r="F45" s="32"/>
      <c r="G45" s="32"/>
      <c r="H45" s="32"/>
      <c r="I45" s="32"/>
      <c r="K45" s="58">
        <v>55</v>
      </c>
      <c r="L45" s="59"/>
    </row>
    <row r="46" spans="1:12" ht="14.25">
      <c r="A46" s="32"/>
      <c r="B46" s="32"/>
      <c r="C46" s="32"/>
      <c r="D46" s="32"/>
      <c r="E46" s="32"/>
      <c r="F46" s="32"/>
      <c r="G46" s="32"/>
      <c r="H46" s="32"/>
      <c r="I46" s="32"/>
      <c r="K46" s="60"/>
      <c r="L46" s="59"/>
    </row>
    <row r="47" spans="1:11" ht="12">
      <c r="A47" s="32"/>
      <c r="B47" s="32"/>
      <c r="C47" s="32"/>
      <c r="D47" s="32"/>
      <c r="E47" s="32"/>
      <c r="F47" s="32"/>
      <c r="G47" s="32"/>
      <c r="H47" s="32"/>
      <c r="I47" s="32"/>
      <c r="K47" s="17"/>
    </row>
    <row r="48" spans="1:13" ht="12">
      <c r="A48" s="32"/>
      <c r="B48" s="32"/>
      <c r="C48" s="32"/>
      <c r="D48" s="32"/>
      <c r="E48" s="32"/>
      <c r="F48" s="32"/>
      <c r="G48" s="32"/>
      <c r="H48" s="32"/>
      <c r="I48" s="32"/>
      <c r="M48" s="16"/>
    </row>
    <row r="49" spans="1:9" ht="12">
      <c r="A49" s="32"/>
      <c r="B49" s="32"/>
      <c r="C49" s="32"/>
      <c r="D49" s="32"/>
      <c r="E49" s="32"/>
      <c r="F49" s="32"/>
      <c r="G49" s="32"/>
      <c r="H49" s="32"/>
      <c r="I49" s="32"/>
    </row>
    <row r="50" spans="1:12" ht="12">
      <c r="A50" s="32"/>
      <c r="B50" s="32"/>
      <c r="C50" s="32"/>
      <c r="D50" s="32"/>
      <c r="E50" s="32"/>
      <c r="F50" s="32"/>
      <c r="G50" s="32"/>
      <c r="H50" s="32"/>
      <c r="I50" s="32"/>
      <c r="L50" s="5"/>
    </row>
    <row r="51" spans="1:20" ht="12">
      <c r="A51" s="32"/>
      <c r="B51" s="32"/>
      <c r="C51" s="32"/>
      <c r="D51" s="32"/>
      <c r="E51" s="32"/>
      <c r="F51" s="32"/>
      <c r="G51" s="32"/>
      <c r="H51" s="32"/>
      <c r="I51" s="32"/>
      <c r="L51" s="30"/>
      <c r="M51" s="30"/>
      <c r="N51" s="30"/>
      <c r="O51" s="30"/>
      <c r="P51" s="30"/>
      <c r="Q51" s="30"/>
      <c r="R51" s="30"/>
      <c r="S51" s="30"/>
      <c r="T51" s="30"/>
    </row>
    <row r="52" spans="1:20" ht="12">
      <c r="A52" s="32"/>
      <c r="B52" s="32"/>
      <c r="C52" s="32"/>
      <c r="D52" s="32"/>
      <c r="E52" s="32"/>
      <c r="F52" s="32"/>
      <c r="G52" s="32"/>
      <c r="H52" s="32"/>
      <c r="I52" s="32"/>
      <c r="L52" s="30"/>
      <c r="M52" s="30"/>
      <c r="N52" s="30"/>
      <c r="O52" s="30"/>
      <c r="P52" s="30"/>
      <c r="Q52" s="30"/>
      <c r="R52" s="30"/>
      <c r="S52" s="30"/>
      <c r="T52" s="30"/>
    </row>
    <row r="53" spans="1:9" ht="12">
      <c r="A53" s="32"/>
      <c r="B53" s="32"/>
      <c r="C53" s="32"/>
      <c r="D53" s="32"/>
      <c r="E53" s="32"/>
      <c r="F53" s="32"/>
      <c r="G53" s="32"/>
      <c r="H53" s="32"/>
      <c r="I53" s="32"/>
    </row>
    <row r="54" spans="1:13" ht="12">
      <c r="A54" s="32"/>
      <c r="B54" s="32"/>
      <c r="C54" s="32"/>
      <c r="D54" s="32"/>
      <c r="E54" s="32"/>
      <c r="F54" s="32"/>
      <c r="G54" s="32"/>
      <c r="H54" s="32"/>
      <c r="I54" s="32"/>
      <c r="K54" s="68" t="s">
        <v>443</v>
      </c>
      <c r="L54" s="84" t="s">
        <v>86</v>
      </c>
      <c r="M54" s="84" t="s">
        <v>40</v>
      </c>
    </row>
    <row r="55" spans="1:13" ht="12">
      <c r="A55" s="32"/>
      <c r="B55" s="32"/>
      <c r="C55" s="32"/>
      <c r="D55" s="32"/>
      <c r="E55" s="32"/>
      <c r="F55" s="32"/>
      <c r="G55" s="32"/>
      <c r="H55" s="32"/>
      <c r="I55" s="32"/>
      <c r="K55" s="80" t="s">
        <v>486</v>
      </c>
      <c r="L55" s="68">
        <v>255</v>
      </c>
      <c r="M55" s="68">
        <v>818</v>
      </c>
    </row>
    <row r="56" spans="1:13" ht="12">
      <c r="A56" s="32"/>
      <c r="B56" s="32"/>
      <c r="C56" s="32"/>
      <c r="D56" s="32"/>
      <c r="E56" s="32"/>
      <c r="F56" s="32"/>
      <c r="G56" s="32"/>
      <c r="H56" s="32"/>
      <c r="I56" s="32"/>
      <c r="K56" s="68">
        <v>2</v>
      </c>
      <c r="L56" s="68">
        <v>254</v>
      </c>
      <c r="M56" s="68">
        <v>812</v>
      </c>
    </row>
    <row r="57" spans="1:13" ht="12">
      <c r="A57" s="32"/>
      <c r="B57" s="32"/>
      <c r="C57" s="32"/>
      <c r="D57" s="32"/>
      <c r="E57" s="32"/>
      <c r="F57" s="32"/>
      <c r="G57" s="32"/>
      <c r="H57" s="32"/>
      <c r="I57" s="32"/>
      <c r="K57" s="68">
        <v>3</v>
      </c>
      <c r="L57" s="68">
        <v>257</v>
      </c>
      <c r="M57" s="68">
        <v>815</v>
      </c>
    </row>
    <row r="58" spans="1:13" ht="12">
      <c r="A58" s="32"/>
      <c r="B58" s="32"/>
      <c r="C58" s="32"/>
      <c r="D58" s="32"/>
      <c r="E58" s="32"/>
      <c r="F58" s="32"/>
      <c r="G58" s="32"/>
      <c r="H58" s="32"/>
      <c r="I58" s="32"/>
      <c r="K58" s="68">
        <v>4</v>
      </c>
      <c r="L58" s="68">
        <v>261</v>
      </c>
      <c r="M58" s="68">
        <v>825</v>
      </c>
    </row>
    <row r="59" spans="1:13" ht="12">
      <c r="A59" s="32"/>
      <c r="B59" s="32"/>
      <c r="C59" s="32"/>
      <c r="D59" s="32"/>
      <c r="E59" s="32"/>
      <c r="F59" s="32"/>
      <c r="G59" s="32"/>
      <c r="H59" s="32"/>
      <c r="I59" s="32"/>
      <c r="K59" s="84">
        <v>5</v>
      </c>
      <c r="L59" s="68">
        <v>255</v>
      </c>
      <c r="M59" s="68">
        <v>805</v>
      </c>
    </row>
    <row r="60" spans="1:13" ht="12">
      <c r="A60" s="32"/>
      <c r="B60" s="32"/>
      <c r="C60" s="32"/>
      <c r="D60" s="32"/>
      <c r="E60" s="32"/>
      <c r="F60" s="32"/>
      <c r="G60" s="32"/>
      <c r="H60" s="32"/>
      <c r="I60" s="32"/>
      <c r="K60" s="84">
        <v>6</v>
      </c>
      <c r="L60" s="68">
        <v>256</v>
      </c>
      <c r="M60" s="68">
        <v>802</v>
      </c>
    </row>
    <row r="61" spans="1:13" ht="12">
      <c r="A61" s="32"/>
      <c r="B61" s="32"/>
      <c r="C61" s="32"/>
      <c r="D61" s="32"/>
      <c r="E61" s="32"/>
      <c r="F61" s="32"/>
      <c r="G61" s="32"/>
      <c r="H61" s="32"/>
      <c r="I61" s="32"/>
      <c r="K61" s="84">
        <v>7</v>
      </c>
      <c r="L61" s="68">
        <v>259</v>
      </c>
      <c r="M61" s="68">
        <v>802</v>
      </c>
    </row>
    <row r="62" spans="1:13" ht="12">
      <c r="A62" s="32"/>
      <c r="B62" s="32"/>
      <c r="C62" s="32"/>
      <c r="D62" s="32"/>
      <c r="E62" s="32"/>
      <c r="F62" s="32"/>
      <c r="G62" s="32"/>
      <c r="H62" s="32"/>
      <c r="I62" s="32"/>
      <c r="K62" s="68">
        <v>8</v>
      </c>
      <c r="L62" s="68">
        <v>270</v>
      </c>
      <c r="M62" s="68">
        <v>839</v>
      </c>
    </row>
    <row r="63" spans="1:13" ht="12">
      <c r="A63" s="32"/>
      <c r="B63" s="32"/>
      <c r="C63" s="32"/>
      <c r="D63" s="32"/>
      <c r="E63" s="32"/>
      <c r="F63" s="32"/>
      <c r="G63" s="32"/>
      <c r="H63" s="32"/>
      <c r="I63" s="32"/>
      <c r="K63" s="68">
        <v>9</v>
      </c>
      <c r="L63" s="68">
        <v>286</v>
      </c>
      <c r="M63" s="68">
        <v>884</v>
      </c>
    </row>
    <row r="64" spans="1:13" ht="12">
      <c r="A64" s="32"/>
      <c r="B64" s="32"/>
      <c r="C64" s="32"/>
      <c r="D64" s="32"/>
      <c r="E64" s="32"/>
      <c r="F64" s="32"/>
      <c r="G64" s="32"/>
      <c r="H64" s="32"/>
      <c r="I64" s="32"/>
      <c r="K64" s="68">
        <v>10</v>
      </c>
      <c r="L64" s="68">
        <v>312</v>
      </c>
      <c r="M64" s="68">
        <v>965</v>
      </c>
    </row>
    <row r="65" spans="1:13" ht="12">
      <c r="A65" s="32"/>
      <c r="B65" s="32"/>
      <c r="C65" s="32"/>
      <c r="D65" s="32"/>
      <c r="E65" s="32"/>
      <c r="F65" s="32"/>
      <c r="G65" s="32"/>
      <c r="H65" s="32"/>
      <c r="I65" s="32"/>
      <c r="K65" s="68">
        <v>11</v>
      </c>
      <c r="L65" s="68">
        <v>313</v>
      </c>
      <c r="M65" s="68">
        <v>966</v>
      </c>
    </row>
    <row r="66" spans="1:13" ht="12">
      <c r="A66" s="32"/>
      <c r="B66" s="32"/>
      <c r="C66" s="32"/>
      <c r="D66" s="32"/>
      <c r="E66" s="32"/>
      <c r="F66" s="32"/>
      <c r="G66" s="32"/>
      <c r="H66" s="32"/>
      <c r="I66" s="32"/>
      <c r="K66" s="68">
        <v>12</v>
      </c>
      <c r="L66" s="68">
        <v>325</v>
      </c>
      <c r="M66" s="64">
        <v>1001</v>
      </c>
    </row>
    <row r="67" spans="1:13" ht="12">
      <c r="A67" s="32"/>
      <c r="B67" s="32"/>
      <c r="C67" s="32"/>
      <c r="D67" s="32"/>
      <c r="E67" s="32"/>
      <c r="F67" s="32"/>
      <c r="G67" s="32"/>
      <c r="H67" s="32"/>
      <c r="I67" s="32"/>
      <c r="K67" s="68">
        <v>13</v>
      </c>
      <c r="L67" s="68">
        <v>329</v>
      </c>
      <c r="M67" s="64">
        <v>1014</v>
      </c>
    </row>
    <row r="68" spans="1:13" ht="12">
      <c r="A68" s="32"/>
      <c r="B68" s="32"/>
      <c r="C68" s="32"/>
      <c r="D68" s="32"/>
      <c r="E68" s="32"/>
      <c r="F68" s="32"/>
      <c r="G68" s="32"/>
      <c r="H68" s="32"/>
      <c r="I68" s="32"/>
      <c r="K68" s="59"/>
      <c r="L68" s="59"/>
      <c r="M68" s="59"/>
    </row>
    <row r="69" spans="1:13" ht="12">
      <c r="A69" s="32"/>
      <c r="B69" s="32"/>
      <c r="C69" s="32"/>
      <c r="D69" s="32"/>
      <c r="E69" s="32"/>
      <c r="F69" s="32"/>
      <c r="G69" s="32"/>
      <c r="H69" s="32"/>
      <c r="I69" s="32"/>
      <c r="K69" s="58">
        <v>56</v>
      </c>
      <c r="L69" s="59"/>
      <c r="M69" s="59"/>
    </row>
    <row r="70" spans="1:11" ht="14.25">
      <c r="A70" s="243" t="s">
        <v>323</v>
      </c>
      <c r="B70" s="244"/>
      <c r="C70" s="244"/>
      <c r="D70" s="244"/>
      <c r="E70" s="244"/>
      <c r="F70" s="244"/>
      <c r="G70" s="244"/>
      <c r="H70" s="244"/>
      <c r="I70" s="245"/>
      <c r="K70" s="6"/>
    </row>
    <row r="71" spans="1:11" ht="12">
      <c r="A71" s="246"/>
      <c r="B71" s="230"/>
      <c r="C71" s="230"/>
      <c r="D71" s="230"/>
      <c r="E71" s="230"/>
      <c r="F71" s="230"/>
      <c r="G71" s="230"/>
      <c r="H71" s="230"/>
      <c r="I71" s="247"/>
      <c r="J71" s="10"/>
      <c r="K71" s="17"/>
    </row>
    <row r="72" spans="1:13" ht="12">
      <c r="A72" s="246"/>
      <c r="B72" s="230"/>
      <c r="C72" s="232"/>
      <c r="D72" s="230"/>
      <c r="E72" s="230"/>
      <c r="F72" s="230"/>
      <c r="G72" s="230"/>
      <c r="H72" s="230"/>
      <c r="I72" s="247"/>
      <c r="M72" s="16"/>
    </row>
    <row r="73" spans="1:9" ht="12">
      <c r="A73" s="246"/>
      <c r="B73" s="230"/>
      <c r="C73" s="230"/>
      <c r="D73" s="230"/>
      <c r="E73" s="230"/>
      <c r="F73" s="230"/>
      <c r="G73" s="230"/>
      <c r="H73" s="230"/>
      <c r="I73" s="247"/>
    </row>
    <row r="74" spans="1:12" ht="12">
      <c r="A74" s="248"/>
      <c r="B74" s="249"/>
      <c r="C74" s="249"/>
      <c r="D74" s="249"/>
      <c r="E74" s="249"/>
      <c r="F74" s="249"/>
      <c r="G74" s="249"/>
      <c r="H74" s="249"/>
      <c r="I74" s="250"/>
      <c r="L74" s="5"/>
    </row>
    <row r="75" spans="1:20" ht="12">
      <c r="A75" s="45"/>
      <c r="B75" s="45"/>
      <c r="C75" s="45"/>
      <c r="D75" s="45"/>
      <c r="E75" s="45"/>
      <c r="F75" s="45"/>
      <c r="G75" s="45"/>
      <c r="H75" s="45"/>
      <c r="I75" s="45"/>
      <c r="L75" s="30"/>
      <c r="M75" s="30"/>
      <c r="N75" s="30"/>
      <c r="O75" s="30"/>
      <c r="P75" s="30"/>
      <c r="Q75" s="30"/>
      <c r="R75" s="30"/>
      <c r="S75" s="30"/>
      <c r="T75" s="30"/>
    </row>
    <row r="76" spans="1:20" ht="14.25">
      <c r="A76" s="57" t="s">
        <v>35</v>
      </c>
      <c r="B76" s="32"/>
      <c r="C76" s="32"/>
      <c r="D76" s="32"/>
      <c r="E76" s="32"/>
      <c r="F76" s="32"/>
      <c r="G76" s="32"/>
      <c r="H76" s="32"/>
      <c r="I76" s="32"/>
      <c r="L76" s="30"/>
      <c r="M76" s="30"/>
      <c r="N76" s="30"/>
      <c r="O76" s="30"/>
      <c r="P76" s="30"/>
      <c r="Q76" s="30"/>
      <c r="R76" s="30"/>
      <c r="S76" s="30"/>
      <c r="T76" s="30"/>
    </row>
    <row r="77" spans="1:9" ht="12">
      <c r="A77" s="32"/>
      <c r="B77" s="42"/>
      <c r="C77" s="42"/>
      <c r="D77" s="42"/>
      <c r="E77" s="42"/>
      <c r="F77" s="42"/>
      <c r="G77" s="42"/>
      <c r="H77" s="42"/>
      <c r="I77" s="42"/>
    </row>
    <row r="78" spans="1:14" ht="12">
      <c r="A78" s="32"/>
      <c r="B78" s="32"/>
      <c r="C78" s="32"/>
      <c r="D78" s="32"/>
      <c r="E78" s="32"/>
      <c r="F78" s="32"/>
      <c r="G78" s="32"/>
      <c r="H78" s="32"/>
      <c r="I78" s="32"/>
      <c r="K78" s="64"/>
      <c r="L78" s="76" t="s">
        <v>238</v>
      </c>
      <c r="M78" s="76" t="s">
        <v>239</v>
      </c>
      <c r="N78" s="64" t="s">
        <v>237</v>
      </c>
    </row>
    <row r="79" spans="1:14" ht="12">
      <c r="A79" s="32"/>
      <c r="B79" s="32"/>
      <c r="C79" s="32"/>
      <c r="D79" s="32"/>
      <c r="E79" s="32"/>
      <c r="F79" s="32"/>
      <c r="G79" s="32"/>
      <c r="H79" s="32"/>
      <c r="I79" s="32"/>
      <c r="K79" s="74" t="s">
        <v>87</v>
      </c>
      <c r="L79" s="81">
        <v>15.13</v>
      </c>
      <c r="M79" s="81">
        <v>0.298</v>
      </c>
      <c r="N79" s="81">
        <v>15.6</v>
      </c>
    </row>
    <row r="80" spans="1:14" ht="12">
      <c r="A80" s="32"/>
      <c r="B80" s="32"/>
      <c r="C80" s="32"/>
      <c r="D80" s="32"/>
      <c r="E80" s="32"/>
      <c r="F80" s="32"/>
      <c r="G80" s="32"/>
      <c r="H80" s="32"/>
      <c r="I80" s="32"/>
      <c r="K80" s="64">
        <v>38</v>
      </c>
      <c r="L80" s="81">
        <v>16.3</v>
      </c>
      <c r="M80" s="81">
        <v>0.41</v>
      </c>
      <c r="N80" s="81">
        <v>16.85</v>
      </c>
    </row>
    <row r="81" spans="1:14" ht="12">
      <c r="A81" s="32"/>
      <c r="B81" s="32"/>
      <c r="C81" s="32"/>
      <c r="D81" s="32"/>
      <c r="E81" s="32"/>
      <c r="F81" s="32"/>
      <c r="G81" s="32"/>
      <c r="H81" s="32"/>
      <c r="I81" s="32"/>
      <c r="K81" s="64">
        <v>43</v>
      </c>
      <c r="L81" s="81">
        <v>17.505</v>
      </c>
      <c r="M81" s="81">
        <v>0.763</v>
      </c>
      <c r="N81" s="81">
        <v>18.043</v>
      </c>
    </row>
    <row r="82" spans="1:14" ht="12">
      <c r="A82" s="32"/>
      <c r="B82" s="32"/>
      <c r="C82" s="32"/>
      <c r="D82" s="32"/>
      <c r="E82" s="32"/>
      <c r="F82" s="32"/>
      <c r="G82" s="32"/>
      <c r="H82" s="32"/>
      <c r="I82" s="32"/>
      <c r="K82" s="64">
        <v>48</v>
      </c>
      <c r="L82" s="81">
        <v>19.03</v>
      </c>
      <c r="M82" s="81">
        <v>1.26</v>
      </c>
      <c r="N82" s="81">
        <v>19.46</v>
      </c>
    </row>
    <row r="83" spans="1:14" ht="12">
      <c r="A83" s="32"/>
      <c r="B83" s="32"/>
      <c r="C83" s="32"/>
      <c r="D83" s="32"/>
      <c r="E83" s="32"/>
      <c r="F83" s="32"/>
      <c r="G83" s="32"/>
      <c r="H83" s="32"/>
      <c r="I83" s="32"/>
      <c r="K83" s="76">
        <v>53</v>
      </c>
      <c r="L83" s="81">
        <v>21.21</v>
      </c>
      <c r="M83" s="81">
        <v>1.75</v>
      </c>
      <c r="N83" s="81">
        <v>21.52</v>
      </c>
    </row>
    <row r="84" spans="1:14" ht="12">
      <c r="A84" s="32"/>
      <c r="B84" s="32"/>
      <c r="C84" s="32"/>
      <c r="D84" s="32"/>
      <c r="E84" s="32"/>
      <c r="F84" s="32"/>
      <c r="G84" s="32"/>
      <c r="H84" s="32"/>
      <c r="I84" s="32"/>
      <c r="K84" s="76">
        <v>58</v>
      </c>
      <c r="L84" s="81">
        <v>22.43</v>
      </c>
      <c r="M84" s="81">
        <v>2.84</v>
      </c>
      <c r="N84" s="81">
        <v>22.76</v>
      </c>
    </row>
    <row r="85" spans="1:14" ht="12">
      <c r="A85" s="32"/>
      <c r="B85" s="32"/>
      <c r="C85" s="32"/>
      <c r="D85" s="32"/>
      <c r="E85" s="32"/>
      <c r="F85" s="32"/>
      <c r="G85" s="32"/>
      <c r="H85" s="32"/>
      <c r="I85" s="32"/>
      <c r="K85" s="76">
        <v>63</v>
      </c>
      <c r="L85" s="81">
        <v>23.89</v>
      </c>
      <c r="M85" s="81">
        <v>3.87</v>
      </c>
      <c r="N85" s="81">
        <v>24.37</v>
      </c>
    </row>
    <row r="86" spans="1:14" ht="12">
      <c r="A86" s="32"/>
      <c r="B86" s="32"/>
      <c r="C86" s="32"/>
      <c r="D86" s="32"/>
      <c r="E86" s="32"/>
      <c r="F86" s="32"/>
      <c r="G86" s="32"/>
      <c r="H86" s="32"/>
      <c r="I86" s="32"/>
      <c r="K86" s="74" t="s">
        <v>491</v>
      </c>
      <c r="L86" s="81">
        <v>26.7</v>
      </c>
      <c r="M86" s="81">
        <v>4.67</v>
      </c>
      <c r="N86" s="81">
        <v>26.91</v>
      </c>
    </row>
    <row r="87" spans="1:14" ht="12">
      <c r="A87" s="32"/>
      <c r="B87" s="32"/>
      <c r="C87" s="32"/>
      <c r="D87" s="32"/>
      <c r="E87" s="32"/>
      <c r="F87" s="32"/>
      <c r="G87" s="32"/>
      <c r="H87" s="32"/>
      <c r="I87" s="32"/>
      <c r="K87" s="64">
        <v>10</v>
      </c>
      <c r="L87" s="81">
        <v>29.77</v>
      </c>
      <c r="M87" s="81">
        <v>5.61</v>
      </c>
      <c r="N87" s="81">
        <v>30.01</v>
      </c>
    </row>
    <row r="88" spans="1:14" ht="12">
      <c r="A88" s="32"/>
      <c r="B88" s="32"/>
      <c r="C88" s="32"/>
      <c r="D88" s="32"/>
      <c r="E88" s="32"/>
      <c r="F88" s="32"/>
      <c r="G88" s="32"/>
      <c r="H88" s="32"/>
      <c r="I88" s="32"/>
      <c r="K88" s="10"/>
      <c r="L88" s="10"/>
      <c r="M88" s="10"/>
      <c r="N88" s="10"/>
    </row>
    <row r="89" spans="1:9" ht="12">
      <c r="A89" s="32"/>
      <c r="B89" s="32"/>
      <c r="C89" s="32"/>
      <c r="D89" s="32"/>
      <c r="E89" s="32"/>
      <c r="F89" s="32"/>
      <c r="G89" s="32"/>
      <c r="H89" s="32"/>
      <c r="I89" s="32"/>
    </row>
    <row r="90" spans="1:13" ht="12">
      <c r="A90" s="32"/>
      <c r="B90" s="32"/>
      <c r="C90" s="32"/>
      <c r="D90" s="32"/>
      <c r="E90" s="32"/>
      <c r="F90" s="32"/>
      <c r="G90" s="32"/>
      <c r="H90" s="32"/>
      <c r="I90" s="32"/>
      <c r="K90" s="58">
        <v>57</v>
      </c>
      <c r="L90" s="59"/>
      <c r="M90" s="59"/>
    </row>
    <row r="91" spans="1:13" ht="14.25">
      <c r="A91" s="32"/>
      <c r="B91" s="32"/>
      <c r="C91" s="32"/>
      <c r="D91" s="32"/>
      <c r="E91" s="32"/>
      <c r="F91" s="32"/>
      <c r="G91" s="32"/>
      <c r="H91" s="32"/>
      <c r="I91" s="32"/>
      <c r="K91" s="60"/>
      <c r="L91" s="59"/>
      <c r="M91" s="59"/>
    </row>
    <row r="92" spans="1:13" ht="12">
      <c r="A92" s="32"/>
      <c r="B92" s="32"/>
      <c r="C92" s="32"/>
      <c r="D92" s="32"/>
      <c r="E92" s="32"/>
      <c r="F92" s="32"/>
      <c r="G92" s="32"/>
      <c r="H92" s="32"/>
      <c r="I92" s="32"/>
      <c r="K92" s="59"/>
      <c r="L92" s="59"/>
      <c r="M92" s="59"/>
    </row>
    <row r="93" spans="1:13" ht="12">
      <c r="A93" s="32"/>
      <c r="B93" s="32"/>
      <c r="C93" s="32"/>
      <c r="D93" s="32"/>
      <c r="E93" s="32"/>
      <c r="F93" s="32"/>
      <c r="G93" s="32"/>
      <c r="H93" s="32"/>
      <c r="I93" s="32"/>
      <c r="K93" s="59"/>
      <c r="L93" s="59"/>
      <c r="M93" s="61"/>
    </row>
    <row r="94" spans="1:13" ht="12">
      <c r="A94" s="32"/>
      <c r="B94" s="32"/>
      <c r="C94" s="32"/>
      <c r="D94" s="32"/>
      <c r="E94" s="32"/>
      <c r="F94" s="32"/>
      <c r="G94" s="32"/>
      <c r="H94" s="32"/>
      <c r="I94" s="32"/>
      <c r="K94" s="59"/>
      <c r="L94" s="59"/>
      <c r="M94" s="59"/>
    </row>
    <row r="95" spans="1:13" ht="12">
      <c r="A95" s="32"/>
      <c r="B95" s="32"/>
      <c r="C95" s="32"/>
      <c r="D95" s="32"/>
      <c r="E95" s="32"/>
      <c r="F95" s="32"/>
      <c r="G95" s="32"/>
      <c r="H95" s="32"/>
      <c r="I95" s="32"/>
      <c r="K95" s="59"/>
      <c r="L95" s="62"/>
      <c r="M95" s="59"/>
    </row>
    <row r="96" spans="1:20" ht="12">
      <c r="A96" s="32"/>
      <c r="B96" s="32"/>
      <c r="C96" s="32"/>
      <c r="D96" s="32"/>
      <c r="E96" s="32"/>
      <c r="F96" s="32"/>
      <c r="G96" s="32"/>
      <c r="H96" s="32"/>
      <c r="I96" s="32"/>
      <c r="K96" s="59"/>
      <c r="L96" s="63"/>
      <c r="M96" s="63"/>
      <c r="N96" s="30"/>
      <c r="O96" s="30"/>
      <c r="P96" s="30"/>
      <c r="Q96" s="30"/>
      <c r="R96" s="30"/>
      <c r="S96" s="30"/>
      <c r="T96" s="30"/>
    </row>
    <row r="97" spans="1:20" ht="12">
      <c r="A97" s="32"/>
      <c r="B97" s="32"/>
      <c r="C97" s="32"/>
      <c r="D97" s="32"/>
      <c r="E97" s="32"/>
      <c r="F97" s="32"/>
      <c r="G97" s="32"/>
      <c r="H97" s="32"/>
      <c r="I97" s="32"/>
      <c r="K97" s="59"/>
      <c r="L97" s="63"/>
      <c r="M97" s="63"/>
      <c r="N97" s="30"/>
      <c r="O97" s="30"/>
      <c r="P97" s="30"/>
      <c r="Q97" s="30"/>
      <c r="R97" s="30"/>
      <c r="S97" s="30"/>
      <c r="T97" s="30"/>
    </row>
    <row r="98" spans="1:13" ht="12">
      <c r="A98" s="32"/>
      <c r="B98" s="32"/>
      <c r="C98" s="32"/>
      <c r="D98" s="32"/>
      <c r="E98" s="32"/>
      <c r="F98" s="32"/>
      <c r="G98" s="32"/>
      <c r="H98" s="32"/>
      <c r="I98" s="32"/>
      <c r="K98" s="59"/>
      <c r="L98" s="59"/>
      <c r="M98" s="59" t="s">
        <v>450</v>
      </c>
    </row>
    <row r="99" spans="1:13" ht="12">
      <c r="A99" s="32"/>
      <c r="B99" s="32"/>
      <c r="C99" s="32"/>
      <c r="D99" s="32"/>
      <c r="E99" s="32"/>
      <c r="F99" s="32"/>
      <c r="G99" s="32"/>
      <c r="H99" s="32"/>
      <c r="I99" s="32"/>
      <c r="K99" s="64"/>
      <c r="L99" s="76" t="s">
        <v>463</v>
      </c>
      <c r="M99" s="76" t="s">
        <v>88</v>
      </c>
    </row>
    <row r="100" spans="1:13" ht="12">
      <c r="A100" s="32"/>
      <c r="B100" s="32"/>
      <c r="C100" s="32"/>
      <c r="D100" s="32"/>
      <c r="E100" s="32"/>
      <c r="F100" s="32"/>
      <c r="G100" s="32"/>
      <c r="H100" s="32"/>
      <c r="I100" s="32"/>
      <c r="K100" s="76" t="s">
        <v>89</v>
      </c>
      <c r="L100" s="90">
        <v>31.3</v>
      </c>
      <c r="M100" s="90">
        <v>37.9</v>
      </c>
    </row>
    <row r="101" spans="1:13" ht="12">
      <c r="A101" s="32"/>
      <c r="B101" s="32"/>
      <c r="C101" s="32"/>
      <c r="D101" s="32"/>
      <c r="E101" s="32"/>
      <c r="F101" s="32"/>
      <c r="G101" s="32"/>
      <c r="H101" s="32"/>
      <c r="I101" s="32"/>
      <c r="K101" s="76" t="s">
        <v>90</v>
      </c>
      <c r="L101" s="90">
        <v>68.7</v>
      </c>
      <c r="M101" s="90">
        <v>62.1</v>
      </c>
    </row>
    <row r="102" spans="1:13" ht="12">
      <c r="A102" s="32"/>
      <c r="B102" s="32"/>
      <c r="C102" s="32"/>
      <c r="D102" s="32"/>
      <c r="E102" s="32"/>
      <c r="F102" s="32"/>
      <c r="G102" s="32"/>
      <c r="H102" s="32"/>
      <c r="I102" s="32"/>
      <c r="K102" s="59"/>
      <c r="L102" s="59"/>
      <c r="M102" s="59"/>
    </row>
    <row r="103" spans="1:13" ht="12">
      <c r="A103" s="32"/>
      <c r="B103" s="32"/>
      <c r="C103" s="32"/>
      <c r="D103" s="32"/>
      <c r="E103" s="32"/>
      <c r="F103" s="32"/>
      <c r="G103" s="32"/>
      <c r="H103" s="32"/>
      <c r="I103" s="32"/>
      <c r="K103" s="58">
        <v>58</v>
      </c>
      <c r="L103" s="59"/>
      <c r="M103" s="59"/>
    </row>
    <row r="104" spans="1:11" ht="14.25">
      <c r="A104" s="32"/>
      <c r="B104" s="32"/>
      <c r="C104" s="32"/>
      <c r="D104" s="32"/>
      <c r="E104" s="32"/>
      <c r="F104" s="32"/>
      <c r="G104" s="32"/>
      <c r="H104" s="32"/>
      <c r="I104" s="32"/>
      <c r="K104" s="6"/>
    </row>
    <row r="105" spans="1:11" ht="12">
      <c r="A105" s="32"/>
      <c r="B105" s="32"/>
      <c r="C105" s="32"/>
      <c r="D105" s="32"/>
      <c r="E105" s="32"/>
      <c r="F105" s="32"/>
      <c r="G105" s="32"/>
      <c r="H105" s="32"/>
      <c r="I105" s="32"/>
      <c r="K105" s="17"/>
    </row>
    <row r="106" spans="1:13" ht="12">
      <c r="A106" s="32"/>
      <c r="B106" s="32"/>
      <c r="C106" s="32"/>
      <c r="D106" s="32"/>
      <c r="E106" s="32"/>
      <c r="F106" s="32"/>
      <c r="G106" s="32"/>
      <c r="H106" s="32"/>
      <c r="I106" s="32"/>
      <c r="M106" s="16"/>
    </row>
    <row r="107" spans="1:9" ht="12">
      <c r="A107" s="32"/>
      <c r="B107" s="32"/>
      <c r="C107" s="32"/>
      <c r="D107" s="32"/>
      <c r="E107" s="32"/>
      <c r="F107" s="32"/>
      <c r="G107" s="32"/>
      <c r="H107" s="32"/>
      <c r="I107" s="32"/>
    </row>
    <row r="108" spans="1:12" ht="12">
      <c r="A108" s="32"/>
      <c r="B108" s="32"/>
      <c r="C108" s="32"/>
      <c r="D108" s="32"/>
      <c r="E108" s="32"/>
      <c r="F108" s="32"/>
      <c r="G108" s="32"/>
      <c r="H108" s="32"/>
      <c r="I108" s="32"/>
      <c r="L108" s="5"/>
    </row>
    <row r="109" spans="1:20" ht="14.25">
      <c r="A109" s="57" t="s">
        <v>36</v>
      </c>
      <c r="B109" s="32"/>
      <c r="C109" s="32"/>
      <c r="D109" s="32"/>
      <c r="E109" s="32"/>
      <c r="F109" s="57" t="s">
        <v>37</v>
      </c>
      <c r="G109" s="32"/>
      <c r="H109" s="32"/>
      <c r="I109" s="32"/>
      <c r="L109" s="30"/>
      <c r="M109" s="30"/>
      <c r="N109" s="30"/>
      <c r="O109" s="30"/>
      <c r="P109" s="30"/>
      <c r="Q109" s="30"/>
      <c r="R109" s="30"/>
      <c r="S109" s="30"/>
      <c r="T109" s="30"/>
    </row>
    <row r="110" spans="1:20" ht="12">
      <c r="A110" s="32"/>
      <c r="B110" s="32"/>
      <c r="C110" s="32"/>
      <c r="D110" s="32"/>
      <c r="E110" s="32"/>
      <c r="F110" s="32"/>
      <c r="G110" s="32"/>
      <c r="H110" s="32"/>
      <c r="I110" s="32"/>
      <c r="K110" s="59"/>
      <c r="L110" s="63"/>
      <c r="M110" s="63"/>
      <c r="N110" s="30"/>
      <c r="O110" s="30"/>
      <c r="P110" s="30"/>
      <c r="Q110" s="30"/>
      <c r="R110" s="30"/>
      <c r="S110" s="30"/>
      <c r="T110" s="30"/>
    </row>
    <row r="111" spans="1:13" ht="12">
      <c r="A111" s="32"/>
      <c r="B111" s="32"/>
      <c r="C111" s="32"/>
      <c r="D111" s="32"/>
      <c r="E111" s="32"/>
      <c r="F111" s="32"/>
      <c r="G111" s="32"/>
      <c r="H111" s="32"/>
      <c r="I111" s="32"/>
      <c r="K111" s="59"/>
      <c r="L111" s="59"/>
      <c r="M111" s="59" t="s">
        <v>91</v>
      </c>
    </row>
    <row r="112" spans="1:13" ht="12">
      <c r="A112" s="32"/>
      <c r="B112" s="32"/>
      <c r="C112" s="32"/>
      <c r="D112" s="32"/>
      <c r="E112" s="32"/>
      <c r="F112" s="32"/>
      <c r="G112" s="32"/>
      <c r="H112" s="32"/>
      <c r="I112" s="32"/>
      <c r="K112" s="68" t="s">
        <v>576</v>
      </c>
      <c r="L112" s="84" t="s">
        <v>566</v>
      </c>
      <c r="M112" s="84" t="s">
        <v>567</v>
      </c>
    </row>
    <row r="113" spans="1:16" ht="12">
      <c r="A113" s="32"/>
      <c r="B113" s="32"/>
      <c r="C113" s="32"/>
      <c r="D113" s="32"/>
      <c r="E113" s="32"/>
      <c r="F113" s="32"/>
      <c r="G113" s="32"/>
      <c r="H113" s="32"/>
      <c r="I113" s="32"/>
      <c r="K113" s="68" t="s">
        <v>101</v>
      </c>
      <c r="L113" s="84">
        <v>89.59</v>
      </c>
      <c r="M113" s="84"/>
      <c r="N113" s="59" t="str">
        <f>K124</f>
        <v>東京都</v>
      </c>
      <c r="O113" s="59">
        <f>L124</f>
        <v>59.43</v>
      </c>
      <c r="P113" s="59">
        <f>M124</f>
        <v>47</v>
      </c>
    </row>
    <row r="114" spans="1:16" ht="12">
      <c r="A114" s="32"/>
      <c r="B114" s="32"/>
      <c r="C114" s="32"/>
      <c r="D114" s="32"/>
      <c r="E114" s="32"/>
      <c r="F114" s="32"/>
      <c r="G114" s="32"/>
      <c r="H114" s="32"/>
      <c r="I114" s="32"/>
      <c r="K114" s="77" t="s">
        <v>92</v>
      </c>
      <c r="L114" s="91">
        <v>151.7</v>
      </c>
      <c r="M114" s="92">
        <v>1</v>
      </c>
      <c r="N114" s="59" t="str">
        <f>K123</f>
        <v>大阪府</v>
      </c>
      <c r="O114" s="59">
        <f>L123</f>
        <v>68.93</v>
      </c>
      <c r="P114" s="59">
        <f>M123</f>
        <v>46</v>
      </c>
    </row>
    <row r="115" spans="1:16" ht="12">
      <c r="A115" s="32"/>
      <c r="B115" s="32"/>
      <c r="C115" s="32"/>
      <c r="D115" s="32"/>
      <c r="E115" s="32"/>
      <c r="F115" s="32"/>
      <c r="G115" s="32"/>
      <c r="H115" s="32"/>
      <c r="I115" s="32"/>
      <c r="K115" s="77" t="s">
        <v>93</v>
      </c>
      <c r="L115" s="91">
        <v>137.08</v>
      </c>
      <c r="M115" s="92">
        <v>2</v>
      </c>
      <c r="N115" s="59" t="str">
        <f>K122</f>
        <v>神奈川県</v>
      </c>
      <c r="O115" s="59">
        <f>L122</f>
        <v>71.89</v>
      </c>
      <c r="P115" s="59">
        <f>M122</f>
        <v>45</v>
      </c>
    </row>
    <row r="116" spans="1:16" ht="12">
      <c r="A116" s="32"/>
      <c r="B116" s="32"/>
      <c r="C116" s="32"/>
      <c r="D116" s="32"/>
      <c r="E116" s="32"/>
      <c r="F116" s="32"/>
      <c r="G116" s="32"/>
      <c r="H116" s="32"/>
      <c r="I116" s="32"/>
      <c r="K116" s="84" t="s">
        <v>94</v>
      </c>
      <c r="L116" s="91">
        <v>135.27</v>
      </c>
      <c r="M116" s="92">
        <v>3</v>
      </c>
      <c r="N116" s="59" t="str">
        <f>K121</f>
        <v>沖縄県</v>
      </c>
      <c r="O116" s="59">
        <f>L121</f>
        <v>74.86</v>
      </c>
      <c r="P116" s="59">
        <f>M121</f>
        <v>44</v>
      </c>
    </row>
    <row r="117" spans="1:16" ht="12">
      <c r="A117" s="32"/>
      <c r="B117" s="32"/>
      <c r="C117" s="32"/>
      <c r="D117" s="32"/>
      <c r="E117" s="32"/>
      <c r="F117" s="32"/>
      <c r="G117" s="32"/>
      <c r="H117" s="32"/>
      <c r="I117" s="32"/>
      <c r="K117" s="84" t="s">
        <v>95</v>
      </c>
      <c r="L117" s="91">
        <v>133.59</v>
      </c>
      <c r="M117" s="92">
        <v>4</v>
      </c>
      <c r="N117" s="59" t="str">
        <f>K120</f>
        <v>京都府</v>
      </c>
      <c r="O117" s="59">
        <f>L120</f>
        <v>80.42</v>
      </c>
      <c r="P117" s="59">
        <f>M120</f>
        <v>43</v>
      </c>
    </row>
    <row r="118" spans="1:16" ht="12">
      <c r="A118" s="32"/>
      <c r="B118" s="32"/>
      <c r="C118" s="32"/>
      <c r="D118" s="32"/>
      <c r="E118" s="32"/>
      <c r="F118" s="32"/>
      <c r="G118" s="32"/>
      <c r="H118" s="32"/>
      <c r="I118" s="32"/>
      <c r="K118" s="84" t="s">
        <v>96</v>
      </c>
      <c r="L118" s="91">
        <v>131.17</v>
      </c>
      <c r="M118" s="92">
        <v>5</v>
      </c>
      <c r="N118" s="59" t="str">
        <f>K119</f>
        <v>山梨県</v>
      </c>
      <c r="O118" s="59">
        <f>L119</f>
        <v>104.57</v>
      </c>
      <c r="P118" s="93">
        <f>M119</f>
        <v>19</v>
      </c>
    </row>
    <row r="119" spans="1:16" ht="12">
      <c r="A119" s="32"/>
      <c r="B119" s="32"/>
      <c r="C119" s="32"/>
      <c r="D119" s="32"/>
      <c r="E119" s="32"/>
      <c r="F119" s="32"/>
      <c r="G119" s="32"/>
      <c r="H119" s="32"/>
      <c r="I119" s="32"/>
      <c r="K119" s="84" t="s">
        <v>88</v>
      </c>
      <c r="L119" s="91">
        <v>104.57</v>
      </c>
      <c r="M119" s="92">
        <v>19</v>
      </c>
      <c r="N119" s="59" t="str">
        <f>K118</f>
        <v>新潟県</v>
      </c>
      <c r="O119" s="59">
        <f>L118</f>
        <v>131.17</v>
      </c>
      <c r="P119" s="59">
        <f>M118</f>
        <v>5</v>
      </c>
    </row>
    <row r="120" spans="1:16" ht="12">
      <c r="A120" s="32"/>
      <c r="B120" s="32"/>
      <c r="C120" s="32"/>
      <c r="D120" s="32"/>
      <c r="E120" s="32"/>
      <c r="F120" s="32"/>
      <c r="G120" s="32"/>
      <c r="H120" s="32"/>
      <c r="I120" s="32"/>
      <c r="K120" s="84" t="s">
        <v>279</v>
      </c>
      <c r="L120" s="91">
        <v>80.42</v>
      </c>
      <c r="M120" s="92">
        <v>43</v>
      </c>
      <c r="N120" s="59" t="str">
        <f>K117</f>
        <v>山形県</v>
      </c>
      <c r="O120" s="59">
        <f>L117</f>
        <v>133.59</v>
      </c>
      <c r="P120" s="59">
        <f>M117</f>
        <v>4</v>
      </c>
    </row>
    <row r="121" spans="1:16" ht="12">
      <c r="A121" s="32"/>
      <c r="B121" s="32"/>
      <c r="C121" s="32"/>
      <c r="D121" s="32"/>
      <c r="E121" s="32"/>
      <c r="F121" s="32"/>
      <c r="G121" s="32"/>
      <c r="H121" s="32"/>
      <c r="I121" s="32"/>
      <c r="K121" s="84" t="s">
        <v>97</v>
      </c>
      <c r="L121" s="91">
        <v>74.86</v>
      </c>
      <c r="M121" s="92">
        <v>44</v>
      </c>
      <c r="N121" s="59" t="str">
        <f>K116</f>
        <v>秋田県</v>
      </c>
      <c r="O121" s="59">
        <f>L116</f>
        <v>135.27</v>
      </c>
      <c r="P121" s="59">
        <f>M116</f>
        <v>3</v>
      </c>
    </row>
    <row r="122" spans="1:16" ht="12">
      <c r="A122" s="32"/>
      <c r="B122" s="32"/>
      <c r="C122" s="32"/>
      <c r="D122" s="32"/>
      <c r="E122" s="32"/>
      <c r="F122" s="32"/>
      <c r="G122" s="32"/>
      <c r="H122" s="32"/>
      <c r="I122" s="32"/>
      <c r="K122" s="84" t="s">
        <v>98</v>
      </c>
      <c r="L122" s="91">
        <v>71.89</v>
      </c>
      <c r="M122" s="92">
        <v>45</v>
      </c>
      <c r="N122" s="59" t="str">
        <f>K115</f>
        <v>福井県</v>
      </c>
      <c r="O122" s="59">
        <f>L115</f>
        <v>137.08</v>
      </c>
      <c r="P122" s="59">
        <f>M115</f>
        <v>2</v>
      </c>
    </row>
    <row r="123" spans="1:16" ht="12.75">
      <c r="A123" s="32"/>
      <c r="B123" s="32"/>
      <c r="C123" s="32"/>
      <c r="D123" s="32"/>
      <c r="E123" s="32"/>
      <c r="F123" s="32"/>
      <c r="G123" s="32"/>
      <c r="H123" s="32"/>
      <c r="I123" s="32"/>
      <c r="K123" s="84" t="s">
        <v>99</v>
      </c>
      <c r="L123" s="91">
        <v>68.93</v>
      </c>
      <c r="M123" s="92">
        <v>46</v>
      </c>
      <c r="N123" s="59" t="str">
        <f>K114</f>
        <v>富山県</v>
      </c>
      <c r="O123" s="59">
        <f>L114</f>
        <v>151.7</v>
      </c>
      <c r="P123" s="59">
        <f>M114</f>
        <v>1</v>
      </c>
    </row>
    <row r="124" spans="1:16" ht="12.75">
      <c r="A124" s="32"/>
      <c r="B124" s="32"/>
      <c r="C124" s="32"/>
      <c r="D124" s="32"/>
      <c r="E124" s="32"/>
      <c r="F124" s="32"/>
      <c r="G124" s="32"/>
      <c r="H124" s="32"/>
      <c r="I124" s="32"/>
      <c r="K124" s="84" t="s">
        <v>100</v>
      </c>
      <c r="L124" s="91">
        <v>59.43</v>
      </c>
      <c r="M124" s="92">
        <v>47</v>
      </c>
      <c r="N124" s="59" t="str">
        <f>K113</f>
        <v>全国平均</v>
      </c>
      <c r="O124" s="59">
        <f>L113</f>
        <v>89.59</v>
      </c>
      <c r="P124" s="59"/>
    </row>
    <row r="125" spans="1:9" ht="12.75">
      <c r="A125" s="32"/>
      <c r="B125" s="32"/>
      <c r="C125" s="32"/>
      <c r="D125" s="32"/>
      <c r="E125" s="32"/>
      <c r="F125" s="32"/>
      <c r="G125" s="32"/>
      <c r="H125" s="32"/>
      <c r="I125" s="32"/>
    </row>
    <row r="126" spans="1:9" ht="12">
      <c r="A126" s="32"/>
      <c r="B126" s="32"/>
      <c r="C126" s="32"/>
      <c r="D126" s="32"/>
      <c r="E126" s="32"/>
      <c r="F126" s="32"/>
      <c r="G126" s="32"/>
      <c r="H126" s="32"/>
      <c r="I126" s="32"/>
    </row>
    <row r="127" spans="1:9" ht="12">
      <c r="A127" s="32"/>
      <c r="B127" s="32"/>
      <c r="C127" s="32"/>
      <c r="D127" s="32"/>
      <c r="E127" s="32"/>
      <c r="F127" s="32"/>
      <c r="G127" s="32"/>
      <c r="H127" s="32"/>
      <c r="I127" s="32"/>
    </row>
    <row r="128" spans="1:9" ht="12">
      <c r="A128" s="32"/>
      <c r="B128" s="32"/>
      <c r="C128" s="32"/>
      <c r="D128" s="32"/>
      <c r="E128" s="32"/>
      <c r="F128" s="32"/>
      <c r="G128" s="32"/>
      <c r="H128" s="32"/>
      <c r="I128" s="32"/>
    </row>
    <row r="129" spans="1:9" ht="12">
      <c r="A129" s="32"/>
      <c r="B129" s="32"/>
      <c r="C129" s="32"/>
      <c r="D129" s="32"/>
      <c r="E129" s="32"/>
      <c r="F129" s="32"/>
      <c r="G129" s="32"/>
      <c r="H129" s="32"/>
      <c r="I129" s="32"/>
    </row>
    <row r="130" spans="1:9" ht="12">
      <c r="A130" s="32"/>
      <c r="B130" s="32"/>
      <c r="C130" s="32"/>
      <c r="D130" s="32"/>
      <c r="E130" s="32"/>
      <c r="F130" s="32"/>
      <c r="G130" s="32"/>
      <c r="H130" s="32"/>
      <c r="I130" s="32"/>
    </row>
    <row r="131" spans="1:9" ht="12">
      <c r="A131" s="32"/>
      <c r="B131" s="32"/>
      <c r="C131" s="32"/>
      <c r="D131" s="32"/>
      <c r="E131" s="32"/>
      <c r="F131" s="32"/>
      <c r="G131" s="32"/>
      <c r="H131" s="32"/>
      <c r="I131" s="32"/>
    </row>
    <row r="132" spans="1:9" ht="12">
      <c r="A132" s="32"/>
      <c r="B132" s="32"/>
      <c r="C132" s="32"/>
      <c r="D132" s="32"/>
      <c r="E132" s="32"/>
      <c r="F132" s="32"/>
      <c r="G132" s="32"/>
      <c r="H132" s="32"/>
      <c r="I132" s="32"/>
    </row>
    <row r="133" spans="1:9" ht="12">
      <c r="A133" s="32"/>
      <c r="B133" s="32"/>
      <c r="C133" s="32"/>
      <c r="D133" s="32"/>
      <c r="E133" s="32"/>
      <c r="F133" s="32"/>
      <c r="G133" s="32"/>
      <c r="H133" s="32"/>
      <c r="I133" s="32"/>
    </row>
    <row r="134" spans="1:9" ht="12">
      <c r="A134" s="32"/>
      <c r="B134" s="32"/>
      <c r="C134" s="32"/>
      <c r="D134" s="32"/>
      <c r="E134" s="32"/>
      <c r="F134" s="32"/>
      <c r="G134" s="32"/>
      <c r="H134" s="32"/>
      <c r="I134" s="32"/>
    </row>
    <row r="135" spans="1:10" ht="12">
      <c r="A135" s="32"/>
      <c r="B135" s="32"/>
      <c r="C135" s="32"/>
      <c r="D135" s="32"/>
      <c r="E135" s="32"/>
      <c r="F135" s="32"/>
      <c r="G135" s="32"/>
      <c r="H135" s="32"/>
      <c r="I135" s="32"/>
      <c r="J135" s="43"/>
    </row>
    <row r="136" spans="1:9" ht="12">
      <c r="A136" s="32"/>
      <c r="B136" s="32"/>
      <c r="C136" s="32"/>
      <c r="D136" s="32"/>
      <c r="E136" s="32"/>
      <c r="F136" s="32"/>
      <c r="G136" s="32"/>
      <c r="H136" s="32"/>
      <c r="I136" s="32"/>
    </row>
    <row r="137" spans="1:9" ht="12">
      <c r="A137" s="32"/>
      <c r="B137" s="32"/>
      <c r="C137" s="32"/>
      <c r="D137" s="32"/>
      <c r="E137" s="32"/>
      <c r="F137" s="32"/>
      <c r="G137" s="32"/>
      <c r="H137" s="32"/>
      <c r="I137" s="32"/>
    </row>
    <row r="138" spans="1:9" ht="12">
      <c r="A138" s="32"/>
      <c r="B138" s="32"/>
      <c r="C138" s="32"/>
      <c r="D138" s="32"/>
      <c r="E138" s="32"/>
      <c r="F138" s="32"/>
      <c r="G138" s="32"/>
      <c r="H138" s="32"/>
      <c r="I138" s="32"/>
    </row>
    <row r="139" spans="1:9" ht="12">
      <c r="A139" s="32"/>
      <c r="B139" s="32"/>
      <c r="C139" s="32"/>
      <c r="D139" s="32"/>
      <c r="E139" s="32"/>
      <c r="F139" s="32"/>
      <c r="G139" s="32"/>
      <c r="H139" s="32"/>
      <c r="I139" s="32"/>
    </row>
    <row r="140" spans="1:9" ht="12">
      <c r="A140" s="32"/>
      <c r="B140" s="32"/>
      <c r="C140" s="32"/>
      <c r="D140" s="32"/>
      <c r="E140" s="32"/>
      <c r="F140" s="32"/>
      <c r="G140" s="32"/>
      <c r="H140" s="32"/>
      <c r="I140" s="32"/>
    </row>
    <row r="141" spans="1:9" ht="12">
      <c r="A141" s="243" t="s">
        <v>178</v>
      </c>
      <c r="B141" s="244"/>
      <c r="C141" s="244"/>
      <c r="D141" s="244"/>
      <c r="E141" s="244"/>
      <c r="F141" s="244"/>
      <c r="G141" s="244"/>
      <c r="H141" s="244"/>
      <c r="I141" s="245"/>
    </row>
    <row r="142" spans="1:9" ht="12">
      <c r="A142" s="246"/>
      <c r="B142" s="230"/>
      <c r="C142" s="230"/>
      <c r="D142" s="230"/>
      <c r="E142" s="230"/>
      <c r="F142" s="230"/>
      <c r="G142" s="230"/>
      <c r="H142" s="230"/>
      <c r="I142" s="247"/>
    </row>
    <row r="143" spans="1:9" ht="12">
      <c r="A143" s="246"/>
      <c r="B143" s="230"/>
      <c r="C143" s="230"/>
      <c r="D143" s="230"/>
      <c r="E143" s="230"/>
      <c r="F143" s="230"/>
      <c r="G143" s="230"/>
      <c r="H143" s="230"/>
      <c r="I143" s="247"/>
    </row>
    <row r="144" spans="1:9" ht="12">
      <c r="A144" s="246"/>
      <c r="B144" s="230"/>
      <c r="C144" s="230"/>
      <c r="D144" s="230"/>
      <c r="E144" s="230"/>
      <c r="F144" s="230"/>
      <c r="G144" s="230"/>
      <c r="H144" s="230"/>
      <c r="I144" s="247"/>
    </row>
    <row r="145" spans="1:9" ht="12">
      <c r="A145" s="248"/>
      <c r="B145" s="249"/>
      <c r="C145" s="249"/>
      <c r="D145" s="249"/>
      <c r="E145" s="249"/>
      <c r="F145" s="249"/>
      <c r="G145" s="249"/>
      <c r="H145" s="249"/>
      <c r="I145" s="250"/>
    </row>
  </sheetData>
  <mergeCells count="3">
    <mergeCell ref="A141:I145"/>
    <mergeCell ref="A2:I2"/>
    <mergeCell ref="A70:I74"/>
  </mergeCells>
  <hyperlinks>
    <hyperlink ref="A1" r:id="rId1" display="平成１５年度　統計からみたやまなし ページ&lt;&lt;"/>
  </hyperlinks>
  <printOptions/>
  <pageMargins left="0.2" right="0.21" top="0.53" bottom="1" header="0.512" footer="0.512"/>
  <pageSetup horizontalDpi="600" verticalDpi="600" orientation="portrait" paperSize="9" scale="85" r:id="rId3"/>
  <headerFooter alignWithMargins="0">
    <oddFooter>&amp;C&amp;P</oddFooter>
  </headerFooter>
  <rowBreaks count="1" manualBreakCount="1">
    <brk id="74" max="8" man="1"/>
  </rowBreaks>
  <drawing r:id="rId2"/>
</worksheet>
</file>

<file path=xl/worksheets/sheet2.xml><?xml version="1.0" encoding="utf-8"?>
<worksheet xmlns="http://schemas.openxmlformats.org/spreadsheetml/2006/main" xmlns:r="http://schemas.openxmlformats.org/officeDocument/2006/relationships">
  <dimension ref="A1:U161"/>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5" width="15.75390625" style="0" customWidth="1"/>
  </cols>
  <sheetData>
    <row r="1" ht="12">
      <c r="A1" s="213" t="s">
        <v>751</v>
      </c>
    </row>
    <row r="2" spans="1:21" ht="18.75">
      <c r="A2" s="217" t="s">
        <v>364</v>
      </c>
      <c r="B2" s="217"/>
      <c r="C2" s="217"/>
      <c r="D2" s="217"/>
      <c r="E2" s="217"/>
      <c r="F2" s="217"/>
      <c r="G2" s="217"/>
      <c r="H2" s="217"/>
      <c r="I2" s="217"/>
      <c r="K2" s="58">
        <v>4</v>
      </c>
      <c r="L2" s="59"/>
      <c r="M2" s="59"/>
      <c r="N2" s="59"/>
      <c r="O2" s="59"/>
      <c r="P2" s="59"/>
      <c r="Q2" s="59"/>
      <c r="R2" s="59"/>
      <c r="S2" s="59"/>
      <c r="T2" s="59"/>
      <c r="U2" s="59"/>
    </row>
    <row r="3" spans="1:21" ht="14.25">
      <c r="A3" s="32"/>
      <c r="B3" s="32"/>
      <c r="C3" s="32"/>
      <c r="D3" s="32"/>
      <c r="E3" s="32"/>
      <c r="F3" s="32"/>
      <c r="G3" s="32"/>
      <c r="H3" s="32"/>
      <c r="I3" s="32"/>
      <c r="K3" s="60"/>
      <c r="L3" s="59"/>
      <c r="M3" s="59"/>
      <c r="N3" s="59"/>
      <c r="O3" s="59"/>
      <c r="P3" s="59"/>
      <c r="Q3" s="59"/>
      <c r="R3" s="59"/>
      <c r="S3" s="59"/>
      <c r="T3" s="59"/>
      <c r="U3" s="59"/>
    </row>
    <row r="4" spans="1:21" ht="14.25">
      <c r="A4" s="57" t="s">
        <v>45</v>
      </c>
      <c r="B4" s="32"/>
      <c r="C4" s="32"/>
      <c r="D4" s="32"/>
      <c r="E4" s="32"/>
      <c r="F4" s="33"/>
      <c r="G4" s="32"/>
      <c r="H4" s="32"/>
      <c r="I4" s="32"/>
      <c r="K4" s="59"/>
      <c r="L4" s="59"/>
      <c r="M4" s="59"/>
      <c r="N4" s="59"/>
      <c r="O4" s="59"/>
      <c r="P4" s="59"/>
      <c r="Q4" s="59"/>
      <c r="R4" s="59"/>
      <c r="S4" s="59"/>
      <c r="T4" s="59"/>
      <c r="U4" s="59"/>
    </row>
    <row r="5" spans="1:21" ht="12.75">
      <c r="A5" s="32"/>
      <c r="B5" s="32"/>
      <c r="C5" s="32"/>
      <c r="D5" s="32"/>
      <c r="E5" s="32"/>
      <c r="F5" s="32"/>
      <c r="G5" s="32"/>
      <c r="H5" s="32"/>
      <c r="I5" s="32"/>
      <c r="K5" s="59"/>
      <c r="L5" s="59"/>
      <c r="M5" s="61"/>
      <c r="N5" s="59"/>
      <c r="O5" s="59"/>
      <c r="P5" s="59"/>
      <c r="Q5" s="59"/>
      <c r="R5" s="59"/>
      <c r="S5" s="59"/>
      <c r="T5" s="59"/>
      <c r="U5" s="59"/>
    </row>
    <row r="6" spans="1:21" ht="12.75">
      <c r="A6" s="32"/>
      <c r="B6" s="32"/>
      <c r="C6" s="32"/>
      <c r="D6" s="32"/>
      <c r="E6" s="32"/>
      <c r="F6" s="32"/>
      <c r="G6" s="32"/>
      <c r="H6" s="32"/>
      <c r="I6" s="32"/>
      <c r="K6" s="59"/>
      <c r="L6" s="59"/>
      <c r="M6" s="59"/>
      <c r="N6" s="59"/>
      <c r="O6" s="59"/>
      <c r="P6" s="59"/>
      <c r="Q6" s="59"/>
      <c r="R6" s="59"/>
      <c r="S6" s="59"/>
      <c r="T6" s="59"/>
      <c r="U6" s="59"/>
    </row>
    <row r="7" spans="1:21" ht="12.75">
      <c r="A7" s="32"/>
      <c r="B7" s="32"/>
      <c r="C7" s="32"/>
      <c r="D7" s="32"/>
      <c r="E7" s="32"/>
      <c r="F7" s="32"/>
      <c r="G7" s="32"/>
      <c r="H7" s="32"/>
      <c r="I7" s="32"/>
      <c r="K7" s="59"/>
      <c r="L7" s="62"/>
      <c r="M7" s="59"/>
      <c r="N7" s="59"/>
      <c r="O7" s="59"/>
      <c r="P7" s="59"/>
      <c r="Q7" s="59"/>
      <c r="R7" s="59"/>
      <c r="S7" s="59"/>
      <c r="T7" s="59"/>
      <c r="U7" s="59"/>
    </row>
    <row r="8" spans="1:21" ht="12.75">
      <c r="A8" s="32"/>
      <c r="B8" s="32"/>
      <c r="C8" s="32"/>
      <c r="D8" s="32"/>
      <c r="E8" s="32"/>
      <c r="F8" s="32"/>
      <c r="G8" s="32"/>
      <c r="H8" s="32"/>
      <c r="I8" s="32"/>
      <c r="K8" s="59"/>
      <c r="L8" s="63"/>
      <c r="M8" s="63"/>
      <c r="N8" s="63"/>
      <c r="O8" s="63"/>
      <c r="P8" s="59"/>
      <c r="Q8" s="59"/>
      <c r="R8" s="59"/>
      <c r="S8" s="59"/>
      <c r="T8" s="59"/>
      <c r="U8" s="59"/>
    </row>
    <row r="9" spans="1:21" ht="12.75">
      <c r="A9" s="32"/>
      <c r="B9" s="32"/>
      <c r="C9" s="32"/>
      <c r="D9" s="32"/>
      <c r="E9" s="32"/>
      <c r="F9" s="32"/>
      <c r="G9" s="32"/>
      <c r="H9" s="32"/>
      <c r="I9" s="32"/>
      <c r="K9" s="59"/>
      <c r="L9" s="63"/>
      <c r="M9" s="63"/>
      <c r="N9" s="63"/>
      <c r="O9" s="63"/>
      <c r="P9" s="59"/>
      <c r="Q9" s="59"/>
      <c r="R9" s="59"/>
      <c r="S9" s="59"/>
      <c r="T9" s="59"/>
      <c r="U9" s="59"/>
    </row>
    <row r="10" spans="1:21" ht="12.75">
      <c r="A10" s="32"/>
      <c r="B10" s="32"/>
      <c r="C10" s="32"/>
      <c r="D10" s="32"/>
      <c r="E10" s="32"/>
      <c r="F10" s="32"/>
      <c r="G10" s="32"/>
      <c r="H10" s="32"/>
      <c r="I10" s="32"/>
      <c r="K10" s="59"/>
      <c r="L10" s="59"/>
      <c r="M10" s="59"/>
      <c r="N10" s="59"/>
      <c r="O10" s="59"/>
      <c r="P10" s="59"/>
      <c r="Q10" s="59"/>
      <c r="R10" s="59"/>
      <c r="S10" s="59"/>
      <c r="T10" s="59"/>
      <c r="U10" s="59"/>
    </row>
    <row r="11" spans="1:21" ht="12.75">
      <c r="A11" s="32"/>
      <c r="B11" s="32"/>
      <c r="C11" s="32"/>
      <c r="D11" s="32"/>
      <c r="E11" s="32"/>
      <c r="F11" s="32"/>
      <c r="G11" s="32"/>
      <c r="H11" s="32"/>
      <c r="I11" s="32"/>
      <c r="K11" s="83" t="s">
        <v>443</v>
      </c>
      <c r="L11" s="83" t="s">
        <v>442</v>
      </c>
      <c r="M11" s="68" t="s">
        <v>441</v>
      </c>
      <c r="N11" s="59"/>
      <c r="O11" s="59"/>
      <c r="P11" s="59"/>
      <c r="Q11" s="59"/>
      <c r="R11" s="59"/>
      <c r="S11" s="59"/>
      <c r="T11" s="59"/>
      <c r="U11" s="59"/>
    </row>
    <row r="12" spans="1:21" ht="12.75">
      <c r="A12" s="32"/>
      <c r="B12" s="32"/>
      <c r="C12" s="32"/>
      <c r="D12" s="32"/>
      <c r="E12" s="32"/>
      <c r="F12" s="32"/>
      <c r="G12" s="32"/>
      <c r="H12" s="32"/>
      <c r="I12" s="32"/>
      <c r="K12" s="110" t="s">
        <v>365</v>
      </c>
      <c r="L12" s="111">
        <v>58.3453</v>
      </c>
      <c r="M12" s="68"/>
      <c r="N12" s="59"/>
      <c r="O12" s="59"/>
      <c r="P12" s="59"/>
      <c r="Q12" s="59"/>
      <c r="R12" s="59"/>
      <c r="S12" s="59"/>
      <c r="T12" s="59"/>
      <c r="U12" s="59"/>
    </row>
    <row r="13" spans="1:21" ht="12.75">
      <c r="A13" s="32"/>
      <c r="B13" s="32"/>
      <c r="C13" s="32"/>
      <c r="D13" s="32"/>
      <c r="E13" s="32"/>
      <c r="F13" s="32"/>
      <c r="G13" s="32"/>
      <c r="H13" s="32"/>
      <c r="I13" s="32"/>
      <c r="K13" s="110">
        <v>14</v>
      </c>
      <c r="L13" s="111">
        <v>60.0675</v>
      </c>
      <c r="M13" s="112">
        <f>ROUND((L13-L12)/L12,4)*100</f>
        <v>2.9499999999999997</v>
      </c>
      <c r="N13" s="59"/>
      <c r="O13" s="59"/>
      <c r="P13" s="59"/>
      <c r="Q13" s="59"/>
      <c r="R13" s="59"/>
      <c r="S13" s="59"/>
      <c r="T13" s="59"/>
      <c r="U13" s="59"/>
    </row>
    <row r="14" spans="1:21" ht="12.75">
      <c r="A14" s="32"/>
      <c r="B14" s="32"/>
      <c r="C14" s="32"/>
      <c r="D14" s="32"/>
      <c r="E14" s="32"/>
      <c r="F14" s="32"/>
      <c r="G14" s="32"/>
      <c r="H14" s="32"/>
      <c r="I14" s="32"/>
      <c r="K14" s="110" t="s">
        <v>366</v>
      </c>
      <c r="L14" s="111">
        <v>63.1042</v>
      </c>
      <c r="M14" s="112">
        <f>ROUND((L14-L13)/L13,4)*100</f>
        <v>5.06</v>
      </c>
      <c r="N14" s="59"/>
      <c r="O14" s="59"/>
      <c r="P14" s="59"/>
      <c r="Q14" s="59"/>
      <c r="R14" s="59"/>
      <c r="S14" s="59"/>
      <c r="T14" s="59"/>
      <c r="U14" s="59"/>
    </row>
    <row r="15" spans="1:21" ht="12.75">
      <c r="A15" s="32"/>
      <c r="B15" s="32"/>
      <c r="C15" s="32"/>
      <c r="D15" s="32"/>
      <c r="E15" s="32"/>
      <c r="F15" s="32"/>
      <c r="G15" s="32"/>
      <c r="H15" s="32"/>
      <c r="I15" s="32"/>
      <c r="K15" s="110">
        <v>10</v>
      </c>
      <c r="L15" s="111">
        <v>64.6727</v>
      </c>
      <c r="M15" s="112">
        <f aca="true" t="shared" si="0" ref="M15:M29">ROUND((L15-L14)/L14,4)*100</f>
        <v>2.4899999999999998</v>
      </c>
      <c r="N15" s="59"/>
      <c r="O15" s="59"/>
      <c r="P15" s="59"/>
      <c r="Q15" s="59"/>
      <c r="R15" s="59"/>
      <c r="S15" s="59"/>
      <c r="T15" s="59"/>
      <c r="U15" s="59"/>
    </row>
    <row r="16" spans="1:21" ht="12.75">
      <c r="A16" s="32"/>
      <c r="B16" s="32"/>
      <c r="C16" s="32"/>
      <c r="D16" s="32"/>
      <c r="E16" s="32"/>
      <c r="F16" s="32"/>
      <c r="G16" s="32"/>
      <c r="H16" s="32"/>
      <c r="I16" s="32"/>
      <c r="K16" s="110">
        <v>15</v>
      </c>
      <c r="L16" s="111">
        <v>66.3026</v>
      </c>
      <c r="M16" s="112">
        <f t="shared" si="0"/>
        <v>2.52</v>
      </c>
      <c r="N16" s="59"/>
      <c r="O16" s="59"/>
      <c r="P16" s="59"/>
      <c r="Q16" s="59"/>
      <c r="R16" s="59"/>
      <c r="S16" s="59"/>
      <c r="T16" s="59"/>
      <c r="U16" s="59"/>
    </row>
    <row r="17" spans="1:21" ht="12.75">
      <c r="A17" s="32"/>
      <c r="B17" s="32"/>
      <c r="C17" s="32"/>
      <c r="D17" s="32"/>
      <c r="E17" s="32"/>
      <c r="F17" s="32"/>
      <c r="G17" s="32"/>
      <c r="H17" s="32"/>
      <c r="I17" s="32"/>
      <c r="K17" s="110">
        <v>22</v>
      </c>
      <c r="L17" s="111">
        <v>80.7251</v>
      </c>
      <c r="M17" s="112">
        <f t="shared" si="0"/>
        <v>21.75</v>
      </c>
      <c r="N17" s="59"/>
      <c r="O17" s="59"/>
      <c r="P17" s="59"/>
      <c r="Q17" s="59"/>
      <c r="R17" s="59"/>
      <c r="S17" s="59"/>
      <c r="T17" s="59"/>
      <c r="U17" s="59"/>
    </row>
    <row r="18" spans="1:21" ht="12.75">
      <c r="A18" s="32"/>
      <c r="B18" s="32"/>
      <c r="C18" s="32"/>
      <c r="D18" s="32"/>
      <c r="E18" s="32"/>
      <c r="F18" s="32"/>
      <c r="G18" s="32"/>
      <c r="H18" s="32"/>
      <c r="I18" s="32"/>
      <c r="K18" s="110">
        <v>25</v>
      </c>
      <c r="L18" s="111">
        <v>81.1369</v>
      </c>
      <c r="M18" s="112">
        <f t="shared" si="0"/>
        <v>0.51</v>
      </c>
      <c r="N18" s="59"/>
      <c r="O18" s="59"/>
      <c r="P18" s="59"/>
      <c r="Q18" s="59"/>
      <c r="R18" s="59"/>
      <c r="S18" s="59"/>
      <c r="T18" s="59"/>
      <c r="U18" s="59"/>
    </row>
    <row r="19" spans="1:21" ht="12.75">
      <c r="A19" s="32"/>
      <c r="B19" s="32"/>
      <c r="C19" s="32"/>
      <c r="D19" s="32"/>
      <c r="E19" s="32"/>
      <c r="F19" s="32"/>
      <c r="G19" s="32"/>
      <c r="H19" s="32"/>
      <c r="I19" s="32"/>
      <c r="K19" s="110">
        <v>30</v>
      </c>
      <c r="L19" s="111">
        <v>80.7044</v>
      </c>
      <c r="M19" s="112">
        <f t="shared" si="0"/>
        <v>-0.53</v>
      </c>
      <c r="N19" s="59"/>
      <c r="O19" s="59"/>
      <c r="P19" s="59"/>
      <c r="Q19" s="59"/>
      <c r="R19" s="59"/>
      <c r="S19" s="59"/>
      <c r="T19" s="59"/>
      <c r="U19" s="59"/>
    </row>
    <row r="20" spans="1:21" ht="12.75">
      <c r="A20" s="32"/>
      <c r="B20" s="32"/>
      <c r="C20" s="32"/>
      <c r="D20" s="32"/>
      <c r="E20" s="32"/>
      <c r="F20" s="32"/>
      <c r="G20" s="35"/>
      <c r="H20" s="35"/>
      <c r="I20" s="35"/>
      <c r="K20" s="110">
        <v>35</v>
      </c>
      <c r="L20" s="111">
        <v>78.2062</v>
      </c>
      <c r="M20" s="112">
        <f t="shared" si="0"/>
        <v>-3.1</v>
      </c>
      <c r="N20" s="59"/>
      <c r="O20" s="59"/>
      <c r="P20" s="59"/>
      <c r="Q20" s="59"/>
      <c r="R20" s="59"/>
      <c r="S20" s="59"/>
      <c r="T20" s="59"/>
      <c r="U20" s="59"/>
    </row>
    <row r="21" spans="1:21" ht="12.75">
      <c r="A21" s="32"/>
      <c r="B21" s="32"/>
      <c r="C21" s="32"/>
      <c r="D21" s="32"/>
      <c r="E21" s="32"/>
      <c r="F21" s="32"/>
      <c r="G21" s="35"/>
      <c r="H21" s="35"/>
      <c r="I21" s="35"/>
      <c r="K21" s="110">
        <v>40</v>
      </c>
      <c r="L21" s="111">
        <v>76.3194</v>
      </c>
      <c r="M21" s="112">
        <f t="shared" si="0"/>
        <v>-2.41</v>
      </c>
      <c r="N21" s="59"/>
      <c r="O21" s="59"/>
      <c r="P21" s="59"/>
      <c r="Q21" s="59"/>
      <c r="R21" s="59"/>
      <c r="S21" s="59"/>
      <c r="T21" s="59"/>
      <c r="U21" s="59"/>
    </row>
    <row r="22" spans="1:21" ht="12.75">
      <c r="A22" s="32"/>
      <c r="B22" s="32"/>
      <c r="C22" s="32"/>
      <c r="D22" s="32"/>
      <c r="E22" s="32"/>
      <c r="F22" s="32"/>
      <c r="G22" s="35"/>
      <c r="H22" s="35"/>
      <c r="I22" s="35"/>
      <c r="K22" s="110">
        <v>45</v>
      </c>
      <c r="L22" s="111">
        <v>76.2029</v>
      </c>
      <c r="M22" s="112">
        <f t="shared" si="0"/>
        <v>-0.15</v>
      </c>
      <c r="N22" s="59"/>
      <c r="O22" s="59"/>
      <c r="P22" s="59"/>
      <c r="Q22" s="59"/>
      <c r="R22" s="59"/>
      <c r="S22" s="59"/>
      <c r="T22" s="59"/>
      <c r="U22" s="59"/>
    </row>
    <row r="23" spans="1:21" ht="12.75">
      <c r="A23" s="32"/>
      <c r="B23" s="32"/>
      <c r="C23" s="32"/>
      <c r="D23" s="32"/>
      <c r="E23" s="32"/>
      <c r="F23" s="32"/>
      <c r="G23" s="35"/>
      <c r="H23" s="35"/>
      <c r="I23" s="35"/>
      <c r="K23" s="110">
        <v>50</v>
      </c>
      <c r="L23" s="111">
        <v>78.305</v>
      </c>
      <c r="M23" s="112">
        <f t="shared" si="0"/>
        <v>2.76</v>
      </c>
      <c r="N23" s="59"/>
      <c r="O23" s="59"/>
      <c r="P23" s="59"/>
      <c r="Q23" s="59"/>
      <c r="R23" s="59"/>
      <c r="S23" s="59"/>
      <c r="T23" s="59"/>
      <c r="U23" s="59"/>
    </row>
    <row r="24" spans="1:21" ht="12.75">
      <c r="A24" s="32"/>
      <c r="B24" s="32"/>
      <c r="C24" s="32"/>
      <c r="D24" s="32"/>
      <c r="E24" s="32"/>
      <c r="F24" s="32"/>
      <c r="G24" s="35"/>
      <c r="H24" s="35"/>
      <c r="I24" s="35"/>
      <c r="K24" s="110">
        <v>55</v>
      </c>
      <c r="L24" s="111">
        <v>80.4256</v>
      </c>
      <c r="M24" s="112">
        <f t="shared" si="0"/>
        <v>2.71</v>
      </c>
      <c r="N24" s="59"/>
      <c r="O24" s="59"/>
      <c r="P24" s="59"/>
      <c r="Q24" s="59"/>
      <c r="R24" s="59"/>
      <c r="S24" s="59"/>
      <c r="T24" s="59"/>
      <c r="U24" s="59"/>
    </row>
    <row r="25" spans="1:21" ht="12.75">
      <c r="A25" s="32"/>
      <c r="B25" s="32"/>
      <c r="C25" s="32"/>
      <c r="D25" s="32"/>
      <c r="E25" s="32"/>
      <c r="F25" s="32"/>
      <c r="G25" s="35"/>
      <c r="H25" s="35"/>
      <c r="I25" s="35"/>
      <c r="K25" s="110">
        <v>60</v>
      </c>
      <c r="L25" s="111">
        <v>83.2832</v>
      </c>
      <c r="M25" s="112">
        <f t="shared" si="0"/>
        <v>3.55</v>
      </c>
      <c r="N25" s="59"/>
      <c r="O25" s="59"/>
      <c r="P25" s="59"/>
      <c r="Q25" s="59"/>
      <c r="R25" s="59"/>
      <c r="S25" s="59"/>
      <c r="T25" s="59"/>
      <c r="U25" s="59"/>
    </row>
    <row r="26" spans="1:21" ht="12.75">
      <c r="A26" s="32"/>
      <c r="B26" s="32"/>
      <c r="C26" s="32"/>
      <c r="D26" s="32"/>
      <c r="E26" s="32"/>
      <c r="F26" s="32"/>
      <c r="G26" s="35"/>
      <c r="H26" s="35"/>
      <c r="I26" s="35"/>
      <c r="K26" s="110" t="s">
        <v>452</v>
      </c>
      <c r="L26" s="111">
        <v>85.2966</v>
      </c>
      <c r="M26" s="112">
        <f t="shared" si="0"/>
        <v>2.42</v>
      </c>
      <c r="N26" s="59"/>
      <c r="O26" s="59"/>
      <c r="P26" s="59"/>
      <c r="Q26" s="59"/>
      <c r="R26" s="59"/>
      <c r="S26" s="59"/>
      <c r="T26" s="59"/>
      <c r="U26" s="59"/>
    </row>
    <row r="27" spans="1:21" ht="12.75">
      <c r="A27" s="32"/>
      <c r="B27" s="32"/>
      <c r="C27" s="32"/>
      <c r="D27" s="32"/>
      <c r="E27" s="32"/>
      <c r="F27" s="32"/>
      <c r="G27" s="35"/>
      <c r="H27" s="35"/>
      <c r="I27" s="35"/>
      <c r="K27" s="110">
        <v>7</v>
      </c>
      <c r="L27" s="111">
        <v>88.1996</v>
      </c>
      <c r="M27" s="112">
        <f t="shared" si="0"/>
        <v>3.4000000000000004</v>
      </c>
      <c r="N27" s="59"/>
      <c r="O27" s="59"/>
      <c r="P27" s="59"/>
      <c r="Q27" s="59"/>
      <c r="R27" s="59"/>
      <c r="S27" s="59"/>
      <c r="T27" s="59"/>
      <c r="U27" s="59"/>
    </row>
    <row r="28" spans="1:21" ht="12.75">
      <c r="A28" s="32"/>
      <c r="B28" s="32"/>
      <c r="C28" s="32"/>
      <c r="D28" s="32"/>
      <c r="E28" s="32"/>
      <c r="F28" s="32"/>
      <c r="G28" s="35"/>
      <c r="H28" s="35"/>
      <c r="I28" s="35"/>
      <c r="K28" s="110">
        <v>12</v>
      </c>
      <c r="L28" s="111">
        <v>88.8172</v>
      </c>
      <c r="M28" s="112">
        <f t="shared" si="0"/>
        <v>0.7000000000000001</v>
      </c>
      <c r="N28" s="59"/>
      <c r="O28" s="59"/>
      <c r="P28" s="59"/>
      <c r="Q28" s="59"/>
      <c r="R28" s="59"/>
      <c r="S28" s="59"/>
      <c r="T28" s="59"/>
      <c r="U28" s="59"/>
    </row>
    <row r="29" spans="1:21" ht="12.75">
      <c r="A29" s="32"/>
      <c r="B29" s="32"/>
      <c r="C29" s="32"/>
      <c r="D29" s="32"/>
      <c r="E29" s="32"/>
      <c r="F29" s="32"/>
      <c r="G29" s="35"/>
      <c r="H29" s="35"/>
      <c r="I29" s="35"/>
      <c r="K29" s="135">
        <v>15</v>
      </c>
      <c r="L29" s="111">
        <v>88.7595</v>
      </c>
      <c r="M29" s="112">
        <f t="shared" si="0"/>
        <v>-0.06</v>
      </c>
      <c r="N29" s="113">
        <f>L29*10000</f>
        <v>887595</v>
      </c>
      <c r="O29" s="59" t="s">
        <v>368</v>
      </c>
      <c r="P29" s="59"/>
      <c r="Q29" s="59"/>
      <c r="R29" s="59"/>
      <c r="S29" s="59"/>
      <c r="T29" s="59"/>
      <c r="U29" s="59"/>
    </row>
    <row r="30" spans="1:21" ht="12.75">
      <c r="A30" s="32"/>
      <c r="B30" s="32"/>
      <c r="C30" s="32"/>
      <c r="D30" s="32"/>
      <c r="E30" s="32"/>
      <c r="F30" s="32"/>
      <c r="G30" s="35"/>
      <c r="H30" s="35"/>
      <c r="I30" s="35"/>
      <c r="K30" s="114"/>
      <c r="L30" s="64"/>
      <c r="M30" s="68"/>
      <c r="N30" s="59"/>
      <c r="O30" s="59"/>
      <c r="P30" s="59"/>
      <c r="Q30" s="59"/>
      <c r="R30" s="59"/>
      <c r="S30" s="59"/>
      <c r="T30" s="59"/>
      <c r="U30" s="59"/>
    </row>
    <row r="31" spans="1:21" ht="12.75">
      <c r="A31" s="32"/>
      <c r="B31" s="32"/>
      <c r="C31" s="32"/>
      <c r="D31" s="32"/>
      <c r="E31" s="32"/>
      <c r="F31" s="32"/>
      <c r="G31" s="35"/>
      <c r="H31" s="35"/>
      <c r="I31" s="35"/>
      <c r="K31" s="59"/>
      <c r="L31" s="59"/>
      <c r="M31" s="59"/>
      <c r="N31" s="59"/>
      <c r="O31" s="59"/>
      <c r="P31" s="59"/>
      <c r="Q31" s="59"/>
      <c r="R31" s="59"/>
      <c r="S31" s="59"/>
      <c r="T31" s="59"/>
      <c r="U31" s="59"/>
    </row>
    <row r="32" spans="1:21" ht="12.75">
      <c r="A32" s="32"/>
      <c r="B32" s="32"/>
      <c r="C32" s="32"/>
      <c r="D32" s="32"/>
      <c r="E32" s="32"/>
      <c r="F32" s="32"/>
      <c r="G32" s="35"/>
      <c r="H32" s="35"/>
      <c r="I32" s="35"/>
      <c r="K32" s="58">
        <v>5</v>
      </c>
      <c r="L32" s="59"/>
      <c r="M32" s="59"/>
      <c r="N32" s="59"/>
      <c r="O32" s="59"/>
      <c r="P32" s="59"/>
      <c r="Q32" s="59"/>
      <c r="R32" s="59"/>
      <c r="S32" s="59"/>
      <c r="T32" s="59"/>
      <c r="U32" s="59"/>
    </row>
    <row r="33" spans="1:21" ht="15">
      <c r="A33" s="32"/>
      <c r="B33" s="32"/>
      <c r="C33" s="32"/>
      <c r="D33" s="32"/>
      <c r="E33" s="32"/>
      <c r="F33" s="32"/>
      <c r="G33" s="35"/>
      <c r="H33" s="35"/>
      <c r="I33" s="35"/>
      <c r="K33" s="60"/>
      <c r="L33" s="59"/>
      <c r="M33" s="59"/>
      <c r="N33" s="59"/>
      <c r="O33" s="59"/>
      <c r="P33" s="59"/>
      <c r="Q33" s="59"/>
      <c r="R33" s="59"/>
      <c r="S33" s="59"/>
      <c r="T33" s="59"/>
      <c r="U33" s="59"/>
    </row>
    <row r="34" spans="1:21" ht="12.75">
      <c r="A34" s="32"/>
      <c r="B34" s="32"/>
      <c r="C34" s="32"/>
      <c r="D34" s="32"/>
      <c r="E34" s="32"/>
      <c r="F34" s="32"/>
      <c r="G34" s="35"/>
      <c r="H34" s="35"/>
      <c r="I34" s="35"/>
      <c r="K34" s="59"/>
      <c r="L34" s="59"/>
      <c r="M34" s="59"/>
      <c r="N34" s="59"/>
      <c r="O34" s="59"/>
      <c r="P34" s="59"/>
      <c r="Q34" s="59"/>
      <c r="R34" s="59"/>
      <c r="S34" s="59"/>
      <c r="T34" s="59"/>
      <c r="U34" s="59"/>
    </row>
    <row r="35" spans="1:21" ht="12">
      <c r="A35" s="32"/>
      <c r="B35" s="32"/>
      <c r="C35" s="32"/>
      <c r="D35" s="32"/>
      <c r="E35" s="32"/>
      <c r="F35" s="32"/>
      <c r="G35" s="32"/>
      <c r="H35" s="32"/>
      <c r="I35" s="32"/>
      <c r="K35" s="96"/>
      <c r="L35" s="59"/>
      <c r="M35" s="115"/>
      <c r="N35" s="59"/>
      <c r="O35" s="59"/>
      <c r="P35" s="59"/>
      <c r="Q35" s="59"/>
      <c r="R35" s="59"/>
      <c r="S35" s="59"/>
      <c r="T35" s="59"/>
      <c r="U35" s="59"/>
    </row>
    <row r="36" spans="1:21" ht="12">
      <c r="A36" s="32"/>
      <c r="B36" s="32"/>
      <c r="C36" s="32"/>
      <c r="D36" s="32"/>
      <c r="E36" s="32"/>
      <c r="F36" s="32"/>
      <c r="G36" s="32"/>
      <c r="H36" s="32"/>
      <c r="I36" s="32"/>
      <c r="K36" s="96"/>
      <c r="L36" s="59"/>
      <c r="M36" s="59"/>
      <c r="N36" s="59"/>
      <c r="O36" s="59"/>
      <c r="P36" s="59"/>
      <c r="Q36" s="59"/>
      <c r="R36" s="59"/>
      <c r="S36" s="59"/>
      <c r="T36" s="59"/>
      <c r="U36" s="59"/>
    </row>
    <row r="37" spans="1:21" ht="14.25">
      <c r="A37" s="57" t="s">
        <v>46</v>
      </c>
      <c r="B37" s="32"/>
      <c r="C37" s="32"/>
      <c r="D37" s="32"/>
      <c r="E37" s="32"/>
      <c r="F37" s="57" t="s">
        <v>47</v>
      </c>
      <c r="G37" s="32"/>
      <c r="H37" s="32"/>
      <c r="I37" s="32"/>
      <c r="K37" s="97"/>
      <c r="L37" s="62"/>
      <c r="M37" s="59"/>
      <c r="N37" s="59"/>
      <c r="O37" s="59"/>
      <c r="P37" s="59"/>
      <c r="Q37" s="59"/>
      <c r="R37" s="59"/>
      <c r="S37" s="59"/>
      <c r="T37" s="59"/>
      <c r="U37" s="59"/>
    </row>
    <row r="38" spans="1:21" ht="12.75">
      <c r="A38" s="35"/>
      <c r="B38" s="35"/>
      <c r="C38" s="35"/>
      <c r="D38" s="35"/>
      <c r="E38" s="32"/>
      <c r="F38" s="35"/>
      <c r="G38" s="35"/>
      <c r="H38" s="35"/>
      <c r="I38" s="35"/>
      <c r="K38" s="59"/>
      <c r="L38" s="63"/>
      <c r="M38" s="63"/>
      <c r="N38" s="63"/>
      <c r="O38" s="63"/>
      <c r="P38" s="59"/>
      <c r="Q38" s="59"/>
      <c r="R38" s="59"/>
      <c r="S38" s="59"/>
      <c r="T38" s="59"/>
      <c r="U38" s="59"/>
    </row>
    <row r="39" spans="1:21" ht="12.75">
      <c r="A39" s="35"/>
      <c r="B39" s="35"/>
      <c r="C39" s="35"/>
      <c r="D39" s="35"/>
      <c r="E39" s="32"/>
      <c r="F39" s="35"/>
      <c r="G39" s="35"/>
      <c r="H39" s="35"/>
      <c r="I39" s="35"/>
      <c r="K39" s="59"/>
      <c r="L39" s="63"/>
      <c r="M39" s="63"/>
      <c r="N39" s="63"/>
      <c r="O39" s="63"/>
      <c r="P39" s="59"/>
      <c r="Q39" s="59"/>
      <c r="R39" s="59"/>
      <c r="S39" s="59"/>
      <c r="T39" s="59"/>
      <c r="U39" s="59"/>
    </row>
    <row r="40" spans="1:21" ht="12.75">
      <c r="A40" s="35"/>
      <c r="B40" s="35"/>
      <c r="C40" s="35"/>
      <c r="D40" s="35"/>
      <c r="E40" s="32"/>
      <c r="F40" s="35"/>
      <c r="G40" s="35"/>
      <c r="H40" s="35"/>
      <c r="I40" s="35"/>
      <c r="K40" s="97"/>
      <c r="L40" s="59"/>
      <c r="M40" s="59"/>
      <c r="N40" s="59" t="s">
        <v>449</v>
      </c>
      <c r="O40" s="59"/>
      <c r="P40" s="59"/>
      <c r="Q40" s="59"/>
      <c r="R40" s="59"/>
      <c r="S40" s="59"/>
      <c r="T40" s="59"/>
      <c r="U40" s="59"/>
    </row>
    <row r="41" spans="1:21" ht="12.75">
      <c r="A41" s="35"/>
      <c r="B41" s="35"/>
      <c r="C41" s="35"/>
      <c r="D41" s="35"/>
      <c r="E41" s="32"/>
      <c r="F41" s="35"/>
      <c r="G41" s="35"/>
      <c r="H41" s="35"/>
      <c r="I41" s="35"/>
      <c r="K41" s="83" t="s">
        <v>443</v>
      </c>
      <c r="L41" s="116" t="s">
        <v>444</v>
      </c>
      <c r="M41" s="116" t="s">
        <v>445</v>
      </c>
      <c r="N41" s="116" t="s">
        <v>446</v>
      </c>
      <c r="O41" s="59"/>
      <c r="P41" s="59"/>
      <c r="Q41" s="59"/>
      <c r="R41" s="59"/>
      <c r="S41" s="59"/>
      <c r="T41" s="59"/>
      <c r="U41" s="59"/>
    </row>
    <row r="42" spans="1:21" ht="12.75">
      <c r="A42" s="35"/>
      <c r="B42" s="35"/>
      <c r="C42" s="35"/>
      <c r="D42" s="35"/>
      <c r="E42" s="32"/>
      <c r="F42" s="35"/>
      <c r="G42" s="35"/>
      <c r="H42" s="35"/>
      <c r="I42" s="35"/>
      <c r="K42" s="117">
        <v>9</v>
      </c>
      <c r="L42" s="109">
        <v>22.9673</v>
      </c>
      <c r="M42" s="109">
        <v>32.1526</v>
      </c>
      <c r="N42" s="109">
        <v>3.2254</v>
      </c>
      <c r="O42" s="59"/>
      <c r="P42" s="59"/>
      <c r="Q42" s="59"/>
      <c r="R42" s="59"/>
      <c r="S42" s="59"/>
      <c r="T42" s="59"/>
      <c r="U42" s="59"/>
    </row>
    <row r="43" spans="1:21" ht="12.75">
      <c r="A43" s="35"/>
      <c r="B43" s="35"/>
      <c r="C43" s="35"/>
      <c r="D43" s="35"/>
      <c r="E43" s="32"/>
      <c r="F43" s="35"/>
      <c r="G43" s="35"/>
      <c r="H43" s="35"/>
      <c r="I43" s="35"/>
      <c r="K43" s="114">
        <v>14</v>
      </c>
      <c r="L43" s="109">
        <v>23.7238</v>
      </c>
      <c r="M43" s="109">
        <v>33.0282</v>
      </c>
      <c r="N43" s="109">
        <v>3.3155</v>
      </c>
      <c r="O43" s="59"/>
      <c r="P43" s="59"/>
      <c r="Q43" s="59"/>
      <c r="R43" s="59"/>
      <c r="S43" s="59"/>
      <c r="T43" s="59"/>
      <c r="U43" s="59"/>
    </row>
    <row r="44" spans="1:21" ht="12.75">
      <c r="A44" s="35"/>
      <c r="B44" s="35"/>
      <c r="C44" s="35"/>
      <c r="D44" s="35"/>
      <c r="E44" s="32"/>
      <c r="F44" s="35"/>
      <c r="G44" s="35"/>
      <c r="H44" s="35"/>
      <c r="I44" s="35"/>
      <c r="K44" s="118">
        <v>5</v>
      </c>
      <c r="L44" s="109">
        <v>24.8055</v>
      </c>
      <c r="M44" s="109">
        <v>34.9095</v>
      </c>
      <c r="N44" s="109">
        <v>3.3892</v>
      </c>
      <c r="O44" s="59"/>
      <c r="P44" s="59"/>
      <c r="Q44" s="59"/>
      <c r="R44" s="59"/>
      <c r="S44" s="59"/>
      <c r="T44" s="59"/>
      <c r="U44" s="59"/>
    </row>
    <row r="45" spans="1:21" ht="12.75">
      <c r="A45" s="35"/>
      <c r="B45" s="35"/>
      <c r="C45" s="35"/>
      <c r="D45" s="35"/>
      <c r="E45" s="32"/>
      <c r="F45" s="35"/>
      <c r="G45" s="35"/>
      <c r="H45" s="35"/>
      <c r="I45" s="35"/>
      <c r="K45" s="114">
        <v>10</v>
      </c>
      <c r="L45" s="109">
        <v>25.6545</v>
      </c>
      <c r="M45" s="109">
        <v>35.6284</v>
      </c>
      <c r="N45" s="109">
        <v>3.3898</v>
      </c>
      <c r="O45" s="59"/>
      <c r="P45" s="59"/>
      <c r="Q45" s="59"/>
      <c r="R45" s="59"/>
      <c r="S45" s="59"/>
      <c r="T45" s="59"/>
      <c r="U45" s="59"/>
    </row>
    <row r="46" spans="1:21" ht="12.75">
      <c r="A46" s="35"/>
      <c r="B46" s="35"/>
      <c r="C46" s="35"/>
      <c r="D46" s="35"/>
      <c r="E46" s="32"/>
      <c r="F46" s="35"/>
      <c r="G46" s="35"/>
      <c r="H46" s="35"/>
      <c r="I46" s="35"/>
      <c r="K46" s="114">
        <v>15</v>
      </c>
      <c r="L46" s="109">
        <v>25.8956</v>
      </c>
      <c r="M46" s="109">
        <v>36.8502</v>
      </c>
      <c r="N46" s="109">
        <v>3.5453</v>
      </c>
      <c r="O46" s="59"/>
      <c r="P46" s="59"/>
      <c r="Q46" s="59"/>
      <c r="R46" s="59"/>
      <c r="S46" s="59"/>
      <c r="T46" s="59"/>
      <c r="U46" s="59"/>
    </row>
    <row r="47" spans="1:21" ht="12.75">
      <c r="A47" s="35"/>
      <c r="B47" s="35"/>
      <c r="C47" s="35"/>
      <c r="D47" s="35"/>
      <c r="E47" s="32"/>
      <c r="F47" s="35"/>
      <c r="G47" s="35"/>
      <c r="H47" s="35"/>
      <c r="I47" s="35"/>
      <c r="K47" s="114">
        <v>22</v>
      </c>
      <c r="L47" s="109">
        <v>33.2124</v>
      </c>
      <c r="M47" s="109">
        <v>46.3709</v>
      </c>
      <c r="N47" s="109">
        <v>4.3224</v>
      </c>
      <c r="O47" s="59"/>
      <c r="P47" s="59"/>
      <c r="Q47" s="59"/>
      <c r="R47" s="59"/>
      <c r="S47" s="59"/>
      <c r="T47" s="59"/>
      <c r="U47" s="59"/>
    </row>
    <row r="48" spans="1:21" ht="12.75">
      <c r="A48" s="35"/>
      <c r="B48" s="35"/>
      <c r="C48" s="35"/>
      <c r="D48" s="35"/>
      <c r="E48" s="32"/>
      <c r="F48" s="35"/>
      <c r="G48" s="35"/>
      <c r="H48" s="35"/>
      <c r="I48" s="35"/>
      <c r="K48" s="114">
        <v>25</v>
      </c>
      <c r="L48" s="109">
        <v>29.8509</v>
      </c>
      <c r="M48" s="109">
        <v>46.8728</v>
      </c>
      <c r="N48" s="109">
        <v>4.3894</v>
      </c>
      <c r="O48" s="59"/>
      <c r="P48" s="59"/>
      <c r="Q48" s="59"/>
      <c r="R48" s="59"/>
      <c r="S48" s="59"/>
      <c r="T48" s="59"/>
      <c r="U48" s="59"/>
    </row>
    <row r="49" spans="1:21" ht="12.75">
      <c r="A49" s="35"/>
      <c r="B49" s="35"/>
      <c r="C49" s="35"/>
      <c r="D49" s="35"/>
      <c r="E49" s="32"/>
      <c r="F49" s="35"/>
      <c r="G49" s="35"/>
      <c r="H49" s="35"/>
      <c r="I49" s="35"/>
      <c r="K49" s="114">
        <v>30</v>
      </c>
      <c r="L49" s="109">
        <v>27.7978</v>
      </c>
      <c r="M49" s="109">
        <v>47.8659</v>
      </c>
      <c r="N49" s="109">
        <v>5.04</v>
      </c>
      <c r="O49" s="59"/>
      <c r="P49" s="59"/>
      <c r="Q49" s="59"/>
      <c r="R49" s="59"/>
      <c r="S49" s="59"/>
      <c r="T49" s="59"/>
      <c r="U49" s="59"/>
    </row>
    <row r="50" spans="1:21" ht="12.75">
      <c r="A50" s="35"/>
      <c r="B50" s="35"/>
      <c r="C50" s="35"/>
      <c r="D50" s="35"/>
      <c r="E50" s="32"/>
      <c r="F50" s="35"/>
      <c r="G50" s="35"/>
      <c r="H50" s="35"/>
      <c r="I50" s="35"/>
      <c r="K50" s="114">
        <v>35</v>
      </c>
      <c r="L50" s="109">
        <v>24.6727</v>
      </c>
      <c r="M50" s="109">
        <v>48.1033</v>
      </c>
      <c r="N50" s="109">
        <v>5.4302</v>
      </c>
      <c r="O50" s="59"/>
      <c r="P50" s="59"/>
      <c r="Q50" s="59"/>
      <c r="R50" s="59"/>
      <c r="S50" s="59"/>
      <c r="T50" s="59"/>
      <c r="U50" s="59"/>
    </row>
    <row r="51" spans="1:21" ht="12.75">
      <c r="A51" s="35"/>
      <c r="B51" s="35"/>
      <c r="C51" s="35"/>
      <c r="D51" s="35"/>
      <c r="E51" s="32"/>
      <c r="F51" s="35"/>
      <c r="G51" s="35"/>
      <c r="H51" s="35"/>
      <c r="I51" s="35"/>
      <c r="K51" s="114">
        <v>40</v>
      </c>
      <c r="L51" s="109">
        <v>20.9781</v>
      </c>
      <c r="M51" s="109">
        <v>49.3846</v>
      </c>
      <c r="N51" s="109">
        <v>5.9567</v>
      </c>
      <c r="O51" s="59"/>
      <c r="P51" s="59"/>
      <c r="Q51" s="59"/>
      <c r="R51" s="59"/>
      <c r="S51" s="59"/>
      <c r="T51" s="59"/>
      <c r="U51" s="59"/>
    </row>
    <row r="52" spans="1:21" ht="12.75">
      <c r="A52" s="35"/>
      <c r="B52" s="35"/>
      <c r="C52" s="35"/>
      <c r="D52" s="35"/>
      <c r="E52" s="32"/>
      <c r="F52" s="35"/>
      <c r="G52" s="35"/>
      <c r="H52" s="35"/>
      <c r="I52" s="35"/>
      <c r="K52" s="114">
        <v>45</v>
      </c>
      <c r="L52" s="109">
        <v>18.8449</v>
      </c>
      <c r="M52" s="109">
        <v>50.5237</v>
      </c>
      <c r="N52" s="109">
        <v>6.8343</v>
      </c>
      <c r="O52" s="59"/>
      <c r="P52" s="59"/>
      <c r="Q52" s="59"/>
      <c r="R52" s="59"/>
      <c r="S52" s="59"/>
      <c r="T52" s="59"/>
      <c r="U52" s="59"/>
    </row>
    <row r="53" spans="1:21" ht="12.75">
      <c r="A53" s="35"/>
      <c r="B53" s="35"/>
      <c r="C53" s="35"/>
      <c r="D53" s="35"/>
      <c r="E53" s="32"/>
      <c r="F53" s="35"/>
      <c r="G53" s="35"/>
      <c r="H53" s="35"/>
      <c r="I53" s="35"/>
      <c r="K53" s="114">
        <v>50</v>
      </c>
      <c r="L53" s="109">
        <v>18.7047</v>
      </c>
      <c r="M53" s="109">
        <v>51.597</v>
      </c>
      <c r="N53" s="109">
        <v>7.987</v>
      </c>
      <c r="O53" s="59"/>
      <c r="P53" s="59"/>
      <c r="Q53" s="59"/>
      <c r="R53" s="59"/>
      <c r="S53" s="59"/>
      <c r="T53" s="59"/>
      <c r="U53" s="59"/>
    </row>
    <row r="54" spans="1:21" ht="12.75">
      <c r="A54" s="35"/>
      <c r="B54" s="35"/>
      <c r="C54" s="35"/>
      <c r="D54" s="35"/>
      <c r="E54" s="32"/>
      <c r="F54" s="35"/>
      <c r="G54" s="35"/>
      <c r="H54" s="35"/>
      <c r="I54" s="35"/>
      <c r="K54" s="114">
        <v>55</v>
      </c>
      <c r="L54" s="109">
        <v>18.2166</v>
      </c>
      <c r="M54" s="109">
        <v>52.8571</v>
      </c>
      <c r="N54" s="109">
        <v>9.3338</v>
      </c>
      <c r="O54" s="59"/>
      <c r="P54" s="59"/>
      <c r="Q54" s="59"/>
      <c r="R54" s="59"/>
      <c r="S54" s="59"/>
      <c r="T54" s="59"/>
      <c r="U54" s="59"/>
    </row>
    <row r="55" spans="1:21" ht="12.75">
      <c r="A55" s="35"/>
      <c r="B55" s="35"/>
      <c r="C55" s="35"/>
      <c r="D55" s="35"/>
      <c r="E55" s="32"/>
      <c r="F55" s="35"/>
      <c r="G55" s="35"/>
      <c r="H55" s="35"/>
      <c r="I55" s="35"/>
      <c r="K55" s="114">
        <v>60</v>
      </c>
      <c r="L55" s="109">
        <v>17.2875</v>
      </c>
      <c r="M55" s="109">
        <v>55.2259</v>
      </c>
      <c r="N55" s="109">
        <v>10.769</v>
      </c>
      <c r="O55" s="59"/>
      <c r="P55" s="59"/>
      <c r="Q55" s="59"/>
      <c r="R55" s="59"/>
      <c r="S55" s="59"/>
      <c r="T55" s="59"/>
      <c r="U55" s="59"/>
    </row>
    <row r="56" spans="1:21" ht="12.75">
      <c r="A56" s="35"/>
      <c r="B56" s="35"/>
      <c r="C56" s="35"/>
      <c r="D56" s="35"/>
      <c r="E56" s="32"/>
      <c r="F56" s="35"/>
      <c r="G56" s="35"/>
      <c r="H56" s="35"/>
      <c r="I56" s="35"/>
      <c r="K56" s="119">
        <v>2</v>
      </c>
      <c r="L56" s="109">
        <v>15.5849</v>
      </c>
      <c r="M56" s="109">
        <v>56.9805</v>
      </c>
      <c r="N56" s="109">
        <v>12.6583</v>
      </c>
      <c r="O56" s="59"/>
      <c r="P56" s="59"/>
      <c r="Q56" s="59"/>
      <c r="R56" s="59"/>
      <c r="S56" s="59"/>
      <c r="T56" s="59"/>
      <c r="U56" s="59"/>
    </row>
    <row r="57" spans="1:21" ht="12.75">
      <c r="A57" s="35"/>
      <c r="B57" s="35"/>
      <c r="C57" s="35"/>
      <c r="D57" s="35"/>
      <c r="E57" s="32"/>
      <c r="F57" s="35"/>
      <c r="G57" s="35"/>
      <c r="H57" s="35"/>
      <c r="I57" s="35"/>
      <c r="K57" s="114">
        <v>7</v>
      </c>
      <c r="L57" s="109">
        <v>14.6048</v>
      </c>
      <c r="M57" s="109">
        <v>58.4721</v>
      </c>
      <c r="N57" s="109">
        <v>15.1148</v>
      </c>
      <c r="O57" s="59"/>
      <c r="P57" s="59"/>
      <c r="Q57" s="59"/>
      <c r="R57" s="59"/>
      <c r="S57" s="59"/>
      <c r="T57" s="59"/>
      <c r="U57" s="59"/>
    </row>
    <row r="58" spans="1:21" ht="12.75">
      <c r="A58" s="35"/>
      <c r="B58" s="35"/>
      <c r="C58" s="35"/>
      <c r="D58" s="35"/>
      <c r="E58" s="32"/>
      <c r="F58" s="35"/>
      <c r="G58" s="35"/>
      <c r="H58" s="35"/>
      <c r="I58" s="35"/>
      <c r="K58" s="114">
        <v>12</v>
      </c>
      <c r="L58" s="109">
        <v>13.7594</v>
      </c>
      <c r="M58" s="109">
        <v>57.6767</v>
      </c>
      <c r="N58" s="109">
        <v>17.358</v>
      </c>
      <c r="O58" s="59"/>
      <c r="P58" s="59"/>
      <c r="Q58" s="59"/>
      <c r="R58" s="59"/>
      <c r="S58" s="59"/>
      <c r="T58" s="59"/>
      <c r="U58" s="59"/>
    </row>
    <row r="59" spans="1:21" ht="12.75">
      <c r="A59" s="35"/>
      <c r="B59" s="35"/>
      <c r="C59" s="35"/>
      <c r="D59" s="35"/>
      <c r="E59" s="32"/>
      <c r="F59" s="35"/>
      <c r="G59" s="35"/>
      <c r="H59" s="35"/>
      <c r="I59" s="35"/>
      <c r="K59" s="114">
        <v>14</v>
      </c>
      <c r="L59" s="120">
        <v>13.4</v>
      </c>
      <c r="M59" s="121">
        <v>57.3</v>
      </c>
      <c r="N59" s="122">
        <v>18.2</v>
      </c>
      <c r="O59" s="136">
        <f>SUM(L59:N59)</f>
        <v>88.9</v>
      </c>
      <c r="P59" s="59" t="s">
        <v>367</v>
      </c>
      <c r="Q59" s="59"/>
      <c r="R59" s="59"/>
      <c r="S59" s="59"/>
      <c r="T59" s="59"/>
      <c r="U59" s="59"/>
    </row>
    <row r="60" spans="1:21" ht="12.75">
      <c r="A60" s="35"/>
      <c r="B60" s="35"/>
      <c r="C60" s="35"/>
      <c r="D60" s="35"/>
      <c r="E60" s="32"/>
      <c r="F60" s="35"/>
      <c r="G60" s="35"/>
      <c r="H60" s="35"/>
      <c r="I60" s="35"/>
      <c r="K60" s="80" t="s">
        <v>50</v>
      </c>
      <c r="L60" s="123">
        <f>(L59/$O59)-0.001</f>
        <v>0.14973115860517436</v>
      </c>
      <c r="M60" s="123">
        <f>M59/$O59</f>
        <v>0.6445444319460066</v>
      </c>
      <c r="N60" s="123">
        <f>N59/$O59</f>
        <v>0.20472440944881887</v>
      </c>
      <c r="O60" s="59"/>
      <c r="P60" s="59"/>
      <c r="Q60" s="59"/>
      <c r="R60" s="59"/>
      <c r="S60" s="59"/>
      <c r="T60" s="59"/>
      <c r="U60" s="59"/>
    </row>
    <row r="61" spans="1:21" ht="12.75">
      <c r="A61" s="35"/>
      <c r="B61" s="35"/>
      <c r="C61" s="35"/>
      <c r="D61" s="35"/>
      <c r="E61" s="32"/>
      <c r="F61" s="35"/>
      <c r="G61" s="35"/>
      <c r="H61" s="35"/>
      <c r="I61" s="35"/>
      <c r="K61" s="99"/>
      <c r="L61" s="68"/>
      <c r="M61" s="59"/>
      <c r="N61" s="59"/>
      <c r="O61" s="59"/>
      <c r="P61" s="59"/>
      <c r="Q61" s="59"/>
      <c r="R61" s="59"/>
      <c r="S61" s="59"/>
      <c r="T61" s="59"/>
      <c r="U61" s="59"/>
    </row>
    <row r="62" spans="1:21" ht="12.75">
      <c r="A62" s="35"/>
      <c r="B62" s="35"/>
      <c r="C62" s="35"/>
      <c r="D62" s="35"/>
      <c r="E62" s="32"/>
      <c r="F62" s="35"/>
      <c r="G62" s="35"/>
      <c r="H62" s="35"/>
      <c r="I62" s="35"/>
      <c r="K62" s="58">
        <v>6</v>
      </c>
      <c r="L62" s="68"/>
      <c r="M62" s="59"/>
      <c r="N62" s="59"/>
      <c r="O62" s="59"/>
      <c r="P62" s="59"/>
      <c r="Q62" s="59"/>
      <c r="R62" s="59"/>
      <c r="S62" s="59"/>
      <c r="T62" s="59"/>
      <c r="U62" s="59"/>
    </row>
    <row r="63" spans="1:21" ht="15">
      <c r="A63" s="35"/>
      <c r="B63" s="35"/>
      <c r="C63" s="35"/>
      <c r="D63" s="35"/>
      <c r="E63" s="32"/>
      <c r="F63" s="35"/>
      <c r="G63" s="35"/>
      <c r="H63" s="35"/>
      <c r="I63" s="35"/>
      <c r="K63" s="60"/>
      <c r="L63" s="59"/>
      <c r="M63" s="59"/>
      <c r="N63" s="59"/>
      <c r="O63" s="59"/>
      <c r="P63" s="59"/>
      <c r="Q63" s="59"/>
      <c r="R63" s="59"/>
      <c r="S63" s="59"/>
      <c r="T63" s="59"/>
      <c r="U63" s="59"/>
    </row>
    <row r="64" spans="1:21" ht="12.75">
      <c r="A64" s="35"/>
      <c r="B64" s="35"/>
      <c r="C64" s="35"/>
      <c r="D64" s="35"/>
      <c r="E64" s="32"/>
      <c r="F64" s="35"/>
      <c r="G64" s="35"/>
      <c r="H64" s="35"/>
      <c r="I64" s="35"/>
      <c r="K64" s="59"/>
      <c r="L64" s="59"/>
      <c r="M64" s="59"/>
      <c r="N64" s="59"/>
      <c r="O64" s="59"/>
      <c r="P64" s="59"/>
      <c r="Q64" s="59"/>
      <c r="R64" s="59"/>
      <c r="S64" s="59"/>
      <c r="T64" s="59"/>
      <c r="U64" s="59"/>
    </row>
    <row r="65" spans="1:21" ht="12.75">
      <c r="A65" s="35"/>
      <c r="B65" s="35"/>
      <c r="C65" s="35"/>
      <c r="D65" s="35"/>
      <c r="E65" s="32"/>
      <c r="F65" s="35"/>
      <c r="G65" s="35"/>
      <c r="H65" s="35"/>
      <c r="I65" s="35"/>
      <c r="K65" s="96"/>
      <c r="L65" s="59"/>
      <c r="M65" s="115"/>
      <c r="N65" s="59"/>
      <c r="O65" s="59"/>
      <c r="P65" s="59"/>
      <c r="Q65" s="59"/>
      <c r="R65" s="59"/>
      <c r="S65" s="59"/>
      <c r="T65" s="59"/>
      <c r="U65" s="59"/>
    </row>
    <row r="66" spans="1:21" ht="12.75">
      <c r="A66" s="35"/>
      <c r="B66" s="35"/>
      <c r="C66" s="35"/>
      <c r="D66" s="35"/>
      <c r="E66" s="32"/>
      <c r="F66" s="35"/>
      <c r="G66" s="35"/>
      <c r="H66" s="35"/>
      <c r="I66" s="35"/>
      <c r="K66" s="96"/>
      <c r="L66" s="59"/>
      <c r="M66" s="59"/>
      <c r="N66" s="59"/>
      <c r="O66" s="59"/>
      <c r="P66" s="59"/>
      <c r="Q66" s="59"/>
      <c r="R66" s="59"/>
      <c r="S66" s="59"/>
      <c r="T66" s="59"/>
      <c r="U66" s="59"/>
    </row>
    <row r="67" spans="1:21" ht="12.75">
      <c r="A67" s="35"/>
      <c r="B67" s="35"/>
      <c r="C67" s="35"/>
      <c r="D67" s="35"/>
      <c r="E67" s="32"/>
      <c r="F67" s="35"/>
      <c r="G67" s="35"/>
      <c r="H67" s="35"/>
      <c r="I67" s="35"/>
      <c r="K67" s="97"/>
      <c r="L67" s="62"/>
      <c r="M67" s="59"/>
      <c r="N67" s="59"/>
      <c r="O67" s="59"/>
      <c r="P67" s="59"/>
      <c r="Q67" s="59"/>
      <c r="R67" s="59"/>
      <c r="S67" s="59"/>
      <c r="T67" s="59"/>
      <c r="U67" s="59"/>
    </row>
    <row r="68" spans="1:21" ht="12.75">
      <c r="A68" s="35"/>
      <c r="B68" s="35"/>
      <c r="C68" s="35"/>
      <c r="D68" s="35"/>
      <c r="E68" s="32"/>
      <c r="F68" s="35"/>
      <c r="G68" s="35"/>
      <c r="H68" s="35"/>
      <c r="I68" s="35"/>
      <c r="K68" s="59"/>
      <c r="L68" s="63"/>
      <c r="M68" s="63"/>
      <c r="N68" s="63"/>
      <c r="O68" s="63"/>
      <c r="P68" s="59"/>
      <c r="Q68" s="59"/>
      <c r="R68" s="59"/>
      <c r="S68" s="59"/>
      <c r="T68" s="59"/>
      <c r="U68" s="59"/>
    </row>
    <row r="69" spans="1:21" ht="12">
      <c r="A69" s="32"/>
      <c r="B69" s="32"/>
      <c r="C69" s="32"/>
      <c r="D69" s="32"/>
      <c r="E69" s="32"/>
      <c r="F69" s="32"/>
      <c r="G69" s="32"/>
      <c r="H69" s="32"/>
      <c r="I69" s="32"/>
      <c r="K69" s="59"/>
      <c r="L69" s="63"/>
      <c r="M69" s="63"/>
      <c r="N69" s="63"/>
      <c r="O69" s="63"/>
      <c r="P69" s="59"/>
      <c r="Q69" s="59"/>
      <c r="R69" s="59"/>
      <c r="S69" s="59"/>
      <c r="T69" s="59"/>
      <c r="U69" s="59"/>
    </row>
    <row r="70" spans="1:21" ht="12">
      <c r="A70" s="216" t="s">
        <v>283</v>
      </c>
      <c r="B70" s="214"/>
      <c r="C70" s="214"/>
      <c r="D70" s="214"/>
      <c r="E70" s="214"/>
      <c r="F70" s="214"/>
      <c r="G70" s="214"/>
      <c r="H70" s="214"/>
      <c r="I70" s="215"/>
      <c r="K70" s="97"/>
      <c r="L70" s="59"/>
      <c r="M70" s="59" t="s">
        <v>450</v>
      </c>
      <c r="N70" s="59"/>
      <c r="O70" s="59"/>
      <c r="P70" s="59"/>
      <c r="Q70" s="59"/>
      <c r="R70" s="59"/>
      <c r="S70" s="59"/>
      <c r="T70" s="59"/>
      <c r="U70" s="59"/>
    </row>
    <row r="71" spans="1:21" ht="12">
      <c r="A71" s="235"/>
      <c r="B71" s="230"/>
      <c r="C71" s="230"/>
      <c r="D71" s="230"/>
      <c r="E71" s="230"/>
      <c r="F71" s="230"/>
      <c r="G71" s="230"/>
      <c r="H71" s="230"/>
      <c r="I71" s="236"/>
      <c r="K71" s="83" t="s">
        <v>443</v>
      </c>
      <c r="L71" s="83" t="s">
        <v>447</v>
      </c>
      <c r="M71" s="83" t="s">
        <v>448</v>
      </c>
      <c r="N71" s="59"/>
      <c r="O71" s="59"/>
      <c r="P71" s="59"/>
      <c r="Q71" s="59"/>
      <c r="R71" s="59"/>
      <c r="S71" s="59"/>
      <c r="T71" s="59"/>
      <c r="U71" s="59"/>
    </row>
    <row r="72" spans="1:21" ht="12">
      <c r="A72" s="237"/>
      <c r="B72" s="230"/>
      <c r="C72" s="230"/>
      <c r="D72" s="230"/>
      <c r="E72" s="230"/>
      <c r="F72" s="230"/>
      <c r="G72" s="230"/>
      <c r="H72" s="230"/>
      <c r="I72" s="236"/>
      <c r="K72" s="80" t="s">
        <v>451</v>
      </c>
      <c r="L72" s="109">
        <v>5.3</v>
      </c>
      <c r="M72" s="109">
        <v>6.2</v>
      </c>
      <c r="N72" s="59"/>
      <c r="O72" s="59"/>
      <c r="P72" s="59"/>
      <c r="Q72" s="59"/>
      <c r="R72" s="59"/>
      <c r="S72" s="59"/>
      <c r="T72" s="59"/>
      <c r="U72" s="59"/>
    </row>
    <row r="73" spans="1:21" ht="12">
      <c r="A73" s="238"/>
      <c r="B73" s="239"/>
      <c r="C73" s="239"/>
      <c r="D73" s="239"/>
      <c r="E73" s="239"/>
      <c r="F73" s="239"/>
      <c r="G73" s="239"/>
      <c r="H73" s="239"/>
      <c r="I73" s="240"/>
      <c r="K73" s="80">
        <v>40</v>
      </c>
      <c r="L73" s="109">
        <v>6.3</v>
      </c>
      <c r="M73" s="109">
        <v>7.8</v>
      </c>
      <c r="N73" s="59"/>
      <c r="O73" s="59"/>
      <c r="P73" s="59"/>
      <c r="Q73" s="59"/>
      <c r="R73" s="59"/>
      <c r="S73" s="59"/>
      <c r="T73" s="59"/>
      <c r="U73" s="59"/>
    </row>
    <row r="74" spans="1:21" ht="12">
      <c r="A74" s="32"/>
      <c r="B74" s="32"/>
      <c r="C74" s="32"/>
      <c r="D74" s="32"/>
      <c r="E74" s="32"/>
      <c r="F74" s="32"/>
      <c r="G74" s="32"/>
      <c r="H74" s="32"/>
      <c r="I74" s="32"/>
      <c r="K74" s="80">
        <v>50</v>
      </c>
      <c r="L74" s="109">
        <v>7.9</v>
      </c>
      <c r="M74" s="109">
        <v>10.2</v>
      </c>
      <c r="N74" s="59"/>
      <c r="O74" s="59"/>
      <c r="P74" s="59"/>
      <c r="Q74" s="59"/>
      <c r="R74" s="59"/>
      <c r="S74" s="59"/>
      <c r="T74" s="59"/>
      <c r="U74" s="59"/>
    </row>
    <row r="75" spans="1:21" ht="12">
      <c r="A75" s="32"/>
      <c r="B75" s="32"/>
      <c r="C75" s="32"/>
      <c r="D75" s="32"/>
      <c r="E75" s="32"/>
      <c r="F75" s="32"/>
      <c r="G75" s="32"/>
      <c r="H75" s="32"/>
      <c r="I75" s="32"/>
      <c r="K75" s="80">
        <v>60</v>
      </c>
      <c r="L75" s="109">
        <v>10.3</v>
      </c>
      <c r="M75" s="109">
        <v>12.9</v>
      </c>
      <c r="N75" s="59"/>
      <c r="O75" s="59"/>
      <c r="P75" s="59"/>
      <c r="Q75" s="59"/>
      <c r="R75" s="59"/>
      <c r="S75" s="59"/>
      <c r="T75" s="59"/>
      <c r="U75" s="59"/>
    </row>
    <row r="76" spans="1:21" ht="12">
      <c r="A76" s="32"/>
      <c r="B76" s="32"/>
      <c r="C76" s="32"/>
      <c r="D76" s="32"/>
      <c r="E76" s="32"/>
      <c r="F76" s="32"/>
      <c r="G76" s="32"/>
      <c r="H76" s="32"/>
      <c r="I76" s="32"/>
      <c r="K76" s="80" t="s">
        <v>452</v>
      </c>
      <c r="L76" s="109">
        <v>12</v>
      </c>
      <c r="M76" s="109">
        <v>14.8</v>
      </c>
      <c r="N76" s="59"/>
      <c r="O76" s="59"/>
      <c r="P76" s="59"/>
      <c r="Q76" s="59"/>
      <c r="R76" s="59"/>
      <c r="S76" s="59"/>
      <c r="T76" s="59"/>
      <c r="U76" s="59"/>
    </row>
    <row r="77" spans="1:21" ht="18.75">
      <c r="A77" s="217" t="s">
        <v>364</v>
      </c>
      <c r="B77" s="217"/>
      <c r="C77" s="217"/>
      <c r="D77" s="217"/>
      <c r="E77" s="217"/>
      <c r="F77" s="217"/>
      <c r="G77" s="217"/>
      <c r="H77" s="217"/>
      <c r="I77" s="217"/>
      <c r="K77" s="80">
        <v>7</v>
      </c>
      <c r="L77" s="109">
        <v>14.5</v>
      </c>
      <c r="M77" s="109">
        <v>17.1</v>
      </c>
      <c r="N77" s="59"/>
      <c r="O77" s="59"/>
      <c r="P77" s="59"/>
      <c r="Q77" s="59"/>
      <c r="R77" s="59"/>
      <c r="S77" s="59"/>
      <c r="T77" s="59"/>
      <c r="U77" s="59"/>
    </row>
    <row r="78" spans="1:21" ht="12">
      <c r="A78" s="32"/>
      <c r="B78" s="32"/>
      <c r="C78" s="32"/>
      <c r="D78" s="32"/>
      <c r="E78" s="32"/>
      <c r="F78" s="32"/>
      <c r="G78" s="32"/>
      <c r="H78" s="32"/>
      <c r="I78" s="32"/>
      <c r="K78" s="80">
        <v>12</v>
      </c>
      <c r="L78" s="109">
        <v>17.3</v>
      </c>
      <c r="M78" s="109">
        <v>19.5</v>
      </c>
      <c r="N78" s="59"/>
      <c r="O78" s="59"/>
      <c r="P78" s="59"/>
      <c r="Q78" s="59"/>
      <c r="R78" s="59"/>
      <c r="S78" s="59"/>
      <c r="T78" s="59"/>
      <c r="U78" s="59"/>
    </row>
    <row r="79" spans="1:21" ht="14.25">
      <c r="A79" s="57" t="s">
        <v>48</v>
      </c>
      <c r="B79" s="32"/>
      <c r="C79" s="32"/>
      <c r="D79" s="32"/>
      <c r="E79" s="32"/>
      <c r="F79" s="33"/>
      <c r="G79" s="32"/>
      <c r="H79" s="32"/>
      <c r="I79" s="32"/>
      <c r="K79" s="119">
        <v>14</v>
      </c>
      <c r="L79" s="109">
        <v>18.5</v>
      </c>
      <c r="M79" s="109">
        <v>20.5</v>
      </c>
      <c r="N79" s="59"/>
      <c r="O79" s="59"/>
      <c r="P79" s="59"/>
      <c r="Q79" s="59"/>
      <c r="R79" s="59"/>
      <c r="S79" s="59"/>
      <c r="T79" s="59"/>
      <c r="U79" s="59"/>
    </row>
    <row r="80" spans="1:21" ht="12.75">
      <c r="A80" s="32"/>
      <c r="B80" s="32"/>
      <c r="C80" s="32"/>
      <c r="D80" s="32"/>
      <c r="E80" s="32"/>
      <c r="F80" s="32"/>
      <c r="G80" s="32"/>
      <c r="H80" s="32"/>
      <c r="I80" s="32"/>
      <c r="K80" s="119"/>
      <c r="L80" s="68"/>
      <c r="M80" s="68"/>
      <c r="N80" s="59"/>
      <c r="O80" s="59"/>
      <c r="P80" s="59"/>
      <c r="Q80" s="59"/>
      <c r="R80" s="59"/>
      <c r="S80" s="59"/>
      <c r="T80" s="59"/>
      <c r="U80" s="59"/>
    </row>
    <row r="81" spans="1:21" ht="12.75">
      <c r="A81" s="32"/>
      <c r="B81" s="32"/>
      <c r="C81" s="32"/>
      <c r="D81" s="32"/>
      <c r="E81" s="32"/>
      <c r="F81" s="32"/>
      <c r="G81" s="32"/>
      <c r="H81" s="32"/>
      <c r="I81" s="32"/>
      <c r="K81" s="68"/>
      <c r="L81" s="68"/>
      <c r="M81" s="68"/>
      <c r="N81" s="59"/>
      <c r="O81" s="59"/>
      <c r="P81" s="59"/>
      <c r="Q81" s="59"/>
      <c r="R81" s="59"/>
      <c r="S81" s="59"/>
      <c r="T81" s="59"/>
      <c r="U81" s="59"/>
    </row>
    <row r="82" spans="1:21" ht="12.75">
      <c r="A82" s="32"/>
      <c r="B82" s="32"/>
      <c r="C82" s="32"/>
      <c r="D82" s="32"/>
      <c r="E82" s="32"/>
      <c r="F82" s="32"/>
      <c r="G82" s="32"/>
      <c r="H82" s="32"/>
      <c r="I82" s="32"/>
      <c r="K82" s="99"/>
      <c r="L82" s="68"/>
      <c r="M82" s="68"/>
      <c r="N82" s="59"/>
      <c r="O82" s="59"/>
      <c r="P82" s="59"/>
      <c r="Q82" s="59"/>
      <c r="R82" s="59"/>
      <c r="S82" s="59"/>
      <c r="T82" s="59"/>
      <c r="U82" s="59"/>
    </row>
    <row r="83" spans="1:21" ht="12.75">
      <c r="A83" s="32"/>
      <c r="B83" s="32"/>
      <c r="C83" s="32"/>
      <c r="D83" s="32"/>
      <c r="E83" s="32"/>
      <c r="F83" s="32"/>
      <c r="G83" s="32"/>
      <c r="H83" s="32"/>
      <c r="I83" s="32"/>
      <c r="K83" s="59"/>
      <c r="L83" s="59"/>
      <c r="M83" s="59"/>
      <c r="N83" s="59"/>
      <c r="O83" s="59"/>
      <c r="P83" s="59"/>
      <c r="Q83" s="59"/>
      <c r="R83" s="59"/>
      <c r="S83" s="59"/>
      <c r="T83" s="59"/>
      <c r="U83" s="59"/>
    </row>
    <row r="84" spans="1:21" ht="12.75">
      <c r="A84" s="32"/>
      <c r="B84" s="32"/>
      <c r="C84" s="32"/>
      <c r="D84" s="32"/>
      <c r="E84" s="32"/>
      <c r="F84" s="32"/>
      <c r="G84" s="32"/>
      <c r="H84" s="32"/>
      <c r="I84" s="32"/>
      <c r="K84" s="58">
        <v>7</v>
      </c>
      <c r="L84" s="59"/>
      <c r="M84" s="59"/>
      <c r="N84" s="59"/>
      <c r="O84" s="59"/>
      <c r="P84" s="59"/>
      <c r="Q84" s="59"/>
      <c r="R84" s="59"/>
      <c r="S84" s="59"/>
      <c r="T84" s="59"/>
      <c r="U84" s="59"/>
    </row>
    <row r="85" spans="1:21" ht="15">
      <c r="A85" s="32"/>
      <c r="B85" s="32"/>
      <c r="C85" s="32"/>
      <c r="D85" s="32"/>
      <c r="E85" s="32"/>
      <c r="F85" s="32"/>
      <c r="G85" s="32"/>
      <c r="H85" s="32"/>
      <c r="I85" s="32"/>
      <c r="K85" s="60"/>
      <c r="L85" s="95"/>
      <c r="M85" s="95"/>
      <c r="N85" s="95"/>
      <c r="O85" s="95"/>
      <c r="P85" s="95"/>
      <c r="Q85" s="59"/>
      <c r="R85" s="59"/>
      <c r="S85" s="59"/>
      <c r="T85" s="59"/>
      <c r="U85" s="59"/>
    </row>
    <row r="86" spans="1:21" ht="12.75">
      <c r="A86" s="32"/>
      <c r="B86" s="32"/>
      <c r="C86" s="32"/>
      <c r="D86" s="32"/>
      <c r="E86" s="32"/>
      <c r="F86" s="32"/>
      <c r="G86" s="32"/>
      <c r="H86" s="32"/>
      <c r="I86" s="32"/>
      <c r="K86" s="59"/>
      <c r="L86" s="59"/>
      <c r="M86" s="59"/>
      <c r="N86" s="59"/>
      <c r="O86" s="59"/>
      <c r="P86" s="59"/>
      <c r="Q86" s="59"/>
      <c r="R86" s="59"/>
      <c r="S86" s="59"/>
      <c r="T86" s="59"/>
      <c r="U86" s="59"/>
    </row>
    <row r="87" spans="1:21" ht="12" customHeight="1">
      <c r="A87" s="32"/>
      <c r="B87" s="32"/>
      <c r="C87" s="32"/>
      <c r="D87" s="32"/>
      <c r="E87" s="32"/>
      <c r="F87" s="32"/>
      <c r="G87" s="32"/>
      <c r="H87" s="32"/>
      <c r="I87" s="32"/>
      <c r="K87" s="96"/>
      <c r="L87" s="59"/>
      <c r="M87" s="59"/>
      <c r="N87" s="102"/>
      <c r="O87" s="59"/>
      <c r="P87" s="59"/>
      <c r="Q87" s="59"/>
      <c r="R87" s="59"/>
      <c r="S87" s="59"/>
      <c r="T87" s="59"/>
      <c r="U87" s="59"/>
    </row>
    <row r="88" spans="1:21" ht="12.75">
      <c r="A88" s="32"/>
      <c r="B88" s="32"/>
      <c r="C88" s="32"/>
      <c r="D88" s="32"/>
      <c r="E88" s="32"/>
      <c r="F88" s="32"/>
      <c r="G88" s="32"/>
      <c r="H88" s="32"/>
      <c r="I88" s="32"/>
      <c r="K88" s="96"/>
      <c r="L88" s="59"/>
      <c r="M88" s="59"/>
      <c r="N88" s="102"/>
      <c r="O88" s="59"/>
      <c r="P88" s="59"/>
      <c r="Q88" s="59"/>
      <c r="R88" s="59"/>
      <c r="S88" s="59"/>
      <c r="T88" s="59"/>
      <c r="U88" s="59"/>
    </row>
    <row r="89" spans="1:21" ht="12.75">
      <c r="A89" s="32"/>
      <c r="B89" s="32"/>
      <c r="C89" s="32"/>
      <c r="D89" s="32"/>
      <c r="E89" s="32"/>
      <c r="F89" s="32"/>
      <c r="G89" s="32"/>
      <c r="H89" s="32"/>
      <c r="I89" s="32"/>
      <c r="K89" s="97"/>
      <c r="L89" s="62"/>
      <c r="M89" s="59"/>
      <c r="N89" s="102"/>
      <c r="O89" s="59"/>
      <c r="P89" s="59"/>
      <c r="Q89" s="59"/>
      <c r="R89" s="59"/>
      <c r="S89" s="59"/>
      <c r="T89" s="59"/>
      <c r="U89" s="59"/>
    </row>
    <row r="90" spans="1:21" ht="12.75">
      <c r="A90" s="32"/>
      <c r="B90" s="32"/>
      <c r="C90" s="32"/>
      <c r="D90" s="32"/>
      <c r="E90" s="32"/>
      <c r="F90" s="32"/>
      <c r="G90" s="32"/>
      <c r="H90" s="32"/>
      <c r="I90" s="32"/>
      <c r="K90" s="59"/>
      <c r="L90" s="63"/>
      <c r="M90" s="63"/>
      <c r="N90" s="63"/>
      <c r="O90" s="63"/>
      <c r="P90" s="59"/>
      <c r="Q90" s="59"/>
      <c r="R90" s="59"/>
      <c r="S90" s="59"/>
      <c r="T90" s="59"/>
      <c r="U90" s="59"/>
    </row>
    <row r="91" spans="1:21" ht="12.75">
      <c r="A91" s="32"/>
      <c r="B91" s="32"/>
      <c r="C91" s="32"/>
      <c r="D91" s="32"/>
      <c r="E91" s="32"/>
      <c r="F91" s="32"/>
      <c r="G91" s="32"/>
      <c r="H91" s="32"/>
      <c r="I91" s="32"/>
      <c r="K91" s="59"/>
      <c r="L91" s="63"/>
      <c r="M91" s="63"/>
      <c r="N91" s="63"/>
      <c r="O91" s="63"/>
      <c r="P91" s="59"/>
      <c r="Q91" s="59"/>
      <c r="R91" s="59"/>
      <c r="S91" s="59"/>
      <c r="T91" s="59"/>
      <c r="U91" s="59"/>
    </row>
    <row r="92" spans="1:21" ht="12.75">
      <c r="A92" s="32"/>
      <c r="B92" s="32"/>
      <c r="C92" s="32"/>
      <c r="D92" s="32"/>
      <c r="E92" s="32"/>
      <c r="F92" s="32"/>
      <c r="G92" s="32"/>
      <c r="H92" s="32"/>
      <c r="I92" s="32"/>
      <c r="K92" s="97" t="s">
        <v>51</v>
      </c>
      <c r="L92" s="59"/>
      <c r="M92" s="59"/>
      <c r="N92" s="97" t="s">
        <v>51</v>
      </c>
      <c r="O92" s="124" t="s">
        <v>459</v>
      </c>
      <c r="P92" s="124"/>
      <c r="Q92" s="59"/>
      <c r="R92" s="59"/>
      <c r="S92" s="59"/>
      <c r="T92" s="59"/>
      <c r="U92" s="59"/>
    </row>
    <row r="93" spans="1:21" ht="12.75">
      <c r="A93" s="32"/>
      <c r="B93" s="32"/>
      <c r="C93" s="32"/>
      <c r="D93" s="32"/>
      <c r="E93" s="32"/>
      <c r="F93" s="32"/>
      <c r="G93" s="32"/>
      <c r="H93" s="32"/>
      <c r="I93" s="32"/>
      <c r="K93" s="83" t="s">
        <v>443</v>
      </c>
      <c r="L93" s="83" t="s">
        <v>455</v>
      </c>
      <c r="M93" s="83" t="s">
        <v>456</v>
      </c>
      <c r="N93" s="83" t="s">
        <v>457</v>
      </c>
      <c r="O93" s="83" t="s">
        <v>458</v>
      </c>
      <c r="P93" s="83"/>
      <c r="Q93" s="68"/>
      <c r="R93" s="59"/>
      <c r="S93" s="59"/>
      <c r="T93" s="59"/>
      <c r="U93" s="59"/>
    </row>
    <row r="94" spans="1:21" ht="12.75">
      <c r="A94" s="32"/>
      <c r="B94" s="32"/>
      <c r="C94" s="32"/>
      <c r="D94" s="32"/>
      <c r="E94" s="32"/>
      <c r="F94" s="32"/>
      <c r="G94" s="32"/>
      <c r="H94" s="32"/>
      <c r="I94" s="32"/>
      <c r="K94" s="118">
        <v>50</v>
      </c>
      <c r="L94" s="64">
        <v>38793</v>
      </c>
      <c r="M94" s="64">
        <v>39619</v>
      </c>
      <c r="N94" s="64">
        <v>11907</v>
      </c>
      <c r="O94" s="64">
        <v>6014</v>
      </c>
      <c r="P94" s="64"/>
      <c r="Q94" s="68"/>
      <c r="R94" s="59"/>
      <c r="S94" s="59"/>
      <c r="T94" s="59"/>
      <c r="U94" s="59"/>
    </row>
    <row r="95" spans="1:21" ht="12.75">
      <c r="A95" s="32"/>
      <c r="B95" s="32"/>
      <c r="C95" s="32"/>
      <c r="D95" s="32"/>
      <c r="E95" s="32"/>
      <c r="F95" s="32"/>
      <c r="G95" s="35"/>
      <c r="H95" s="35"/>
      <c r="I95" s="35"/>
      <c r="K95" s="125">
        <v>51</v>
      </c>
      <c r="L95" s="64">
        <v>37132</v>
      </c>
      <c r="M95" s="64">
        <v>38854</v>
      </c>
      <c r="N95" s="64">
        <v>11657</v>
      </c>
      <c r="O95" s="64">
        <v>6010</v>
      </c>
      <c r="P95" s="64"/>
      <c r="Q95" s="68"/>
      <c r="R95" s="59"/>
      <c r="S95" s="59"/>
      <c r="T95" s="59"/>
      <c r="U95" s="59"/>
    </row>
    <row r="96" spans="1:21" ht="12.75">
      <c r="A96" s="32"/>
      <c r="B96" s="32"/>
      <c r="C96" s="32"/>
      <c r="D96" s="32"/>
      <c r="E96" s="32"/>
      <c r="F96" s="32"/>
      <c r="G96" s="35"/>
      <c r="H96" s="35"/>
      <c r="I96" s="35"/>
      <c r="K96" s="125">
        <v>52</v>
      </c>
      <c r="L96" s="64">
        <v>37675</v>
      </c>
      <c r="M96" s="64">
        <v>38505</v>
      </c>
      <c r="N96" s="64">
        <v>11156</v>
      </c>
      <c r="O96" s="64">
        <v>5852</v>
      </c>
      <c r="P96" s="64"/>
      <c r="Q96" s="68"/>
      <c r="R96" s="59"/>
      <c r="S96" s="59"/>
      <c r="T96" s="59"/>
      <c r="U96" s="59"/>
    </row>
    <row r="97" spans="1:21" ht="12.75">
      <c r="A97" s="32"/>
      <c r="B97" s="32"/>
      <c r="C97" s="32"/>
      <c r="D97" s="32"/>
      <c r="E97" s="32"/>
      <c r="F97" s="32"/>
      <c r="G97" s="35"/>
      <c r="H97" s="35"/>
      <c r="I97" s="35"/>
      <c r="K97" s="125">
        <v>53</v>
      </c>
      <c r="L97" s="64">
        <v>36824</v>
      </c>
      <c r="M97" s="64">
        <v>38641</v>
      </c>
      <c r="N97" s="64">
        <v>10951</v>
      </c>
      <c r="O97" s="64">
        <v>5729</v>
      </c>
      <c r="P97" s="64"/>
      <c r="Q97" s="68"/>
      <c r="R97" s="59"/>
      <c r="S97" s="59"/>
      <c r="T97" s="59"/>
      <c r="U97" s="59"/>
    </row>
    <row r="98" spans="1:21" ht="12.75">
      <c r="A98" s="32"/>
      <c r="B98" s="32"/>
      <c r="C98" s="32"/>
      <c r="D98" s="32"/>
      <c r="E98" s="32"/>
      <c r="F98" s="32"/>
      <c r="G98" s="35"/>
      <c r="H98" s="35"/>
      <c r="I98" s="35"/>
      <c r="K98" s="125">
        <v>54</v>
      </c>
      <c r="L98" s="64">
        <v>37239</v>
      </c>
      <c r="M98" s="64">
        <v>37700</v>
      </c>
      <c r="N98" s="64">
        <v>10415</v>
      </c>
      <c r="O98" s="64">
        <v>5817</v>
      </c>
      <c r="P98" s="64"/>
      <c r="Q98" s="68"/>
      <c r="R98" s="59"/>
      <c r="S98" s="59"/>
      <c r="T98" s="59"/>
      <c r="U98" s="59"/>
    </row>
    <row r="99" spans="1:21" ht="12.75">
      <c r="A99" s="32"/>
      <c r="B99" s="32"/>
      <c r="C99" s="32"/>
      <c r="D99" s="32"/>
      <c r="E99" s="32"/>
      <c r="F99" s="32"/>
      <c r="G99" s="35"/>
      <c r="H99" s="35"/>
      <c r="I99" s="35"/>
      <c r="K99" s="125">
        <v>55</v>
      </c>
      <c r="L99" s="64">
        <v>38085</v>
      </c>
      <c r="M99" s="64">
        <v>38066</v>
      </c>
      <c r="N99" s="64">
        <v>10258</v>
      </c>
      <c r="O99" s="64">
        <v>6102</v>
      </c>
      <c r="P99" s="64"/>
      <c r="Q99" s="68"/>
      <c r="R99" s="59"/>
      <c r="S99" s="59"/>
      <c r="T99" s="59"/>
      <c r="U99" s="59"/>
    </row>
    <row r="100" spans="1:21" ht="12.75">
      <c r="A100" s="32"/>
      <c r="B100" s="32"/>
      <c r="C100" s="32"/>
      <c r="D100" s="32"/>
      <c r="E100" s="32"/>
      <c r="F100" s="32"/>
      <c r="G100" s="35"/>
      <c r="H100" s="35"/>
      <c r="I100" s="35"/>
      <c r="K100" s="125">
        <v>56</v>
      </c>
      <c r="L100" s="64">
        <v>37079</v>
      </c>
      <c r="M100" s="64">
        <v>37344</v>
      </c>
      <c r="N100" s="64">
        <v>9725</v>
      </c>
      <c r="O100" s="64">
        <v>6056</v>
      </c>
      <c r="P100" s="64"/>
      <c r="Q100" s="68"/>
      <c r="R100" s="59"/>
      <c r="S100" s="59"/>
      <c r="T100" s="59"/>
      <c r="U100" s="59"/>
    </row>
    <row r="101" spans="1:21" ht="12.75">
      <c r="A101" s="32"/>
      <c r="B101" s="32"/>
      <c r="C101" s="32"/>
      <c r="D101" s="32"/>
      <c r="E101" s="32"/>
      <c r="F101" s="32"/>
      <c r="G101" s="35"/>
      <c r="H101" s="35"/>
      <c r="I101" s="35"/>
      <c r="K101" s="125">
        <v>57</v>
      </c>
      <c r="L101" s="64">
        <v>37422</v>
      </c>
      <c r="M101" s="64">
        <v>37509</v>
      </c>
      <c r="N101" s="64">
        <v>9785</v>
      </c>
      <c r="O101" s="64">
        <v>6101</v>
      </c>
      <c r="P101" s="64"/>
      <c r="Q101" s="68"/>
      <c r="R101" s="59"/>
      <c r="S101" s="59"/>
      <c r="T101" s="59"/>
      <c r="U101" s="59"/>
    </row>
    <row r="102" spans="1:21" ht="12.75">
      <c r="A102" s="32"/>
      <c r="B102" s="32"/>
      <c r="C102" s="32"/>
      <c r="D102" s="32"/>
      <c r="E102" s="32"/>
      <c r="F102" s="32"/>
      <c r="G102" s="35"/>
      <c r="H102" s="35"/>
      <c r="I102" s="35"/>
      <c r="K102" s="125">
        <v>58</v>
      </c>
      <c r="L102" s="64">
        <v>38265</v>
      </c>
      <c r="M102" s="64">
        <v>36930</v>
      </c>
      <c r="N102" s="64">
        <v>9983</v>
      </c>
      <c r="O102" s="64">
        <v>6172</v>
      </c>
      <c r="P102" s="64"/>
      <c r="Q102" s="68"/>
      <c r="R102" s="59"/>
      <c r="S102" s="59"/>
      <c r="T102" s="59"/>
      <c r="U102" s="59"/>
    </row>
    <row r="103" spans="1:21" ht="12.75">
      <c r="A103" s="32"/>
      <c r="B103" s="32"/>
      <c r="C103" s="32"/>
      <c r="D103" s="32"/>
      <c r="E103" s="32"/>
      <c r="F103" s="32"/>
      <c r="G103" s="35"/>
      <c r="H103" s="35"/>
      <c r="I103" s="35"/>
      <c r="K103" s="125">
        <v>59</v>
      </c>
      <c r="L103" s="64">
        <v>38921</v>
      </c>
      <c r="M103" s="64">
        <v>37654</v>
      </c>
      <c r="N103" s="64">
        <v>9830</v>
      </c>
      <c r="O103" s="64">
        <v>6174</v>
      </c>
      <c r="P103" s="64"/>
      <c r="Q103" s="68"/>
      <c r="R103" s="59"/>
      <c r="S103" s="59"/>
      <c r="T103" s="59"/>
      <c r="U103" s="59"/>
    </row>
    <row r="104" spans="1:21" ht="12.75">
      <c r="A104" s="32"/>
      <c r="B104" s="32"/>
      <c r="C104" s="32"/>
      <c r="D104" s="32"/>
      <c r="E104" s="32"/>
      <c r="F104" s="32"/>
      <c r="G104" s="35"/>
      <c r="H104" s="35"/>
      <c r="I104" s="35"/>
      <c r="K104" s="125">
        <v>60</v>
      </c>
      <c r="L104" s="64">
        <v>39256</v>
      </c>
      <c r="M104" s="64">
        <v>37004</v>
      </c>
      <c r="N104" s="64">
        <v>9811</v>
      </c>
      <c r="O104" s="64">
        <v>6024</v>
      </c>
      <c r="P104" s="64"/>
      <c r="Q104" s="68"/>
      <c r="R104" s="59"/>
      <c r="S104" s="59"/>
      <c r="T104" s="59"/>
      <c r="U104" s="59"/>
    </row>
    <row r="105" spans="1:21" ht="12.75">
      <c r="A105" s="32"/>
      <c r="B105" s="32"/>
      <c r="C105" s="32"/>
      <c r="D105" s="32"/>
      <c r="E105" s="32"/>
      <c r="F105" s="32"/>
      <c r="G105" s="35"/>
      <c r="H105" s="35"/>
      <c r="I105" s="35"/>
      <c r="K105" s="125">
        <v>61</v>
      </c>
      <c r="L105" s="64">
        <v>39686</v>
      </c>
      <c r="M105" s="64">
        <v>37435</v>
      </c>
      <c r="N105" s="64">
        <v>9298</v>
      </c>
      <c r="O105" s="64">
        <v>6182</v>
      </c>
      <c r="P105" s="64"/>
      <c r="Q105" s="68"/>
      <c r="R105" s="59"/>
      <c r="S105" s="59"/>
      <c r="T105" s="59"/>
      <c r="U105" s="59"/>
    </row>
    <row r="106" spans="1:21" ht="12.75">
      <c r="A106" s="32"/>
      <c r="B106" s="32"/>
      <c r="C106" s="32"/>
      <c r="D106" s="32"/>
      <c r="E106" s="32"/>
      <c r="F106" s="32"/>
      <c r="G106" s="35"/>
      <c r="H106" s="35"/>
      <c r="I106" s="35"/>
      <c r="K106" s="125">
        <v>62</v>
      </c>
      <c r="L106" s="64">
        <v>39120</v>
      </c>
      <c r="M106" s="64">
        <v>38799</v>
      </c>
      <c r="N106" s="64">
        <v>9590</v>
      </c>
      <c r="O106" s="64">
        <v>5974</v>
      </c>
      <c r="P106" s="64"/>
      <c r="Q106" s="68"/>
      <c r="R106" s="59"/>
      <c r="S106" s="59"/>
      <c r="T106" s="59"/>
      <c r="U106" s="59"/>
    </row>
    <row r="107" spans="1:21" ht="12.75">
      <c r="A107" s="32"/>
      <c r="B107" s="32"/>
      <c r="C107" s="32"/>
      <c r="D107" s="32"/>
      <c r="E107" s="32"/>
      <c r="F107" s="32"/>
      <c r="G107" s="35"/>
      <c r="H107" s="35"/>
      <c r="I107" s="35"/>
      <c r="K107" s="125">
        <v>63</v>
      </c>
      <c r="L107" s="64">
        <v>40436</v>
      </c>
      <c r="M107" s="64">
        <v>38520</v>
      </c>
      <c r="N107" s="64">
        <v>9338</v>
      </c>
      <c r="O107" s="64">
        <v>6233</v>
      </c>
      <c r="P107" s="64"/>
      <c r="Q107" s="68"/>
      <c r="R107" s="59"/>
      <c r="S107" s="59"/>
      <c r="T107" s="59"/>
      <c r="U107" s="59"/>
    </row>
    <row r="108" spans="1:21" ht="12.75">
      <c r="A108" s="32"/>
      <c r="B108" s="32"/>
      <c r="C108" s="32"/>
      <c r="D108" s="32"/>
      <c r="E108" s="32"/>
      <c r="F108" s="32"/>
      <c r="G108" s="35"/>
      <c r="H108" s="35"/>
      <c r="I108" s="35"/>
      <c r="K108" s="126">
        <v>1</v>
      </c>
      <c r="L108" s="64">
        <v>40856</v>
      </c>
      <c r="M108" s="64">
        <v>39632</v>
      </c>
      <c r="N108" s="64">
        <v>8762</v>
      </c>
      <c r="O108" s="64">
        <v>6520</v>
      </c>
      <c r="P108" s="64"/>
      <c r="Q108" s="68"/>
      <c r="R108" s="59"/>
      <c r="S108" s="59"/>
      <c r="T108" s="59"/>
      <c r="U108" s="59"/>
    </row>
    <row r="109" spans="1:21" ht="12.75">
      <c r="A109" s="32"/>
      <c r="B109" s="32"/>
      <c r="C109" s="32"/>
      <c r="D109" s="32"/>
      <c r="E109" s="32"/>
      <c r="F109" s="32"/>
      <c r="G109" s="35"/>
      <c r="H109" s="35"/>
      <c r="I109" s="35"/>
      <c r="K109" s="125">
        <v>2</v>
      </c>
      <c r="L109" s="64">
        <v>41617</v>
      </c>
      <c r="M109" s="64">
        <v>38603</v>
      </c>
      <c r="N109" s="64">
        <v>8708</v>
      </c>
      <c r="O109" s="64">
        <v>6622</v>
      </c>
      <c r="P109" s="64"/>
      <c r="Q109" s="68"/>
      <c r="R109" s="59"/>
      <c r="S109" s="59"/>
      <c r="T109" s="59"/>
      <c r="U109" s="59"/>
    </row>
    <row r="110" spans="1:21" ht="12">
      <c r="A110" s="32"/>
      <c r="B110" s="32"/>
      <c r="C110" s="32"/>
      <c r="D110" s="32"/>
      <c r="E110" s="32"/>
      <c r="F110" s="32"/>
      <c r="G110" s="32"/>
      <c r="H110" s="32"/>
      <c r="I110" s="32"/>
      <c r="K110" s="125">
        <v>3</v>
      </c>
      <c r="L110" s="64">
        <v>44540</v>
      </c>
      <c r="M110" s="64">
        <v>40260</v>
      </c>
      <c r="N110" s="64">
        <v>8955</v>
      </c>
      <c r="O110" s="64">
        <v>6419</v>
      </c>
      <c r="P110" s="64"/>
      <c r="Q110" s="68"/>
      <c r="R110" s="59"/>
      <c r="S110" s="59"/>
      <c r="T110" s="59"/>
      <c r="U110" s="59"/>
    </row>
    <row r="111" spans="1:21" ht="12">
      <c r="A111" s="32"/>
      <c r="B111" s="32"/>
      <c r="C111" s="32"/>
      <c r="D111" s="32"/>
      <c r="E111" s="32"/>
      <c r="F111" s="32"/>
      <c r="G111" s="32"/>
      <c r="H111" s="32"/>
      <c r="I111" s="32"/>
      <c r="K111" s="125">
        <v>4</v>
      </c>
      <c r="L111" s="64">
        <v>43985</v>
      </c>
      <c r="M111" s="64">
        <v>41447</v>
      </c>
      <c r="N111" s="64">
        <v>9032</v>
      </c>
      <c r="O111" s="64">
        <v>6617</v>
      </c>
      <c r="P111" s="64"/>
      <c r="Q111" s="68"/>
      <c r="R111" s="59"/>
      <c r="S111" s="59"/>
      <c r="T111" s="59"/>
      <c r="U111" s="59"/>
    </row>
    <row r="112" spans="1:21" ht="14.25">
      <c r="A112" s="57" t="s">
        <v>49</v>
      </c>
      <c r="B112" s="32"/>
      <c r="C112" s="32"/>
      <c r="D112" s="32"/>
      <c r="E112" s="32"/>
      <c r="F112" s="33"/>
      <c r="G112" s="32"/>
      <c r="H112" s="32"/>
      <c r="I112" s="32"/>
      <c r="K112" s="125">
        <v>5</v>
      </c>
      <c r="L112" s="64">
        <v>44582</v>
      </c>
      <c r="M112" s="64">
        <v>41692</v>
      </c>
      <c r="N112" s="64">
        <v>8819</v>
      </c>
      <c r="O112" s="64">
        <v>6999</v>
      </c>
      <c r="P112" s="64"/>
      <c r="Q112" s="68"/>
      <c r="R112" s="59"/>
      <c r="S112" s="59"/>
      <c r="T112" s="59"/>
      <c r="U112" s="59"/>
    </row>
    <row r="113" spans="1:21" ht="12">
      <c r="A113" s="35"/>
      <c r="B113" s="35"/>
      <c r="C113" s="35"/>
      <c r="D113" s="35"/>
      <c r="E113" s="32"/>
      <c r="F113" s="35"/>
      <c r="G113" s="35"/>
      <c r="H113" s="35"/>
      <c r="I113" s="35"/>
      <c r="K113" s="125">
        <v>6</v>
      </c>
      <c r="L113" s="64">
        <v>44509</v>
      </c>
      <c r="M113" s="64">
        <v>41728</v>
      </c>
      <c r="N113" s="64">
        <v>9209</v>
      </c>
      <c r="O113" s="64">
        <v>6915</v>
      </c>
      <c r="P113" s="64"/>
      <c r="Q113" s="68"/>
      <c r="R113" s="59"/>
      <c r="S113" s="59"/>
      <c r="T113" s="59"/>
      <c r="U113" s="59"/>
    </row>
    <row r="114" spans="1:21" ht="12">
      <c r="A114" s="35"/>
      <c r="B114" s="35"/>
      <c r="C114" s="35"/>
      <c r="D114" s="35"/>
      <c r="E114" s="32"/>
      <c r="F114" s="35"/>
      <c r="G114" s="35"/>
      <c r="H114" s="35"/>
      <c r="I114" s="35"/>
      <c r="K114" s="125">
        <v>7</v>
      </c>
      <c r="L114" s="64">
        <v>44978</v>
      </c>
      <c r="M114" s="64">
        <v>42360</v>
      </c>
      <c r="N114" s="64">
        <v>9117</v>
      </c>
      <c r="O114" s="64">
        <v>7165</v>
      </c>
      <c r="P114" s="64"/>
      <c r="Q114" s="68"/>
      <c r="R114" s="59"/>
      <c r="S114" s="59"/>
      <c r="T114" s="59"/>
      <c r="U114" s="59"/>
    </row>
    <row r="115" spans="1:21" ht="12">
      <c r="A115" s="35"/>
      <c r="B115" s="35"/>
      <c r="C115" s="35"/>
      <c r="D115" s="35"/>
      <c r="E115" s="32"/>
      <c r="F115" s="35"/>
      <c r="G115" s="35"/>
      <c r="H115" s="35"/>
      <c r="I115" s="35"/>
      <c r="K115" s="125">
        <v>8</v>
      </c>
      <c r="L115" s="64">
        <v>45215</v>
      </c>
      <c r="M115" s="64">
        <v>43291</v>
      </c>
      <c r="N115" s="64">
        <v>8994</v>
      </c>
      <c r="O115" s="64">
        <v>7037</v>
      </c>
      <c r="P115" s="64"/>
      <c r="Q115" s="68"/>
      <c r="R115" s="59"/>
      <c r="S115" s="59"/>
      <c r="T115" s="59"/>
      <c r="U115" s="59"/>
    </row>
    <row r="116" spans="1:21" ht="12">
      <c r="A116" s="35"/>
      <c r="B116" s="35"/>
      <c r="C116" s="35"/>
      <c r="D116" s="35"/>
      <c r="E116" s="32"/>
      <c r="F116" s="35"/>
      <c r="G116" s="35"/>
      <c r="H116" s="35"/>
      <c r="I116" s="35"/>
      <c r="K116" s="125">
        <v>9</v>
      </c>
      <c r="L116" s="64">
        <v>46115</v>
      </c>
      <c r="M116" s="64">
        <v>44614</v>
      </c>
      <c r="N116" s="64">
        <v>8859</v>
      </c>
      <c r="O116" s="64">
        <v>7070</v>
      </c>
      <c r="P116" s="64"/>
      <c r="Q116" s="68"/>
      <c r="R116" s="59"/>
      <c r="S116" s="59"/>
      <c r="T116" s="59"/>
      <c r="U116" s="59"/>
    </row>
    <row r="117" spans="1:21" ht="12">
      <c r="A117" s="35"/>
      <c r="B117" s="35"/>
      <c r="C117" s="35"/>
      <c r="D117" s="35"/>
      <c r="E117" s="32"/>
      <c r="F117" s="35"/>
      <c r="G117" s="35"/>
      <c r="H117" s="35"/>
      <c r="I117" s="35"/>
      <c r="K117" s="125">
        <v>10</v>
      </c>
      <c r="L117" s="64">
        <v>46115</v>
      </c>
      <c r="M117" s="64">
        <v>42600</v>
      </c>
      <c r="N117" s="64">
        <v>8683</v>
      </c>
      <c r="O117" s="64">
        <v>7127</v>
      </c>
      <c r="P117" s="64"/>
      <c r="Q117" s="68"/>
      <c r="R117" s="59"/>
      <c r="S117" s="59"/>
      <c r="T117" s="59"/>
      <c r="U117" s="59"/>
    </row>
    <row r="118" spans="1:21" ht="12">
      <c r="A118" s="35"/>
      <c r="B118" s="35"/>
      <c r="C118" s="35"/>
      <c r="D118" s="35"/>
      <c r="E118" s="32"/>
      <c r="F118" s="35"/>
      <c r="G118" s="35"/>
      <c r="H118" s="35"/>
      <c r="I118" s="35"/>
      <c r="K118" s="125">
        <v>11</v>
      </c>
      <c r="L118" s="64">
        <v>43830</v>
      </c>
      <c r="M118" s="64">
        <v>42675</v>
      </c>
      <c r="N118" s="64">
        <v>8329</v>
      </c>
      <c r="O118" s="64">
        <v>7649</v>
      </c>
      <c r="P118" s="64"/>
      <c r="Q118" s="68"/>
      <c r="R118" s="59"/>
      <c r="S118" s="59"/>
      <c r="T118" s="59"/>
      <c r="U118" s="59"/>
    </row>
    <row r="119" spans="1:21" ht="12.75">
      <c r="A119" s="35"/>
      <c r="B119" s="35"/>
      <c r="C119" s="35"/>
      <c r="D119" s="35"/>
      <c r="E119" s="32"/>
      <c r="F119" s="35"/>
      <c r="G119" s="35"/>
      <c r="H119" s="35"/>
      <c r="I119" s="35"/>
      <c r="K119" s="125">
        <v>12</v>
      </c>
      <c r="L119" s="64">
        <v>43181</v>
      </c>
      <c r="M119" s="64">
        <v>43287</v>
      </c>
      <c r="N119" s="64">
        <v>8465</v>
      </c>
      <c r="O119" s="64">
        <v>7339</v>
      </c>
      <c r="P119" s="64"/>
      <c r="Q119" s="68"/>
      <c r="R119" s="59"/>
      <c r="S119" s="59"/>
      <c r="T119" s="59"/>
      <c r="U119" s="59"/>
    </row>
    <row r="120" spans="1:21" ht="12.75">
      <c r="A120" s="35"/>
      <c r="B120" s="35"/>
      <c r="C120" s="35"/>
      <c r="D120" s="35"/>
      <c r="E120" s="32"/>
      <c r="F120" s="35"/>
      <c r="G120" s="35"/>
      <c r="H120" s="35"/>
      <c r="I120" s="35"/>
      <c r="K120" s="125">
        <v>13</v>
      </c>
      <c r="L120" s="64">
        <v>44893</v>
      </c>
      <c r="M120" s="64">
        <v>44071</v>
      </c>
      <c r="N120" s="64">
        <v>8248</v>
      </c>
      <c r="O120" s="64">
        <v>7434</v>
      </c>
      <c r="P120" s="68"/>
      <c r="Q120" s="68"/>
      <c r="R120" s="59"/>
      <c r="S120" s="59"/>
      <c r="T120" s="59"/>
      <c r="U120" s="59"/>
    </row>
    <row r="121" spans="1:21" ht="12.75">
      <c r="A121" s="35"/>
      <c r="B121" s="35"/>
      <c r="C121" s="35"/>
      <c r="D121" s="35"/>
      <c r="E121" s="32"/>
      <c r="F121" s="35"/>
      <c r="G121" s="35"/>
      <c r="H121" s="35"/>
      <c r="I121" s="35"/>
      <c r="K121" s="125">
        <v>14</v>
      </c>
      <c r="L121" s="64">
        <v>42767</v>
      </c>
      <c r="M121" s="64">
        <v>44507</v>
      </c>
      <c r="N121" s="64">
        <v>8132</v>
      </c>
      <c r="O121" s="64">
        <v>7362</v>
      </c>
      <c r="P121" s="64" t="str">
        <f>IF(P122&gt;0,"社会増は","社会減は")</f>
        <v>社会減は</v>
      </c>
      <c r="Q121" s="64" t="str">
        <f>IF(Q122&gt;0,"自然増は","自然減は")</f>
        <v>自然増は</v>
      </c>
      <c r="R121" s="127"/>
      <c r="S121" s="127"/>
      <c r="T121" s="59"/>
      <c r="U121" s="59"/>
    </row>
    <row r="122" spans="1:21" ht="12.75">
      <c r="A122" s="35"/>
      <c r="B122" s="35"/>
      <c r="C122" s="35"/>
      <c r="D122" s="35"/>
      <c r="E122" s="32"/>
      <c r="F122" s="35"/>
      <c r="G122" s="35"/>
      <c r="H122" s="35"/>
      <c r="I122" s="35"/>
      <c r="K122" s="125">
        <v>15</v>
      </c>
      <c r="L122" s="128">
        <v>42403</v>
      </c>
      <c r="M122" s="128">
        <v>43669</v>
      </c>
      <c r="N122" s="128">
        <v>7896</v>
      </c>
      <c r="O122" s="128">
        <v>7873</v>
      </c>
      <c r="P122" s="128">
        <f>L122-M122</f>
        <v>-1266</v>
      </c>
      <c r="Q122" s="128">
        <f>N122-O122</f>
        <v>23</v>
      </c>
      <c r="R122" s="59"/>
      <c r="S122" s="59"/>
      <c r="T122" s="59"/>
      <c r="U122" s="59"/>
    </row>
    <row r="123" spans="1:21" ht="12.75">
      <c r="A123" s="35"/>
      <c r="B123" s="35"/>
      <c r="C123" s="35"/>
      <c r="D123" s="35"/>
      <c r="E123" s="32"/>
      <c r="F123" s="35"/>
      <c r="G123" s="35"/>
      <c r="H123" s="35"/>
      <c r="I123" s="35"/>
      <c r="K123" s="119"/>
      <c r="L123" s="64"/>
      <c r="M123" s="64"/>
      <c r="N123" s="64"/>
      <c r="O123" s="64"/>
      <c r="P123" s="64"/>
      <c r="Q123" s="59"/>
      <c r="R123" s="59"/>
      <c r="S123" s="59"/>
      <c r="T123" s="59"/>
      <c r="U123" s="59"/>
    </row>
    <row r="124" spans="1:21" ht="12">
      <c r="A124" s="35"/>
      <c r="B124" s="35"/>
      <c r="C124" s="35"/>
      <c r="D124" s="35"/>
      <c r="E124" s="32"/>
      <c r="F124" s="35"/>
      <c r="G124" s="35"/>
      <c r="H124" s="35"/>
      <c r="I124" s="35"/>
      <c r="K124" s="59"/>
      <c r="L124" s="59"/>
      <c r="M124" s="59"/>
      <c r="N124" s="59"/>
      <c r="O124" s="59"/>
      <c r="P124" s="59"/>
      <c r="Q124" s="59"/>
      <c r="R124" s="59"/>
      <c r="S124" s="59"/>
      <c r="T124" s="59"/>
      <c r="U124" s="59"/>
    </row>
    <row r="125" spans="1:21" ht="12">
      <c r="A125" s="35"/>
      <c r="B125" s="35"/>
      <c r="C125" s="35"/>
      <c r="D125" s="35"/>
      <c r="E125" s="32"/>
      <c r="F125" s="35"/>
      <c r="G125" s="35"/>
      <c r="H125" s="35"/>
      <c r="I125" s="35"/>
      <c r="K125" s="58">
        <v>8</v>
      </c>
      <c r="L125" s="59"/>
      <c r="M125" s="59"/>
      <c r="N125" s="59"/>
      <c r="O125" s="59"/>
      <c r="P125" s="59"/>
      <c r="Q125" s="59"/>
      <c r="R125" s="59"/>
      <c r="S125" s="59"/>
      <c r="T125" s="59"/>
      <c r="U125" s="59"/>
    </row>
    <row r="126" spans="1:21" ht="14.25">
      <c r="A126" s="35"/>
      <c r="B126" s="35"/>
      <c r="C126" s="35"/>
      <c r="D126" s="35"/>
      <c r="E126" s="32"/>
      <c r="F126" s="35"/>
      <c r="G126" s="35"/>
      <c r="H126" s="35"/>
      <c r="I126" s="35"/>
      <c r="K126" s="60"/>
      <c r="L126" s="95"/>
      <c r="M126" s="95"/>
      <c r="N126" s="95"/>
      <c r="O126" s="95"/>
      <c r="P126" s="95"/>
      <c r="Q126" s="59"/>
      <c r="R126" s="59"/>
      <c r="S126" s="59"/>
      <c r="T126" s="59"/>
      <c r="U126" s="59"/>
    </row>
    <row r="127" spans="1:21" ht="12">
      <c r="A127" s="35"/>
      <c r="B127" s="35"/>
      <c r="C127" s="35"/>
      <c r="D127" s="35"/>
      <c r="E127" s="32"/>
      <c r="F127" s="35"/>
      <c r="G127" s="35"/>
      <c r="H127" s="35"/>
      <c r="I127" s="35"/>
      <c r="K127" s="59"/>
      <c r="L127" s="59"/>
      <c r="M127" s="59"/>
      <c r="N127" s="59"/>
      <c r="O127" s="59"/>
      <c r="P127" s="59"/>
      <c r="Q127" s="59"/>
      <c r="R127" s="59"/>
      <c r="S127" s="59"/>
      <c r="T127" s="59"/>
      <c r="U127" s="59"/>
    </row>
    <row r="128" spans="1:21" ht="12.75">
      <c r="A128" s="35"/>
      <c r="B128" s="35"/>
      <c r="C128" s="35"/>
      <c r="D128" s="35"/>
      <c r="E128" s="32"/>
      <c r="F128" s="35"/>
      <c r="G128" s="35"/>
      <c r="H128" s="35"/>
      <c r="I128" s="35"/>
      <c r="K128" s="96"/>
      <c r="L128" s="59"/>
      <c r="M128" s="59"/>
      <c r="N128" s="102"/>
      <c r="O128" s="59"/>
      <c r="P128" s="59"/>
      <c r="Q128" s="59"/>
      <c r="R128" s="59"/>
      <c r="S128" s="59"/>
      <c r="T128" s="59"/>
      <c r="U128" s="59"/>
    </row>
    <row r="129" spans="1:21" ht="12.75">
      <c r="A129" s="35"/>
      <c r="B129" s="35"/>
      <c r="C129" s="35"/>
      <c r="D129" s="35"/>
      <c r="E129" s="32"/>
      <c r="F129" s="35"/>
      <c r="G129" s="35"/>
      <c r="H129" s="35"/>
      <c r="I129" s="35"/>
      <c r="K129" s="96"/>
      <c r="L129" s="59"/>
      <c r="M129" s="59"/>
      <c r="N129" s="102"/>
      <c r="O129" s="59"/>
      <c r="P129" s="59"/>
      <c r="Q129" s="59"/>
      <c r="R129" s="59"/>
      <c r="S129" s="59"/>
      <c r="T129" s="59"/>
      <c r="U129" s="59"/>
    </row>
    <row r="130" spans="1:21" ht="12.75">
      <c r="A130" s="35"/>
      <c r="B130" s="35"/>
      <c r="C130" s="35"/>
      <c r="D130" s="35"/>
      <c r="E130" s="32"/>
      <c r="F130" s="35"/>
      <c r="G130" s="35"/>
      <c r="H130" s="35"/>
      <c r="I130" s="35"/>
      <c r="K130" s="97"/>
      <c r="L130" s="62"/>
      <c r="M130" s="59"/>
      <c r="N130" s="102"/>
      <c r="O130" s="59"/>
      <c r="P130" s="59"/>
      <c r="Q130" s="59"/>
      <c r="R130" s="59"/>
      <c r="S130" s="59"/>
      <c r="T130" s="59"/>
      <c r="U130" s="59"/>
    </row>
    <row r="131" spans="1:21" ht="12.75">
      <c r="A131" s="35"/>
      <c r="B131" s="35"/>
      <c r="C131" s="35"/>
      <c r="D131" s="35"/>
      <c r="E131" s="32"/>
      <c r="F131" s="35"/>
      <c r="G131" s="35"/>
      <c r="H131" s="35"/>
      <c r="I131" s="35"/>
      <c r="K131" s="59"/>
      <c r="L131" s="63"/>
      <c r="M131" s="63"/>
      <c r="N131" s="63"/>
      <c r="O131" s="63"/>
      <c r="P131" s="59"/>
      <c r="Q131" s="59"/>
      <c r="R131" s="59"/>
      <c r="S131" s="59"/>
      <c r="T131" s="59"/>
      <c r="U131" s="59"/>
    </row>
    <row r="132" spans="1:21" ht="12.75">
      <c r="A132" s="35"/>
      <c r="B132" s="35"/>
      <c r="C132" s="35"/>
      <c r="D132" s="35"/>
      <c r="E132" s="32"/>
      <c r="F132" s="35"/>
      <c r="G132" s="35"/>
      <c r="H132" s="35"/>
      <c r="I132" s="35"/>
      <c r="K132" s="59"/>
      <c r="L132" s="63"/>
      <c r="M132" s="63"/>
      <c r="N132" s="63"/>
      <c r="O132" s="63"/>
      <c r="P132" s="59"/>
      <c r="Q132" s="59"/>
      <c r="R132" s="59"/>
      <c r="S132" s="59"/>
      <c r="T132" s="59"/>
      <c r="U132" s="59"/>
    </row>
    <row r="133" spans="1:21" ht="12.75">
      <c r="A133" s="35"/>
      <c r="B133" s="35"/>
      <c r="C133" s="35"/>
      <c r="D133" s="35"/>
      <c r="E133" s="32"/>
      <c r="F133" s="35"/>
      <c r="G133" s="35"/>
      <c r="H133" s="35"/>
      <c r="I133" s="35"/>
      <c r="K133" s="129"/>
      <c r="L133" s="71"/>
      <c r="M133" s="59"/>
      <c r="N133" s="102"/>
      <c r="O133" s="59"/>
      <c r="P133" s="59"/>
      <c r="Q133" s="59"/>
      <c r="R133" s="59"/>
      <c r="S133" s="59"/>
      <c r="T133" s="59"/>
      <c r="U133" s="59"/>
    </row>
    <row r="134" spans="1:21" ht="12.75">
      <c r="A134" s="35"/>
      <c r="B134" s="35"/>
      <c r="C134" s="35"/>
      <c r="D134" s="35"/>
      <c r="E134" s="32"/>
      <c r="F134" s="35"/>
      <c r="G134" s="35"/>
      <c r="H134" s="35"/>
      <c r="I134" s="35"/>
      <c r="K134" s="134" t="s">
        <v>660</v>
      </c>
      <c r="L134" s="68"/>
      <c r="M134" s="59"/>
      <c r="N134" s="59"/>
      <c r="O134" s="59"/>
      <c r="P134" s="59"/>
      <c r="Q134" s="59" t="s">
        <v>459</v>
      </c>
      <c r="R134" s="59" t="s">
        <v>148</v>
      </c>
      <c r="S134" s="59" t="s">
        <v>149</v>
      </c>
      <c r="T134" s="59" t="s">
        <v>150</v>
      </c>
      <c r="U134" s="59" t="s">
        <v>151</v>
      </c>
    </row>
    <row r="135" spans="1:21" ht="12.75">
      <c r="A135" s="35"/>
      <c r="B135" s="35"/>
      <c r="C135" s="35"/>
      <c r="D135" s="35"/>
      <c r="E135" s="32"/>
      <c r="F135" s="35"/>
      <c r="G135" s="35"/>
      <c r="H135" s="35"/>
      <c r="I135" s="35"/>
      <c r="K135" s="83" t="s">
        <v>657</v>
      </c>
      <c r="L135" s="83" t="s">
        <v>661</v>
      </c>
      <c r="M135" s="83" t="s">
        <v>656</v>
      </c>
      <c r="N135" s="83" t="s">
        <v>661</v>
      </c>
      <c r="O135" s="220" t="s">
        <v>658</v>
      </c>
      <c r="P135" s="220" t="s">
        <v>659</v>
      </c>
      <c r="Q135" s="220" t="s">
        <v>643</v>
      </c>
      <c r="R135" s="94" t="str">
        <f aca="true" t="shared" si="1" ref="R135:S138">K136</f>
        <v>東京都</v>
      </c>
      <c r="S135" s="94">
        <f t="shared" si="1"/>
        <v>4487</v>
      </c>
      <c r="T135" s="94" t="s">
        <v>146</v>
      </c>
      <c r="U135" s="94">
        <f>L142</f>
        <v>9908</v>
      </c>
    </row>
    <row r="136" spans="1:21" ht="12">
      <c r="A136" s="35"/>
      <c r="B136" s="35"/>
      <c r="C136" s="35"/>
      <c r="D136" s="35"/>
      <c r="E136" s="32"/>
      <c r="F136" s="35"/>
      <c r="G136" s="35"/>
      <c r="H136" s="35"/>
      <c r="I136" s="35"/>
      <c r="K136" s="130" t="s">
        <v>193</v>
      </c>
      <c r="L136" s="131">
        <v>4487</v>
      </c>
      <c r="M136" s="130" t="s">
        <v>247</v>
      </c>
      <c r="N136" s="131">
        <v>1395</v>
      </c>
      <c r="O136" s="220"/>
      <c r="P136" s="220"/>
      <c r="Q136" s="220"/>
      <c r="R136" s="94" t="str">
        <f t="shared" si="1"/>
        <v>神奈川県</v>
      </c>
      <c r="S136" s="94">
        <f t="shared" si="1"/>
        <v>2384</v>
      </c>
      <c r="T136" s="94" t="s">
        <v>147</v>
      </c>
      <c r="U136" s="94">
        <f>N142</f>
        <v>3969</v>
      </c>
    </row>
    <row r="137" spans="1:21" ht="12">
      <c r="A137" s="35"/>
      <c r="B137" s="35"/>
      <c r="C137" s="35"/>
      <c r="D137" s="35"/>
      <c r="E137" s="32"/>
      <c r="F137" s="35"/>
      <c r="G137" s="35"/>
      <c r="H137" s="35"/>
      <c r="I137" s="35"/>
      <c r="K137" s="130" t="s">
        <v>189</v>
      </c>
      <c r="L137" s="131">
        <v>2384</v>
      </c>
      <c r="M137" s="130" t="s">
        <v>198</v>
      </c>
      <c r="N137" s="131">
        <v>1407</v>
      </c>
      <c r="O137" s="220"/>
      <c r="P137" s="220"/>
      <c r="Q137" s="220"/>
      <c r="R137" s="94" t="str">
        <f t="shared" si="1"/>
        <v>埼玉県</v>
      </c>
      <c r="S137" s="94">
        <f t="shared" si="1"/>
        <v>1195</v>
      </c>
      <c r="T137" s="94" t="s">
        <v>658</v>
      </c>
      <c r="U137" s="94">
        <f>O142</f>
        <v>3080</v>
      </c>
    </row>
    <row r="138" spans="1:21" ht="12">
      <c r="A138" s="35"/>
      <c r="B138" s="35"/>
      <c r="C138" s="35"/>
      <c r="D138" s="35"/>
      <c r="E138" s="32"/>
      <c r="F138" s="35"/>
      <c r="G138" s="35"/>
      <c r="H138" s="35"/>
      <c r="I138" s="35"/>
      <c r="K138" s="130" t="s">
        <v>195</v>
      </c>
      <c r="L138" s="131">
        <v>1195</v>
      </c>
      <c r="M138" s="130" t="s">
        <v>197</v>
      </c>
      <c r="N138" s="131">
        <v>542</v>
      </c>
      <c r="O138" s="220"/>
      <c r="P138" s="220"/>
      <c r="Q138" s="220"/>
      <c r="R138" s="94" t="str">
        <f t="shared" si="1"/>
        <v>千葉県</v>
      </c>
      <c r="S138" s="94">
        <f t="shared" si="1"/>
        <v>1003</v>
      </c>
      <c r="T138" s="94" t="s">
        <v>659</v>
      </c>
      <c r="U138" s="94">
        <f>P142</f>
        <v>3011</v>
      </c>
    </row>
    <row r="139" spans="1:21" ht="12">
      <c r="A139" s="35"/>
      <c r="B139" s="35"/>
      <c r="C139" s="35"/>
      <c r="D139" s="35"/>
      <c r="E139" s="32"/>
      <c r="F139" s="35"/>
      <c r="G139" s="35"/>
      <c r="H139" s="35"/>
      <c r="I139" s="35"/>
      <c r="K139" s="130" t="s">
        <v>248</v>
      </c>
      <c r="L139" s="131">
        <v>1003</v>
      </c>
      <c r="M139" s="130"/>
      <c r="N139" s="131"/>
      <c r="O139" s="220"/>
      <c r="P139" s="220"/>
      <c r="Q139" s="220"/>
      <c r="R139" s="94" t="str">
        <f>K141</f>
        <v>その他</v>
      </c>
      <c r="S139" s="94">
        <f>L141</f>
        <v>839</v>
      </c>
      <c r="T139" s="99"/>
      <c r="U139" s="94"/>
    </row>
    <row r="140" spans="1:21" ht="12">
      <c r="A140" s="35"/>
      <c r="B140" s="35"/>
      <c r="C140" s="35"/>
      <c r="D140" s="35"/>
      <c r="E140" s="32"/>
      <c r="F140" s="35"/>
      <c r="G140" s="35"/>
      <c r="H140" s="35"/>
      <c r="I140" s="35"/>
      <c r="K140" s="130"/>
      <c r="L140" s="131"/>
      <c r="M140" s="130"/>
      <c r="N140" s="131"/>
      <c r="O140" s="220"/>
      <c r="P140" s="220"/>
      <c r="Q140" s="220"/>
      <c r="R140" s="94" t="str">
        <f aca="true" t="shared" si="2" ref="R140:S142">M136</f>
        <v>静岡県</v>
      </c>
      <c r="S140" s="94">
        <f t="shared" si="2"/>
        <v>1395</v>
      </c>
      <c r="T140" s="99"/>
      <c r="U140" s="94"/>
    </row>
    <row r="141" spans="1:21" ht="12">
      <c r="A141" s="35"/>
      <c r="B141" s="35"/>
      <c r="C141" s="35"/>
      <c r="D141" s="35"/>
      <c r="E141" s="32"/>
      <c r="F141" s="35"/>
      <c r="G141" s="35"/>
      <c r="H141" s="35"/>
      <c r="I141" s="35"/>
      <c r="K141" s="130" t="s">
        <v>489</v>
      </c>
      <c r="L141" s="131">
        <v>839</v>
      </c>
      <c r="M141" s="130" t="s">
        <v>489</v>
      </c>
      <c r="N141" s="131">
        <v>625</v>
      </c>
      <c r="O141" s="220"/>
      <c r="P141" s="220"/>
      <c r="Q141" s="220"/>
      <c r="R141" s="132" t="str">
        <f t="shared" si="2"/>
        <v>長野県</v>
      </c>
      <c r="S141" s="132">
        <f t="shared" si="2"/>
        <v>1407</v>
      </c>
      <c r="T141" s="130"/>
      <c r="U141" s="130"/>
    </row>
    <row r="142" spans="1:21" ht="12">
      <c r="A142" s="35"/>
      <c r="B142" s="35"/>
      <c r="C142" s="35"/>
      <c r="D142" s="35"/>
      <c r="E142" s="32"/>
      <c r="F142" s="35"/>
      <c r="G142" s="35"/>
      <c r="H142" s="35"/>
      <c r="I142" s="35"/>
      <c r="K142" s="130" t="s">
        <v>490</v>
      </c>
      <c r="L142" s="131">
        <f>SUM(L136:L141)</f>
        <v>9908</v>
      </c>
      <c r="M142" s="130" t="s">
        <v>490</v>
      </c>
      <c r="N142" s="131">
        <f>SUM(N136:N141)</f>
        <v>3969</v>
      </c>
      <c r="O142" s="131">
        <v>3080</v>
      </c>
      <c r="P142" s="131">
        <v>3011</v>
      </c>
      <c r="Q142" s="133">
        <f>SUM(L142:P142)</f>
        <v>19968</v>
      </c>
      <c r="R142" s="59" t="str">
        <f t="shared" si="2"/>
        <v>愛知県</v>
      </c>
      <c r="S142" s="59">
        <f t="shared" si="2"/>
        <v>542</v>
      </c>
      <c r="T142" s="59"/>
      <c r="U142" s="59"/>
    </row>
    <row r="143" spans="1:21" ht="12">
      <c r="A143" s="35"/>
      <c r="B143" s="35"/>
      <c r="C143" s="35"/>
      <c r="D143" s="35"/>
      <c r="E143" s="32"/>
      <c r="F143" s="35"/>
      <c r="G143" s="35"/>
      <c r="H143" s="35"/>
      <c r="I143" s="35"/>
      <c r="K143" s="68"/>
      <c r="L143" s="68"/>
      <c r="M143" s="68"/>
      <c r="N143" s="68"/>
      <c r="O143" s="68"/>
      <c r="P143" s="68"/>
      <c r="Q143" s="68"/>
      <c r="R143" s="59" t="str">
        <f>M141</f>
        <v>その他</v>
      </c>
      <c r="S143" s="59">
        <f>N141</f>
        <v>625</v>
      </c>
      <c r="T143" s="59"/>
      <c r="U143" s="59"/>
    </row>
    <row r="144" spans="1:21" ht="12">
      <c r="A144" s="32"/>
      <c r="B144" s="32"/>
      <c r="C144" s="32"/>
      <c r="D144" s="32"/>
      <c r="E144" s="32"/>
      <c r="F144" s="32"/>
      <c r="G144" s="32"/>
      <c r="H144" s="32"/>
      <c r="I144" s="32"/>
      <c r="K144" s="134" t="s">
        <v>662</v>
      </c>
      <c r="L144" s="68"/>
      <c r="M144" s="68"/>
      <c r="N144" s="68"/>
      <c r="O144" s="68"/>
      <c r="P144" s="68"/>
      <c r="Q144" s="68" t="s">
        <v>459</v>
      </c>
      <c r="R144" s="94" t="s">
        <v>658</v>
      </c>
      <c r="S144" s="94">
        <f>O142</f>
        <v>3080</v>
      </c>
      <c r="T144" s="59"/>
      <c r="U144" s="59"/>
    </row>
    <row r="145" spans="1:21" ht="12" customHeight="1">
      <c r="A145" s="216" t="s">
        <v>324</v>
      </c>
      <c r="B145" s="214"/>
      <c r="C145" s="214"/>
      <c r="D145" s="214"/>
      <c r="E145" s="214"/>
      <c r="F145" s="214"/>
      <c r="G145" s="214"/>
      <c r="H145" s="214"/>
      <c r="I145" s="215"/>
      <c r="K145" s="83" t="s">
        <v>657</v>
      </c>
      <c r="L145" s="83" t="s">
        <v>661</v>
      </c>
      <c r="M145" s="83" t="s">
        <v>656</v>
      </c>
      <c r="N145" s="83" t="s">
        <v>661</v>
      </c>
      <c r="O145" s="220" t="s">
        <v>658</v>
      </c>
      <c r="P145" s="220" t="s">
        <v>659</v>
      </c>
      <c r="Q145" s="220" t="s">
        <v>643</v>
      </c>
      <c r="R145" s="94" t="s">
        <v>659</v>
      </c>
      <c r="S145" s="94">
        <f>P142</f>
        <v>3011</v>
      </c>
      <c r="T145" s="59"/>
      <c r="U145" s="59"/>
    </row>
    <row r="146" spans="1:21" ht="12">
      <c r="A146" s="235"/>
      <c r="B146" s="230"/>
      <c r="C146" s="230"/>
      <c r="D146" s="230"/>
      <c r="E146" s="230"/>
      <c r="F146" s="230"/>
      <c r="G146" s="230"/>
      <c r="H146" s="230"/>
      <c r="I146" s="236"/>
      <c r="K146" s="130" t="s">
        <v>193</v>
      </c>
      <c r="L146" s="130">
        <v>5707</v>
      </c>
      <c r="M146" s="130" t="s">
        <v>247</v>
      </c>
      <c r="N146" s="130">
        <v>1537</v>
      </c>
      <c r="O146" s="220"/>
      <c r="P146" s="220"/>
      <c r="Q146" s="220"/>
      <c r="R146" s="94" t="str">
        <f aca="true" t="shared" si="3" ref="R146:S149">K146</f>
        <v>東京都</v>
      </c>
      <c r="S146" s="94">
        <f t="shared" si="3"/>
        <v>5707</v>
      </c>
      <c r="T146" s="99" t="s">
        <v>146</v>
      </c>
      <c r="U146" s="94">
        <f>L152</f>
        <v>11746</v>
      </c>
    </row>
    <row r="147" spans="1:21" ht="12">
      <c r="A147" s="235"/>
      <c r="B147" s="230"/>
      <c r="C147" s="230"/>
      <c r="D147" s="230"/>
      <c r="E147" s="230"/>
      <c r="F147" s="230"/>
      <c r="G147" s="230"/>
      <c r="H147" s="230"/>
      <c r="I147" s="236"/>
      <c r="K147" s="130" t="s">
        <v>189</v>
      </c>
      <c r="L147" s="130">
        <v>2800</v>
      </c>
      <c r="M147" s="130" t="s">
        <v>198</v>
      </c>
      <c r="N147" s="130">
        <v>1355</v>
      </c>
      <c r="O147" s="220"/>
      <c r="P147" s="220"/>
      <c r="Q147" s="220"/>
      <c r="R147" s="94" t="str">
        <f t="shared" si="3"/>
        <v>神奈川県</v>
      </c>
      <c r="S147" s="94">
        <f t="shared" si="3"/>
        <v>2800</v>
      </c>
      <c r="T147" s="99" t="s">
        <v>147</v>
      </c>
      <c r="U147" s="94">
        <f>N152</f>
        <v>4250</v>
      </c>
    </row>
    <row r="148" spans="1:21" ht="12">
      <c r="A148" s="238"/>
      <c r="B148" s="239"/>
      <c r="C148" s="239"/>
      <c r="D148" s="239"/>
      <c r="E148" s="239"/>
      <c r="F148" s="239"/>
      <c r="G148" s="239"/>
      <c r="H148" s="239"/>
      <c r="I148" s="240"/>
      <c r="K148" s="130" t="s">
        <v>195</v>
      </c>
      <c r="L148" s="130">
        <v>1270</v>
      </c>
      <c r="M148" s="130" t="s">
        <v>197</v>
      </c>
      <c r="N148" s="130">
        <v>636</v>
      </c>
      <c r="O148" s="220"/>
      <c r="P148" s="220"/>
      <c r="Q148" s="220"/>
      <c r="R148" s="94" t="str">
        <f t="shared" si="3"/>
        <v>埼玉県</v>
      </c>
      <c r="S148" s="94">
        <f t="shared" si="3"/>
        <v>1270</v>
      </c>
      <c r="T148" s="94" t="s">
        <v>658</v>
      </c>
      <c r="U148" s="59">
        <f>S155</f>
        <v>3211</v>
      </c>
    </row>
    <row r="149" spans="11:21" ht="12">
      <c r="K149" s="130" t="s">
        <v>248</v>
      </c>
      <c r="L149" s="130">
        <v>1066</v>
      </c>
      <c r="M149" s="130"/>
      <c r="N149" s="130"/>
      <c r="O149" s="220"/>
      <c r="P149" s="220"/>
      <c r="Q149" s="220"/>
      <c r="R149" s="94" t="str">
        <f t="shared" si="3"/>
        <v>千葉県</v>
      </c>
      <c r="S149" s="94">
        <f t="shared" si="3"/>
        <v>1066</v>
      </c>
      <c r="T149" s="94" t="s">
        <v>659</v>
      </c>
      <c r="U149" s="59">
        <f>S156</f>
        <v>2439</v>
      </c>
    </row>
    <row r="150" spans="11:21" ht="12">
      <c r="K150" s="130"/>
      <c r="L150" s="130"/>
      <c r="M150" s="130"/>
      <c r="N150" s="130"/>
      <c r="O150" s="220"/>
      <c r="P150" s="220"/>
      <c r="Q150" s="220"/>
      <c r="R150" s="94" t="str">
        <f>K151</f>
        <v>その他</v>
      </c>
      <c r="S150" s="94">
        <f>L151</f>
        <v>903</v>
      </c>
      <c r="T150" s="99"/>
      <c r="U150" s="94"/>
    </row>
    <row r="151" spans="11:21" ht="12">
      <c r="K151" s="130" t="s">
        <v>489</v>
      </c>
      <c r="L151" s="130">
        <v>903</v>
      </c>
      <c r="M151" s="130" t="s">
        <v>489</v>
      </c>
      <c r="N151" s="130">
        <v>722</v>
      </c>
      <c r="O151" s="220"/>
      <c r="P151" s="220"/>
      <c r="Q151" s="220"/>
      <c r="R151" s="94" t="str">
        <f aca="true" t="shared" si="4" ref="R151:S153">M146</f>
        <v>静岡県</v>
      </c>
      <c r="S151" s="94">
        <f t="shared" si="4"/>
        <v>1537</v>
      </c>
      <c r="T151" s="99"/>
      <c r="U151" s="94"/>
    </row>
    <row r="152" spans="11:21" ht="12">
      <c r="K152" s="130" t="s">
        <v>490</v>
      </c>
      <c r="L152" s="131">
        <f>SUM(L146:L151)</f>
        <v>11746</v>
      </c>
      <c r="M152" s="131" t="s">
        <v>490</v>
      </c>
      <c r="N152" s="131">
        <f>SUM(N146:N151)</f>
        <v>4250</v>
      </c>
      <c r="O152" s="131">
        <v>3211</v>
      </c>
      <c r="P152" s="131">
        <v>2439</v>
      </c>
      <c r="Q152" s="133">
        <f>SUM(L152:P152)</f>
        <v>21646</v>
      </c>
      <c r="R152" s="132" t="str">
        <f t="shared" si="4"/>
        <v>長野県</v>
      </c>
      <c r="S152" s="132">
        <f t="shared" si="4"/>
        <v>1355</v>
      </c>
      <c r="T152" s="130"/>
      <c r="U152" s="130"/>
    </row>
    <row r="153" spans="11:21" ht="12">
      <c r="K153" s="59"/>
      <c r="L153" s="59"/>
      <c r="M153" s="59"/>
      <c r="N153" s="59"/>
      <c r="O153" s="59"/>
      <c r="P153" s="59"/>
      <c r="Q153" s="59"/>
      <c r="R153" s="59" t="str">
        <f t="shared" si="4"/>
        <v>愛知県</v>
      </c>
      <c r="S153" s="59">
        <f t="shared" si="4"/>
        <v>636</v>
      </c>
      <c r="T153" s="59"/>
      <c r="U153" s="59"/>
    </row>
    <row r="154" spans="11:21" ht="12">
      <c r="K154" s="59"/>
      <c r="L154" s="59"/>
      <c r="M154" s="59"/>
      <c r="N154" s="59"/>
      <c r="O154" s="59"/>
      <c r="P154" s="59"/>
      <c r="Q154" s="59"/>
      <c r="R154" s="59" t="str">
        <f>M151</f>
        <v>その他</v>
      </c>
      <c r="S154" s="59">
        <f>N151</f>
        <v>722</v>
      </c>
      <c r="T154" s="59"/>
      <c r="U154" s="59"/>
    </row>
    <row r="155" spans="11:21" ht="12">
      <c r="K155" s="59"/>
      <c r="L155" s="59"/>
      <c r="M155" s="59"/>
      <c r="N155" s="59"/>
      <c r="O155" s="59"/>
      <c r="P155" s="59"/>
      <c r="Q155" s="59"/>
      <c r="R155" s="94" t="s">
        <v>658</v>
      </c>
      <c r="S155" s="94">
        <f>O152</f>
        <v>3211</v>
      </c>
      <c r="T155" s="59"/>
      <c r="U155" s="59"/>
    </row>
    <row r="156" spans="11:21" ht="12" customHeight="1">
      <c r="K156" s="59"/>
      <c r="L156" s="59"/>
      <c r="M156" s="59"/>
      <c r="N156" s="59"/>
      <c r="O156" s="59"/>
      <c r="P156" s="59"/>
      <c r="Q156" s="59"/>
      <c r="R156" s="94" t="s">
        <v>659</v>
      </c>
      <c r="S156" s="94">
        <f>P152</f>
        <v>2439</v>
      </c>
      <c r="T156" s="59"/>
      <c r="U156" s="59"/>
    </row>
    <row r="157" spans="11:21" ht="12">
      <c r="K157" s="59"/>
      <c r="L157" s="59"/>
      <c r="M157" s="59"/>
      <c r="N157" s="59"/>
      <c r="O157" s="59"/>
      <c r="P157" s="59"/>
      <c r="Q157" s="59"/>
      <c r="R157" s="59"/>
      <c r="S157" s="59"/>
      <c r="T157" s="59"/>
      <c r="U157" s="59"/>
    </row>
    <row r="158" spans="11:21" ht="12">
      <c r="K158" s="59"/>
      <c r="L158" s="59"/>
      <c r="M158" s="59"/>
      <c r="N158" s="59"/>
      <c r="O158" s="59"/>
      <c r="P158" s="59"/>
      <c r="Q158" s="59"/>
      <c r="R158" s="59"/>
      <c r="S158" s="59"/>
      <c r="T158" s="59"/>
      <c r="U158" s="59"/>
    </row>
    <row r="159" spans="11:21" ht="12">
      <c r="K159" s="59"/>
      <c r="L159" s="59"/>
      <c r="M159" s="59"/>
      <c r="N159" s="59"/>
      <c r="O159" s="59"/>
      <c r="P159" s="59"/>
      <c r="Q159" s="59"/>
      <c r="R159" s="59"/>
      <c r="S159" s="59"/>
      <c r="T159" s="59"/>
      <c r="U159" s="59"/>
    </row>
    <row r="160" spans="11:21" ht="12">
      <c r="K160" s="59"/>
      <c r="L160" s="59"/>
      <c r="M160" s="59"/>
      <c r="N160" s="59"/>
      <c r="O160" s="59"/>
      <c r="P160" s="59"/>
      <c r="Q160" s="59"/>
      <c r="R160" s="59"/>
      <c r="S160" s="59"/>
      <c r="T160" s="59"/>
      <c r="U160" s="59"/>
    </row>
    <row r="161" spans="11:21" ht="12">
      <c r="K161" s="59"/>
      <c r="L161" s="59"/>
      <c r="M161" s="59"/>
      <c r="N161" s="59"/>
      <c r="O161" s="59"/>
      <c r="P161" s="59"/>
      <c r="Q161" s="59"/>
      <c r="R161" s="59"/>
      <c r="S161" s="59"/>
      <c r="T161" s="59"/>
      <c r="U161" s="59"/>
    </row>
  </sheetData>
  <mergeCells count="10">
    <mergeCell ref="A145:I148"/>
    <mergeCell ref="O145:O151"/>
    <mergeCell ref="P145:P151"/>
    <mergeCell ref="Q145:Q151"/>
    <mergeCell ref="A2:I2"/>
    <mergeCell ref="A70:I73"/>
    <mergeCell ref="Q135:Q141"/>
    <mergeCell ref="O135:O141"/>
    <mergeCell ref="P135:P141"/>
    <mergeCell ref="A77:I77"/>
  </mergeCells>
  <hyperlinks>
    <hyperlink ref="A1" r:id="rId1" display="平成１５年度　統計からみたやまなし ページ&lt;&lt;"/>
  </hyperlinks>
  <printOptions/>
  <pageMargins left="0.27" right="0.2" top="1" bottom="0.58" header="0.512" footer="0.512"/>
  <pageSetup horizontalDpi="600" verticalDpi="600" orientation="portrait" paperSize="9" scale="83" r:id="rId3"/>
  <headerFooter alignWithMargins="0">
    <oddFooter>&amp;C&amp;P</oddFooter>
  </headerFooter>
  <rowBreaks count="5" manualBreakCount="5">
    <brk id="31" min="10" max="16" man="1"/>
    <brk id="61" min="10" max="16" man="1"/>
    <brk id="74" max="8" man="1"/>
    <brk id="83" min="10" max="16" man="1"/>
    <brk id="124" min="10" max="16" man="1"/>
  </rowBreaks>
  <drawing r:id="rId2"/>
</worksheet>
</file>

<file path=xl/worksheets/sheet20.xml><?xml version="1.0" encoding="utf-8"?>
<worksheet xmlns="http://schemas.openxmlformats.org/spreadsheetml/2006/main" xmlns:r="http://schemas.openxmlformats.org/officeDocument/2006/relationships">
  <dimension ref="A1:N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1" width="15.75390625" style="0" customWidth="1"/>
    <col min="12" max="12" width="19.25390625" style="0" customWidth="1"/>
    <col min="13" max="14" width="15.75390625" style="0" customWidth="1"/>
  </cols>
  <sheetData>
    <row r="1" ht="12">
      <c r="A1" s="213" t="s">
        <v>751</v>
      </c>
    </row>
    <row r="2" spans="1:13" ht="18.75">
      <c r="A2" s="307" t="s">
        <v>240</v>
      </c>
      <c r="B2" s="307"/>
      <c r="C2" s="307"/>
      <c r="D2" s="307"/>
      <c r="E2" s="307"/>
      <c r="F2" s="307"/>
      <c r="G2" s="307"/>
      <c r="H2" s="307"/>
      <c r="I2" s="307"/>
      <c r="K2" s="58">
        <v>59</v>
      </c>
      <c r="L2" s="59"/>
      <c r="M2" s="59"/>
    </row>
    <row r="3" spans="1:13" ht="14.25">
      <c r="A3" s="32"/>
      <c r="B3" s="32"/>
      <c r="C3" s="32"/>
      <c r="D3" s="32"/>
      <c r="E3" s="32"/>
      <c r="F3" s="32"/>
      <c r="G3" s="32"/>
      <c r="H3" s="32"/>
      <c r="I3" s="32"/>
      <c r="K3" s="60"/>
      <c r="L3" s="59"/>
      <c r="M3" s="59"/>
    </row>
    <row r="4" spans="1:13" ht="14.25">
      <c r="A4" s="57" t="s">
        <v>28</v>
      </c>
      <c r="B4" s="32"/>
      <c r="C4" s="32"/>
      <c r="D4" s="32"/>
      <c r="E4" s="32"/>
      <c r="F4" s="33"/>
      <c r="G4" s="32"/>
      <c r="H4" s="32"/>
      <c r="I4" s="32"/>
      <c r="K4" s="59"/>
      <c r="L4" s="59"/>
      <c r="M4" s="59"/>
    </row>
    <row r="5" spans="1:13" ht="12">
      <c r="A5" s="32"/>
      <c r="B5" s="32"/>
      <c r="C5" s="32"/>
      <c r="D5" s="32"/>
      <c r="E5" s="32"/>
      <c r="F5" s="32"/>
      <c r="G5" s="32"/>
      <c r="H5" s="32"/>
      <c r="I5" s="32"/>
      <c r="K5" s="59"/>
      <c r="L5" s="59"/>
      <c r="M5" s="61"/>
    </row>
    <row r="6" spans="1:13" ht="12">
      <c r="A6" s="32"/>
      <c r="B6" s="32"/>
      <c r="C6" s="32"/>
      <c r="D6" s="32"/>
      <c r="E6" s="32"/>
      <c r="F6" s="32"/>
      <c r="G6" s="32"/>
      <c r="H6" s="32"/>
      <c r="I6" s="32"/>
      <c r="K6" s="59"/>
      <c r="L6" s="59"/>
      <c r="M6" s="59"/>
    </row>
    <row r="7" spans="1:13" ht="12.75">
      <c r="A7" s="32"/>
      <c r="B7" s="32"/>
      <c r="C7" s="32"/>
      <c r="D7" s="32"/>
      <c r="E7" s="32"/>
      <c r="F7" s="32"/>
      <c r="G7" s="32"/>
      <c r="H7" s="32"/>
      <c r="I7" s="32"/>
      <c r="K7" s="59"/>
      <c r="L7" s="62"/>
      <c r="M7" s="59"/>
    </row>
    <row r="8" spans="1:14" ht="12" customHeight="1">
      <c r="A8" s="32"/>
      <c r="B8" s="32"/>
      <c r="C8" s="32"/>
      <c r="D8" s="32"/>
      <c r="E8" s="32"/>
      <c r="F8" s="32"/>
      <c r="G8" s="32"/>
      <c r="H8" s="32"/>
      <c r="I8" s="32"/>
      <c r="K8" s="59" t="s">
        <v>655</v>
      </c>
      <c r="L8" s="63"/>
      <c r="M8" s="63"/>
      <c r="N8" s="30"/>
    </row>
    <row r="9" spans="1:14" ht="12.75">
      <c r="A9" s="32"/>
      <c r="B9" s="32"/>
      <c r="C9" s="32"/>
      <c r="D9" s="32"/>
      <c r="E9" s="32"/>
      <c r="F9" s="32"/>
      <c r="G9" s="32"/>
      <c r="H9" s="32"/>
      <c r="I9" s="32"/>
      <c r="K9" s="59"/>
      <c r="L9" s="63"/>
      <c r="M9" s="63"/>
      <c r="N9" s="30"/>
    </row>
    <row r="10" spans="1:13" ht="12.75">
      <c r="A10" s="32"/>
      <c r="B10" s="32"/>
      <c r="C10" s="32"/>
      <c r="D10" s="32"/>
      <c r="E10" s="32"/>
      <c r="F10" s="32"/>
      <c r="G10" s="32"/>
      <c r="H10" s="32"/>
      <c r="I10" s="32"/>
      <c r="K10" s="59"/>
      <c r="L10" s="59"/>
      <c r="M10" s="59"/>
    </row>
    <row r="11" spans="1:13" ht="12.75">
      <c r="A11" s="32"/>
      <c r="B11" s="32"/>
      <c r="C11" s="32"/>
      <c r="D11" s="32"/>
      <c r="E11" s="32"/>
      <c r="F11" s="32"/>
      <c r="G11" s="32"/>
      <c r="H11" s="32"/>
      <c r="I11" s="32"/>
      <c r="K11" s="68" t="s">
        <v>443</v>
      </c>
      <c r="L11" s="68" t="s">
        <v>103</v>
      </c>
      <c r="M11" s="68" t="s">
        <v>102</v>
      </c>
    </row>
    <row r="12" spans="1:13" ht="12.75">
      <c r="A12" s="32"/>
      <c r="B12" s="32"/>
      <c r="C12" s="32"/>
      <c r="D12" s="32"/>
      <c r="E12" s="32"/>
      <c r="F12" s="32"/>
      <c r="G12" s="32"/>
      <c r="H12" s="32"/>
      <c r="I12" s="32"/>
      <c r="K12" s="80" t="s">
        <v>486</v>
      </c>
      <c r="L12" s="81">
        <v>10.43</v>
      </c>
      <c r="M12" s="68">
        <v>364</v>
      </c>
    </row>
    <row r="13" spans="1:13" ht="12">
      <c r="A13" s="32"/>
      <c r="B13" s="32"/>
      <c r="C13" s="32"/>
      <c r="D13" s="32"/>
      <c r="E13" s="32"/>
      <c r="F13" s="32"/>
      <c r="G13" s="32"/>
      <c r="H13" s="32"/>
      <c r="I13" s="32"/>
      <c r="K13" s="77">
        <v>2</v>
      </c>
      <c r="L13" s="81">
        <v>14.37</v>
      </c>
      <c r="M13" s="68">
        <v>427</v>
      </c>
    </row>
    <row r="14" spans="1:13" ht="12">
      <c r="A14" s="32"/>
      <c r="B14" s="32"/>
      <c r="C14" s="32"/>
      <c r="D14" s="32"/>
      <c r="E14" s="32"/>
      <c r="F14" s="32"/>
      <c r="G14" s="32"/>
      <c r="H14" s="32"/>
      <c r="I14" s="32"/>
      <c r="K14" s="77">
        <v>3</v>
      </c>
      <c r="L14" s="81">
        <v>14.21</v>
      </c>
      <c r="M14" s="68">
        <v>393</v>
      </c>
    </row>
    <row r="15" spans="1:13" ht="12">
      <c r="A15" s="32"/>
      <c r="B15" s="32"/>
      <c r="C15" s="32"/>
      <c r="D15" s="32"/>
      <c r="E15" s="32"/>
      <c r="F15" s="32"/>
      <c r="G15" s="32"/>
      <c r="H15" s="32"/>
      <c r="I15" s="32"/>
      <c r="K15" s="77">
        <v>4</v>
      </c>
      <c r="L15" s="81">
        <v>12.57</v>
      </c>
      <c r="M15" s="68">
        <v>426</v>
      </c>
    </row>
    <row r="16" spans="1:13" ht="12.75">
      <c r="A16" s="32"/>
      <c r="B16" s="32"/>
      <c r="C16" s="32"/>
      <c r="D16" s="32"/>
      <c r="E16" s="32"/>
      <c r="F16" s="32"/>
      <c r="G16" s="32"/>
      <c r="H16" s="32"/>
      <c r="I16" s="32"/>
      <c r="K16" s="77">
        <v>5</v>
      </c>
      <c r="L16" s="81">
        <v>11.93</v>
      </c>
      <c r="M16" s="68">
        <v>428</v>
      </c>
    </row>
    <row r="17" spans="1:13" ht="12.75">
      <c r="A17" s="32"/>
      <c r="B17" s="32"/>
      <c r="C17" s="32"/>
      <c r="D17" s="32"/>
      <c r="E17" s="32"/>
      <c r="F17" s="32"/>
      <c r="G17" s="32"/>
      <c r="H17" s="32"/>
      <c r="I17" s="32"/>
      <c r="K17" s="77">
        <v>6</v>
      </c>
      <c r="L17" s="81">
        <v>21.08</v>
      </c>
      <c r="M17" s="68">
        <v>438</v>
      </c>
    </row>
    <row r="18" spans="1:13" ht="12">
      <c r="A18" s="32"/>
      <c r="B18" s="32"/>
      <c r="C18" s="32"/>
      <c r="D18" s="32"/>
      <c r="E18" s="32"/>
      <c r="F18" s="32"/>
      <c r="G18" s="32"/>
      <c r="H18" s="32"/>
      <c r="I18" s="32"/>
      <c r="K18" s="77">
        <v>7</v>
      </c>
      <c r="L18" s="81">
        <v>13.52</v>
      </c>
      <c r="M18" s="68">
        <v>685</v>
      </c>
    </row>
    <row r="19" spans="1:13" ht="12">
      <c r="A19" s="32"/>
      <c r="B19" s="32"/>
      <c r="C19" s="32"/>
      <c r="D19" s="32"/>
      <c r="E19" s="32"/>
      <c r="F19" s="32"/>
      <c r="G19" s="32"/>
      <c r="H19" s="32"/>
      <c r="I19" s="32"/>
      <c r="K19" s="77">
        <v>8</v>
      </c>
      <c r="L19" s="81">
        <v>23.87</v>
      </c>
      <c r="M19" s="68">
        <v>683</v>
      </c>
    </row>
    <row r="20" spans="1:13" ht="12">
      <c r="A20" s="32"/>
      <c r="B20" s="32"/>
      <c r="C20" s="32"/>
      <c r="D20" s="32"/>
      <c r="E20" s="32"/>
      <c r="F20" s="32"/>
      <c r="G20" s="32"/>
      <c r="H20" s="32"/>
      <c r="I20" s="32"/>
      <c r="K20" s="77">
        <v>9</v>
      </c>
      <c r="L20" s="81">
        <v>15.45</v>
      </c>
      <c r="M20" s="68">
        <v>597</v>
      </c>
    </row>
    <row r="21" spans="1:13" ht="12">
      <c r="A21" s="32"/>
      <c r="B21" s="32"/>
      <c r="C21" s="32"/>
      <c r="D21" s="32"/>
      <c r="E21" s="32"/>
      <c r="F21" s="32"/>
      <c r="G21" s="32"/>
      <c r="H21" s="32"/>
      <c r="I21" s="32"/>
      <c r="K21" s="68">
        <v>10</v>
      </c>
      <c r="L21" s="81">
        <v>16.84</v>
      </c>
      <c r="M21" s="68">
        <v>477</v>
      </c>
    </row>
    <row r="22" spans="1:13" ht="12">
      <c r="A22" s="32"/>
      <c r="B22" s="32"/>
      <c r="C22" s="32"/>
      <c r="D22" s="32"/>
      <c r="E22" s="32"/>
      <c r="F22" s="32"/>
      <c r="G22" s="32"/>
      <c r="H22" s="32"/>
      <c r="I22" s="32"/>
      <c r="K22" s="68">
        <v>11</v>
      </c>
      <c r="L22" s="82">
        <v>11.17</v>
      </c>
      <c r="M22" s="68">
        <v>530</v>
      </c>
    </row>
    <row r="23" spans="1:13" ht="12">
      <c r="A23" s="32"/>
      <c r="B23" s="32"/>
      <c r="C23" s="32"/>
      <c r="D23" s="32"/>
      <c r="E23" s="32"/>
      <c r="F23" s="32"/>
      <c r="G23" s="32"/>
      <c r="H23" s="32"/>
      <c r="I23" s="32"/>
      <c r="K23" s="68">
        <v>12</v>
      </c>
      <c r="L23" s="82">
        <v>14.52601</v>
      </c>
      <c r="M23" s="68">
        <v>598</v>
      </c>
    </row>
    <row r="24" spans="1:13" ht="12">
      <c r="A24" s="32"/>
      <c r="B24" s="32"/>
      <c r="C24" s="32"/>
      <c r="D24" s="32"/>
      <c r="E24" s="32"/>
      <c r="F24" s="32"/>
      <c r="G24" s="32"/>
      <c r="H24" s="32"/>
      <c r="I24" s="32"/>
      <c r="K24" s="68">
        <v>13</v>
      </c>
      <c r="L24" s="82">
        <v>15.22</v>
      </c>
      <c r="M24" s="68">
        <v>617</v>
      </c>
    </row>
    <row r="25" spans="1:13" ht="12">
      <c r="A25" s="36"/>
      <c r="B25" s="32"/>
      <c r="C25" s="32"/>
      <c r="D25" s="32"/>
      <c r="E25" s="32"/>
      <c r="F25" s="32"/>
      <c r="G25" s="32"/>
      <c r="H25" s="32"/>
      <c r="I25" s="32"/>
      <c r="K25" s="68">
        <v>14</v>
      </c>
      <c r="L25" s="82">
        <v>12.35</v>
      </c>
      <c r="M25" s="68">
        <v>612</v>
      </c>
    </row>
    <row r="26" spans="1:13" ht="12.75">
      <c r="A26" s="32"/>
      <c r="B26" s="32"/>
      <c r="C26" s="32"/>
      <c r="D26" s="32"/>
      <c r="E26" s="32"/>
      <c r="F26" s="32"/>
      <c r="G26" s="32"/>
      <c r="H26" s="32"/>
      <c r="I26" s="32"/>
      <c r="K26" s="68"/>
      <c r="L26" s="82"/>
      <c r="M26" s="68"/>
    </row>
    <row r="27" spans="1:13" ht="12.75">
      <c r="A27" s="32"/>
      <c r="B27" s="32"/>
      <c r="C27" s="32"/>
      <c r="D27" s="32"/>
      <c r="E27" s="32"/>
      <c r="F27" s="32"/>
      <c r="G27" s="32"/>
      <c r="H27" s="32"/>
      <c r="I27" s="32"/>
      <c r="K27" s="59"/>
      <c r="L27" s="59"/>
      <c r="M27" s="59"/>
    </row>
    <row r="28" spans="1:13" ht="12.75">
      <c r="A28" s="32"/>
      <c r="B28" s="32"/>
      <c r="C28" s="32"/>
      <c r="D28" s="32"/>
      <c r="E28" s="32"/>
      <c r="F28" s="32"/>
      <c r="G28" s="32"/>
      <c r="H28" s="32"/>
      <c r="I28" s="32"/>
      <c r="K28" s="58">
        <v>60</v>
      </c>
      <c r="L28" s="59"/>
      <c r="M28" s="59"/>
    </row>
    <row r="29" spans="1:13" ht="14.25">
      <c r="A29" s="32"/>
      <c r="B29" s="32"/>
      <c r="C29" s="32"/>
      <c r="D29" s="32"/>
      <c r="E29" s="32"/>
      <c r="F29" s="32"/>
      <c r="G29" s="32"/>
      <c r="H29" s="32"/>
      <c r="I29" s="32"/>
      <c r="K29" s="60"/>
      <c r="L29" s="59"/>
      <c r="M29" s="59"/>
    </row>
    <row r="30" spans="1:13" ht="12">
      <c r="A30" s="32"/>
      <c r="B30" s="32"/>
      <c r="C30" s="32"/>
      <c r="D30" s="32"/>
      <c r="E30" s="32"/>
      <c r="F30" s="32"/>
      <c r="G30" s="32"/>
      <c r="H30" s="32"/>
      <c r="I30" s="32"/>
      <c r="K30" s="59"/>
      <c r="L30" s="59"/>
      <c r="M30" s="59"/>
    </row>
    <row r="31" spans="1:13" ht="12">
      <c r="A31" s="32"/>
      <c r="B31" s="32"/>
      <c r="C31" s="32"/>
      <c r="D31" s="32"/>
      <c r="E31" s="32"/>
      <c r="F31" s="32"/>
      <c r="G31" s="32"/>
      <c r="H31" s="32"/>
      <c r="I31" s="32"/>
      <c r="K31" s="59"/>
      <c r="L31" s="59"/>
      <c r="M31" s="61"/>
    </row>
    <row r="32" spans="1:13" ht="12">
      <c r="A32" s="32"/>
      <c r="B32" s="32"/>
      <c r="C32" s="32"/>
      <c r="D32" s="32"/>
      <c r="E32" s="32"/>
      <c r="F32" s="32"/>
      <c r="G32" s="32"/>
      <c r="H32" s="32"/>
      <c r="I32" s="32"/>
      <c r="K32" s="59"/>
      <c r="L32" s="59"/>
      <c r="M32" s="59"/>
    </row>
    <row r="33" spans="1:13" ht="12">
      <c r="A33" s="32"/>
      <c r="B33" s="32"/>
      <c r="C33" s="32"/>
      <c r="D33" s="32"/>
      <c r="E33" s="32"/>
      <c r="F33" s="32"/>
      <c r="G33" s="32"/>
      <c r="H33" s="32"/>
      <c r="I33" s="32"/>
      <c r="K33" s="59"/>
      <c r="L33" s="62"/>
      <c r="M33" s="59"/>
    </row>
    <row r="34" spans="1:14" ht="12" customHeight="1">
      <c r="A34" s="32"/>
      <c r="B34" s="32"/>
      <c r="C34" s="32"/>
      <c r="D34" s="32"/>
      <c r="E34" s="32"/>
      <c r="F34" s="32"/>
      <c r="G34" s="32"/>
      <c r="H34" s="32"/>
      <c r="I34" s="32"/>
      <c r="K34" s="59" t="s">
        <v>655</v>
      </c>
      <c r="L34" s="63"/>
      <c r="M34" s="63"/>
      <c r="N34" s="30"/>
    </row>
    <row r="35" spans="1:14" ht="12">
      <c r="A35" s="32"/>
      <c r="B35" s="32"/>
      <c r="C35" s="32"/>
      <c r="D35" s="32"/>
      <c r="E35" s="32"/>
      <c r="F35" s="32"/>
      <c r="G35" s="32"/>
      <c r="H35" s="32"/>
      <c r="I35" s="32"/>
      <c r="K35" s="59"/>
      <c r="L35" s="63"/>
      <c r="M35" s="63"/>
      <c r="N35" s="30"/>
    </row>
    <row r="36" spans="1:13" ht="12">
      <c r="A36" s="32"/>
      <c r="B36" s="32"/>
      <c r="C36" s="32"/>
      <c r="D36" s="32"/>
      <c r="E36" s="32"/>
      <c r="F36" s="32"/>
      <c r="G36" s="32"/>
      <c r="H36" s="32"/>
      <c r="I36" s="32"/>
      <c r="K36" s="59"/>
      <c r="L36" s="59" t="s">
        <v>17</v>
      </c>
      <c r="M36" s="59"/>
    </row>
    <row r="37" spans="1:13" ht="14.25">
      <c r="A37" s="57" t="s">
        <v>31</v>
      </c>
      <c r="B37" s="32"/>
      <c r="C37" s="32"/>
      <c r="D37" s="32"/>
      <c r="E37" s="32"/>
      <c r="F37" s="57" t="s">
        <v>32</v>
      </c>
      <c r="G37" s="32"/>
      <c r="H37" s="32"/>
      <c r="I37" s="32"/>
      <c r="K37" s="68" t="s">
        <v>104</v>
      </c>
      <c r="L37" s="68" t="s">
        <v>23</v>
      </c>
      <c r="M37" s="68" t="s">
        <v>105</v>
      </c>
    </row>
    <row r="38" spans="1:13" ht="12">
      <c r="A38" s="32"/>
      <c r="B38" s="32"/>
      <c r="C38" s="32"/>
      <c r="D38" s="32"/>
      <c r="E38" s="32"/>
      <c r="F38" s="32"/>
      <c r="G38" s="32"/>
      <c r="H38" s="32"/>
      <c r="I38" s="32"/>
      <c r="K38" s="68" t="s">
        <v>38</v>
      </c>
      <c r="L38" s="68">
        <v>80</v>
      </c>
      <c r="M38" s="83">
        <v>1</v>
      </c>
    </row>
    <row r="39" spans="1:13" ht="12">
      <c r="A39" s="32"/>
      <c r="B39" s="32"/>
      <c r="C39" s="32"/>
      <c r="D39" s="32"/>
      <c r="E39" s="32"/>
      <c r="F39" s="32"/>
      <c r="G39" s="32"/>
      <c r="H39" s="32"/>
      <c r="I39" s="32"/>
      <c r="K39" s="68" t="s">
        <v>163</v>
      </c>
      <c r="L39" s="64">
        <v>77</v>
      </c>
      <c r="M39" s="83">
        <v>2</v>
      </c>
    </row>
    <row r="40" spans="1:13" ht="12">
      <c r="A40" s="32"/>
      <c r="B40" s="32"/>
      <c r="C40" s="32"/>
      <c r="D40" s="32"/>
      <c r="E40" s="32"/>
      <c r="F40" s="32"/>
      <c r="G40" s="32"/>
      <c r="H40" s="32"/>
      <c r="I40" s="32"/>
      <c r="K40" s="68" t="s">
        <v>39</v>
      </c>
      <c r="L40" s="64">
        <v>45</v>
      </c>
      <c r="M40" s="83">
        <v>3</v>
      </c>
    </row>
    <row r="41" spans="1:13" ht="12">
      <c r="A41" s="32"/>
      <c r="B41" s="32"/>
      <c r="C41" s="32"/>
      <c r="D41" s="32"/>
      <c r="E41" s="32"/>
      <c r="F41" s="32"/>
      <c r="G41" s="32"/>
      <c r="H41" s="32"/>
      <c r="I41" s="32"/>
      <c r="K41" s="68" t="s">
        <v>277</v>
      </c>
      <c r="L41" s="64">
        <v>34</v>
      </c>
      <c r="M41" s="83">
        <v>4</v>
      </c>
    </row>
    <row r="42" spans="1:13" ht="12">
      <c r="A42" s="32"/>
      <c r="B42" s="32"/>
      <c r="C42" s="32"/>
      <c r="D42" s="32"/>
      <c r="E42" s="32"/>
      <c r="F42" s="32"/>
      <c r="G42" s="32"/>
      <c r="H42" s="32"/>
      <c r="I42" s="32"/>
      <c r="K42" s="68" t="s">
        <v>164</v>
      </c>
      <c r="L42" s="64">
        <v>21</v>
      </c>
      <c r="M42" s="83">
        <v>5</v>
      </c>
    </row>
    <row r="43" spans="1:13" ht="12">
      <c r="A43" s="32"/>
      <c r="B43" s="32"/>
      <c r="C43" s="32"/>
      <c r="D43" s="32"/>
      <c r="E43" s="32"/>
      <c r="F43" s="32"/>
      <c r="G43" s="32"/>
      <c r="H43" s="32"/>
      <c r="I43" s="32"/>
      <c r="K43" s="68" t="s">
        <v>165</v>
      </c>
      <c r="L43" s="64">
        <v>17</v>
      </c>
      <c r="M43" s="83">
        <v>6</v>
      </c>
    </row>
    <row r="44" spans="1:13" ht="12">
      <c r="A44" s="32"/>
      <c r="B44" s="32"/>
      <c r="C44" s="32"/>
      <c r="D44" s="32"/>
      <c r="E44" s="32"/>
      <c r="F44" s="32"/>
      <c r="G44" s="32"/>
      <c r="H44" s="32"/>
      <c r="I44" s="32"/>
      <c r="K44" s="68" t="s">
        <v>166</v>
      </c>
      <c r="L44" s="68">
        <v>12</v>
      </c>
      <c r="M44" s="83">
        <v>7</v>
      </c>
    </row>
    <row r="45" spans="1:13" ht="14.25">
      <c r="A45" s="33"/>
      <c r="B45" s="32"/>
      <c r="C45" s="32"/>
      <c r="D45" s="32"/>
      <c r="E45" s="32"/>
      <c r="F45" s="33"/>
      <c r="G45" s="32"/>
      <c r="H45" s="32"/>
      <c r="I45" s="32"/>
      <c r="K45" s="68" t="s">
        <v>167</v>
      </c>
      <c r="L45" s="68">
        <v>11</v>
      </c>
      <c r="M45" s="83">
        <v>8</v>
      </c>
    </row>
    <row r="46" spans="1:13" ht="12">
      <c r="A46" s="32"/>
      <c r="B46" s="32"/>
      <c r="C46" s="32"/>
      <c r="D46" s="32"/>
      <c r="E46" s="32"/>
      <c r="F46" s="32"/>
      <c r="G46" s="32"/>
      <c r="H46" s="32"/>
      <c r="I46" s="32"/>
      <c r="K46" s="68" t="s">
        <v>168</v>
      </c>
      <c r="L46" s="68">
        <v>10</v>
      </c>
      <c r="M46" s="83">
        <v>9</v>
      </c>
    </row>
    <row r="47" spans="1:13" ht="12">
      <c r="A47" s="32"/>
      <c r="B47" s="32"/>
      <c r="C47" s="32"/>
      <c r="D47" s="32"/>
      <c r="E47" s="32"/>
      <c r="F47" s="32"/>
      <c r="G47" s="32"/>
      <c r="H47" s="32"/>
      <c r="I47" s="32"/>
      <c r="K47" s="68" t="s">
        <v>169</v>
      </c>
      <c r="L47" s="68">
        <v>8</v>
      </c>
      <c r="M47" s="83">
        <v>10</v>
      </c>
    </row>
    <row r="48" spans="1:13" ht="12">
      <c r="A48" s="32"/>
      <c r="B48" s="32"/>
      <c r="C48" s="32"/>
      <c r="D48" s="32"/>
      <c r="E48" s="32"/>
      <c r="F48" s="32"/>
      <c r="G48" s="32"/>
      <c r="H48" s="32"/>
      <c r="I48" s="32"/>
      <c r="K48" s="59"/>
      <c r="L48" s="59"/>
      <c r="M48" s="59"/>
    </row>
    <row r="49" spans="1:13" ht="12">
      <c r="A49" s="32"/>
      <c r="B49" s="32"/>
      <c r="C49" s="32"/>
      <c r="D49" s="32"/>
      <c r="E49" s="32"/>
      <c r="F49" s="32"/>
      <c r="G49" s="32"/>
      <c r="H49" s="32"/>
      <c r="I49" s="32"/>
      <c r="K49" s="58">
        <v>61</v>
      </c>
      <c r="L49" s="59"/>
      <c r="M49" s="59"/>
    </row>
    <row r="50" spans="1:13" ht="14.25">
      <c r="A50" s="32"/>
      <c r="B50" s="32"/>
      <c r="C50" s="32"/>
      <c r="D50" s="32"/>
      <c r="E50" s="32"/>
      <c r="F50" s="32"/>
      <c r="G50" s="32"/>
      <c r="H50" s="32"/>
      <c r="I50" s="32"/>
      <c r="K50" s="60"/>
      <c r="L50" s="59"/>
      <c r="M50" s="59"/>
    </row>
    <row r="51" spans="1:13" ht="12">
      <c r="A51" s="32"/>
      <c r="B51" s="32"/>
      <c r="C51" s="32"/>
      <c r="D51" s="32"/>
      <c r="E51" s="32"/>
      <c r="F51" s="32"/>
      <c r="G51" s="32"/>
      <c r="H51" s="32"/>
      <c r="I51" s="32"/>
      <c r="K51" s="59"/>
      <c r="L51" s="59"/>
      <c r="M51" s="59"/>
    </row>
    <row r="52" spans="1:13" ht="12">
      <c r="A52" s="32"/>
      <c r="B52" s="32"/>
      <c r="C52" s="32"/>
      <c r="D52" s="32"/>
      <c r="E52" s="32"/>
      <c r="F52" s="32"/>
      <c r="G52" s="32"/>
      <c r="H52" s="32"/>
      <c r="I52" s="32"/>
      <c r="K52" s="59"/>
      <c r="L52" s="59"/>
      <c r="M52" s="61"/>
    </row>
    <row r="53" spans="1:13" ht="12">
      <c r="A53" s="32"/>
      <c r="B53" s="32"/>
      <c r="C53" s="32"/>
      <c r="D53" s="32"/>
      <c r="E53" s="32"/>
      <c r="F53" s="32"/>
      <c r="G53" s="32"/>
      <c r="H53" s="32"/>
      <c r="I53" s="32"/>
      <c r="K53" s="59"/>
      <c r="L53" s="59"/>
      <c r="M53" s="59"/>
    </row>
    <row r="54" spans="1:13" ht="12">
      <c r="A54" s="32"/>
      <c r="B54" s="32"/>
      <c r="C54" s="32"/>
      <c r="D54" s="32"/>
      <c r="E54" s="32"/>
      <c r="F54" s="32"/>
      <c r="G54" s="32"/>
      <c r="H54" s="32"/>
      <c r="I54" s="32"/>
      <c r="K54" s="59"/>
      <c r="L54" s="62"/>
      <c r="M54" s="59"/>
    </row>
    <row r="55" spans="1:14" ht="12">
      <c r="A55" s="32"/>
      <c r="B55" s="32"/>
      <c r="C55" s="32"/>
      <c r="D55" s="32"/>
      <c r="E55" s="32"/>
      <c r="F55" s="32"/>
      <c r="G55" s="32"/>
      <c r="H55" s="32"/>
      <c r="I55" s="32"/>
      <c r="K55" s="59"/>
      <c r="L55" s="345"/>
      <c r="M55" s="345"/>
      <c r="N55" s="30"/>
    </row>
    <row r="56" spans="1:14" ht="12">
      <c r="A56" s="32"/>
      <c r="B56" s="32"/>
      <c r="C56" s="32"/>
      <c r="D56" s="32"/>
      <c r="E56" s="32"/>
      <c r="F56" s="32"/>
      <c r="G56" s="32"/>
      <c r="H56" s="32"/>
      <c r="I56" s="32"/>
      <c r="K56" s="59"/>
      <c r="L56" s="63"/>
      <c r="M56" s="63"/>
      <c r="N56" s="30"/>
    </row>
    <row r="57" spans="1:13" ht="12">
      <c r="A57" s="32"/>
      <c r="B57" s="32"/>
      <c r="C57" s="32"/>
      <c r="D57" s="32"/>
      <c r="E57" s="32"/>
      <c r="F57" s="32"/>
      <c r="G57" s="32"/>
      <c r="H57" s="32"/>
      <c r="I57" s="32"/>
      <c r="K57" s="59"/>
      <c r="L57" s="59"/>
      <c r="M57" s="59"/>
    </row>
    <row r="58" spans="1:13" ht="12">
      <c r="A58" s="32"/>
      <c r="B58" s="32"/>
      <c r="C58" s="32"/>
      <c r="D58" s="32"/>
      <c r="E58" s="32"/>
      <c r="F58" s="32"/>
      <c r="G58" s="32"/>
      <c r="H58" s="32"/>
      <c r="I58" s="32"/>
      <c r="K58" s="68" t="s">
        <v>118</v>
      </c>
      <c r="L58" s="84" t="s">
        <v>23</v>
      </c>
      <c r="M58" s="59"/>
    </row>
    <row r="59" spans="1:13" ht="12">
      <c r="A59" s="32"/>
      <c r="B59" s="32"/>
      <c r="C59" s="32"/>
      <c r="D59" s="32"/>
      <c r="E59" s="32"/>
      <c r="F59" s="32"/>
      <c r="G59" s="32"/>
      <c r="H59" s="32"/>
      <c r="I59" s="32"/>
      <c r="K59" s="80" t="s">
        <v>106</v>
      </c>
      <c r="L59" s="85">
        <v>61</v>
      </c>
      <c r="M59" s="59"/>
    </row>
    <row r="60" spans="1:13" ht="12">
      <c r="A60" s="32"/>
      <c r="B60" s="32"/>
      <c r="C60" s="32"/>
      <c r="D60" s="32"/>
      <c r="E60" s="32"/>
      <c r="F60" s="32"/>
      <c r="G60" s="32"/>
      <c r="H60" s="32"/>
      <c r="I60" s="32"/>
      <c r="K60" s="80" t="s">
        <v>107</v>
      </c>
      <c r="L60" s="85">
        <v>70</v>
      </c>
      <c r="M60" s="59"/>
    </row>
    <row r="61" spans="1:13" ht="12">
      <c r="A61" s="32"/>
      <c r="B61" s="32"/>
      <c r="C61" s="32"/>
      <c r="D61" s="32"/>
      <c r="E61" s="32"/>
      <c r="F61" s="32"/>
      <c r="G61" s="32"/>
      <c r="H61" s="32"/>
      <c r="I61" s="32"/>
      <c r="K61" s="80" t="s">
        <v>108</v>
      </c>
      <c r="L61" s="85">
        <v>92</v>
      </c>
      <c r="M61" s="59"/>
    </row>
    <row r="62" spans="1:13" ht="12">
      <c r="A62" s="32"/>
      <c r="B62" s="32"/>
      <c r="C62" s="32"/>
      <c r="D62" s="32"/>
      <c r="E62" s="32"/>
      <c r="F62" s="32"/>
      <c r="G62" s="32"/>
      <c r="H62" s="32"/>
      <c r="I62" s="32"/>
      <c r="K62" s="80" t="s">
        <v>109</v>
      </c>
      <c r="L62" s="85">
        <v>67</v>
      </c>
      <c r="M62" s="59"/>
    </row>
    <row r="63" spans="1:13" ht="12">
      <c r="A63" s="32"/>
      <c r="B63" s="32"/>
      <c r="C63" s="32"/>
      <c r="D63" s="32"/>
      <c r="E63" s="32"/>
      <c r="F63" s="32"/>
      <c r="G63" s="32"/>
      <c r="H63" s="32"/>
      <c r="I63" s="32"/>
      <c r="K63" s="80" t="s">
        <v>110</v>
      </c>
      <c r="L63" s="85">
        <v>45</v>
      </c>
      <c r="M63" s="59"/>
    </row>
    <row r="64" spans="1:13" ht="12">
      <c r="A64" s="32"/>
      <c r="B64" s="32"/>
      <c r="C64" s="32"/>
      <c r="D64" s="32"/>
      <c r="E64" s="32"/>
      <c r="F64" s="32"/>
      <c r="G64" s="32"/>
      <c r="H64" s="32"/>
      <c r="I64" s="32"/>
      <c r="K64" s="80" t="s">
        <v>111</v>
      </c>
      <c r="L64" s="85">
        <v>48</v>
      </c>
      <c r="M64" s="59"/>
    </row>
    <row r="65" spans="1:13" ht="12">
      <c r="A65" s="32"/>
      <c r="B65" s="32"/>
      <c r="C65" s="32"/>
      <c r="D65" s="32"/>
      <c r="E65" s="32"/>
      <c r="F65" s="32"/>
      <c r="G65" s="32"/>
      <c r="H65" s="32"/>
      <c r="I65" s="32"/>
      <c r="K65" s="80" t="s">
        <v>112</v>
      </c>
      <c r="L65" s="85">
        <v>24</v>
      </c>
      <c r="M65" s="59"/>
    </row>
    <row r="66" spans="1:13" ht="12">
      <c r="A66" s="32"/>
      <c r="B66" s="32"/>
      <c r="C66" s="32"/>
      <c r="D66" s="32"/>
      <c r="E66" s="32"/>
      <c r="F66" s="32"/>
      <c r="G66" s="32"/>
      <c r="H66" s="32"/>
      <c r="I66" s="32"/>
      <c r="K66" s="80" t="s">
        <v>113</v>
      </c>
      <c r="L66" s="85">
        <v>53</v>
      </c>
      <c r="M66" s="59"/>
    </row>
    <row r="67" spans="1:13" ht="12">
      <c r="A67" s="32"/>
      <c r="B67" s="32"/>
      <c r="C67" s="32"/>
      <c r="D67" s="32"/>
      <c r="E67" s="32"/>
      <c r="F67" s="32"/>
      <c r="G67" s="32"/>
      <c r="H67" s="32"/>
      <c r="I67" s="32"/>
      <c r="K67" s="80" t="s">
        <v>114</v>
      </c>
      <c r="L67" s="85">
        <v>33</v>
      </c>
      <c r="M67" s="59"/>
    </row>
    <row r="68" spans="1:13" ht="12">
      <c r="A68" s="32"/>
      <c r="B68" s="32"/>
      <c r="C68" s="32"/>
      <c r="D68" s="32"/>
      <c r="E68" s="32"/>
      <c r="F68" s="32"/>
      <c r="G68" s="32"/>
      <c r="H68" s="32"/>
      <c r="I68" s="32"/>
      <c r="K68" s="80" t="s">
        <v>115</v>
      </c>
      <c r="L68" s="85">
        <v>26</v>
      </c>
      <c r="M68" s="59"/>
    </row>
    <row r="69" spans="1:13" ht="12">
      <c r="A69" s="308" t="s">
        <v>179</v>
      </c>
      <c r="B69" s="309"/>
      <c r="C69" s="309"/>
      <c r="D69" s="309"/>
      <c r="E69" s="309"/>
      <c r="F69" s="309"/>
      <c r="G69" s="309"/>
      <c r="H69" s="309"/>
      <c r="I69" s="310"/>
      <c r="K69" s="80" t="s">
        <v>116</v>
      </c>
      <c r="L69" s="85">
        <v>50</v>
      </c>
      <c r="M69" s="59"/>
    </row>
    <row r="70" spans="1:13" ht="12">
      <c r="A70" s="311"/>
      <c r="B70" s="230"/>
      <c r="C70" s="230"/>
      <c r="D70" s="230"/>
      <c r="E70" s="230"/>
      <c r="F70" s="230"/>
      <c r="G70" s="230"/>
      <c r="H70" s="230"/>
      <c r="I70" s="312"/>
      <c r="K70" s="80" t="s">
        <v>117</v>
      </c>
      <c r="L70" s="85">
        <v>43</v>
      </c>
      <c r="M70" s="59"/>
    </row>
    <row r="71" spans="1:13" ht="12">
      <c r="A71" s="311"/>
      <c r="B71" s="230"/>
      <c r="C71" s="230"/>
      <c r="D71" s="230"/>
      <c r="E71" s="230"/>
      <c r="F71" s="230"/>
      <c r="G71" s="230"/>
      <c r="H71" s="230"/>
      <c r="I71" s="312"/>
      <c r="K71" s="59"/>
      <c r="L71" s="86">
        <f>SUM(L59:L70)</f>
        <v>612</v>
      </c>
      <c r="M71" s="59"/>
    </row>
    <row r="72" spans="1:13" ht="12">
      <c r="A72" s="311"/>
      <c r="B72" s="230"/>
      <c r="C72" s="230"/>
      <c r="D72" s="230"/>
      <c r="E72" s="230"/>
      <c r="F72" s="230"/>
      <c r="G72" s="230"/>
      <c r="H72" s="230"/>
      <c r="I72" s="344"/>
      <c r="K72" s="59"/>
      <c r="L72" s="59"/>
      <c r="M72" s="59"/>
    </row>
    <row r="73" spans="1:13" ht="12">
      <c r="A73" s="313"/>
      <c r="B73" s="314"/>
      <c r="C73" s="314"/>
      <c r="D73" s="314"/>
      <c r="E73" s="314"/>
      <c r="F73" s="314"/>
      <c r="G73" s="314"/>
      <c r="H73" s="314"/>
      <c r="I73" s="315"/>
      <c r="K73" s="59"/>
      <c r="L73" s="59"/>
      <c r="M73" s="59"/>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3">
    <mergeCell ref="A69:I73"/>
    <mergeCell ref="A2:I2"/>
    <mergeCell ref="L55:M55"/>
  </mergeCells>
  <hyperlinks>
    <hyperlink ref="A1" r:id="rId1" display="平成１５年度　統計からみたやまなし ページ&lt;&lt;"/>
  </hyperlinks>
  <printOptions/>
  <pageMargins left="0.2" right="0.21" top="0.51" bottom="1" header="0.512" footer="0.512"/>
  <pageSetup horizontalDpi="600" verticalDpi="600" orientation="portrait" paperSize="9" scale="85" r:id="rId3"/>
  <headerFooter alignWithMargins="0">
    <oddFooter>&amp;C&amp;P</oddFooter>
  </headerFooter>
  <rowBreaks count="2" manualBreakCount="2">
    <brk id="27" min="10" max="12" man="1"/>
    <brk id="48" min="10" max="12" man="1"/>
  </rowBreaks>
  <drawing r:id="rId2"/>
</worksheet>
</file>

<file path=xl/worksheets/sheet21.xml><?xml version="1.0" encoding="utf-8"?>
<worksheet xmlns="http://schemas.openxmlformats.org/spreadsheetml/2006/main" xmlns:r="http://schemas.openxmlformats.org/officeDocument/2006/relationships">
  <dimension ref="A1:S9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1" max="19" width="15.75390625" style="10" customWidth="1"/>
  </cols>
  <sheetData>
    <row r="1" ht="12">
      <c r="A1" s="213" t="s">
        <v>751</v>
      </c>
    </row>
    <row r="2" spans="1:19" ht="18.75">
      <c r="A2" s="280" t="s">
        <v>241</v>
      </c>
      <c r="B2" s="280"/>
      <c r="C2" s="280"/>
      <c r="D2" s="280"/>
      <c r="E2" s="280"/>
      <c r="F2" s="280"/>
      <c r="G2" s="280"/>
      <c r="H2" s="280"/>
      <c r="I2" s="280"/>
      <c r="K2" s="67">
        <v>62</v>
      </c>
      <c r="L2" s="68"/>
      <c r="M2" s="68"/>
      <c r="N2" s="68"/>
      <c r="O2" s="68"/>
      <c r="P2" s="68"/>
      <c r="Q2" s="68"/>
      <c r="R2" s="68"/>
      <c r="S2" s="68"/>
    </row>
    <row r="3" spans="1:19" ht="14.25">
      <c r="A3" s="32"/>
      <c r="B3" s="32"/>
      <c r="C3" s="32"/>
      <c r="D3" s="32"/>
      <c r="E3" s="32"/>
      <c r="F3" s="32"/>
      <c r="G3" s="32"/>
      <c r="H3" s="32"/>
      <c r="I3" s="32"/>
      <c r="K3" s="69"/>
      <c r="L3" s="68"/>
      <c r="M3" s="68"/>
      <c r="N3" s="68"/>
      <c r="O3" s="68"/>
      <c r="P3" s="68"/>
      <c r="Q3" s="68"/>
      <c r="R3" s="68"/>
      <c r="S3" s="68"/>
    </row>
    <row r="4" spans="1:19" ht="14.25">
      <c r="A4" s="57" t="s">
        <v>27</v>
      </c>
      <c r="B4" s="32"/>
      <c r="C4" s="32"/>
      <c r="D4" s="32"/>
      <c r="E4" s="32"/>
      <c r="F4" s="33"/>
      <c r="G4" s="32"/>
      <c r="H4" s="32"/>
      <c r="I4" s="32"/>
      <c r="K4" s="68"/>
      <c r="L4" s="68"/>
      <c r="M4" s="68"/>
      <c r="N4" s="68"/>
      <c r="O4" s="68"/>
      <c r="P4" s="68"/>
      <c r="Q4" s="68"/>
      <c r="R4" s="68"/>
      <c r="S4" s="68"/>
    </row>
    <row r="5" spans="1:19" ht="12">
      <c r="A5" s="32"/>
      <c r="B5" s="32"/>
      <c r="C5" s="32"/>
      <c r="D5" s="32"/>
      <c r="E5" s="32"/>
      <c r="F5" s="32"/>
      <c r="G5" s="32"/>
      <c r="H5" s="32"/>
      <c r="I5" s="32"/>
      <c r="K5" s="68"/>
      <c r="L5" s="68"/>
      <c r="M5" s="70"/>
      <c r="N5" s="68"/>
      <c r="O5" s="68"/>
      <c r="P5" s="68"/>
      <c r="Q5" s="68"/>
      <c r="R5" s="68"/>
      <c r="S5" s="68"/>
    </row>
    <row r="6" spans="1:19" ht="12">
      <c r="A6" s="32"/>
      <c r="B6" s="32"/>
      <c r="C6" s="32"/>
      <c r="D6" s="32"/>
      <c r="E6" s="32"/>
      <c r="F6" s="32"/>
      <c r="G6" s="32"/>
      <c r="H6" s="32"/>
      <c r="I6" s="32"/>
      <c r="K6" s="68"/>
      <c r="L6" s="68"/>
      <c r="M6" s="68"/>
      <c r="N6" s="68"/>
      <c r="O6" s="68"/>
      <c r="P6" s="68"/>
      <c r="Q6" s="68"/>
      <c r="R6" s="68"/>
      <c r="S6" s="68"/>
    </row>
    <row r="7" spans="1:19" ht="12.75">
      <c r="A7" s="32"/>
      <c r="B7" s="32"/>
      <c r="C7" s="32"/>
      <c r="D7" s="32"/>
      <c r="E7" s="32"/>
      <c r="F7" s="32"/>
      <c r="G7" s="32"/>
      <c r="H7" s="32"/>
      <c r="I7" s="32"/>
      <c r="K7" s="68"/>
      <c r="L7" s="71"/>
      <c r="M7" s="68"/>
      <c r="N7" s="68"/>
      <c r="O7" s="68"/>
      <c r="P7" s="68"/>
      <c r="Q7" s="68"/>
      <c r="R7" s="68"/>
      <c r="S7" s="68"/>
    </row>
    <row r="8" spans="1:19" ht="12" customHeight="1">
      <c r="A8" s="32"/>
      <c r="B8" s="32"/>
      <c r="C8" s="32"/>
      <c r="D8" s="32"/>
      <c r="E8" s="32"/>
      <c r="F8" s="32"/>
      <c r="G8" s="32"/>
      <c r="H8" s="32"/>
      <c r="I8" s="32"/>
      <c r="K8" s="68"/>
      <c r="L8" s="72"/>
      <c r="M8" s="72"/>
      <c r="N8" s="72"/>
      <c r="O8" s="72"/>
      <c r="P8" s="68"/>
      <c r="Q8" s="68"/>
      <c r="R8" s="68"/>
      <c r="S8" s="68"/>
    </row>
    <row r="9" spans="1:19" ht="20.25" customHeight="1">
      <c r="A9" s="32"/>
      <c r="B9" s="32"/>
      <c r="C9" s="32"/>
      <c r="D9" s="32"/>
      <c r="E9" s="32"/>
      <c r="F9" s="32"/>
      <c r="G9" s="32"/>
      <c r="H9" s="32"/>
      <c r="I9" s="32"/>
      <c r="K9" s="68"/>
      <c r="L9" s="72"/>
      <c r="M9" s="72"/>
      <c r="N9" s="72"/>
      <c r="O9" s="72"/>
      <c r="P9" s="68"/>
      <c r="Q9" s="68"/>
      <c r="R9" s="68"/>
      <c r="S9" s="68"/>
    </row>
    <row r="10" spans="1:19" ht="12.75">
      <c r="A10" s="32"/>
      <c r="B10" s="32"/>
      <c r="C10" s="32"/>
      <c r="D10" s="32"/>
      <c r="E10" s="32"/>
      <c r="F10" s="32"/>
      <c r="G10" s="32"/>
      <c r="H10" s="32"/>
      <c r="I10" s="32"/>
      <c r="K10" s="68"/>
      <c r="L10" s="68"/>
      <c r="M10" s="68"/>
      <c r="N10" s="68"/>
      <c r="O10" s="68"/>
      <c r="P10" s="68"/>
      <c r="Q10" s="68"/>
      <c r="R10" s="68"/>
      <c r="S10" s="68"/>
    </row>
    <row r="11" spans="1:19" ht="12.75">
      <c r="A11" s="32"/>
      <c r="B11" s="32"/>
      <c r="C11" s="32"/>
      <c r="D11" s="32"/>
      <c r="E11" s="32"/>
      <c r="F11" s="32"/>
      <c r="G11" s="32"/>
      <c r="H11" s="32"/>
      <c r="I11" s="32"/>
      <c r="K11" s="64" t="s">
        <v>443</v>
      </c>
      <c r="L11" s="64" t="s">
        <v>120</v>
      </c>
      <c r="M11" s="64" t="s">
        <v>121</v>
      </c>
      <c r="N11" s="64" t="s">
        <v>119</v>
      </c>
      <c r="O11" s="68"/>
      <c r="P11" s="68"/>
      <c r="Q11" s="68"/>
      <c r="R11" s="68"/>
      <c r="S11" s="68"/>
    </row>
    <row r="12" spans="1:19" ht="12.75">
      <c r="A12" s="32"/>
      <c r="B12" s="32"/>
      <c r="C12" s="32"/>
      <c r="D12" s="32"/>
      <c r="E12" s="32"/>
      <c r="F12" s="32"/>
      <c r="G12" s="32"/>
      <c r="H12" s="32"/>
      <c r="I12" s="32"/>
      <c r="K12" s="74" t="s">
        <v>486</v>
      </c>
      <c r="L12" s="64">
        <v>117</v>
      </c>
      <c r="M12" s="64">
        <v>7149</v>
      </c>
      <c r="N12" s="64">
        <v>5404</v>
      </c>
      <c r="O12" s="68"/>
      <c r="P12" s="68"/>
      <c r="Q12" s="68"/>
      <c r="R12" s="68"/>
      <c r="S12" s="68"/>
    </row>
    <row r="13" spans="1:19" ht="12.75">
      <c r="A13" s="32"/>
      <c r="B13" s="32"/>
      <c r="C13" s="32"/>
      <c r="D13" s="32"/>
      <c r="E13" s="32"/>
      <c r="F13" s="32"/>
      <c r="G13" s="32"/>
      <c r="H13" s="32"/>
      <c r="I13" s="32"/>
      <c r="K13" s="75">
        <v>2</v>
      </c>
      <c r="L13" s="64">
        <v>119</v>
      </c>
      <c r="M13" s="64">
        <v>6770</v>
      </c>
      <c r="N13" s="64">
        <v>5147</v>
      </c>
      <c r="O13" s="68"/>
      <c r="P13" s="68"/>
      <c r="Q13" s="68"/>
      <c r="R13" s="68"/>
      <c r="S13" s="68"/>
    </row>
    <row r="14" spans="1:19" ht="12">
      <c r="A14" s="32"/>
      <c r="B14" s="32"/>
      <c r="C14" s="32"/>
      <c r="D14" s="32"/>
      <c r="E14" s="32"/>
      <c r="F14" s="32"/>
      <c r="G14" s="32"/>
      <c r="H14" s="32"/>
      <c r="I14" s="32"/>
      <c r="K14" s="74">
        <v>3</v>
      </c>
      <c r="L14" s="64">
        <v>130</v>
      </c>
      <c r="M14" s="64">
        <v>6937</v>
      </c>
      <c r="N14" s="64">
        <v>5151</v>
      </c>
      <c r="O14" s="68"/>
      <c r="P14" s="68"/>
      <c r="Q14" s="68"/>
      <c r="R14" s="68"/>
      <c r="S14" s="68"/>
    </row>
    <row r="15" spans="1:19" ht="12">
      <c r="A15" s="32"/>
      <c r="B15" s="32"/>
      <c r="C15" s="32"/>
      <c r="D15" s="32"/>
      <c r="E15" s="32"/>
      <c r="F15" s="32"/>
      <c r="G15" s="32"/>
      <c r="H15" s="32"/>
      <c r="I15" s="32"/>
      <c r="K15" s="75">
        <v>4</v>
      </c>
      <c r="L15" s="64">
        <v>153</v>
      </c>
      <c r="M15" s="64">
        <v>6872</v>
      </c>
      <c r="N15" s="64">
        <v>5193</v>
      </c>
      <c r="O15" s="68"/>
      <c r="P15" s="68"/>
      <c r="Q15" s="68"/>
      <c r="R15" s="68"/>
      <c r="S15" s="68"/>
    </row>
    <row r="16" spans="1:19" ht="12.75">
      <c r="A16" s="32"/>
      <c r="B16" s="32"/>
      <c r="C16" s="32"/>
      <c r="D16" s="32"/>
      <c r="E16" s="32"/>
      <c r="F16" s="32"/>
      <c r="G16" s="32"/>
      <c r="H16" s="32"/>
      <c r="I16" s="32"/>
      <c r="K16" s="75">
        <v>5</v>
      </c>
      <c r="L16" s="64">
        <v>96</v>
      </c>
      <c r="M16" s="64">
        <v>7185</v>
      </c>
      <c r="N16" s="64">
        <v>5432</v>
      </c>
      <c r="O16" s="68"/>
      <c r="P16" s="68"/>
      <c r="Q16" s="68"/>
      <c r="R16" s="68"/>
      <c r="S16" s="68"/>
    </row>
    <row r="17" spans="1:19" ht="12.75">
      <c r="A17" s="32"/>
      <c r="B17" s="32"/>
      <c r="C17" s="32"/>
      <c r="D17" s="32"/>
      <c r="E17" s="32"/>
      <c r="F17" s="32"/>
      <c r="G17" s="32"/>
      <c r="H17" s="32"/>
      <c r="I17" s="32"/>
      <c r="K17" s="75">
        <v>6</v>
      </c>
      <c r="L17" s="64">
        <v>114</v>
      </c>
      <c r="M17" s="64">
        <v>6896</v>
      </c>
      <c r="N17" s="64">
        <v>5202</v>
      </c>
      <c r="O17" s="68"/>
      <c r="P17" s="68"/>
      <c r="Q17" s="68"/>
      <c r="R17" s="68"/>
      <c r="S17" s="68"/>
    </row>
    <row r="18" spans="1:19" ht="12">
      <c r="A18" s="32"/>
      <c r="B18" s="32"/>
      <c r="C18" s="32"/>
      <c r="D18" s="32"/>
      <c r="E18" s="32"/>
      <c r="F18" s="32"/>
      <c r="G18" s="32"/>
      <c r="H18" s="32"/>
      <c r="I18" s="32"/>
      <c r="K18" s="75">
        <v>7</v>
      </c>
      <c r="L18" s="64">
        <v>96</v>
      </c>
      <c r="M18" s="64">
        <v>7113</v>
      </c>
      <c r="N18" s="64">
        <v>5440</v>
      </c>
      <c r="O18" s="68"/>
      <c r="P18" s="68"/>
      <c r="Q18" s="68"/>
      <c r="R18" s="68"/>
      <c r="S18" s="68"/>
    </row>
    <row r="19" spans="1:19" ht="12">
      <c r="A19" s="32"/>
      <c r="B19" s="32"/>
      <c r="C19" s="32"/>
      <c r="D19" s="32"/>
      <c r="E19" s="32"/>
      <c r="F19" s="32"/>
      <c r="G19" s="32"/>
      <c r="H19" s="32"/>
      <c r="I19" s="32"/>
      <c r="K19" s="75">
        <v>8</v>
      </c>
      <c r="L19" s="64">
        <v>111</v>
      </c>
      <c r="M19" s="64">
        <v>7581</v>
      </c>
      <c r="N19" s="64">
        <v>5826</v>
      </c>
      <c r="O19" s="68"/>
      <c r="P19" s="68"/>
      <c r="Q19" s="68"/>
      <c r="R19" s="68"/>
      <c r="S19" s="68"/>
    </row>
    <row r="20" spans="1:19" ht="12">
      <c r="A20" s="32"/>
      <c r="B20" s="32"/>
      <c r="C20" s="32"/>
      <c r="D20" s="32"/>
      <c r="E20" s="32"/>
      <c r="F20" s="32"/>
      <c r="G20" s="32"/>
      <c r="H20" s="32"/>
      <c r="I20" s="32"/>
      <c r="K20" s="75">
        <v>9</v>
      </c>
      <c r="L20" s="64">
        <v>110</v>
      </c>
      <c r="M20" s="64">
        <v>8649</v>
      </c>
      <c r="N20" s="64">
        <v>6484</v>
      </c>
      <c r="O20" s="68"/>
      <c r="P20" s="73"/>
      <c r="Q20" s="68"/>
      <c r="R20" s="68"/>
      <c r="S20" s="68"/>
    </row>
    <row r="21" spans="1:19" ht="12">
      <c r="A21" s="32"/>
      <c r="B21" s="32"/>
      <c r="C21" s="32"/>
      <c r="D21" s="32"/>
      <c r="E21" s="32"/>
      <c r="F21" s="32"/>
      <c r="G21" s="32"/>
      <c r="H21" s="32"/>
      <c r="I21" s="32"/>
      <c r="K21" s="75">
        <v>10</v>
      </c>
      <c r="L21" s="64">
        <v>108</v>
      </c>
      <c r="M21" s="64">
        <v>8786</v>
      </c>
      <c r="N21" s="64">
        <v>6618</v>
      </c>
      <c r="O21" s="68"/>
      <c r="P21" s="68"/>
      <c r="Q21" s="68"/>
      <c r="R21" s="68"/>
      <c r="S21" s="68"/>
    </row>
    <row r="22" spans="1:19" ht="12">
      <c r="A22" s="32"/>
      <c r="B22" s="32"/>
      <c r="C22" s="32"/>
      <c r="D22" s="32"/>
      <c r="E22" s="32"/>
      <c r="F22" s="32"/>
      <c r="G22" s="32"/>
      <c r="H22" s="32"/>
      <c r="I22" s="32"/>
      <c r="K22" s="75">
        <v>11</v>
      </c>
      <c r="L22" s="64">
        <v>83</v>
      </c>
      <c r="M22" s="64">
        <v>8784</v>
      </c>
      <c r="N22" s="64">
        <v>6636</v>
      </c>
      <c r="O22" s="68"/>
      <c r="P22" s="68"/>
      <c r="Q22" s="68"/>
      <c r="R22" s="68"/>
      <c r="S22" s="68"/>
    </row>
    <row r="23" spans="1:19" ht="12">
      <c r="A23" s="32"/>
      <c r="B23" s="32"/>
      <c r="C23" s="32"/>
      <c r="D23" s="32"/>
      <c r="E23" s="32"/>
      <c r="F23" s="32"/>
      <c r="G23" s="32"/>
      <c r="H23" s="32"/>
      <c r="I23" s="32"/>
      <c r="K23" s="64">
        <v>12</v>
      </c>
      <c r="L23" s="64">
        <v>81</v>
      </c>
      <c r="M23" s="64">
        <v>9935</v>
      </c>
      <c r="N23" s="64">
        <v>7525</v>
      </c>
      <c r="O23" s="68"/>
      <c r="P23" s="68"/>
      <c r="Q23" s="68"/>
      <c r="R23" s="68"/>
      <c r="S23" s="68"/>
    </row>
    <row r="24" spans="1:19" ht="12">
      <c r="A24" s="32"/>
      <c r="B24" s="32"/>
      <c r="C24" s="32"/>
      <c r="D24" s="32"/>
      <c r="E24" s="32"/>
      <c r="F24" s="32"/>
      <c r="G24" s="32"/>
      <c r="H24" s="32"/>
      <c r="I24" s="32"/>
      <c r="K24" s="64">
        <v>13</v>
      </c>
      <c r="L24" s="64">
        <v>97</v>
      </c>
      <c r="M24" s="64">
        <v>9877</v>
      </c>
      <c r="N24" s="64">
        <v>7489</v>
      </c>
      <c r="O24" s="68"/>
      <c r="P24" s="68"/>
      <c r="Q24" s="68"/>
      <c r="R24" s="68"/>
      <c r="S24" s="68"/>
    </row>
    <row r="25" spans="1:19" ht="12">
      <c r="A25" s="36"/>
      <c r="B25" s="32"/>
      <c r="C25" s="32"/>
      <c r="D25" s="32"/>
      <c r="E25" s="32"/>
      <c r="F25" s="32"/>
      <c r="G25" s="32"/>
      <c r="H25" s="32"/>
      <c r="I25" s="32"/>
      <c r="K25" s="64">
        <v>14</v>
      </c>
      <c r="L25" s="64">
        <v>71</v>
      </c>
      <c r="M25" s="64">
        <v>10112</v>
      </c>
      <c r="N25" s="64">
        <v>7534</v>
      </c>
      <c r="O25" s="68"/>
      <c r="P25" s="68"/>
      <c r="Q25" s="68"/>
      <c r="R25" s="68"/>
      <c r="S25" s="68"/>
    </row>
    <row r="26" spans="1:19" ht="12">
      <c r="A26" s="36"/>
      <c r="B26" s="32"/>
      <c r="C26" s="32"/>
      <c r="D26" s="32"/>
      <c r="E26" s="32"/>
      <c r="F26" s="32"/>
      <c r="G26" s="32"/>
      <c r="H26" s="32"/>
      <c r="I26" s="32"/>
      <c r="K26" s="64">
        <v>15</v>
      </c>
      <c r="L26" s="64">
        <v>90</v>
      </c>
      <c r="M26" s="64">
        <v>10223</v>
      </c>
      <c r="N26" s="64">
        <v>7696</v>
      </c>
      <c r="O26" s="68"/>
      <c r="P26" s="68"/>
      <c r="Q26" s="68"/>
      <c r="R26" s="68"/>
      <c r="S26" s="68"/>
    </row>
    <row r="27" spans="1:19" ht="12.75">
      <c r="A27" s="32"/>
      <c r="B27" s="32"/>
      <c r="C27" s="32"/>
      <c r="D27" s="32"/>
      <c r="E27" s="32"/>
      <c r="F27" s="32"/>
      <c r="G27" s="32"/>
      <c r="H27" s="32"/>
      <c r="I27" s="32"/>
      <c r="K27" s="64"/>
      <c r="L27" s="64"/>
      <c r="M27" s="64"/>
      <c r="N27" s="64"/>
      <c r="O27" s="68"/>
      <c r="P27" s="68"/>
      <c r="Q27" s="68"/>
      <c r="R27" s="68"/>
      <c r="S27" s="68"/>
    </row>
    <row r="28" spans="1:19" ht="12.75">
      <c r="A28" s="32"/>
      <c r="B28" s="32"/>
      <c r="C28" s="32"/>
      <c r="D28" s="32"/>
      <c r="E28" s="32"/>
      <c r="F28" s="32"/>
      <c r="G28" s="32"/>
      <c r="H28" s="32"/>
      <c r="I28" s="32"/>
      <c r="K28" s="76" t="s">
        <v>122</v>
      </c>
      <c r="L28" s="76" t="s">
        <v>123</v>
      </c>
      <c r="M28" s="64"/>
      <c r="N28" s="64"/>
      <c r="O28" s="68"/>
      <c r="P28" s="68"/>
      <c r="Q28" s="68"/>
      <c r="R28" s="68"/>
      <c r="S28" s="68"/>
    </row>
    <row r="29" spans="1:19" ht="12.75">
      <c r="A29" s="32"/>
      <c r="B29" s="32"/>
      <c r="C29" s="32"/>
      <c r="D29" s="32"/>
      <c r="E29" s="32"/>
      <c r="F29" s="32"/>
      <c r="G29" s="32"/>
      <c r="H29" s="32"/>
      <c r="I29" s="32"/>
      <c r="K29" s="76" t="s">
        <v>25</v>
      </c>
      <c r="L29" s="76">
        <v>15</v>
      </c>
      <c r="M29" s="64" t="s">
        <v>490</v>
      </c>
      <c r="N29" s="64"/>
      <c r="O29" s="68"/>
      <c r="P29" s="68"/>
      <c r="Q29" s="68"/>
      <c r="R29" s="68"/>
      <c r="S29" s="68"/>
    </row>
    <row r="30" spans="1:19" ht="12">
      <c r="A30" s="32"/>
      <c r="B30" s="32"/>
      <c r="C30" s="32"/>
      <c r="D30" s="32"/>
      <c r="E30" s="32"/>
      <c r="F30" s="32"/>
      <c r="G30" s="32"/>
      <c r="H30" s="32"/>
      <c r="I30" s="32"/>
      <c r="K30" s="76" t="s">
        <v>26</v>
      </c>
      <c r="L30" s="76">
        <v>23</v>
      </c>
      <c r="M30" s="65">
        <f>SUM(L29:L30)</f>
        <v>38</v>
      </c>
      <c r="N30" s="64"/>
      <c r="O30" s="68"/>
      <c r="P30" s="68"/>
      <c r="Q30" s="68"/>
      <c r="R30" s="68"/>
      <c r="S30" s="68"/>
    </row>
    <row r="31" spans="1:19" ht="12">
      <c r="A31" s="32"/>
      <c r="B31" s="32"/>
      <c r="C31" s="32"/>
      <c r="D31" s="32"/>
      <c r="E31" s="32"/>
      <c r="F31" s="32"/>
      <c r="G31" s="32"/>
      <c r="H31" s="32"/>
      <c r="I31" s="32"/>
      <c r="K31" s="68"/>
      <c r="L31" s="68"/>
      <c r="M31" s="68"/>
      <c r="N31" s="68"/>
      <c r="O31" s="68"/>
      <c r="P31" s="68"/>
      <c r="Q31" s="68"/>
      <c r="R31" s="68"/>
      <c r="S31" s="68"/>
    </row>
    <row r="32" spans="1:19" ht="12">
      <c r="A32" s="32"/>
      <c r="B32" s="32"/>
      <c r="C32" s="32"/>
      <c r="D32" s="32"/>
      <c r="E32" s="32"/>
      <c r="F32" s="32"/>
      <c r="G32" s="32"/>
      <c r="H32" s="32"/>
      <c r="I32" s="32"/>
      <c r="K32" s="67">
        <v>63</v>
      </c>
      <c r="L32" s="68"/>
      <c r="M32" s="68"/>
      <c r="N32" s="68"/>
      <c r="O32" s="68"/>
      <c r="P32" s="68"/>
      <c r="Q32" s="68"/>
      <c r="R32" s="68"/>
      <c r="S32" s="68"/>
    </row>
    <row r="33" spans="1:19" ht="14.25">
      <c r="A33" s="32"/>
      <c r="B33" s="32"/>
      <c r="C33" s="32"/>
      <c r="D33" s="32"/>
      <c r="E33" s="32"/>
      <c r="F33" s="32"/>
      <c r="G33" s="32"/>
      <c r="H33" s="32"/>
      <c r="I33" s="32"/>
      <c r="K33" s="69"/>
      <c r="L33" s="68"/>
      <c r="M33" s="68"/>
      <c r="N33" s="68"/>
      <c r="O33" s="68"/>
      <c r="P33" s="68"/>
      <c r="Q33" s="68"/>
      <c r="R33" s="68"/>
      <c r="S33" s="68"/>
    </row>
    <row r="34" spans="1:19" ht="12">
      <c r="A34" s="32"/>
      <c r="B34" s="32"/>
      <c r="C34" s="32"/>
      <c r="D34" s="32"/>
      <c r="E34" s="32"/>
      <c r="F34" s="32"/>
      <c r="G34" s="32"/>
      <c r="H34" s="32"/>
      <c r="I34" s="32"/>
      <c r="K34" s="68"/>
      <c r="L34" s="68"/>
      <c r="M34" s="68"/>
      <c r="N34" s="68"/>
      <c r="O34" s="68"/>
      <c r="P34" s="68"/>
      <c r="Q34" s="68"/>
      <c r="R34" s="68"/>
      <c r="S34" s="68"/>
    </row>
    <row r="35" spans="1:19" ht="12">
      <c r="A35" s="32"/>
      <c r="B35" s="32"/>
      <c r="C35" s="32"/>
      <c r="D35" s="32"/>
      <c r="E35" s="32"/>
      <c r="F35" s="32"/>
      <c r="G35" s="32"/>
      <c r="H35" s="32"/>
      <c r="I35" s="32"/>
      <c r="K35" s="68"/>
      <c r="L35" s="68"/>
      <c r="M35" s="70"/>
      <c r="N35" s="68"/>
      <c r="O35" s="68"/>
      <c r="P35" s="68"/>
      <c r="Q35" s="68"/>
      <c r="R35" s="68"/>
      <c r="S35" s="68"/>
    </row>
    <row r="36" spans="1:19" ht="12">
      <c r="A36" s="32"/>
      <c r="B36" s="32"/>
      <c r="C36" s="32"/>
      <c r="D36" s="32"/>
      <c r="E36" s="32"/>
      <c r="F36" s="32"/>
      <c r="G36" s="32"/>
      <c r="H36" s="32"/>
      <c r="I36" s="32"/>
      <c r="K36" s="68"/>
      <c r="L36" s="68"/>
      <c r="M36" s="68"/>
      <c r="N36" s="68"/>
      <c r="O36" s="68"/>
      <c r="P36" s="68"/>
      <c r="Q36" s="68"/>
      <c r="R36" s="68"/>
      <c r="S36" s="68"/>
    </row>
    <row r="37" spans="1:19" ht="12">
      <c r="A37" s="32"/>
      <c r="B37" s="32"/>
      <c r="C37" s="32"/>
      <c r="D37" s="32"/>
      <c r="E37" s="32"/>
      <c r="F37" s="32"/>
      <c r="G37" s="32"/>
      <c r="H37" s="32"/>
      <c r="I37" s="32"/>
      <c r="K37" s="68"/>
      <c r="L37" s="71"/>
      <c r="M37" s="68"/>
      <c r="N37" s="68"/>
      <c r="O37" s="68"/>
      <c r="P37" s="68"/>
      <c r="Q37" s="68"/>
      <c r="R37" s="68"/>
      <c r="S37" s="68"/>
    </row>
    <row r="38" spans="1:19" ht="14.25">
      <c r="A38" s="57" t="s">
        <v>33</v>
      </c>
      <c r="B38" s="32"/>
      <c r="C38" s="32"/>
      <c r="D38" s="32"/>
      <c r="E38" s="32"/>
      <c r="F38" s="33"/>
      <c r="G38" s="32"/>
      <c r="H38" s="32"/>
      <c r="I38" s="32"/>
      <c r="K38" s="68"/>
      <c r="L38" s="72"/>
      <c r="M38" s="72"/>
      <c r="N38" s="72"/>
      <c r="O38" s="72"/>
      <c r="P38" s="68"/>
      <c r="Q38" s="68"/>
      <c r="R38" s="68"/>
      <c r="S38" s="68"/>
    </row>
    <row r="39" spans="1:19" ht="12">
      <c r="A39" s="32"/>
      <c r="B39" s="32"/>
      <c r="C39" s="32"/>
      <c r="D39" s="32"/>
      <c r="E39" s="32"/>
      <c r="F39" s="32"/>
      <c r="G39" s="32"/>
      <c r="H39" s="32"/>
      <c r="I39" s="32"/>
      <c r="K39" s="68"/>
      <c r="L39" s="72"/>
      <c r="M39" s="72"/>
      <c r="N39" s="72"/>
      <c r="O39" s="72"/>
      <c r="P39" s="68"/>
      <c r="Q39" s="68"/>
      <c r="R39" s="68"/>
      <c r="S39" s="68"/>
    </row>
    <row r="40" spans="1:19" ht="12">
      <c r="A40" s="32"/>
      <c r="B40" s="32"/>
      <c r="C40" s="32"/>
      <c r="D40" s="32"/>
      <c r="E40" s="32"/>
      <c r="F40" s="32"/>
      <c r="G40" s="32"/>
      <c r="H40" s="32"/>
      <c r="I40" s="32"/>
      <c r="K40" s="68"/>
      <c r="L40" s="68"/>
      <c r="M40" s="68"/>
      <c r="N40" s="68"/>
      <c r="O40" s="68"/>
      <c r="P40" s="68"/>
      <c r="Q40" s="68"/>
      <c r="R40" s="68"/>
      <c r="S40" s="68"/>
    </row>
    <row r="41" spans="1:19" ht="12">
      <c r="A41" s="32"/>
      <c r="B41" s="32"/>
      <c r="C41" s="32"/>
      <c r="D41" s="32"/>
      <c r="E41" s="32"/>
      <c r="F41" s="32"/>
      <c r="G41" s="32"/>
      <c r="H41" s="32"/>
      <c r="I41" s="32"/>
      <c r="K41" s="68"/>
      <c r="L41" s="68" t="s">
        <v>124</v>
      </c>
      <c r="M41" s="68" t="s">
        <v>125</v>
      </c>
      <c r="N41" s="68" t="s">
        <v>126</v>
      </c>
      <c r="O41" s="68" t="s">
        <v>127</v>
      </c>
      <c r="P41" s="68" t="s">
        <v>128</v>
      </c>
      <c r="Q41" s="68" t="s">
        <v>328</v>
      </c>
      <c r="R41" s="68" t="s">
        <v>129</v>
      </c>
      <c r="S41" s="68" t="s">
        <v>539</v>
      </c>
    </row>
    <row r="42" spans="1:19" ht="12">
      <c r="A42" s="32"/>
      <c r="B42" s="32"/>
      <c r="C42" s="32"/>
      <c r="D42" s="32"/>
      <c r="E42" s="32"/>
      <c r="F42" s="32"/>
      <c r="G42" s="32"/>
      <c r="H42" s="32"/>
      <c r="I42" s="32"/>
      <c r="K42" s="68" t="s">
        <v>130</v>
      </c>
      <c r="L42" s="77">
        <v>0</v>
      </c>
      <c r="M42" s="77">
        <v>0</v>
      </c>
      <c r="N42" s="77">
        <v>0</v>
      </c>
      <c r="O42" s="77">
        <v>0</v>
      </c>
      <c r="P42" s="77">
        <v>0</v>
      </c>
      <c r="Q42" s="77">
        <v>1</v>
      </c>
      <c r="R42" s="77">
        <v>1</v>
      </c>
      <c r="S42" s="78">
        <f aca="true" t="shared" si="0" ref="S42:S50">SUM(K42:R42)</f>
        <v>2</v>
      </c>
    </row>
    <row r="43" spans="1:19" ht="12">
      <c r="A43" s="32"/>
      <c r="B43" s="32"/>
      <c r="C43" s="32"/>
      <c r="D43" s="32"/>
      <c r="E43" s="32"/>
      <c r="F43" s="32"/>
      <c r="G43" s="32"/>
      <c r="H43" s="32"/>
      <c r="I43" s="32"/>
      <c r="K43" s="77" t="s">
        <v>131</v>
      </c>
      <c r="L43" s="75">
        <v>1</v>
      </c>
      <c r="M43" s="77">
        <v>0</v>
      </c>
      <c r="N43" s="77">
        <v>0</v>
      </c>
      <c r="O43" s="77">
        <v>4</v>
      </c>
      <c r="P43" s="77">
        <v>4</v>
      </c>
      <c r="Q43" s="77">
        <v>0</v>
      </c>
      <c r="R43" s="77">
        <v>5</v>
      </c>
      <c r="S43" s="78">
        <f t="shared" si="0"/>
        <v>14</v>
      </c>
    </row>
    <row r="44" spans="1:19" ht="12">
      <c r="A44" s="32"/>
      <c r="B44" s="32"/>
      <c r="C44" s="32"/>
      <c r="D44" s="32"/>
      <c r="E44" s="32"/>
      <c r="F44" s="32"/>
      <c r="G44" s="32"/>
      <c r="H44" s="32"/>
      <c r="I44" s="32"/>
      <c r="K44" s="68" t="s">
        <v>132</v>
      </c>
      <c r="L44" s="75">
        <v>0</v>
      </c>
      <c r="M44" s="77">
        <v>0</v>
      </c>
      <c r="N44" s="77">
        <v>0</v>
      </c>
      <c r="O44" s="77">
        <v>0</v>
      </c>
      <c r="P44" s="77">
        <v>3</v>
      </c>
      <c r="Q44" s="77">
        <v>0</v>
      </c>
      <c r="R44" s="77">
        <v>0</v>
      </c>
      <c r="S44" s="78">
        <f t="shared" si="0"/>
        <v>3</v>
      </c>
    </row>
    <row r="45" spans="1:19" ht="12">
      <c r="A45" s="32"/>
      <c r="B45" s="32"/>
      <c r="C45" s="32"/>
      <c r="D45" s="32"/>
      <c r="E45" s="32"/>
      <c r="F45" s="32"/>
      <c r="G45" s="32"/>
      <c r="H45" s="32"/>
      <c r="I45" s="32"/>
      <c r="K45" s="68" t="s">
        <v>133</v>
      </c>
      <c r="L45" s="75">
        <v>1</v>
      </c>
      <c r="M45" s="77">
        <v>0</v>
      </c>
      <c r="N45" s="77">
        <v>3</v>
      </c>
      <c r="O45" s="77">
        <v>0</v>
      </c>
      <c r="P45" s="77">
        <v>6</v>
      </c>
      <c r="Q45" s="77">
        <v>0</v>
      </c>
      <c r="R45" s="77">
        <v>3</v>
      </c>
      <c r="S45" s="78">
        <f t="shared" si="0"/>
        <v>13</v>
      </c>
    </row>
    <row r="46" spans="1:19" ht="14.25">
      <c r="A46" s="33"/>
      <c r="B46" s="32"/>
      <c r="C46" s="32"/>
      <c r="D46" s="32"/>
      <c r="E46" s="32"/>
      <c r="F46" s="33"/>
      <c r="G46" s="32"/>
      <c r="H46" s="32"/>
      <c r="I46" s="32"/>
      <c r="K46" s="68" t="s">
        <v>134</v>
      </c>
      <c r="L46" s="75">
        <v>5</v>
      </c>
      <c r="M46" s="77">
        <v>0</v>
      </c>
      <c r="N46" s="77">
        <v>2</v>
      </c>
      <c r="O46" s="77">
        <v>0</v>
      </c>
      <c r="P46" s="77">
        <v>1</v>
      </c>
      <c r="Q46" s="77">
        <v>0</v>
      </c>
      <c r="R46" s="77">
        <v>0</v>
      </c>
      <c r="S46" s="78">
        <f t="shared" si="0"/>
        <v>8</v>
      </c>
    </row>
    <row r="47" spans="1:19" ht="12">
      <c r="A47" s="32"/>
      <c r="B47" s="32"/>
      <c r="C47" s="32"/>
      <c r="D47" s="32"/>
      <c r="E47" s="32"/>
      <c r="F47" s="32"/>
      <c r="G47" s="32"/>
      <c r="H47" s="32"/>
      <c r="I47" s="32"/>
      <c r="K47" s="68" t="s">
        <v>135</v>
      </c>
      <c r="L47" s="75">
        <v>3</v>
      </c>
      <c r="M47" s="77">
        <v>2</v>
      </c>
      <c r="N47" s="77">
        <v>1</v>
      </c>
      <c r="O47" s="77">
        <v>0</v>
      </c>
      <c r="P47" s="77">
        <v>7</v>
      </c>
      <c r="Q47" s="77">
        <v>0</v>
      </c>
      <c r="R47" s="77">
        <v>0</v>
      </c>
      <c r="S47" s="78">
        <f t="shared" si="0"/>
        <v>13</v>
      </c>
    </row>
    <row r="48" spans="1:19" ht="12">
      <c r="A48" s="32"/>
      <c r="B48" s="32"/>
      <c r="C48" s="32"/>
      <c r="D48" s="32"/>
      <c r="E48" s="32"/>
      <c r="F48" s="32"/>
      <c r="G48" s="32"/>
      <c r="H48" s="32"/>
      <c r="I48" s="32"/>
      <c r="K48" s="68" t="s">
        <v>136</v>
      </c>
      <c r="L48" s="77">
        <v>1</v>
      </c>
      <c r="M48" s="77">
        <v>0</v>
      </c>
      <c r="N48" s="77">
        <v>1</v>
      </c>
      <c r="O48" s="77">
        <v>0</v>
      </c>
      <c r="P48" s="77">
        <v>1</v>
      </c>
      <c r="Q48" s="77">
        <v>0</v>
      </c>
      <c r="R48" s="77">
        <v>1</v>
      </c>
      <c r="S48" s="78">
        <f t="shared" si="0"/>
        <v>4</v>
      </c>
    </row>
    <row r="49" spans="1:19" ht="12">
      <c r="A49" s="32"/>
      <c r="B49" s="32"/>
      <c r="C49" s="32"/>
      <c r="D49" s="32"/>
      <c r="E49" s="32"/>
      <c r="F49" s="32"/>
      <c r="G49" s="32"/>
      <c r="H49" s="32"/>
      <c r="I49" s="32"/>
      <c r="K49" s="68" t="s">
        <v>137</v>
      </c>
      <c r="L49" s="77">
        <v>17</v>
      </c>
      <c r="M49" s="77">
        <v>4</v>
      </c>
      <c r="N49" s="77">
        <v>0</v>
      </c>
      <c r="O49" s="77">
        <v>2</v>
      </c>
      <c r="P49" s="77">
        <v>8</v>
      </c>
      <c r="Q49" s="77">
        <v>0</v>
      </c>
      <c r="R49" s="77">
        <v>2</v>
      </c>
      <c r="S49" s="78">
        <f t="shared" si="0"/>
        <v>33</v>
      </c>
    </row>
    <row r="50" spans="1:19" ht="12">
      <c r="A50" s="32"/>
      <c r="B50" s="32"/>
      <c r="C50" s="32"/>
      <c r="D50" s="32"/>
      <c r="E50" s="32"/>
      <c r="F50" s="32"/>
      <c r="G50" s="32"/>
      <c r="H50" s="32"/>
      <c r="I50" s="32"/>
      <c r="K50" s="68" t="s">
        <v>22</v>
      </c>
      <c r="L50" s="77">
        <v>0</v>
      </c>
      <c r="M50" s="77">
        <v>0</v>
      </c>
      <c r="N50" s="77">
        <v>0</v>
      </c>
      <c r="O50" s="77">
        <v>0</v>
      </c>
      <c r="P50" s="77">
        <v>0</v>
      </c>
      <c r="Q50" s="77">
        <v>0</v>
      </c>
      <c r="R50" s="77">
        <v>0</v>
      </c>
      <c r="S50" s="78">
        <f t="shared" si="0"/>
        <v>0</v>
      </c>
    </row>
    <row r="51" spans="1:19" ht="12">
      <c r="A51" s="32"/>
      <c r="B51" s="32"/>
      <c r="C51" s="32"/>
      <c r="D51" s="32"/>
      <c r="E51" s="32"/>
      <c r="F51" s="32"/>
      <c r="G51" s="32"/>
      <c r="H51" s="32"/>
      <c r="I51" s="32"/>
      <c r="K51" s="68" t="s">
        <v>539</v>
      </c>
      <c r="L51" s="79">
        <f aca="true" t="shared" si="1" ref="L51:S51">SUM(L42:L50)</f>
        <v>28</v>
      </c>
      <c r="M51" s="79">
        <f t="shared" si="1"/>
        <v>6</v>
      </c>
      <c r="N51" s="79">
        <f t="shared" si="1"/>
        <v>7</v>
      </c>
      <c r="O51" s="79">
        <f t="shared" si="1"/>
        <v>6</v>
      </c>
      <c r="P51" s="79">
        <f t="shared" si="1"/>
        <v>30</v>
      </c>
      <c r="Q51" s="79">
        <f t="shared" si="1"/>
        <v>1</v>
      </c>
      <c r="R51" s="79">
        <f t="shared" si="1"/>
        <v>12</v>
      </c>
      <c r="S51" s="78">
        <f t="shared" si="1"/>
        <v>90</v>
      </c>
    </row>
    <row r="52" spans="1:19" ht="12">
      <c r="A52" s="32"/>
      <c r="B52" s="32"/>
      <c r="C52" s="32"/>
      <c r="D52" s="32"/>
      <c r="E52" s="32"/>
      <c r="F52" s="32"/>
      <c r="G52" s="32"/>
      <c r="H52" s="32"/>
      <c r="I52" s="32"/>
      <c r="K52" s="68"/>
      <c r="L52" s="68"/>
      <c r="M52" s="68"/>
      <c r="N52" s="68"/>
      <c r="O52" s="68"/>
      <c r="P52" s="68"/>
      <c r="Q52" s="68"/>
      <c r="R52" s="68"/>
      <c r="S52" s="68"/>
    </row>
    <row r="53" spans="1:19" ht="12">
      <c r="A53" s="32"/>
      <c r="B53" s="32"/>
      <c r="C53" s="32"/>
      <c r="D53" s="32"/>
      <c r="E53" s="32"/>
      <c r="F53" s="32"/>
      <c r="G53" s="32"/>
      <c r="H53" s="32"/>
      <c r="I53" s="32"/>
      <c r="K53" s="68"/>
      <c r="L53" s="68"/>
      <c r="M53" s="68"/>
      <c r="N53" s="68"/>
      <c r="O53" s="68"/>
      <c r="P53" s="68"/>
      <c r="Q53" s="68"/>
      <c r="R53" s="68"/>
      <c r="S53" s="68"/>
    </row>
    <row r="54" spans="1:9" ht="12">
      <c r="A54" s="32"/>
      <c r="B54" s="32"/>
      <c r="C54" s="32"/>
      <c r="D54" s="32"/>
      <c r="E54" s="32"/>
      <c r="F54" s="32"/>
      <c r="G54" s="32"/>
      <c r="H54" s="32"/>
      <c r="I54" s="32"/>
    </row>
    <row r="55" spans="1:9" ht="12">
      <c r="A55" s="32"/>
      <c r="B55" s="32"/>
      <c r="C55" s="32"/>
      <c r="D55" s="32"/>
      <c r="E55" s="32"/>
      <c r="F55" s="32"/>
      <c r="G55" s="32"/>
      <c r="H55" s="32"/>
      <c r="I55" s="32"/>
    </row>
    <row r="56" spans="1:9" ht="12">
      <c r="A56" s="32"/>
      <c r="B56" s="32"/>
      <c r="C56" s="32"/>
      <c r="D56" s="32"/>
      <c r="E56" s="32"/>
      <c r="F56" s="32"/>
      <c r="G56" s="32"/>
      <c r="H56" s="32"/>
      <c r="I56" s="32"/>
    </row>
    <row r="57" spans="1:9" ht="12">
      <c r="A57" s="32"/>
      <c r="B57" s="32"/>
      <c r="C57" s="32"/>
      <c r="D57" s="32"/>
      <c r="E57" s="32"/>
      <c r="F57" s="32"/>
      <c r="G57" s="32"/>
      <c r="H57" s="32"/>
      <c r="I57" s="32"/>
    </row>
    <row r="58" spans="1:9" ht="12">
      <c r="A58" s="32"/>
      <c r="B58" s="32"/>
      <c r="C58" s="32"/>
      <c r="D58" s="32"/>
      <c r="E58" s="32"/>
      <c r="F58" s="32"/>
      <c r="G58" s="32"/>
      <c r="H58" s="32"/>
      <c r="I58" s="32"/>
    </row>
    <row r="59" spans="1:9" ht="12">
      <c r="A59" s="32"/>
      <c r="B59" s="32"/>
      <c r="C59" s="32"/>
      <c r="D59" s="32"/>
      <c r="E59" s="32"/>
      <c r="F59" s="32"/>
      <c r="G59" s="32"/>
      <c r="H59" s="32"/>
      <c r="I59" s="32"/>
    </row>
    <row r="60" spans="1:9" ht="12">
      <c r="A60" s="32"/>
      <c r="B60" s="32"/>
      <c r="C60" s="32"/>
      <c r="D60" s="32"/>
      <c r="E60" s="32"/>
      <c r="F60" s="32"/>
      <c r="G60" s="32"/>
      <c r="H60" s="32"/>
      <c r="I60" s="32"/>
    </row>
    <row r="61" spans="1:9" ht="12">
      <c r="A61" s="32"/>
      <c r="B61" s="32"/>
      <c r="C61" s="32"/>
      <c r="D61" s="32"/>
      <c r="E61" s="32"/>
      <c r="F61" s="32"/>
      <c r="G61" s="32"/>
      <c r="H61" s="32"/>
      <c r="I61" s="32"/>
    </row>
    <row r="62" spans="1:9" ht="12">
      <c r="A62" s="32"/>
      <c r="B62" s="32"/>
      <c r="C62" s="32"/>
      <c r="D62" s="32"/>
      <c r="E62" s="32"/>
      <c r="F62" s="32"/>
      <c r="G62" s="32"/>
      <c r="H62" s="32"/>
      <c r="I62" s="32"/>
    </row>
    <row r="63" spans="1:9" ht="12">
      <c r="A63" s="32"/>
      <c r="B63" s="32"/>
      <c r="C63" s="32"/>
      <c r="D63" s="32"/>
      <c r="E63" s="32"/>
      <c r="F63" s="32"/>
      <c r="G63" s="32"/>
      <c r="H63" s="32"/>
      <c r="I63" s="32"/>
    </row>
    <row r="64" spans="1:9" ht="12">
      <c r="A64" s="32"/>
      <c r="B64" s="32"/>
      <c r="C64" s="32"/>
      <c r="D64" s="32"/>
      <c r="E64" s="32"/>
      <c r="F64" s="32"/>
      <c r="G64" s="32"/>
      <c r="H64" s="32"/>
      <c r="I64" s="32"/>
    </row>
    <row r="65" spans="1:9" ht="12">
      <c r="A65" s="32"/>
      <c r="B65" s="32"/>
      <c r="C65" s="32"/>
      <c r="D65" s="32"/>
      <c r="E65" s="32"/>
      <c r="F65" s="32"/>
      <c r="G65" s="32"/>
      <c r="H65" s="32"/>
      <c r="I65" s="32"/>
    </row>
    <row r="66" spans="1:9" ht="12">
      <c r="A66" s="32"/>
      <c r="B66" s="32"/>
      <c r="C66" s="32"/>
      <c r="D66" s="32"/>
      <c r="E66" s="32"/>
      <c r="F66" s="32"/>
      <c r="G66" s="32"/>
      <c r="H66" s="32"/>
      <c r="I66" s="32"/>
    </row>
    <row r="67" spans="1:9" ht="12">
      <c r="A67" s="32"/>
      <c r="B67" s="32"/>
      <c r="C67" s="32"/>
      <c r="D67" s="32"/>
      <c r="E67" s="32"/>
      <c r="F67" s="32"/>
      <c r="G67" s="32"/>
      <c r="H67" s="32"/>
      <c r="I67" s="32"/>
    </row>
    <row r="68" spans="1:9" ht="12">
      <c r="A68" s="32"/>
      <c r="B68" s="32"/>
      <c r="C68" s="32"/>
      <c r="D68" s="32"/>
      <c r="E68" s="32"/>
      <c r="F68" s="32"/>
      <c r="G68" s="32"/>
      <c r="H68" s="32"/>
      <c r="I68" s="32"/>
    </row>
    <row r="69" spans="1:9" ht="12">
      <c r="A69" s="32"/>
      <c r="B69" s="32"/>
      <c r="C69" s="32"/>
      <c r="D69" s="32"/>
      <c r="E69" s="32"/>
      <c r="F69" s="32"/>
      <c r="G69" s="32"/>
      <c r="H69" s="32"/>
      <c r="I69" s="32"/>
    </row>
    <row r="70" spans="1:9" ht="12">
      <c r="A70" s="308" t="s">
        <v>329</v>
      </c>
      <c r="B70" s="309"/>
      <c r="C70" s="309"/>
      <c r="D70" s="309"/>
      <c r="E70" s="309"/>
      <c r="F70" s="309"/>
      <c r="G70" s="309"/>
      <c r="H70" s="309"/>
      <c r="I70" s="310"/>
    </row>
    <row r="71" spans="1:9" ht="12">
      <c r="A71" s="311"/>
      <c r="B71" s="230"/>
      <c r="C71" s="230"/>
      <c r="D71" s="230"/>
      <c r="E71" s="230"/>
      <c r="F71" s="230"/>
      <c r="G71" s="230"/>
      <c r="H71" s="230"/>
      <c r="I71" s="312"/>
    </row>
    <row r="72" spans="1:9" ht="12.75">
      <c r="A72" s="311"/>
      <c r="B72" s="230"/>
      <c r="C72" s="230"/>
      <c r="D72" s="232"/>
      <c r="E72" s="230"/>
      <c r="F72" s="230"/>
      <c r="G72" s="230"/>
      <c r="H72" s="230"/>
      <c r="I72" s="312"/>
    </row>
    <row r="73" spans="1:9" ht="12.75">
      <c r="A73" s="311"/>
      <c r="B73" s="230"/>
      <c r="C73" s="230"/>
      <c r="D73" s="230"/>
      <c r="E73" s="230"/>
      <c r="F73" s="230"/>
      <c r="G73" s="230"/>
      <c r="H73" s="230"/>
      <c r="I73" s="312"/>
    </row>
    <row r="74" spans="1:9" ht="12">
      <c r="A74" s="313"/>
      <c r="B74" s="314"/>
      <c r="C74" s="314"/>
      <c r="D74" s="314"/>
      <c r="E74" s="314"/>
      <c r="F74" s="314"/>
      <c r="G74" s="314"/>
      <c r="H74" s="314"/>
      <c r="I74" s="315"/>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row r="94" spans="1:9" ht="12">
      <c r="A94" s="32"/>
      <c r="B94" s="32"/>
      <c r="C94" s="32"/>
      <c r="D94" s="32"/>
      <c r="E94" s="32"/>
      <c r="F94" s="32"/>
      <c r="G94" s="32"/>
      <c r="H94" s="32"/>
      <c r="I94" s="32"/>
    </row>
  </sheetData>
  <mergeCells count="2">
    <mergeCell ref="A2:I2"/>
    <mergeCell ref="A70:I74"/>
  </mergeCells>
  <hyperlinks>
    <hyperlink ref="A1" r:id="rId1" display="平成１５年度　統計からみたやまなし ページ&lt;&lt;"/>
  </hyperlinks>
  <printOptions/>
  <pageMargins left="0.27" right="0.21" top="0.53" bottom="1" header="0.512" footer="0.512"/>
  <pageSetup horizontalDpi="600" verticalDpi="600" orientation="portrait" paperSize="9" scale="85" r:id="rId3"/>
  <headerFooter alignWithMargins="0">
    <oddFooter>&amp;C&amp;P</oddFooter>
  </headerFooter>
  <rowBreaks count="1" manualBreakCount="1">
    <brk id="31" min="10" max="17" man="1"/>
  </rowBreaks>
  <drawing r:id="rId2"/>
</worksheet>
</file>

<file path=xl/worksheets/sheet3.xml><?xml version="1.0" encoding="utf-8"?>
<worksheet xmlns="http://schemas.openxmlformats.org/spreadsheetml/2006/main" xmlns:r="http://schemas.openxmlformats.org/officeDocument/2006/relationships">
  <dimension ref="A1:R76"/>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4" width="15.75390625" style="0" customWidth="1"/>
  </cols>
  <sheetData>
    <row r="1" ht="12">
      <c r="A1" s="213" t="s">
        <v>751</v>
      </c>
    </row>
    <row r="2" spans="1:11" ht="18.75">
      <c r="A2" s="242" t="s">
        <v>152</v>
      </c>
      <c r="B2" s="242"/>
      <c r="C2" s="242"/>
      <c r="D2" s="242"/>
      <c r="E2" s="242"/>
      <c r="F2" s="242"/>
      <c r="G2" s="242"/>
      <c r="H2" s="242"/>
      <c r="I2" s="242"/>
      <c r="K2" s="23">
        <v>9</v>
      </c>
    </row>
    <row r="3" spans="1:11" ht="14.25">
      <c r="A3" s="32"/>
      <c r="B3" s="32"/>
      <c r="C3" s="32"/>
      <c r="D3" s="32"/>
      <c r="E3" s="32"/>
      <c r="F3" s="32"/>
      <c r="G3" s="32"/>
      <c r="H3" s="32"/>
      <c r="I3" s="32"/>
      <c r="K3" s="6" t="e">
        <f>VLOOKUP(K2,#REF!,2,FALSE)</f>
        <v>#REF!</v>
      </c>
    </row>
    <row r="4" spans="1:12" ht="14.25">
      <c r="A4" s="57" t="s">
        <v>52</v>
      </c>
      <c r="B4" s="32"/>
      <c r="C4" s="32"/>
      <c r="D4" s="32"/>
      <c r="E4" s="32"/>
      <c r="F4" s="33"/>
      <c r="G4" s="32"/>
      <c r="H4" s="32"/>
      <c r="I4" s="32"/>
      <c r="K4" s="17" t="s">
        <v>454</v>
      </c>
      <c r="L4" t="e">
        <f>VLOOKUP(K2,#REF!,3,FALSE)</f>
        <v>#REF!</v>
      </c>
    </row>
    <row r="5" spans="1:13" ht="12.75">
      <c r="A5" s="32"/>
      <c r="B5" s="32"/>
      <c r="C5" s="32"/>
      <c r="D5" s="32"/>
      <c r="E5" s="32"/>
      <c r="F5" s="32"/>
      <c r="G5" s="32"/>
      <c r="H5" s="32"/>
      <c r="I5" s="32"/>
      <c r="K5" t="s">
        <v>392</v>
      </c>
      <c r="L5" t="e">
        <f>VLOOKUP(K2,#REF!,4,FALSE)</f>
        <v>#REF!</v>
      </c>
      <c r="M5" s="16"/>
    </row>
    <row r="6" spans="1:12" ht="12.75">
      <c r="A6" s="32"/>
      <c r="B6" s="32"/>
      <c r="C6" s="32"/>
      <c r="D6" s="32"/>
      <c r="E6" s="32"/>
      <c r="F6" s="32"/>
      <c r="G6" s="32"/>
      <c r="H6" s="32"/>
      <c r="I6" s="32"/>
      <c r="K6" t="s">
        <v>393</v>
      </c>
      <c r="L6" t="e">
        <f>VLOOKUP(K2,#REF!,5,FALSE)</f>
        <v>#REF!</v>
      </c>
    </row>
    <row r="7" spans="1:12" ht="12.75">
      <c r="A7" s="32"/>
      <c r="B7" s="32"/>
      <c r="C7" s="32"/>
      <c r="D7" s="32"/>
      <c r="E7" s="32"/>
      <c r="F7" s="32"/>
      <c r="G7" s="32"/>
      <c r="H7" s="32"/>
      <c r="I7" s="32"/>
      <c r="K7" t="s">
        <v>394</v>
      </c>
      <c r="L7" s="5" t="e">
        <f>VLOOKUP(K2,#REF!,6,FALSE)&amp;VLOOKUP(K2,#REF!,7,FALSE)&amp;VLOOKUP(K2,#REF!,8,FALSE)&amp;VLOOKUP(K2,#REF!,9,FALSE)&amp;VLOOKUP(K2,#REF!,10,FALSE)&amp;VLOOKUP(K2,#REF!,11,FALSE)</f>
        <v>#REF!</v>
      </c>
    </row>
    <row r="8" spans="1:15" ht="12.75">
      <c r="A8" s="32"/>
      <c r="B8" s="32"/>
      <c r="C8" s="32"/>
      <c r="D8" s="32"/>
      <c r="E8" s="32"/>
      <c r="F8" s="32"/>
      <c r="G8" s="32"/>
      <c r="H8" s="32"/>
      <c r="I8" s="32"/>
      <c r="K8" t="s">
        <v>655</v>
      </c>
      <c r="L8" s="241" t="e">
        <f>VLOOKUP(K2,#REF!,12,FALSE)</f>
        <v>#REF!</v>
      </c>
      <c r="M8" s="241"/>
      <c r="N8" s="241"/>
      <c r="O8" s="241"/>
    </row>
    <row r="9" spans="1:15" ht="12.75">
      <c r="A9" s="32"/>
      <c r="B9" s="32"/>
      <c r="C9" s="32"/>
      <c r="D9" s="32"/>
      <c r="E9" s="32"/>
      <c r="F9" s="32"/>
      <c r="G9" s="32"/>
      <c r="H9" s="32"/>
      <c r="I9" s="32"/>
      <c r="L9" s="241"/>
      <c r="M9" s="241"/>
      <c r="N9" s="241"/>
      <c r="O9" s="241"/>
    </row>
    <row r="10" spans="1:14" ht="12.75">
      <c r="A10" s="32"/>
      <c r="B10" s="32"/>
      <c r="C10" s="32"/>
      <c r="D10" s="32"/>
      <c r="E10" s="32"/>
      <c r="F10" s="32"/>
      <c r="G10" s="32"/>
      <c r="H10" s="32"/>
      <c r="I10" s="32"/>
      <c r="N10" t="s">
        <v>242</v>
      </c>
    </row>
    <row r="11" spans="1:14" ht="12.75">
      <c r="A11" s="32"/>
      <c r="B11" s="32"/>
      <c r="C11" s="32"/>
      <c r="D11" s="32"/>
      <c r="E11" s="32"/>
      <c r="F11" s="32"/>
      <c r="G11" s="32"/>
      <c r="H11" s="32"/>
      <c r="I11" s="32"/>
      <c r="K11" s="7" t="s">
        <v>326</v>
      </c>
      <c r="L11" s="7" t="s">
        <v>663</v>
      </c>
      <c r="M11" s="7" t="s">
        <v>664</v>
      </c>
      <c r="N11" s="7" t="s">
        <v>665</v>
      </c>
    </row>
    <row r="12" spans="1:14" ht="12.75">
      <c r="A12" s="32"/>
      <c r="B12" s="32"/>
      <c r="C12" s="32"/>
      <c r="D12" s="32"/>
      <c r="E12" s="32"/>
      <c r="F12" s="32"/>
      <c r="G12" s="32"/>
      <c r="H12" s="32"/>
      <c r="I12" s="32"/>
      <c r="K12" s="49" t="s">
        <v>291</v>
      </c>
      <c r="L12" s="8">
        <v>2770</v>
      </c>
      <c r="M12" s="8">
        <v>3010</v>
      </c>
      <c r="N12" s="18">
        <f>ROUND(L12/M12,3)*100</f>
        <v>92</v>
      </c>
    </row>
    <row r="13" spans="1:14" ht="12.75">
      <c r="A13" s="32"/>
      <c r="B13" s="32"/>
      <c r="C13" s="32"/>
      <c r="D13" s="32"/>
      <c r="E13" s="32"/>
      <c r="F13" s="32"/>
      <c r="G13" s="32"/>
      <c r="H13" s="32"/>
      <c r="I13" s="32"/>
      <c r="K13" s="31">
        <v>11</v>
      </c>
      <c r="L13" s="8">
        <v>2809</v>
      </c>
      <c r="M13" s="8">
        <v>2957</v>
      </c>
      <c r="N13" s="18">
        <f>ROUND(L13/M13,3)*100</f>
        <v>95</v>
      </c>
    </row>
    <row r="14" spans="1:14" ht="12.75">
      <c r="A14" s="32"/>
      <c r="B14" s="32"/>
      <c r="C14" s="32"/>
      <c r="D14" s="32"/>
      <c r="E14" s="32"/>
      <c r="F14" s="32"/>
      <c r="G14" s="32"/>
      <c r="H14" s="32"/>
      <c r="I14" s="32"/>
      <c r="K14" s="31">
        <v>12</v>
      </c>
      <c r="L14" s="8">
        <v>2863</v>
      </c>
      <c r="M14" s="8">
        <v>2998</v>
      </c>
      <c r="N14" s="18">
        <f>ROUND(L14/M14,3)*100</f>
        <v>95.5</v>
      </c>
    </row>
    <row r="15" spans="1:14" ht="12.75">
      <c r="A15" s="32"/>
      <c r="B15" s="32"/>
      <c r="C15" s="32"/>
      <c r="D15" s="32"/>
      <c r="E15" s="32"/>
      <c r="F15" s="32"/>
      <c r="G15" s="32"/>
      <c r="H15" s="32"/>
      <c r="I15" s="32"/>
      <c r="K15" s="31">
        <v>13</v>
      </c>
      <c r="L15" s="8">
        <v>2635</v>
      </c>
      <c r="M15" s="8">
        <v>2910</v>
      </c>
      <c r="N15" s="18">
        <f>ROUND(L15/M15,4)*100</f>
        <v>90.55</v>
      </c>
    </row>
    <row r="16" spans="1:14" ht="12.75">
      <c r="A16" s="32"/>
      <c r="B16" s="32"/>
      <c r="C16" s="32"/>
      <c r="D16" s="32"/>
      <c r="E16" s="32"/>
      <c r="F16" s="32"/>
      <c r="G16" s="32"/>
      <c r="H16" s="32"/>
      <c r="I16" s="32"/>
      <c r="K16" s="31"/>
      <c r="L16" s="18"/>
      <c r="M16" s="18"/>
      <c r="N16" s="18"/>
    </row>
    <row r="17" spans="1:14" ht="12.75">
      <c r="A17" s="32"/>
      <c r="B17" s="32"/>
      <c r="C17" s="32"/>
      <c r="D17" s="32"/>
      <c r="E17" s="32"/>
      <c r="F17" s="32"/>
      <c r="G17" s="32"/>
      <c r="H17" s="32"/>
      <c r="I17" s="32"/>
      <c r="K17" s="31"/>
      <c r="L17" s="18"/>
      <c r="M17" s="18"/>
      <c r="N17" s="18"/>
    </row>
    <row r="18" spans="1:14" ht="12.75">
      <c r="A18" s="32"/>
      <c r="B18" s="32"/>
      <c r="C18" s="32"/>
      <c r="D18" s="32"/>
      <c r="E18" s="32"/>
      <c r="F18" s="32"/>
      <c r="G18" s="32"/>
      <c r="H18" s="32"/>
      <c r="I18" s="32"/>
      <c r="K18" s="31"/>
      <c r="L18" s="18"/>
      <c r="M18" s="18"/>
      <c r="N18" s="18"/>
    </row>
    <row r="19" spans="1:14" ht="12.75">
      <c r="A19" s="32"/>
      <c r="B19" s="32"/>
      <c r="C19" s="32"/>
      <c r="D19" s="32"/>
      <c r="E19" s="32"/>
      <c r="F19" s="32"/>
      <c r="G19" s="32"/>
      <c r="H19" s="32"/>
      <c r="I19" s="32"/>
      <c r="K19" s="31"/>
      <c r="L19" s="18"/>
      <c r="M19" s="18"/>
      <c r="N19" s="18"/>
    </row>
    <row r="20" spans="1:14" ht="12.75">
      <c r="A20" s="32"/>
      <c r="B20" s="32"/>
      <c r="C20" s="32"/>
      <c r="D20" s="32"/>
      <c r="E20" s="32"/>
      <c r="F20" s="32"/>
      <c r="G20" s="35"/>
      <c r="H20" s="35"/>
      <c r="I20" s="35"/>
      <c r="K20" s="31"/>
      <c r="L20" s="18"/>
      <c r="M20" s="18"/>
      <c r="N20" s="18"/>
    </row>
    <row r="21" spans="1:14" ht="12.75">
      <c r="A21" s="32"/>
      <c r="B21" s="32"/>
      <c r="C21" s="32"/>
      <c r="D21" s="32"/>
      <c r="E21" s="32"/>
      <c r="F21" s="32"/>
      <c r="G21" s="35"/>
      <c r="H21" s="35"/>
      <c r="I21" s="35"/>
      <c r="K21" s="31"/>
      <c r="L21" s="18"/>
      <c r="M21" s="18"/>
      <c r="N21" s="18"/>
    </row>
    <row r="22" spans="1:14" ht="12.75">
      <c r="A22" s="32"/>
      <c r="B22" s="32"/>
      <c r="C22" s="32"/>
      <c r="D22" s="32"/>
      <c r="E22" s="32"/>
      <c r="F22" s="32"/>
      <c r="G22" s="35"/>
      <c r="H22" s="35"/>
      <c r="I22" s="35"/>
      <c r="K22" s="31"/>
      <c r="L22" s="18"/>
      <c r="M22" s="3"/>
      <c r="N22" s="3"/>
    </row>
    <row r="23" spans="1:14" ht="12.75">
      <c r="A23" s="32"/>
      <c r="B23" s="32"/>
      <c r="C23" s="32"/>
      <c r="D23" s="32"/>
      <c r="E23" s="32"/>
      <c r="F23" s="32"/>
      <c r="G23" s="35"/>
      <c r="H23" s="35"/>
      <c r="I23" s="35"/>
      <c r="K23" s="31"/>
      <c r="L23" s="12"/>
      <c r="M23" s="14"/>
      <c r="N23" s="3"/>
    </row>
    <row r="24" spans="1:14" ht="12.75">
      <c r="A24" s="32"/>
      <c r="B24" s="32"/>
      <c r="C24" s="32"/>
      <c r="D24" s="32"/>
      <c r="E24" s="32"/>
      <c r="F24" s="32"/>
      <c r="G24" s="35"/>
      <c r="H24" s="35"/>
      <c r="I24" s="35"/>
      <c r="K24" s="31"/>
      <c r="L24" s="12"/>
      <c r="M24" s="14"/>
      <c r="N24" s="3"/>
    </row>
    <row r="25" spans="1:14" ht="12.75">
      <c r="A25" s="32"/>
      <c r="B25" s="32"/>
      <c r="C25" s="32"/>
      <c r="D25" s="32"/>
      <c r="E25" s="32"/>
      <c r="F25" s="32"/>
      <c r="G25" s="35"/>
      <c r="H25" s="35"/>
      <c r="I25" s="35"/>
      <c r="K25" s="13"/>
      <c r="L25" s="12"/>
      <c r="M25" s="14"/>
      <c r="N25" s="3"/>
    </row>
    <row r="26" spans="1:14" ht="12.75">
      <c r="A26" s="32"/>
      <c r="B26" s="32"/>
      <c r="C26" s="32"/>
      <c r="D26" s="32"/>
      <c r="E26" s="32"/>
      <c r="F26" s="32"/>
      <c r="G26" s="35"/>
      <c r="H26" s="35"/>
      <c r="I26" s="35"/>
      <c r="K26" s="13"/>
      <c r="L26" s="12"/>
      <c r="M26" s="14"/>
      <c r="N26" s="3"/>
    </row>
    <row r="27" spans="1:14" ht="12.75">
      <c r="A27" s="32"/>
      <c r="B27" s="32"/>
      <c r="C27" s="32"/>
      <c r="D27" s="32"/>
      <c r="E27" s="32"/>
      <c r="F27" s="32"/>
      <c r="G27" s="35"/>
      <c r="H27" s="35"/>
      <c r="I27" s="35"/>
      <c r="K27" s="13"/>
      <c r="L27" s="12"/>
      <c r="M27" s="14"/>
      <c r="N27" s="3"/>
    </row>
    <row r="28" spans="1:14" ht="12.75">
      <c r="A28" s="32"/>
      <c r="B28" s="32"/>
      <c r="C28" s="32"/>
      <c r="D28" s="32"/>
      <c r="E28" s="32"/>
      <c r="F28" s="32"/>
      <c r="G28" s="35"/>
      <c r="H28" s="35"/>
      <c r="I28" s="35"/>
      <c r="K28" s="13"/>
      <c r="L28" s="12"/>
      <c r="M28" s="14"/>
      <c r="N28" s="3"/>
    </row>
    <row r="29" spans="1:14" ht="12.75">
      <c r="A29" s="32"/>
      <c r="B29" s="32"/>
      <c r="C29" s="32"/>
      <c r="D29" s="32"/>
      <c r="E29" s="32"/>
      <c r="F29" s="32"/>
      <c r="G29" s="35"/>
      <c r="H29" s="35"/>
      <c r="I29" s="35"/>
      <c r="K29" s="13"/>
      <c r="L29" s="12"/>
      <c r="M29" s="14"/>
      <c r="N29" s="3"/>
    </row>
    <row r="30" spans="1:14" ht="12.75">
      <c r="A30" s="32"/>
      <c r="B30" s="32"/>
      <c r="C30" s="32"/>
      <c r="D30" s="32"/>
      <c r="E30" s="32"/>
      <c r="F30" s="32"/>
      <c r="G30" s="35"/>
      <c r="H30" s="35"/>
      <c r="I30" s="35"/>
      <c r="K30" s="3"/>
      <c r="L30" s="8"/>
      <c r="M30" s="3"/>
      <c r="N30" s="3"/>
    </row>
    <row r="31" spans="1:9" ht="12.75">
      <c r="A31" s="32"/>
      <c r="B31" s="32"/>
      <c r="C31" s="32"/>
      <c r="D31" s="32"/>
      <c r="E31" s="32"/>
      <c r="F31" s="32"/>
      <c r="G31" s="35"/>
      <c r="H31" s="35"/>
      <c r="I31" s="35"/>
    </row>
    <row r="32" spans="1:11" ht="12.75">
      <c r="A32" s="32"/>
      <c r="B32" s="32"/>
      <c r="C32" s="32"/>
      <c r="D32" s="32"/>
      <c r="E32" s="32"/>
      <c r="F32" s="32"/>
      <c r="G32" s="35"/>
      <c r="H32" s="35"/>
      <c r="I32" s="35"/>
      <c r="K32" s="23">
        <v>10</v>
      </c>
    </row>
    <row r="33" spans="1:11" ht="15">
      <c r="A33" s="32"/>
      <c r="B33" s="32"/>
      <c r="C33" s="32"/>
      <c r="D33" s="32"/>
      <c r="E33" s="32"/>
      <c r="F33" s="32"/>
      <c r="G33" s="35"/>
      <c r="H33" s="35"/>
      <c r="I33" s="35"/>
      <c r="K33" s="6" t="e">
        <f>VLOOKUP(K32,#REF!,2,FALSE)</f>
        <v>#REF!</v>
      </c>
    </row>
    <row r="34" spans="1:12" ht="12.75">
      <c r="A34" s="32"/>
      <c r="B34" s="32"/>
      <c r="C34" s="32"/>
      <c r="D34" s="32"/>
      <c r="E34" s="32"/>
      <c r="F34" s="32"/>
      <c r="G34" s="35"/>
      <c r="H34" s="35"/>
      <c r="I34" s="35"/>
      <c r="K34" s="17" t="s">
        <v>454</v>
      </c>
      <c r="L34" t="e">
        <f>VLOOKUP(K32,#REF!,3,FALSE)</f>
        <v>#REF!</v>
      </c>
    </row>
    <row r="35" spans="1:13" ht="12">
      <c r="A35" s="32"/>
      <c r="B35" s="32"/>
      <c r="C35" s="32"/>
      <c r="D35" s="32"/>
      <c r="E35" s="32"/>
      <c r="F35" s="32"/>
      <c r="G35" s="32"/>
      <c r="H35" s="32"/>
      <c r="I35" s="32"/>
      <c r="K35" s="4" t="s">
        <v>370</v>
      </c>
      <c r="L35" t="e">
        <f>"&lt;"&amp;VLOOKUP(K32,#REF!,4,FALSE)&amp;"&gt;"</f>
        <v>#REF!</v>
      </c>
      <c r="M35" s="15"/>
    </row>
    <row r="36" spans="1:12" ht="12">
      <c r="A36" s="32"/>
      <c r="B36" s="32"/>
      <c r="C36" s="32"/>
      <c r="D36" s="32"/>
      <c r="E36" s="32"/>
      <c r="F36" s="32"/>
      <c r="G36" s="32"/>
      <c r="H36" s="32"/>
      <c r="I36" s="32"/>
      <c r="K36" s="4" t="s">
        <v>371</v>
      </c>
      <c r="L36" t="e">
        <f>VLOOKUP(K32,#REF!,5,FALSE)</f>
        <v>#REF!</v>
      </c>
    </row>
    <row r="37" spans="1:12" ht="14.25">
      <c r="A37" s="57" t="s">
        <v>53</v>
      </c>
      <c r="B37" s="32"/>
      <c r="C37" s="32"/>
      <c r="D37" s="32"/>
      <c r="E37" s="32"/>
      <c r="F37" s="33"/>
      <c r="G37" s="32"/>
      <c r="H37" s="32"/>
      <c r="I37" s="32"/>
      <c r="K37" s="2" t="s">
        <v>383</v>
      </c>
      <c r="L37" s="5" t="e">
        <f>VLOOKUP(K32,#REF!,6,FALSE)&amp;VLOOKUP(K32,#REF!,7,FALSE)&amp;VLOOKUP(K32,#REF!,8,FALSE)&amp;VLOOKUP(K32,#REF!,9,FALSE)&amp;VLOOKUP(K32,#REF!,10,FALSE)&amp;VLOOKUP(K32,#REF!,11,FALSE)</f>
        <v>#REF!</v>
      </c>
    </row>
    <row r="38" spans="1:15" ht="12.75">
      <c r="A38" s="35"/>
      <c r="B38" s="35"/>
      <c r="C38" s="35"/>
      <c r="D38" s="35"/>
      <c r="E38" s="32"/>
      <c r="F38" s="35"/>
      <c r="G38" s="35"/>
      <c r="H38" s="35"/>
      <c r="I38" s="35"/>
      <c r="K38" t="s">
        <v>655</v>
      </c>
      <c r="L38" s="241" t="e">
        <f>VLOOKUP(K32,#REF!,12,FALSE)</f>
        <v>#REF!</v>
      </c>
      <c r="M38" s="241"/>
      <c r="N38" s="241"/>
      <c r="O38" s="241"/>
    </row>
    <row r="39" spans="1:15" ht="12.75">
      <c r="A39" s="35"/>
      <c r="B39" s="35"/>
      <c r="C39" s="35"/>
      <c r="D39" s="35"/>
      <c r="E39" s="32"/>
      <c r="F39" s="35"/>
      <c r="G39" s="35"/>
      <c r="H39" s="35"/>
      <c r="I39" s="35"/>
      <c r="L39" s="241"/>
      <c r="M39" s="241"/>
      <c r="N39" s="241"/>
      <c r="O39" s="241"/>
    </row>
    <row r="40" spans="1:15" ht="12.75">
      <c r="A40" s="35"/>
      <c r="B40" s="35"/>
      <c r="C40" s="35"/>
      <c r="D40" s="35"/>
      <c r="E40" s="32"/>
      <c r="F40" s="35"/>
      <c r="G40" s="35"/>
      <c r="H40" s="35"/>
      <c r="I40" s="35"/>
      <c r="K40" s="2"/>
      <c r="O40" t="s">
        <v>471</v>
      </c>
    </row>
    <row r="41" spans="1:17" ht="12.75">
      <c r="A41" s="35"/>
      <c r="B41" s="35"/>
      <c r="C41" s="35"/>
      <c r="D41" s="35"/>
      <c r="E41" s="32"/>
      <c r="F41" s="35"/>
      <c r="G41" s="35"/>
      <c r="H41" s="35"/>
      <c r="I41" s="35"/>
      <c r="K41" s="7" t="s">
        <v>443</v>
      </c>
      <c r="L41" s="7" t="s">
        <v>464</v>
      </c>
      <c r="M41" s="7" t="s">
        <v>465</v>
      </c>
      <c r="N41" s="7" t="s">
        <v>466</v>
      </c>
      <c r="O41" s="7" t="s">
        <v>467</v>
      </c>
      <c r="P41" s="11" t="s">
        <v>469</v>
      </c>
      <c r="Q41" s="11" t="s">
        <v>470</v>
      </c>
    </row>
    <row r="42" spans="1:17" ht="12.75">
      <c r="A42" s="35"/>
      <c r="B42" s="35"/>
      <c r="C42" s="35"/>
      <c r="D42" s="35"/>
      <c r="E42" s="32"/>
      <c r="F42" s="35"/>
      <c r="G42" s="35"/>
      <c r="H42" s="35"/>
      <c r="I42" s="35"/>
      <c r="K42" s="49" t="s">
        <v>265</v>
      </c>
      <c r="L42" s="22">
        <v>20403.17</v>
      </c>
      <c r="M42" s="22">
        <v>12851.25</v>
      </c>
      <c r="N42" s="22">
        <v>797.2</v>
      </c>
      <c r="O42" s="22">
        <v>-1529.65</v>
      </c>
      <c r="P42" s="18"/>
      <c r="Q42" s="18"/>
    </row>
    <row r="43" spans="1:17" ht="12.75">
      <c r="A43" s="35"/>
      <c r="B43" s="35"/>
      <c r="C43" s="35"/>
      <c r="D43" s="35"/>
      <c r="E43" s="32"/>
      <c r="F43" s="35"/>
      <c r="G43" s="35"/>
      <c r="H43" s="35"/>
      <c r="I43" s="35"/>
      <c r="K43" s="31">
        <v>10</v>
      </c>
      <c r="L43" s="22">
        <v>20707.42</v>
      </c>
      <c r="M43" s="22">
        <v>11295.85</v>
      </c>
      <c r="N43" s="22">
        <v>743.93</v>
      </c>
      <c r="O43" s="22">
        <v>-1365.39</v>
      </c>
      <c r="P43" s="18">
        <v>-1.3</v>
      </c>
      <c r="Q43" s="18">
        <v>-3.5</v>
      </c>
    </row>
    <row r="44" spans="1:17" ht="12.75">
      <c r="A44" s="35"/>
      <c r="B44" s="35"/>
      <c r="C44" s="35"/>
      <c r="D44" s="35"/>
      <c r="E44" s="32"/>
      <c r="F44" s="35"/>
      <c r="G44" s="35"/>
      <c r="H44" s="35"/>
      <c r="I44" s="35"/>
      <c r="K44" s="31">
        <v>11</v>
      </c>
      <c r="L44" s="22">
        <v>20817.45</v>
      </c>
      <c r="M44" s="22">
        <v>12074.16</v>
      </c>
      <c r="N44" s="22">
        <v>716.06</v>
      </c>
      <c r="O44" s="22">
        <v>-1294.98</v>
      </c>
      <c r="P44" s="18">
        <v>-0.7</v>
      </c>
      <c r="Q44" s="18">
        <v>3</v>
      </c>
    </row>
    <row r="45" spans="1:17" ht="12.75">
      <c r="A45" s="35"/>
      <c r="B45" s="35"/>
      <c r="C45" s="35"/>
      <c r="D45" s="35"/>
      <c r="E45" s="32"/>
      <c r="F45" s="35"/>
      <c r="G45" s="35"/>
      <c r="H45" s="35"/>
      <c r="I45" s="35"/>
      <c r="K45" s="31">
        <v>12</v>
      </c>
      <c r="L45" s="22">
        <v>21091.27</v>
      </c>
      <c r="M45" s="22">
        <v>12178.78</v>
      </c>
      <c r="N45" s="22">
        <v>696.58</v>
      </c>
      <c r="O45" s="22">
        <v>-1333.88</v>
      </c>
      <c r="P45" s="18">
        <v>1.1</v>
      </c>
      <c r="Q45" s="18">
        <v>1</v>
      </c>
    </row>
    <row r="46" spans="1:18" ht="12.75">
      <c r="A46" s="35"/>
      <c r="B46" s="35"/>
      <c r="C46" s="35"/>
      <c r="D46" s="35"/>
      <c r="E46" s="32"/>
      <c r="F46" s="35"/>
      <c r="G46" s="35"/>
      <c r="H46" s="35"/>
      <c r="I46" s="35"/>
      <c r="K46" s="31">
        <v>13</v>
      </c>
      <c r="L46" s="22">
        <v>21491.59</v>
      </c>
      <c r="M46" s="22">
        <v>9908.15</v>
      </c>
      <c r="N46" s="22">
        <v>625.64</v>
      </c>
      <c r="O46" s="22">
        <v>-1478.82</v>
      </c>
      <c r="P46" s="18">
        <v>-2.5</v>
      </c>
      <c r="Q46" s="18">
        <v>-6.4</v>
      </c>
      <c r="R46" s="52">
        <f>(L46+M46+N46+O46)/10000</f>
        <v>3.0546559999999996</v>
      </c>
    </row>
    <row r="47" spans="1:18" ht="12.75">
      <c r="A47" s="35"/>
      <c r="B47" s="35"/>
      <c r="C47" s="35"/>
      <c r="D47" s="35"/>
      <c r="E47" s="32"/>
      <c r="F47" s="35"/>
      <c r="G47" s="35"/>
      <c r="H47" s="35"/>
      <c r="I47" s="35"/>
      <c r="K47" s="31"/>
      <c r="L47" s="27"/>
      <c r="M47" s="27"/>
      <c r="N47" s="28"/>
      <c r="O47" s="27"/>
      <c r="P47" s="20"/>
      <c r="Q47" s="20"/>
      <c r="R47" s="34"/>
    </row>
    <row r="48" spans="1:17" ht="12.75">
      <c r="A48" s="35"/>
      <c r="B48" s="35"/>
      <c r="C48" s="35"/>
      <c r="D48" s="35"/>
      <c r="E48" s="32"/>
      <c r="F48" s="35"/>
      <c r="G48" s="35"/>
      <c r="H48" s="35"/>
      <c r="I48" s="35"/>
      <c r="K48" s="31"/>
      <c r="L48" s="27"/>
      <c r="M48" s="27"/>
      <c r="N48" s="27"/>
      <c r="O48" s="27"/>
      <c r="P48" s="20"/>
      <c r="Q48" s="20"/>
    </row>
    <row r="49" spans="1:17" ht="12.75">
      <c r="A49" s="35"/>
      <c r="B49" s="35"/>
      <c r="C49" s="35"/>
      <c r="D49" s="35"/>
      <c r="E49" s="32"/>
      <c r="F49" s="35"/>
      <c r="G49" s="35"/>
      <c r="H49" s="35"/>
      <c r="I49" s="35"/>
      <c r="K49" s="31"/>
      <c r="L49" s="24"/>
      <c r="M49" s="24"/>
      <c r="N49" s="24"/>
      <c r="O49" s="24"/>
      <c r="P49" s="21"/>
      <c r="Q49" s="21"/>
    </row>
    <row r="50" spans="1:17" ht="12.75">
      <c r="A50" s="35"/>
      <c r="B50" s="35"/>
      <c r="C50" s="35"/>
      <c r="D50" s="35"/>
      <c r="E50" s="32"/>
      <c r="F50" s="35"/>
      <c r="G50" s="35"/>
      <c r="H50" s="35"/>
      <c r="I50" s="35"/>
      <c r="K50" s="31"/>
      <c r="L50" s="24"/>
      <c r="M50" s="24"/>
      <c r="N50" s="24"/>
      <c r="O50" s="24"/>
      <c r="P50" s="21"/>
      <c r="Q50" s="21"/>
    </row>
    <row r="51" spans="1:17" ht="12.75">
      <c r="A51" s="35"/>
      <c r="B51" s="35"/>
      <c r="C51" s="35"/>
      <c r="D51" s="35"/>
      <c r="E51" s="32"/>
      <c r="F51" s="35"/>
      <c r="G51" s="35"/>
      <c r="H51" s="35"/>
      <c r="I51" s="35"/>
      <c r="K51" s="31"/>
      <c r="L51" s="24"/>
      <c r="M51" s="24"/>
      <c r="N51" s="24"/>
      <c r="O51" s="24"/>
      <c r="P51" s="21"/>
      <c r="Q51" s="21"/>
    </row>
    <row r="52" spans="1:17" ht="12.75">
      <c r="A52" s="35"/>
      <c r="B52" s="35"/>
      <c r="C52" s="35"/>
      <c r="D52" s="35"/>
      <c r="E52" s="32"/>
      <c r="F52" s="35"/>
      <c r="G52" s="35"/>
      <c r="H52" s="35"/>
      <c r="I52" s="35"/>
      <c r="K52" s="31"/>
      <c r="L52" s="24"/>
      <c r="M52" s="24"/>
      <c r="N52" s="24"/>
      <c r="O52" s="24"/>
      <c r="P52" s="3"/>
      <c r="Q52" s="3"/>
    </row>
    <row r="53" spans="1:17" ht="12.75">
      <c r="A53" s="35"/>
      <c r="B53" s="35"/>
      <c r="C53" s="35"/>
      <c r="D53" s="35"/>
      <c r="E53" s="32"/>
      <c r="F53" s="35"/>
      <c r="G53" s="35"/>
      <c r="H53" s="35"/>
      <c r="I53" s="35"/>
      <c r="K53" s="19"/>
      <c r="L53" s="24"/>
      <c r="M53" s="24"/>
      <c r="N53" s="24"/>
      <c r="O53" s="24"/>
      <c r="P53" s="3"/>
      <c r="Q53" s="3"/>
    </row>
    <row r="54" spans="1:17" ht="12.75">
      <c r="A54" s="35"/>
      <c r="B54" s="35"/>
      <c r="C54" s="35"/>
      <c r="D54" s="35"/>
      <c r="E54" s="32"/>
      <c r="F54" s="35"/>
      <c r="G54" s="35"/>
      <c r="H54" s="35"/>
      <c r="I54" s="35"/>
      <c r="K54" s="3"/>
      <c r="L54" s="24"/>
      <c r="M54" s="24"/>
      <c r="N54" s="24"/>
      <c r="O54" s="24"/>
      <c r="P54" s="3"/>
      <c r="Q54" s="3"/>
    </row>
    <row r="55" spans="1:15" ht="12.75">
      <c r="A55" s="35"/>
      <c r="B55" s="35"/>
      <c r="C55" s="35"/>
      <c r="D55" s="35"/>
      <c r="E55" s="32"/>
      <c r="F55" s="35"/>
      <c r="G55" s="35"/>
      <c r="H55" s="35"/>
      <c r="I55" s="35"/>
      <c r="K55" s="9"/>
      <c r="L55" s="44"/>
      <c r="M55" s="44"/>
      <c r="N55" s="44"/>
      <c r="O55" s="44"/>
    </row>
    <row r="56" spans="1:15" ht="12.75">
      <c r="A56" s="35"/>
      <c r="B56" s="35"/>
      <c r="C56" s="35"/>
      <c r="D56" s="35"/>
      <c r="E56" s="32"/>
      <c r="F56" s="35"/>
      <c r="G56" s="35"/>
      <c r="H56" s="35"/>
      <c r="I56" s="35"/>
      <c r="L56" s="44"/>
      <c r="M56" s="44"/>
      <c r="N56" s="44"/>
      <c r="O56" s="44"/>
    </row>
    <row r="57" spans="1:15" ht="12.75">
      <c r="A57" s="35"/>
      <c r="B57" s="35"/>
      <c r="C57" s="35"/>
      <c r="D57" s="35"/>
      <c r="E57" s="32"/>
      <c r="F57" s="35"/>
      <c r="G57" s="35"/>
      <c r="H57" s="35"/>
      <c r="I57" s="35"/>
      <c r="L57" s="44"/>
      <c r="M57" s="44"/>
      <c r="N57" s="44"/>
      <c r="O57" s="44"/>
    </row>
    <row r="58" spans="1:15" ht="12.75">
      <c r="A58" s="35"/>
      <c r="B58" s="35"/>
      <c r="C58" s="35"/>
      <c r="D58" s="35"/>
      <c r="E58" s="32"/>
      <c r="F58" s="35"/>
      <c r="G58" s="35"/>
      <c r="H58" s="35"/>
      <c r="I58" s="35"/>
      <c r="L58" s="44"/>
      <c r="M58" s="44"/>
      <c r="N58" s="44"/>
      <c r="O58" s="44"/>
    </row>
    <row r="59" spans="1:15" ht="12.75">
      <c r="A59" s="35"/>
      <c r="B59" s="35"/>
      <c r="C59" s="35"/>
      <c r="D59" s="35"/>
      <c r="E59" s="32"/>
      <c r="F59" s="35"/>
      <c r="G59" s="35"/>
      <c r="H59" s="35"/>
      <c r="I59" s="35"/>
      <c r="L59" s="44"/>
      <c r="M59" s="44"/>
      <c r="N59" s="44"/>
      <c r="O59" s="44"/>
    </row>
    <row r="60" spans="1:15" ht="12.75">
      <c r="A60" s="35"/>
      <c r="B60" s="35"/>
      <c r="C60" s="35"/>
      <c r="D60" s="35"/>
      <c r="E60" s="32"/>
      <c r="F60" s="35"/>
      <c r="G60" s="35"/>
      <c r="H60" s="35"/>
      <c r="I60" s="35"/>
      <c r="L60" s="44"/>
      <c r="M60" s="44"/>
      <c r="N60" s="44"/>
      <c r="O60" s="44"/>
    </row>
    <row r="61" spans="1:15" ht="12.75">
      <c r="A61" s="35"/>
      <c r="B61" s="35"/>
      <c r="C61" s="35"/>
      <c r="D61" s="35"/>
      <c r="E61" s="32"/>
      <c r="F61" s="35"/>
      <c r="G61" s="35"/>
      <c r="H61" s="35"/>
      <c r="I61" s="35"/>
      <c r="L61" s="44"/>
      <c r="M61" s="44"/>
      <c r="N61" s="44"/>
      <c r="O61" s="44"/>
    </row>
    <row r="62" spans="1:9" ht="12.75">
      <c r="A62" s="35"/>
      <c r="B62" s="35"/>
      <c r="C62" s="35"/>
      <c r="D62" s="35"/>
      <c r="E62" s="32"/>
      <c r="F62" s="35"/>
      <c r="G62" s="35"/>
      <c r="H62" s="35"/>
      <c r="I62" s="35"/>
    </row>
    <row r="63" spans="1:9" ht="12.75">
      <c r="A63" s="35"/>
      <c r="B63" s="35"/>
      <c r="C63" s="35"/>
      <c r="D63" s="35"/>
      <c r="E63" s="32"/>
      <c r="F63" s="35"/>
      <c r="G63" s="35"/>
      <c r="H63" s="35"/>
      <c r="I63" s="35"/>
    </row>
    <row r="64" spans="1:9" ht="12.75">
      <c r="A64" s="35"/>
      <c r="B64" s="35"/>
      <c r="C64" s="35"/>
      <c r="D64" s="35"/>
      <c r="E64" s="32"/>
      <c r="F64" s="35"/>
      <c r="G64" s="35"/>
      <c r="H64" s="35"/>
      <c r="I64" s="35"/>
    </row>
    <row r="65" spans="1:9" ht="12.75">
      <c r="A65" s="35"/>
      <c r="B65" s="35"/>
      <c r="C65" s="35"/>
      <c r="D65" s="35"/>
      <c r="E65" s="32"/>
      <c r="F65" s="35"/>
      <c r="G65" s="35"/>
      <c r="H65" s="35"/>
      <c r="I65" s="35"/>
    </row>
    <row r="66" spans="1:9" ht="12.75">
      <c r="A66" s="35"/>
      <c r="B66" s="35"/>
      <c r="C66" s="35"/>
      <c r="D66" s="35"/>
      <c r="E66" s="32"/>
      <c r="F66" s="35"/>
      <c r="G66" s="35"/>
      <c r="H66" s="35"/>
      <c r="I66" s="35"/>
    </row>
    <row r="67" spans="1:9" ht="12.75">
      <c r="A67" s="35"/>
      <c r="B67" s="35"/>
      <c r="C67" s="35"/>
      <c r="D67" s="35"/>
      <c r="E67" s="32"/>
      <c r="F67" s="35"/>
      <c r="G67" s="35"/>
      <c r="H67" s="35"/>
      <c r="I67" s="35"/>
    </row>
    <row r="68" spans="1:9" ht="12.75">
      <c r="A68" s="35"/>
      <c r="B68" s="35"/>
      <c r="C68" s="35"/>
      <c r="D68" s="35"/>
      <c r="E68" s="32"/>
      <c r="F68" s="35"/>
      <c r="G68" s="35"/>
      <c r="H68" s="35"/>
      <c r="I68" s="35"/>
    </row>
    <row r="69" spans="1:9" ht="12.75">
      <c r="A69" s="32"/>
      <c r="B69" s="32"/>
      <c r="C69" s="32"/>
      <c r="D69" s="32"/>
      <c r="E69" s="32"/>
      <c r="F69" s="32"/>
      <c r="G69" s="32"/>
      <c r="H69" s="32"/>
      <c r="I69" s="32"/>
    </row>
    <row r="70" spans="1:9" ht="12.75">
      <c r="A70" s="243" t="s">
        <v>264</v>
      </c>
      <c r="B70" s="244"/>
      <c r="C70" s="244"/>
      <c r="D70" s="244"/>
      <c r="E70" s="244"/>
      <c r="F70" s="244"/>
      <c r="G70" s="244"/>
      <c r="H70" s="244"/>
      <c r="I70" s="245"/>
    </row>
    <row r="71" spans="1:9" ht="12.75">
      <c r="A71" s="246"/>
      <c r="B71" s="230"/>
      <c r="C71" s="230"/>
      <c r="D71" s="230"/>
      <c r="E71" s="230"/>
      <c r="F71" s="230"/>
      <c r="G71" s="230"/>
      <c r="H71" s="230"/>
      <c r="I71" s="247"/>
    </row>
    <row r="72" spans="1:9" ht="12">
      <c r="A72" s="246"/>
      <c r="B72" s="230"/>
      <c r="C72" s="230"/>
      <c r="D72" s="232"/>
      <c r="E72" s="230"/>
      <c r="F72" s="230"/>
      <c r="G72" s="230"/>
      <c r="H72" s="230"/>
      <c r="I72" s="247"/>
    </row>
    <row r="73" spans="1:9" ht="12">
      <c r="A73" s="248"/>
      <c r="B73" s="249"/>
      <c r="C73" s="249"/>
      <c r="D73" s="249"/>
      <c r="E73" s="249"/>
      <c r="F73" s="249"/>
      <c r="G73" s="249"/>
      <c r="H73" s="249"/>
      <c r="I73" s="250"/>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145" ht="12" customHeight="1"/>
  </sheetData>
  <mergeCells count="4">
    <mergeCell ref="L8:O9"/>
    <mergeCell ref="L38:O39"/>
    <mergeCell ref="A2:I2"/>
    <mergeCell ref="A70:I73"/>
  </mergeCells>
  <hyperlinks>
    <hyperlink ref="A1" r:id="rId1" display="平成１５年度　統計からみたやまなし ページ&lt;&lt;"/>
  </hyperlinks>
  <printOptions/>
  <pageMargins left="0.2" right="0.21" top="1" bottom="0.53" header="0.512" footer="0.512"/>
  <pageSetup horizontalDpi="600" verticalDpi="600" orientation="portrait" paperSize="9" scale="86" r:id="rId3"/>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O77"/>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
      <c r="A1" s="213" t="s">
        <v>751</v>
      </c>
    </row>
    <row r="2" spans="1:15" ht="18.75">
      <c r="A2" s="251" t="s">
        <v>153</v>
      </c>
      <c r="B2" s="251"/>
      <c r="C2" s="251"/>
      <c r="D2" s="251"/>
      <c r="E2" s="251"/>
      <c r="F2" s="251"/>
      <c r="G2" s="251"/>
      <c r="H2" s="251"/>
      <c r="I2" s="251"/>
      <c r="K2" s="58">
        <v>11</v>
      </c>
      <c r="L2" s="59"/>
      <c r="M2" s="59"/>
      <c r="N2" s="59"/>
      <c r="O2" s="59"/>
    </row>
    <row r="3" spans="1:15" ht="14.25">
      <c r="A3" s="32"/>
      <c r="B3" s="32"/>
      <c r="C3" s="32"/>
      <c r="D3" s="32"/>
      <c r="E3" s="32"/>
      <c r="F3" s="32"/>
      <c r="G3" s="32"/>
      <c r="H3" s="32"/>
      <c r="I3" s="32"/>
      <c r="K3" s="60"/>
      <c r="L3" s="59"/>
      <c r="M3" s="59"/>
      <c r="N3" s="59"/>
      <c r="O3" s="59"/>
    </row>
    <row r="4" spans="1:15" ht="14.25">
      <c r="A4" s="57" t="s">
        <v>54</v>
      </c>
      <c r="B4" s="32"/>
      <c r="C4" s="32"/>
      <c r="D4" s="32"/>
      <c r="E4" s="32"/>
      <c r="F4" s="33"/>
      <c r="G4" s="32"/>
      <c r="H4" s="32"/>
      <c r="I4" s="32"/>
      <c r="K4" s="59"/>
      <c r="L4" s="59"/>
      <c r="M4" s="59"/>
      <c r="N4" s="59"/>
      <c r="O4" s="59"/>
    </row>
    <row r="5" spans="1:15" ht="12.75">
      <c r="A5" s="32"/>
      <c r="B5" s="32"/>
      <c r="C5" s="32"/>
      <c r="D5" s="32"/>
      <c r="E5" s="32"/>
      <c r="F5" s="32"/>
      <c r="G5" s="32"/>
      <c r="H5" s="32"/>
      <c r="I5" s="32"/>
      <c r="K5" s="59"/>
      <c r="L5" s="59"/>
      <c r="M5" s="61"/>
      <c r="N5" s="59"/>
      <c r="O5" s="59"/>
    </row>
    <row r="6" spans="1:15" ht="12.75">
      <c r="A6" s="32"/>
      <c r="B6" s="32"/>
      <c r="C6" s="32"/>
      <c r="D6" s="32"/>
      <c r="E6" s="32"/>
      <c r="F6" s="32"/>
      <c r="G6" s="32"/>
      <c r="H6" s="32"/>
      <c r="I6" s="32"/>
      <c r="K6" s="59"/>
      <c r="L6" s="59"/>
      <c r="M6" s="59"/>
      <c r="N6" s="59"/>
      <c r="O6" s="59"/>
    </row>
    <row r="7" spans="1:15" ht="12.75">
      <c r="A7" s="32"/>
      <c r="B7" s="32"/>
      <c r="C7" s="32"/>
      <c r="D7" s="32"/>
      <c r="E7" s="32"/>
      <c r="F7" s="32"/>
      <c r="G7" s="32"/>
      <c r="H7" s="32"/>
      <c r="I7" s="32"/>
      <c r="K7" s="59"/>
      <c r="L7" s="62"/>
      <c r="M7" s="59"/>
      <c r="N7" s="59"/>
      <c r="O7" s="59"/>
    </row>
    <row r="8" spans="1:15" ht="12.75">
      <c r="A8" s="32"/>
      <c r="B8" s="32"/>
      <c r="C8" s="32"/>
      <c r="D8" s="32"/>
      <c r="E8" s="32"/>
      <c r="F8" s="32"/>
      <c r="G8" s="32"/>
      <c r="H8" s="32"/>
      <c r="I8" s="32"/>
      <c r="K8" s="59"/>
      <c r="L8" s="63"/>
      <c r="M8" s="63"/>
      <c r="N8" s="63"/>
      <c r="O8" s="63"/>
    </row>
    <row r="9" spans="1:15" ht="12.75">
      <c r="A9" s="32"/>
      <c r="B9" s="32"/>
      <c r="C9" s="32"/>
      <c r="D9" s="32"/>
      <c r="E9" s="32"/>
      <c r="F9" s="32"/>
      <c r="G9" s="32"/>
      <c r="H9" s="32"/>
      <c r="I9" s="32"/>
      <c r="K9" s="59"/>
      <c r="L9" s="63"/>
      <c r="M9" s="63"/>
      <c r="N9" s="63"/>
      <c r="O9" s="63"/>
    </row>
    <row r="10" spans="1:15" ht="12.75">
      <c r="A10" s="32"/>
      <c r="B10" s="32"/>
      <c r="C10" s="32"/>
      <c r="D10" s="32"/>
      <c r="E10" s="32"/>
      <c r="F10" s="32"/>
      <c r="G10" s="32"/>
      <c r="H10" s="32"/>
      <c r="I10" s="32"/>
      <c r="K10" s="59"/>
      <c r="L10" s="59"/>
      <c r="M10" s="59"/>
      <c r="N10" s="59"/>
      <c r="O10" s="59"/>
    </row>
    <row r="11" spans="1:15" ht="12.75">
      <c r="A11" s="32"/>
      <c r="B11" s="32"/>
      <c r="C11" s="32"/>
      <c r="D11" s="32"/>
      <c r="E11" s="32"/>
      <c r="F11" s="32"/>
      <c r="G11" s="32"/>
      <c r="H11" s="32"/>
      <c r="I11" s="32"/>
      <c r="K11" s="68" t="s">
        <v>443</v>
      </c>
      <c r="L11" s="68" t="s">
        <v>280</v>
      </c>
      <c r="M11" s="68" t="s">
        <v>281</v>
      </c>
      <c r="N11" s="59"/>
      <c r="O11" s="59"/>
    </row>
    <row r="12" spans="1:15" ht="12.75">
      <c r="A12" s="32"/>
      <c r="B12" s="32"/>
      <c r="C12" s="32"/>
      <c r="D12" s="32"/>
      <c r="E12" s="32"/>
      <c r="F12" s="32"/>
      <c r="G12" s="32"/>
      <c r="H12" s="32"/>
      <c r="I12" s="32"/>
      <c r="K12" s="80" t="s">
        <v>170</v>
      </c>
      <c r="L12" s="64">
        <v>31337</v>
      </c>
      <c r="M12" s="64">
        <v>115312</v>
      </c>
      <c r="N12" s="137"/>
      <c r="O12" s="59"/>
    </row>
    <row r="13" spans="1:15" ht="12.75">
      <c r="A13" s="32"/>
      <c r="B13" s="32"/>
      <c r="C13" s="32"/>
      <c r="D13" s="32"/>
      <c r="E13" s="32"/>
      <c r="F13" s="32"/>
      <c r="G13" s="32"/>
      <c r="H13" s="32"/>
      <c r="I13" s="32"/>
      <c r="K13" s="68">
        <v>29</v>
      </c>
      <c r="L13" s="64">
        <v>30230</v>
      </c>
      <c r="M13" s="64">
        <v>108338</v>
      </c>
      <c r="N13" s="137"/>
      <c r="O13" s="59"/>
    </row>
    <row r="14" spans="1:15" ht="12.75">
      <c r="A14" s="32"/>
      <c r="B14" s="32"/>
      <c r="C14" s="32"/>
      <c r="D14" s="32"/>
      <c r="E14" s="32"/>
      <c r="F14" s="32"/>
      <c r="G14" s="32"/>
      <c r="H14" s="32"/>
      <c r="I14" s="32"/>
      <c r="K14" s="68">
        <v>32</v>
      </c>
      <c r="L14" s="64">
        <v>34120</v>
      </c>
      <c r="M14" s="64">
        <v>147272</v>
      </c>
      <c r="N14" s="137"/>
      <c r="O14" s="59"/>
    </row>
    <row r="15" spans="1:15" ht="12.75">
      <c r="A15" s="32"/>
      <c r="B15" s="32"/>
      <c r="C15" s="32"/>
      <c r="D15" s="32"/>
      <c r="E15" s="32"/>
      <c r="F15" s="32"/>
      <c r="G15" s="32"/>
      <c r="H15" s="32"/>
      <c r="I15" s="32"/>
      <c r="K15" s="68">
        <v>35</v>
      </c>
      <c r="L15" s="64">
        <v>33566</v>
      </c>
      <c r="M15" s="64">
        <v>155259</v>
      </c>
      <c r="N15" s="137"/>
      <c r="O15" s="59"/>
    </row>
    <row r="16" spans="1:15" ht="12.75">
      <c r="A16" s="32"/>
      <c r="B16" s="32"/>
      <c r="C16" s="32"/>
      <c r="D16" s="32"/>
      <c r="E16" s="32"/>
      <c r="F16" s="32"/>
      <c r="G16" s="32"/>
      <c r="H16" s="32"/>
      <c r="I16" s="32"/>
      <c r="K16" s="68">
        <v>38</v>
      </c>
      <c r="L16" s="64">
        <v>35277</v>
      </c>
      <c r="M16" s="64">
        <v>167766</v>
      </c>
      <c r="N16" s="137"/>
      <c r="O16" s="59"/>
    </row>
    <row r="17" spans="1:15" ht="12.75">
      <c r="A17" s="32"/>
      <c r="B17" s="32"/>
      <c r="C17" s="32"/>
      <c r="D17" s="32"/>
      <c r="E17" s="32"/>
      <c r="F17" s="32"/>
      <c r="G17" s="32"/>
      <c r="H17" s="32"/>
      <c r="I17" s="32"/>
      <c r="K17" s="68">
        <v>41</v>
      </c>
      <c r="L17" s="64">
        <v>39017</v>
      </c>
      <c r="M17" s="64">
        <v>188320</v>
      </c>
      <c r="N17" s="137"/>
      <c r="O17" s="59"/>
    </row>
    <row r="18" spans="1:15" ht="12.75">
      <c r="A18" s="32"/>
      <c r="B18" s="32"/>
      <c r="C18" s="32"/>
      <c r="D18" s="32"/>
      <c r="E18" s="32"/>
      <c r="F18" s="32"/>
      <c r="G18" s="32"/>
      <c r="H18" s="32"/>
      <c r="I18" s="32"/>
      <c r="K18" s="68">
        <v>44</v>
      </c>
      <c r="L18" s="64">
        <v>43354</v>
      </c>
      <c r="M18" s="64">
        <v>210825</v>
      </c>
      <c r="N18" s="137"/>
      <c r="O18" s="59"/>
    </row>
    <row r="19" spans="1:15" ht="12.75">
      <c r="A19" s="32"/>
      <c r="B19" s="32"/>
      <c r="C19" s="32"/>
      <c r="D19" s="32"/>
      <c r="E19" s="32"/>
      <c r="F19" s="32"/>
      <c r="G19" s="35"/>
      <c r="H19" s="35"/>
      <c r="I19" s="35"/>
      <c r="K19" s="68">
        <v>47</v>
      </c>
      <c r="L19" s="64">
        <v>45641</v>
      </c>
      <c r="M19" s="64">
        <v>231119</v>
      </c>
      <c r="N19" s="137"/>
      <c r="O19" s="59"/>
    </row>
    <row r="20" spans="1:15" ht="12.75">
      <c r="A20" s="32"/>
      <c r="B20" s="32"/>
      <c r="C20" s="32"/>
      <c r="D20" s="32"/>
      <c r="E20" s="32"/>
      <c r="F20" s="32"/>
      <c r="G20" s="35"/>
      <c r="H20" s="35"/>
      <c r="I20" s="35"/>
      <c r="K20" s="68">
        <v>50</v>
      </c>
      <c r="L20" s="64">
        <v>46414</v>
      </c>
      <c r="M20" s="64">
        <v>237954</v>
      </c>
      <c r="N20" s="137"/>
      <c r="O20" s="59"/>
    </row>
    <row r="21" spans="1:15" ht="12.75">
      <c r="A21" s="32"/>
      <c r="B21" s="32"/>
      <c r="C21" s="32"/>
      <c r="D21" s="32"/>
      <c r="E21" s="32"/>
      <c r="F21" s="32"/>
      <c r="G21" s="35"/>
      <c r="H21" s="35"/>
      <c r="I21" s="35"/>
      <c r="K21" s="68">
        <v>53</v>
      </c>
      <c r="L21" s="64">
        <v>49261</v>
      </c>
      <c r="M21" s="64">
        <v>259491</v>
      </c>
      <c r="N21" s="137"/>
      <c r="O21" s="59"/>
    </row>
    <row r="22" spans="1:15" ht="12.75">
      <c r="A22" s="32"/>
      <c r="B22" s="32"/>
      <c r="C22" s="32"/>
      <c r="D22" s="32"/>
      <c r="E22" s="32"/>
      <c r="F22" s="32"/>
      <c r="G22" s="35"/>
      <c r="H22" s="35"/>
      <c r="I22" s="35"/>
      <c r="K22" s="68">
        <v>56</v>
      </c>
      <c r="L22" s="64">
        <v>52386</v>
      </c>
      <c r="M22" s="64">
        <v>286654</v>
      </c>
      <c r="N22" s="137"/>
      <c r="O22" s="59"/>
    </row>
    <row r="23" spans="1:15" ht="12.75">
      <c r="A23" s="32"/>
      <c r="B23" s="32"/>
      <c r="C23" s="32"/>
      <c r="D23" s="32"/>
      <c r="E23" s="32"/>
      <c r="F23" s="32"/>
      <c r="G23" s="35"/>
      <c r="H23" s="35"/>
      <c r="I23" s="35"/>
      <c r="K23" s="68">
        <v>61</v>
      </c>
      <c r="L23" s="64">
        <v>54878</v>
      </c>
      <c r="M23" s="64">
        <v>324143</v>
      </c>
      <c r="N23" s="137"/>
      <c r="O23" s="59"/>
    </row>
    <row r="24" spans="1:15" ht="12.75">
      <c r="A24" s="32"/>
      <c r="B24" s="32"/>
      <c r="C24" s="32"/>
      <c r="D24" s="32"/>
      <c r="E24" s="32"/>
      <c r="F24" s="32"/>
      <c r="G24" s="35"/>
      <c r="H24" s="35"/>
      <c r="I24" s="35"/>
      <c r="K24" s="119">
        <v>3</v>
      </c>
      <c r="L24" s="64">
        <v>54396</v>
      </c>
      <c r="M24" s="64">
        <v>360818</v>
      </c>
      <c r="N24" s="137"/>
      <c r="O24" s="59"/>
    </row>
    <row r="25" spans="1:15" ht="12.75">
      <c r="A25" s="32"/>
      <c r="B25" s="32"/>
      <c r="C25" s="32"/>
      <c r="D25" s="32"/>
      <c r="E25" s="32"/>
      <c r="F25" s="32"/>
      <c r="G25" s="35"/>
      <c r="H25" s="35"/>
      <c r="I25" s="35"/>
      <c r="K25" s="68">
        <v>8</v>
      </c>
      <c r="L25" s="64">
        <v>53857</v>
      </c>
      <c r="M25" s="64">
        <v>381061</v>
      </c>
      <c r="N25" s="137"/>
      <c r="O25" s="59"/>
    </row>
    <row r="26" spans="1:15" ht="12.75">
      <c r="A26" s="32"/>
      <c r="B26" s="32"/>
      <c r="C26" s="32"/>
      <c r="D26" s="32"/>
      <c r="E26" s="32"/>
      <c r="F26" s="32"/>
      <c r="G26" s="35"/>
      <c r="H26" s="35"/>
      <c r="I26" s="35"/>
      <c r="K26" s="68">
        <v>11</v>
      </c>
      <c r="L26" s="64">
        <v>51244</v>
      </c>
      <c r="M26" s="64">
        <v>358642</v>
      </c>
      <c r="N26" s="137"/>
      <c r="O26" s="59"/>
    </row>
    <row r="27" spans="1:15" ht="12.75">
      <c r="A27" s="32"/>
      <c r="B27" s="32"/>
      <c r="C27" s="32"/>
      <c r="D27" s="32"/>
      <c r="E27" s="32"/>
      <c r="F27" s="32"/>
      <c r="G27" s="35"/>
      <c r="H27" s="35"/>
      <c r="I27" s="35"/>
      <c r="K27" s="68">
        <v>13</v>
      </c>
      <c r="L27" s="64">
        <v>50662</v>
      </c>
      <c r="M27" s="64">
        <v>368215</v>
      </c>
      <c r="N27" s="137"/>
      <c r="O27" s="59"/>
    </row>
    <row r="28" spans="1:15" ht="12.75">
      <c r="A28" s="32"/>
      <c r="B28" s="32"/>
      <c r="C28" s="32"/>
      <c r="D28" s="32"/>
      <c r="E28" s="32"/>
      <c r="F28" s="32"/>
      <c r="G28" s="35"/>
      <c r="H28" s="35"/>
      <c r="I28" s="35"/>
      <c r="K28" s="68"/>
      <c r="L28" s="64"/>
      <c r="M28" s="68"/>
      <c r="N28" s="59"/>
      <c r="O28" s="59"/>
    </row>
    <row r="29" spans="1:15" ht="12.75">
      <c r="A29" s="32"/>
      <c r="B29" s="32"/>
      <c r="C29" s="32"/>
      <c r="D29" s="32"/>
      <c r="E29" s="32"/>
      <c r="F29" s="32"/>
      <c r="G29" s="35"/>
      <c r="H29" s="35"/>
      <c r="I29" s="35"/>
      <c r="K29" s="68"/>
      <c r="L29" s="64"/>
      <c r="M29" s="68"/>
      <c r="N29" s="59"/>
      <c r="O29" s="59"/>
    </row>
    <row r="30" spans="1:15" ht="12.75">
      <c r="A30" s="32"/>
      <c r="B30" s="32"/>
      <c r="C30" s="32"/>
      <c r="D30" s="32"/>
      <c r="E30" s="32"/>
      <c r="F30" s="32"/>
      <c r="G30" s="35"/>
      <c r="H30" s="35"/>
      <c r="I30" s="35"/>
      <c r="K30" s="68"/>
      <c r="L30" s="64"/>
      <c r="M30" s="68"/>
      <c r="N30" s="59"/>
      <c r="O30" s="59"/>
    </row>
    <row r="31" spans="1:15" ht="12.75">
      <c r="A31" s="32"/>
      <c r="B31" s="32"/>
      <c r="C31" s="32"/>
      <c r="D31" s="32"/>
      <c r="E31" s="32"/>
      <c r="F31" s="32"/>
      <c r="G31" s="35"/>
      <c r="H31" s="35"/>
      <c r="I31" s="35"/>
      <c r="K31" s="59"/>
      <c r="L31" s="59"/>
      <c r="M31" s="59"/>
      <c r="N31" s="59"/>
      <c r="O31" s="59"/>
    </row>
    <row r="32" spans="1:15" ht="12.75">
      <c r="A32" s="32"/>
      <c r="B32" s="32"/>
      <c r="C32" s="32"/>
      <c r="D32" s="32"/>
      <c r="E32" s="32"/>
      <c r="F32" s="32"/>
      <c r="G32" s="35"/>
      <c r="H32" s="35"/>
      <c r="I32" s="35"/>
      <c r="K32" s="58">
        <v>12</v>
      </c>
      <c r="L32" s="59"/>
      <c r="M32" s="59"/>
      <c r="N32" s="59"/>
      <c r="O32" s="59"/>
    </row>
    <row r="33" spans="1:15" ht="15">
      <c r="A33" s="32"/>
      <c r="B33" s="32"/>
      <c r="C33" s="32"/>
      <c r="D33" s="32"/>
      <c r="E33" s="32"/>
      <c r="F33" s="32"/>
      <c r="G33" s="35"/>
      <c r="H33" s="35"/>
      <c r="I33" s="35"/>
      <c r="K33" s="60"/>
      <c r="L33" s="59"/>
      <c r="M33" s="59"/>
      <c r="N33" s="59"/>
      <c r="O33" s="59"/>
    </row>
    <row r="34" spans="1:15" ht="12">
      <c r="A34" s="32"/>
      <c r="B34" s="32"/>
      <c r="C34" s="32"/>
      <c r="D34" s="32"/>
      <c r="E34" s="32"/>
      <c r="F34" s="32"/>
      <c r="G34" s="32"/>
      <c r="H34" s="32"/>
      <c r="I34" s="32"/>
      <c r="K34" s="59"/>
      <c r="L34" s="59"/>
      <c r="M34" s="59"/>
      <c r="N34" s="59"/>
      <c r="O34" s="59"/>
    </row>
    <row r="35" spans="1:15" ht="12">
      <c r="A35" s="32"/>
      <c r="B35" s="32"/>
      <c r="C35" s="32"/>
      <c r="D35" s="32"/>
      <c r="E35" s="32"/>
      <c r="F35" s="32"/>
      <c r="G35" s="32"/>
      <c r="H35" s="32"/>
      <c r="I35" s="32"/>
      <c r="K35" s="96"/>
      <c r="L35" s="59"/>
      <c r="M35" s="115"/>
      <c r="N35" s="59"/>
      <c r="O35" s="59"/>
    </row>
    <row r="36" spans="1:15" ht="14.25">
      <c r="A36" s="57" t="s">
        <v>55</v>
      </c>
      <c r="B36" s="32"/>
      <c r="C36" s="32"/>
      <c r="D36" s="32"/>
      <c r="E36" s="32"/>
      <c r="F36" s="57" t="s">
        <v>56</v>
      </c>
      <c r="G36" s="32"/>
      <c r="H36" s="32"/>
      <c r="I36" s="32"/>
      <c r="K36" s="96"/>
      <c r="L36" s="59"/>
      <c r="M36" s="59"/>
      <c r="N36" s="59"/>
      <c r="O36" s="59"/>
    </row>
    <row r="37" spans="1:15" ht="12.75">
      <c r="A37" s="35"/>
      <c r="B37" s="35"/>
      <c r="C37" s="35"/>
      <c r="D37" s="35"/>
      <c r="E37" s="32"/>
      <c r="F37" s="35"/>
      <c r="G37" s="35"/>
      <c r="H37" s="35"/>
      <c r="I37" s="35"/>
      <c r="K37" s="97"/>
      <c r="L37" s="62"/>
      <c r="M37" s="59"/>
      <c r="N37" s="59"/>
      <c r="O37" s="59"/>
    </row>
    <row r="38" spans="1:15" ht="12.75">
      <c r="A38" s="35"/>
      <c r="B38" s="35"/>
      <c r="C38" s="35"/>
      <c r="D38" s="35"/>
      <c r="E38" s="32"/>
      <c r="F38" s="35"/>
      <c r="G38" s="35"/>
      <c r="H38" s="35"/>
      <c r="I38" s="35"/>
      <c r="K38" s="59"/>
      <c r="L38" s="63"/>
      <c r="M38" s="63"/>
      <c r="N38" s="63"/>
      <c r="O38" s="63"/>
    </row>
    <row r="39" spans="1:15" ht="12.75">
      <c r="A39" s="35"/>
      <c r="B39" s="35"/>
      <c r="C39" s="35"/>
      <c r="D39" s="35"/>
      <c r="E39" s="32"/>
      <c r="F39" s="35"/>
      <c r="G39" s="35"/>
      <c r="H39" s="35"/>
      <c r="I39" s="35"/>
      <c r="K39" s="59"/>
      <c r="L39" s="63"/>
      <c r="M39" s="63"/>
      <c r="N39" s="63"/>
      <c r="O39" s="63"/>
    </row>
    <row r="40" spans="1:15" ht="12.75">
      <c r="A40" s="35"/>
      <c r="B40" s="35"/>
      <c r="C40" s="35"/>
      <c r="D40" s="35"/>
      <c r="E40" s="32"/>
      <c r="F40" s="35"/>
      <c r="G40" s="35"/>
      <c r="H40" s="35"/>
      <c r="I40" s="35"/>
      <c r="K40" s="97"/>
      <c r="L40" s="59"/>
      <c r="M40" s="59"/>
      <c r="N40" s="59" t="s">
        <v>450</v>
      </c>
      <c r="O40" s="59" t="s">
        <v>459</v>
      </c>
    </row>
    <row r="41" spans="1:15" ht="12.75">
      <c r="A41" s="35"/>
      <c r="B41" s="35"/>
      <c r="C41" s="35"/>
      <c r="D41" s="35"/>
      <c r="E41" s="32"/>
      <c r="F41" s="35"/>
      <c r="G41" s="35"/>
      <c r="H41" s="35"/>
      <c r="I41" s="35"/>
      <c r="K41" s="83" t="s">
        <v>443</v>
      </c>
      <c r="L41" s="116" t="s">
        <v>472</v>
      </c>
      <c r="M41" s="116" t="s">
        <v>473</v>
      </c>
      <c r="N41" s="116" t="s">
        <v>474</v>
      </c>
      <c r="O41" s="68" t="s">
        <v>476</v>
      </c>
    </row>
    <row r="42" spans="1:15" ht="12.75">
      <c r="A42" s="35"/>
      <c r="B42" s="35"/>
      <c r="C42" s="35"/>
      <c r="D42" s="35"/>
      <c r="E42" s="32"/>
      <c r="F42" s="35"/>
      <c r="G42" s="35"/>
      <c r="H42" s="35"/>
      <c r="I42" s="35"/>
      <c r="K42" s="138" t="s">
        <v>475</v>
      </c>
      <c r="L42" s="109">
        <v>5</v>
      </c>
      <c r="M42" s="109">
        <v>29.5</v>
      </c>
      <c r="N42" s="109">
        <v>64.3</v>
      </c>
      <c r="O42" s="64" t="s">
        <v>57</v>
      </c>
    </row>
    <row r="43" spans="1:15" ht="12.75">
      <c r="A43" s="35"/>
      <c r="B43" s="35"/>
      <c r="C43" s="35"/>
      <c r="D43" s="35"/>
      <c r="E43" s="32"/>
      <c r="F43" s="35"/>
      <c r="G43" s="35"/>
      <c r="H43" s="35"/>
      <c r="I43" s="35"/>
      <c r="K43" s="114">
        <v>12</v>
      </c>
      <c r="L43" s="109">
        <v>8.8</v>
      </c>
      <c r="M43" s="109">
        <v>34.2</v>
      </c>
      <c r="N43" s="109">
        <v>57</v>
      </c>
      <c r="O43" s="64">
        <v>456191</v>
      </c>
    </row>
    <row r="44" spans="1:15" ht="12.75">
      <c r="A44" s="35"/>
      <c r="B44" s="35"/>
      <c r="C44" s="35"/>
      <c r="D44" s="35"/>
      <c r="E44" s="32"/>
      <c r="F44" s="35"/>
      <c r="G44" s="35"/>
      <c r="H44" s="35"/>
      <c r="I44" s="35"/>
      <c r="K44" s="114">
        <v>7</v>
      </c>
      <c r="L44" s="68">
        <v>9.9</v>
      </c>
      <c r="M44" s="68">
        <v>35.4</v>
      </c>
      <c r="N44" s="68">
        <v>54.7</v>
      </c>
      <c r="O44" s="64">
        <v>462065</v>
      </c>
    </row>
    <row r="45" spans="1:15" ht="12.75">
      <c r="A45" s="35"/>
      <c r="B45" s="35"/>
      <c r="C45" s="35"/>
      <c r="D45" s="35"/>
      <c r="E45" s="32"/>
      <c r="F45" s="35"/>
      <c r="G45" s="35"/>
      <c r="H45" s="35"/>
      <c r="I45" s="35"/>
      <c r="K45" s="119">
        <v>2</v>
      </c>
      <c r="L45" s="68">
        <v>11.7</v>
      </c>
      <c r="M45" s="68">
        <v>36.4</v>
      </c>
      <c r="N45" s="68">
        <v>51.9</v>
      </c>
      <c r="O45" s="64">
        <v>439634</v>
      </c>
    </row>
    <row r="46" spans="1:15" ht="12.75">
      <c r="A46" s="35"/>
      <c r="B46" s="35"/>
      <c r="C46" s="35"/>
      <c r="D46" s="35"/>
      <c r="E46" s="32"/>
      <c r="F46" s="35"/>
      <c r="G46" s="35"/>
      <c r="H46" s="35"/>
      <c r="I46" s="35"/>
      <c r="K46" s="114">
        <v>60</v>
      </c>
      <c r="L46" s="68">
        <v>15.1</v>
      </c>
      <c r="M46" s="68">
        <v>35.1</v>
      </c>
      <c r="N46" s="68">
        <v>49.8</v>
      </c>
      <c r="O46" s="64">
        <v>418121</v>
      </c>
    </row>
    <row r="47" spans="1:15" ht="12.75">
      <c r="A47" s="35"/>
      <c r="B47" s="35"/>
      <c r="C47" s="35"/>
      <c r="D47" s="35"/>
      <c r="E47" s="32"/>
      <c r="F47" s="35"/>
      <c r="G47" s="35"/>
      <c r="H47" s="35"/>
      <c r="I47" s="35"/>
      <c r="K47" s="114">
        <v>55</v>
      </c>
      <c r="L47" s="68">
        <v>18.3</v>
      </c>
      <c r="M47" s="68">
        <v>32.8</v>
      </c>
      <c r="N47" s="68">
        <v>48.9</v>
      </c>
      <c r="O47" s="64">
        <v>398448</v>
      </c>
    </row>
    <row r="48" spans="1:15" ht="12.75">
      <c r="A48" s="35"/>
      <c r="B48" s="35"/>
      <c r="C48" s="35"/>
      <c r="D48" s="35"/>
      <c r="E48" s="32"/>
      <c r="F48" s="35"/>
      <c r="G48" s="35"/>
      <c r="H48" s="35"/>
      <c r="I48" s="35"/>
      <c r="K48" s="114">
        <v>50</v>
      </c>
      <c r="L48" s="68">
        <v>22.1</v>
      </c>
      <c r="M48" s="68">
        <v>32.6</v>
      </c>
      <c r="N48" s="68">
        <v>45.3</v>
      </c>
      <c r="O48" s="64">
        <v>380941</v>
      </c>
    </row>
    <row r="49" spans="1:15" ht="12.75">
      <c r="A49" s="35"/>
      <c r="B49" s="35"/>
      <c r="C49" s="35"/>
      <c r="D49" s="35"/>
      <c r="E49" s="32"/>
      <c r="F49" s="35"/>
      <c r="G49" s="35"/>
      <c r="H49" s="35"/>
      <c r="I49" s="35"/>
      <c r="K49" s="114">
        <v>45</v>
      </c>
      <c r="L49" s="68">
        <v>29.6</v>
      </c>
      <c r="M49" s="68">
        <v>30.8</v>
      </c>
      <c r="N49" s="68">
        <v>39.6</v>
      </c>
      <c r="O49" s="64">
        <v>390752</v>
      </c>
    </row>
    <row r="50" spans="1:15" ht="12.75">
      <c r="A50" s="35"/>
      <c r="B50" s="35"/>
      <c r="C50" s="35"/>
      <c r="D50" s="35"/>
      <c r="E50" s="32"/>
      <c r="F50" s="35"/>
      <c r="G50" s="35"/>
      <c r="H50" s="35"/>
      <c r="I50" s="35"/>
      <c r="K50" s="114">
        <v>40</v>
      </c>
      <c r="L50" s="68">
        <v>36.9</v>
      </c>
      <c r="M50" s="68">
        <v>26.8</v>
      </c>
      <c r="N50" s="68">
        <v>36.2</v>
      </c>
      <c r="O50" s="64">
        <v>368574</v>
      </c>
    </row>
    <row r="51" spans="1:15" ht="12.75">
      <c r="A51" s="35"/>
      <c r="B51" s="35"/>
      <c r="C51" s="35"/>
      <c r="D51" s="35"/>
      <c r="E51" s="32"/>
      <c r="F51" s="35"/>
      <c r="G51" s="35"/>
      <c r="H51" s="35"/>
      <c r="I51" s="35"/>
      <c r="K51" s="114">
        <v>35</v>
      </c>
      <c r="L51" s="68">
        <v>43.8</v>
      </c>
      <c r="M51" s="68">
        <v>24.8</v>
      </c>
      <c r="N51" s="68">
        <v>31.3</v>
      </c>
      <c r="O51" s="64">
        <v>372691</v>
      </c>
    </row>
    <row r="52" spans="1:15" ht="12.75">
      <c r="A52" s="35"/>
      <c r="B52" s="35"/>
      <c r="C52" s="35"/>
      <c r="D52" s="35"/>
      <c r="E52" s="32"/>
      <c r="F52" s="35"/>
      <c r="G52" s="35"/>
      <c r="H52" s="35"/>
      <c r="I52" s="35"/>
      <c r="K52" s="114">
        <v>30</v>
      </c>
      <c r="L52" s="68">
        <v>51.5</v>
      </c>
      <c r="M52" s="68">
        <v>18.9</v>
      </c>
      <c r="N52" s="68">
        <v>29</v>
      </c>
      <c r="O52" s="64">
        <v>366930</v>
      </c>
    </row>
    <row r="53" spans="1:15" ht="12.75">
      <c r="A53" s="35"/>
      <c r="B53" s="35"/>
      <c r="C53" s="35"/>
      <c r="D53" s="35"/>
      <c r="E53" s="32"/>
      <c r="F53" s="35"/>
      <c r="G53" s="35"/>
      <c r="H53" s="35"/>
      <c r="I53" s="35"/>
      <c r="K53" s="118">
        <v>25</v>
      </c>
      <c r="L53" s="68">
        <v>59.2</v>
      </c>
      <c r="M53" s="68">
        <v>17.2</v>
      </c>
      <c r="N53" s="68">
        <v>23.6</v>
      </c>
      <c r="O53" s="64">
        <v>357134</v>
      </c>
    </row>
    <row r="54" spans="1:15" ht="12.75">
      <c r="A54" s="35"/>
      <c r="B54" s="35"/>
      <c r="C54" s="35"/>
      <c r="D54" s="35"/>
      <c r="E54" s="32"/>
      <c r="F54" s="35"/>
      <c r="G54" s="35"/>
      <c r="H54" s="35"/>
      <c r="I54" s="35"/>
      <c r="K54" s="118"/>
      <c r="L54" s="109"/>
      <c r="M54" s="109"/>
      <c r="N54" s="109"/>
      <c r="O54" s="64"/>
    </row>
    <row r="55" spans="1:15" ht="12.75">
      <c r="A55" s="35"/>
      <c r="B55" s="35"/>
      <c r="C55" s="35"/>
      <c r="D55" s="35"/>
      <c r="E55" s="32"/>
      <c r="F55" s="35"/>
      <c r="G55" s="35"/>
      <c r="H55" s="35"/>
      <c r="I55" s="35"/>
      <c r="K55" s="99"/>
      <c r="L55" s="68"/>
      <c r="M55" s="59"/>
      <c r="N55" s="59"/>
      <c r="O55" s="59"/>
    </row>
    <row r="56" spans="1:15" ht="12.75">
      <c r="A56" s="35"/>
      <c r="B56" s="35"/>
      <c r="C56" s="35"/>
      <c r="D56" s="35"/>
      <c r="E56" s="32"/>
      <c r="F56" s="35"/>
      <c r="G56" s="35"/>
      <c r="H56" s="35"/>
      <c r="I56" s="35"/>
      <c r="K56" s="58">
        <v>13</v>
      </c>
      <c r="L56" s="68"/>
      <c r="M56" s="59"/>
      <c r="N56" s="59"/>
      <c r="O56" s="59"/>
    </row>
    <row r="57" spans="1:15" ht="15">
      <c r="A57" s="35"/>
      <c r="B57" s="35"/>
      <c r="C57" s="35"/>
      <c r="D57" s="35"/>
      <c r="E57" s="32"/>
      <c r="F57" s="35"/>
      <c r="G57" s="35"/>
      <c r="H57" s="35"/>
      <c r="I57" s="35"/>
      <c r="K57" s="60"/>
      <c r="L57" s="59"/>
      <c r="M57" s="59"/>
      <c r="N57" s="59"/>
      <c r="O57" s="59"/>
    </row>
    <row r="58" spans="1:15" ht="12.75">
      <c r="A58" s="35"/>
      <c r="B58" s="35"/>
      <c r="C58" s="35"/>
      <c r="D58" s="35"/>
      <c r="E58" s="32"/>
      <c r="F58" s="35"/>
      <c r="G58" s="35"/>
      <c r="H58" s="35"/>
      <c r="I58" s="35"/>
      <c r="K58" s="59"/>
      <c r="L58" s="59"/>
      <c r="M58" s="59"/>
      <c r="N58" s="59"/>
      <c r="O58" s="59"/>
    </row>
    <row r="59" spans="1:15" ht="12.75">
      <c r="A59" s="35"/>
      <c r="B59" s="35"/>
      <c r="C59" s="35"/>
      <c r="D59" s="35"/>
      <c r="E59" s="32"/>
      <c r="F59" s="35"/>
      <c r="G59" s="35"/>
      <c r="H59" s="35"/>
      <c r="I59" s="35"/>
      <c r="K59" s="96"/>
      <c r="L59" s="59"/>
      <c r="M59" s="115"/>
      <c r="N59" s="59"/>
      <c r="O59" s="59"/>
    </row>
    <row r="60" spans="1:15" ht="12.75">
      <c r="A60" s="35"/>
      <c r="B60" s="35"/>
      <c r="C60" s="35"/>
      <c r="D60" s="35"/>
      <c r="E60" s="32"/>
      <c r="F60" s="35"/>
      <c r="G60" s="35"/>
      <c r="H60" s="35"/>
      <c r="I60" s="35"/>
      <c r="K60" s="96"/>
      <c r="L60" s="59"/>
      <c r="M60" s="59"/>
      <c r="N60" s="59"/>
      <c r="O60" s="59"/>
    </row>
    <row r="61" spans="1:15" ht="12.75">
      <c r="A61" s="35"/>
      <c r="B61" s="35"/>
      <c r="C61" s="35"/>
      <c r="D61" s="35"/>
      <c r="E61" s="32"/>
      <c r="F61" s="35"/>
      <c r="G61" s="35"/>
      <c r="H61" s="35"/>
      <c r="I61" s="35"/>
      <c r="K61" s="97"/>
      <c r="L61" s="62"/>
      <c r="M61" s="59"/>
      <c r="N61" s="59"/>
      <c r="O61" s="59"/>
    </row>
    <row r="62" spans="1:15" ht="12.75">
      <c r="A62" s="35"/>
      <c r="B62" s="35"/>
      <c r="C62" s="35"/>
      <c r="D62" s="35"/>
      <c r="E62" s="32"/>
      <c r="F62" s="35"/>
      <c r="G62" s="35"/>
      <c r="H62" s="35"/>
      <c r="I62" s="35"/>
      <c r="K62" s="59"/>
      <c r="L62" s="63"/>
      <c r="M62" s="63"/>
      <c r="N62" s="63"/>
      <c r="O62" s="63"/>
    </row>
    <row r="63" spans="1:15" ht="12.75">
      <c r="A63" s="35"/>
      <c r="B63" s="35"/>
      <c r="C63" s="35"/>
      <c r="D63" s="35"/>
      <c r="E63" s="32"/>
      <c r="F63" s="35"/>
      <c r="G63" s="35"/>
      <c r="H63" s="35"/>
      <c r="I63" s="35"/>
      <c r="K63" s="59"/>
      <c r="L63" s="63"/>
      <c r="M63" s="63"/>
      <c r="N63" s="63"/>
      <c r="O63" s="63"/>
    </row>
    <row r="64" spans="1:15" ht="12.75">
      <c r="A64" s="35"/>
      <c r="B64" s="35"/>
      <c r="C64" s="35"/>
      <c r="D64" s="35"/>
      <c r="E64" s="32"/>
      <c r="F64" s="35"/>
      <c r="G64" s="35"/>
      <c r="H64" s="35"/>
      <c r="I64" s="35"/>
      <c r="K64" s="97"/>
      <c r="L64" s="59" t="s">
        <v>450</v>
      </c>
      <c r="M64" s="59"/>
      <c r="N64" s="59"/>
      <c r="O64" s="59"/>
    </row>
    <row r="65" spans="1:15" ht="12.75">
      <c r="A65" s="35"/>
      <c r="B65" s="35"/>
      <c r="C65" s="35"/>
      <c r="D65" s="35"/>
      <c r="E65" s="32"/>
      <c r="F65" s="35"/>
      <c r="G65" s="35"/>
      <c r="H65" s="35"/>
      <c r="I65" s="35"/>
      <c r="K65" s="83" t="s">
        <v>160</v>
      </c>
      <c r="L65" s="83" t="s">
        <v>162</v>
      </c>
      <c r="M65" s="68"/>
      <c r="N65" s="83" t="s">
        <v>443</v>
      </c>
      <c r="O65" s="83" t="s">
        <v>162</v>
      </c>
    </row>
    <row r="66" spans="1:15" ht="12.75">
      <c r="A66" s="35"/>
      <c r="B66" s="35"/>
      <c r="C66" s="35"/>
      <c r="D66" s="35"/>
      <c r="E66" s="32"/>
      <c r="F66" s="35"/>
      <c r="G66" s="35"/>
      <c r="H66" s="35"/>
      <c r="I66" s="35"/>
      <c r="K66" s="139" t="s">
        <v>477</v>
      </c>
      <c r="L66" s="64">
        <v>111900</v>
      </c>
      <c r="M66" s="68"/>
      <c r="N66" s="84" t="s">
        <v>161</v>
      </c>
      <c r="O66" s="140">
        <v>368215</v>
      </c>
    </row>
    <row r="67" spans="1:15" ht="12.75">
      <c r="A67" s="35"/>
      <c r="B67" s="35"/>
      <c r="C67" s="35"/>
      <c r="D67" s="35"/>
      <c r="E67" s="32"/>
      <c r="F67" s="35"/>
      <c r="G67" s="35"/>
      <c r="H67" s="35"/>
      <c r="I67" s="35"/>
      <c r="K67" s="84" t="s">
        <v>478</v>
      </c>
      <c r="L67" s="64">
        <v>93881</v>
      </c>
      <c r="M67" s="68"/>
      <c r="N67" s="68"/>
      <c r="O67" s="68"/>
    </row>
    <row r="68" spans="11:15" ht="12.75">
      <c r="K68" s="84" t="s">
        <v>479</v>
      </c>
      <c r="L68" s="64">
        <v>91422</v>
      </c>
      <c r="M68" s="68"/>
      <c r="N68" s="68"/>
      <c r="O68" s="68"/>
    </row>
    <row r="69" spans="1:15" ht="12.75">
      <c r="A69" s="252" t="s">
        <v>311</v>
      </c>
      <c r="B69" s="253"/>
      <c r="C69" s="253"/>
      <c r="D69" s="253"/>
      <c r="E69" s="253"/>
      <c r="F69" s="253"/>
      <c r="G69" s="253"/>
      <c r="H69" s="253"/>
      <c r="I69" s="254"/>
      <c r="K69" s="84" t="s">
        <v>480</v>
      </c>
      <c r="L69" s="64">
        <v>37515</v>
      </c>
      <c r="M69" s="68"/>
      <c r="N69" s="68"/>
      <c r="O69" s="68"/>
    </row>
    <row r="70" spans="1:15" ht="12.75">
      <c r="A70" s="255"/>
      <c r="B70" s="230"/>
      <c r="C70" s="230"/>
      <c r="D70" s="230"/>
      <c r="E70" s="230"/>
      <c r="F70" s="230"/>
      <c r="G70" s="230"/>
      <c r="H70" s="230"/>
      <c r="I70" s="256"/>
      <c r="K70" s="139" t="s">
        <v>481</v>
      </c>
      <c r="L70" s="64">
        <v>14477</v>
      </c>
      <c r="M70" s="68"/>
      <c r="N70" s="68"/>
      <c r="O70" s="68"/>
    </row>
    <row r="71" spans="1:15" ht="12">
      <c r="A71" s="255"/>
      <c r="B71" s="230"/>
      <c r="C71" s="230"/>
      <c r="D71" s="230"/>
      <c r="E71" s="230"/>
      <c r="F71" s="230"/>
      <c r="G71" s="230"/>
      <c r="H71" s="230"/>
      <c r="I71" s="256"/>
      <c r="K71" s="84" t="s">
        <v>482</v>
      </c>
      <c r="L71" s="64">
        <v>10526</v>
      </c>
      <c r="M71" s="68"/>
      <c r="N71" s="68"/>
      <c r="O71" s="68"/>
    </row>
    <row r="72" spans="1:15" ht="12">
      <c r="A72" s="257"/>
      <c r="B72" s="258"/>
      <c r="C72" s="258"/>
      <c r="D72" s="258"/>
      <c r="E72" s="258"/>
      <c r="F72" s="258"/>
      <c r="G72" s="259"/>
      <c r="H72" s="258"/>
      <c r="I72" s="260"/>
      <c r="K72" s="84" t="s">
        <v>483</v>
      </c>
      <c r="L72" s="64">
        <v>4833</v>
      </c>
      <c r="M72" s="68"/>
      <c r="N72" s="68"/>
      <c r="O72" s="68"/>
    </row>
    <row r="73" spans="11:15" ht="12">
      <c r="K73" s="84" t="s">
        <v>171</v>
      </c>
      <c r="L73" s="64">
        <v>1599</v>
      </c>
      <c r="M73" s="68"/>
      <c r="N73" s="68"/>
      <c r="O73" s="68"/>
    </row>
    <row r="74" spans="11:15" ht="12">
      <c r="K74" s="84" t="s">
        <v>484</v>
      </c>
      <c r="L74" s="64">
        <v>1169</v>
      </c>
      <c r="M74" s="68"/>
      <c r="N74" s="68"/>
      <c r="O74" s="68"/>
    </row>
    <row r="75" spans="11:15" ht="12">
      <c r="K75" s="84" t="s">
        <v>485</v>
      </c>
      <c r="L75" s="64">
        <v>545</v>
      </c>
      <c r="M75" s="68"/>
      <c r="N75" s="68"/>
      <c r="O75" s="68"/>
    </row>
    <row r="76" spans="11:15" ht="12">
      <c r="K76" s="84" t="s">
        <v>159</v>
      </c>
      <c r="L76" s="64">
        <f>279+80</f>
        <v>359</v>
      </c>
      <c r="M76" s="68"/>
      <c r="N76" s="68"/>
      <c r="O76" s="68"/>
    </row>
    <row r="77" ht="12">
      <c r="K77" s="4"/>
    </row>
  </sheetData>
  <mergeCells count="2">
    <mergeCell ref="A2:I2"/>
    <mergeCell ref="A69:I72"/>
  </mergeCells>
  <hyperlinks>
    <hyperlink ref="A1" r:id="rId1" display="平成１５年度　統計からみたやまなし ページ&lt;&lt;"/>
  </hyperlinks>
  <printOptions/>
  <pageMargins left="0.2" right="0.21" top="0.51" bottom="1" header="0.512" footer="0.512"/>
  <pageSetup fitToHeight="1" fitToWidth="1" horizontalDpi="600" verticalDpi="600" orientation="portrait" paperSize="9" scale="87" r:id="rId3"/>
  <headerFooter alignWithMargins="0">
    <oddFooter>&amp;C&amp;P</oddFooter>
  </headerFooter>
  <rowBreaks count="2" manualBreakCount="2">
    <brk id="31" min="10" max="14" man="1"/>
    <brk id="55" min="10" max="14" man="1"/>
  </rowBreaks>
  <drawing r:id="rId2"/>
</worksheet>
</file>

<file path=xl/worksheets/sheet5.xml><?xml version="1.0" encoding="utf-8"?>
<worksheet xmlns="http://schemas.openxmlformats.org/spreadsheetml/2006/main" xmlns:r="http://schemas.openxmlformats.org/officeDocument/2006/relationships">
  <dimension ref="A1:U146"/>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25" width="15.75390625" style="0" customWidth="1"/>
  </cols>
  <sheetData>
    <row r="1" ht="12">
      <c r="A1" s="213" t="s">
        <v>751</v>
      </c>
    </row>
    <row r="2" spans="1:21" ht="18.75">
      <c r="A2" s="261" t="s">
        <v>172</v>
      </c>
      <c r="B2" s="261"/>
      <c r="C2" s="261"/>
      <c r="D2" s="261"/>
      <c r="E2" s="261"/>
      <c r="F2" s="261"/>
      <c r="G2" s="261"/>
      <c r="H2" s="261"/>
      <c r="I2" s="261"/>
      <c r="K2" s="67">
        <v>14</v>
      </c>
      <c r="L2" s="68"/>
      <c r="M2" s="68"/>
      <c r="N2" s="68"/>
      <c r="O2" s="68"/>
      <c r="P2" s="68"/>
      <c r="Q2" s="68"/>
      <c r="R2" s="68"/>
      <c r="S2" s="68"/>
      <c r="T2" s="68"/>
      <c r="U2" s="68"/>
    </row>
    <row r="3" spans="1:21" ht="14.25">
      <c r="A3" s="32"/>
      <c r="B3" s="32"/>
      <c r="C3" s="32"/>
      <c r="D3" s="32"/>
      <c r="E3" s="32"/>
      <c r="F3" s="32"/>
      <c r="G3" s="32"/>
      <c r="H3" s="32"/>
      <c r="I3" s="32"/>
      <c r="K3" s="69"/>
      <c r="L3" s="68"/>
      <c r="M3" s="68"/>
      <c r="N3" s="68"/>
      <c r="O3" s="68"/>
      <c r="P3" s="68"/>
      <c r="Q3" s="68"/>
      <c r="R3" s="68"/>
      <c r="S3" s="68"/>
      <c r="T3" s="68"/>
      <c r="U3" s="68"/>
    </row>
    <row r="4" spans="1:21" ht="14.25">
      <c r="A4" s="57" t="s">
        <v>58</v>
      </c>
      <c r="B4" s="32"/>
      <c r="C4" s="32"/>
      <c r="D4" s="32"/>
      <c r="E4" s="32"/>
      <c r="F4" s="33"/>
      <c r="G4" s="32"/>
      <c r="H4" s="32"/>
      <c r="I4" s="32"/>
      <c r="K4" s="68"/>
      <c r="L4" s="68"/>
      <c r="M4" s="68"/>
      <c r="N4" s="68"/>
      <c r="O4" s="68"/>
      <c r="P4" s="68"/>
      <c r="Q4" s="68"/>
      <c r="R4" s="68"/>
      <c r="S4" s="68"/>
      <c r="T4" s="68"/>
      <c r="U4" s="68"/>
    </row>
    <row r="5" spans="1:21" ht="12">
      <c r="A5" s="32"/>
      <c r="B5" s="32"/>
      <c r="C5" s="32"/>
      <c r="D5" s="32"/>
      <c r="E5" s="32"/>
      <c r="F5" s="32"/>
      <c r="G5" s="32"/>
      <c r="H5" s="32"/>
      <c r="I5" s="32"/>
      <c r="K5" s="68"/>
      <c r="L5" s="68"/>
      <c r="M5" s="70"/>
      <c r="N5" s="68"/>
      <c r="O5" s="68"/>
      <c r="P5" s="68"/>
      <c r="Q5" s="68"/>
      <c r="R5" s="68"/>
      <c r="S5" s="68"/>
      <c r="T5" s="68"/>
      <c r="U5" s="68"/>
    </row>
    <row r="6" spans="1:21" ht="12">
      <c r="A6" s="32"/>
      <c r="B6" s="32"/>
      <c r="C6" s="32"/>
      <c r="D6" s="32"/>
      <c r="E6" s="32"/>
      <c r="F6" s="32"/>
      <c r="G6" s="32"/>
      <c r="H6" s="32"/>
      <c r="I6" s="32"/>
      <c r="K6" s="68"/>
      <c r="L6" s="68"/>
      <c r="M6" s="68"/>
      <c r="N6" s="68"/>
      <c r="O6" s="68"/>
      <c r="P6" s="68"/>
      <c r="Q6" s="68"/>
      <c r="R6" s="68"/>
      <c r="S6" s="68"/>
      <c r="T6" s="68"/>
      <c r="U6" s="68"/>
    </row>
    <row r="7" spans="1:21" ht="12">
      <c r="A7" s="32"/>
      <c r="B7" s="32"/>
      <c r="C7" s="32"/>
      <c r="D7" s="32"/>
      <c r="E7" s="32"/>
      <c r="F7" s="32"/>
      <c r="G7" s="32"/>
      <c r="H7" s="32"/>
      <c r="I7" s="32"/>
      <c r="K7" s="68"/>
      <c r="L7" s="71"/>
      <c r="M7" s="68"/>
      <c r="N7" s="68"/>
      <c r="O7" s="68"/>
      <c r="P7" s="68"/>
      <c r="Q7" s="68"/>
      <c r="R7" s="68"/>
      <c r="S7" s="68"/>
      <c r="T7" s="68"/>
      <c r="U7" s="68"/>
    </row>
    <row r="8" spans="1:21" ht="12.75">
      <c r="A8" s="32"/>
      <c r="B8" s="32"/>
      <c r="C8" s="32"/>
      <c r="D8" s="32"/>
      <c r="E8" s="32"/>
      <c r="F8" s="32"/>
      <c r="G8" s="32"/>
      <c r="H8" s="32"/>
      <c r="I8" s="32"/>
      <c r="K8" s="68"/>
      <c r="L8" s="72"/>
      <c r="M8" s="72"/>
      <c r="N8" s="72"/>
      <c r="O8" s="72"/>
      <c r="P8" s="68"/>
      <c r="Q8" s="68"/>
      <c r="R8" s="68"/>
      <c r="S8" s="68"/>
      <c r="T8" s="68"/>
      <c r="U8" s="68"/>
    </row>
    <row r="9" spans="1:21" ht="12.75">
      <c r="A9" s="32"/>
      <c r="B9" s="32"/>
      <c r="C9" s="32"/>
      <c r="D9" s="32"/>
      <c r="E9" s="32"/>
      <c r="F9" s="32"/>
      <c r="G9" s="32"/>
      <c r="H9" s="32"/>
      <c r="I9" s="32"/>
      <c r="K9" s="68"/>
      <c r="L9" s="72"/>
      <c r="M9" s="72"/>
      <c r="N9" s="72"/>
      <c r="O9" s="72"/>
      <c r="P9" s="68"/>
      <c r="Q9" s="68"/>
      <c r="R9" s="68"/>
      <c r="S9" s="68"/>
      <c r="T9" s="68"/>
      <c r="U9" s="68"/>
    </row>
    <row r="10" spans="1:21" ht="12">
      <c r="A10" s="32"/>
      <c r="B10" s="32"/>
      <c r="C10" s="32"/>
      <c r="D10" s="32"/>
      <c r="E10" s="32"/>
      <c r="F10" s="32"/>
      <c r="G10" s="32"/>
      <c r="H10" s="32"/>
      <c r="I10" s="32"/>
      <c r="K10" s="130"/>
      <c r="L10" s="80" t="s">
        <v>491</v>
      </c>
      <c r="M10" s="68">
        <v>6</v>
      </c>
      <c r="N10" s="68">
        <v>7</v>
      </c>
      <c r="O10" s="68">
        <v>8</v>
      </c>
      <c r="P10" s="68">
        <v>9</v>
      </c>
      <c r="Q10" s="68">
        <v>10</v>
      </c>
      <c r="R10" s="68">
        <v>11</v>
      </c>
      <c r="S10" s="68">
        <v>12</v>
      </c>
      <c r="T10" s="68">
        <v>13</v>
      </c>
      <c r="U10" s="68">
        <v>14</v>
      </c>
    </row>
    <row r="11" spans="1:21" ht="12">
      <c r="A11" s="32"/>
      <c r="B11" s="32"/>
      <c r="C11" s="32"/>
      <c r="D11" s="32"/>
      <c r="E11" s="32"/>
      <c r="F11" s="32"/>
      <c r="G11" s="32"/>
      <c r="H11" s="32"/>
      <c r="I11" s="32"/>
      <c r="K11" s="130" t="s">
        <v>271</v>
      </c>
      <c r="L11" s="148">
        <v>3750</v>
      </c>
      <c r="M11" s="148">
        <v>3484</v>
      </c>
      <c r="N11" s="148">
        <v>3520</v>
      </c>
      <c r="O11" s="148">
        <v>3258</v>
      </c>
      <c r="P11" s="148">
        <v>3168</v>
      </c>
      <c r="Q11" s="148">
        <v>3351</v>
      </c>
      <c r="R11" s="148">
        <v>3081</v>
      </c>
      <c r="S11" s="148">
        <v>3082</v>
      </c>
      <c r="T11" s="148">
        <v>2849</v>
      </c>
      <c r="U11" s="148">
        <v>2642</v>
      </c>
    </row>
    <row r="12" spans="1:21" ht="12">
      <c r="A12" s="32"/>
      <c r="B12" s="32"/>
      <c r="C12" s="32"/>
      <c r="D12" s="32"/>
      <c r="E12" s="32"/>
      <c r="F12" s="32"/>
      <c r="G12" s="32"/>
      <c r="H12" s="32"/>
      <c r="I12" s="32"/>
      <c r="K12" s="134" t="s">
        <v>312</v>
      </c>
      <c r="L12" s="128">
        <v>91085</v>
      </c>
      <c r="M12" s="128">
        <v>87756</v>
      </c>
      <c r="N12" s="128">
        <v>88047</v>
      </c>
      <c r="O12" s="128">
        <v>87535</v>
      </c>
      <c r="P12" s="128">
        <v>86346</v>
      </c>
      <c r="Q12" s="128">
        <v>86387</v>
      </c>
      <c r="R12" s="128">
        <v>82659</v>
      </c>
      <c r="S12" s="128">
        <v>83204</v>
      </c>
      <c r="T12" s="128">
        <v>79282</v>
      </c>
      <c r="U12" s="128">
        <v>76534</v>
      </c>
    </row>
    <row r="13" spans="1:21" ht="12">
      <c r="A13" s="32"/>
      <c r="B13" s="32"/>
      <c r="C13" s="32"/>
      <c r="D13" s="32"/>
      <c r="E13" s="32"/>
      <c r="F13" s="32"/>
      <c r="G13" s="32"/>
      <c r="H13" s="32"/>
      <c r="I13" s="32"/>
      <c r="K13" s="134" t="s">
        <v>272</v>
      </c>
      <c r="L13" s="149">
        <v>22082.3643</v>
      </c>
      <c r="M13" s="150">
        <v>22089.9145</v>
      </c>
      <c r="N13" s="150">
        <v>24177.8347</v>
      </c>
      <c r="O13" s="150">
        <v>25248</v>
      </c>
      <c r="P13" s="150">
        <v>26258.9485</v>
      </c>
      <c r="Q13" s="150">
        <v>24621.8398</v>
      </c>
      <c r="R13" s="150">
        <v>23710.806</v>
      </c>
      <c r="S13" s="150">
        <v>26300.77</v>
      </c>
      <c r="T13" s="150">
        <v>23013</v>
      </c>
      <c r="U13" s="150">
        <v>21154.77</v>
      </c>
    </row>
    <row r="14" spans="1:21" ht="12">
      <c r="A14" s="32"/>
      <c r="B14" s="32"/>
      <c r="C14" s="32"/>
      <c r="D14" s="32"/>
      <c r="E14" s="32"/>
      <c r="F14" s="32"/>
      <c r="G14" s="32"/>
      <c r="H14" s="32"/>
      <c r="I14" s="32"/>
      <c r="K14" s="68"/>
      <c r="L14" s="151"/>
      <c r="M14" s="151"/>
      <c r="N14" s="151"/>
      <c r="O14" s="151"/>
      <c r="P14" s="151"/>
      <c r="Q14" s="151"/>
      <c r="R14" s="151"/>
      <c r="S14" s="151"/>
      <c r="T14" s="151"/>
      <c r="U14" s="151"/>
    </row>
    <row r="15" spans="1:21" ht="12">
      <c r="A15" s="32"/>
      <c r="B15" s="32"/>
      <c r="C15" s="32"/>
      <c r="D15" s="32"/>
      <c r="E15" s="32"/>
      <c r="F15" s="32"/>
      <c r="G15" s="32"/>
      <c r="H15" s="32"/>
      <c r="I15" s="32"/>
      <c r="K15" s="68"/>
      <c r="L15" s="151"/>
      <c r="M15" s="151"/>
      <c r="N15" s="151"/>
      <c r="O15" s="151"/>
      <c r="P15" s="151"/>
      <c r="Q15" s="151"/>
      <c r="R15" s="151"/>
      <c r="S15" s="151"/>
      <c r="T15" s="151"/>
      <c r="U15" s="151"/>
    </row>
    <row r="16" spans="1:21" ht="12">
      <c r="A16" s="32"/>
      <c r="B16" s="32"/>
      <c r="C16" s="32"/>
      <c r="D16" s="32"/>
      <c r="E16" s="32"/>
      <c r="F16" s="32"/>
      <c r="G16" s="32"/>
      <c r="H16" s="32"/>
      <c r="I16" s="32"/>
      <c r="K16" s="68"/>
      <c r="L16" s="151"/>
      <c r="M16" s="151"/>
      <c r="N16" s="151"/>
      <c r="O16" s="151"/>
      <c r="P16" s="151"/>
      <c r="Q16" s="151"/>
      <c r="R16" s="151"/>
      <c r="S16" s="151"/>
      <c r="T16" s="151"/>
      <c r="U16" s="151"/>
    </row>
    <row r="17" spans="1:21" ht="12">
      <c r="A17" s="32"/>
      <c r="B17" s="32"/>
      <c r="C17" s="32"/>
      <c r="D17" s="32"/>
      <c r="E17" s="32"/>
      <c r="F17" s="32"/>
      <c r="G17" s="32"/>
      <c r="H17" s="32"/>
      <c r="I17" s="32"/>
      <c r="K17" s="68"/>
      <c r="L17" s="68"/>
      <c r="M17" s="68"/>
      <c r="N17" s="68"/>
      <c r="O17" s="68"/>
      <c r="P17" s="68"/>
      <c r="Q17" s="68"/>
      <c r="R17" s="68"/>
      <c r="S17" s="68"/>
      <c r="T17" s="68"/>
      <c r="U17" s="68"/>
    </row>
    <row r="18" spans="1:21" ht="12">
      <c r="A18" s="32"/>
      <c r="B18" s="32"/>
      <c r="C18" s="32"/>
      <c r="D18" s="32"/>
      <c r="E18" s="32"/>
      <c r="F18" s="32"/>
      <c r="G18" s="32"/>
      <c r="H18" s="32"/>
      <c r="I18" s="32"/>
      <c r="K18" s="67">
        <v>15</v>
      </c>
      <c r="L18" s="68"/>
      <c r="M18" s="68"/>
      <c r="N18" s="68"/>
      <c r="O18" s="68"/>
      <c r="P18" s="68"/>
      <c r="Q18" s="68"/>
      <c r="R18" s="68"/>
      <c r="S18" s="68"/>
      <c r="T18" s="68"/>
      <c r="U18" s="68"/>
    </row>
    <row r="19" spans="1:21" ht="14.25">
      <c r="A19" s="32"/>
      <c r="B19" s="32"/>
      <c r="C19" s="32"/>
      <c r="D19" s="32"/>
      <c r="E19" s="32"/>
      <c r="F19" s="32"/>
      <c r="G19" s="35"/>
      <c r="H19" s="35"/>
      <c r="I19" s="35"/>
      <c r="K19" s="69"/>
      <c r="L19" s="68"/>
      <c r="M19" s="68"/>
      <c r="N19" s="68"/>
      <c r="O19" s="68"/>
      <c r="P19" s="68"/>
      <c r="Q19" s="68"/>
      <c r="R19" s="68"/>
      <c r="S19" s="68"/>
      <c r="T19" s="68"/>
      <c r="U19" s="68"/>
    </row>
    <row r="20" spans="1:21" ht="12">
      <c r="A20" s="32"/>
      <c r="B20" s="32"/>
      <c r="C20" s="32"/>
      <c r="D20" s="32"/>
      <c r="E20" s="32"/>
      <c r="F20" s="32"/>
      <c r="G20" s="35"/>
      <c r="H20" s="35"/>
      <c r="I20" s="35"/>
      <c r="K20" s="68"/>
      <c r="L20" s="68"/>
      <c r="M20" s="68"/>
      <c r="N20" s="68"/>
      <c r="O20" s="68"/>
      <c r="P20" s="68"/>
      <c r="Q20" s="68"/>
      <c r="R20" s="68"/>
      <c r="S20" s="68"/>
      <c r="T20" s="68"/>
      <c r="U20" s="68"/>
    </row>
    <row r="21" spans="1:21" ht="12">
      <c r="A21" s="32"/>
      <c r="B21" s="32"/>
      <c r="C21" s="32"/>
      <c r="D21" s="32"/>
      <c r="E21" s="32"/>
      <c r="F21" s="32"/>
      <c r="G21" s="35"/>
      <c r="H21" s="35"/>
      <c r="I21" s="35"/>
      <c r="K21" s="77"/>
      <c r="L21" s="68"/>
      <c r="M21" s="80"/>
      <c r="N21" s="68"/>
      <c r="O21" s="68"/>
      <c r="P21" s="68"/>
      <c r="Q21" s="68"/>
      <c r="R21" s="68"/>
      <c r="S21" s="68"/>
      <c r="T21" s="68"/>
      <c r="U21" s="68"/>
    </row>
    <row r="22" spans="1:21" ht="12.75">
      <c r="A22" s="32"/>
      <c r="B22" s="32"/>
      <c r="C22" s="32"/>
      <c r="D22" s="32"/>
      <c r="E22" s="32"/>
      <c r="F22" s="32"/>
      <c r="G22" s="35"/>
      <c r="H22" s="35"/>
      <c r="I22" s="35"/>
      <c r="K22" s="77"/>
      <c r="L22" s="68"/>
      <c r="M22" s="68"/>
      <c r="N22" s="68"/>
      <c r="O22" s="68"/>
      <c r="P22" s="68"/>
      <c r="Q22" s="68"/>
      <c r="R22" s="68"/>
      <c r="S22" s="68"/>
      <c r="T22" s="68"/>
      <c r="U22" s="68"/>
    </row>
    <row r="23" spans="1:21" ht="12.75">
      <c r="A23" s="32"/>
      <c r="B23" s="32"/>
      <c r="C23" s="32"/>
      <c r="D23" s="32"/>
      <c r="E23" s="32"/>
      <c r="F23" s="32"/>
      <c r="G23" s="35"/>
      <c r="H23" s="35"/>
      <c r="I23" s="35"/>
      <c r="K23" s="129"/>
      <c r="L23" s="71"/>
      <c r="M23" s="68"/>
      <c r="N23" s="68"/>
      <c r="O23" s="68"/>
      <c r="P23" s="68"/>
      <c r="Q23" s="68"/>
      <c r="R23" s="68"/>
      <c r="S23" s="68"/>
      <c r="T23" s="68"/>
      <c r="U23" s="68"/>
    </row>
    <row r="24" spans="1:21" ht="12.75">
      <c r="A24" s="32"/>
      <c r="B24" s="32"/>
      <c r="C24" s="32"/>
      <c r="D24" s="32"/>
      <c r="E24" s="32"/>
      <c r="F24" s="32"/>
      <c r="G24" s="35"/>
      <c r="H24" s="35"/>
      <c r="I24" s="35"/>
      <c r="K24" s="68"/>
      <c r="L24" s="72"/>
      <c r="M24" s="72"/>
      <c r="N24" s="72"/>
      <c r="O24" s="72"/>
      <c r="P24" s="68"/>
      <c r="Q24" s="68"/>
      <c r="R24" s="68"/>
      <c r="S24" s="68"/>
      <c r="T24" s="68"/>
      <c r="U24" s="68"/>
    </row>
    <row r="25" spans="1:21" ht="12.75">
      <c r="A25" s="32"/>
      <c r="B25" s="32"/>
      <c r="C25" s="32"/>
      <c r="D25" s="32"/>
      <c r="E25" s="32"/>
      <c r="F25" s="32"/>
      <c r="G25" s="35"/>
      <c r="H25" s="35"/>
      <c r="I25" s="35"/>
      <c r="K25" s="68"/>
      <c r="L25" s="72"/>
      <c r="M25" s="72"/>
      <c r="N25" s="72"/>
      <c r="O25" s="72"/>
      <c r="P25" s="68"/>
      <c r="Q25" s="68"/>
      <c r="R25" s="68"/>
      <c r="S25" s="68"/>
      <c r="T25" s="68"/>
      <c r="U25" s="68"/>
    </row>
    <row r="26" spans="1:21" ht="12.75">
      <c r="A26" s="32"/>
      <c r="B26" s="32"/>
      <c r="C26" s="32"/>
      <c r="D26" s="32"/>
      <c r="E26" s="32"/>
      <c r="F26" s="32"/>
      <c r="G26" s="35"/>
      <c r="H26" s="35"/>
      <c r="I26" s="35"/>
      <c r="K26" s="130" t="s">
        <v>174</v>
      </c>
      <c r="L26" s="68" t="s">
        <v>290</v>
      </c>
      <c r="M26" s="130" t="s">
        <v>174</v>
      </c>
      <c r="N26" s="68" t="s">
        <v>309</v>
      </c>
      <c r="O26" s="130" t="s">
        <v>174</v>
      </c>
      <c r="P26" s="68" t="s">
        <v>308</v>
      </c>
      <c r="Q26" s="68"/>
      <c r="R26" s="68"/>
      <c r="S26" s="68"/>
      <c r="T26" s="68"/>
      <c r="U26" s="68"/>
    </row>
    <row r="27" spans="1:21" ht="12">
      <c r="A27" s="32"/>
      <c r="B27" s="32"/>
      <c r="C27" s="32"/>
      <c r="D27" s="32"/>
      <c r="E27" s="32"/>
      <c r="F27" s="32"/>
      <c r="G27" s="32"/>
      <c r="H27" s="32"/>
      <c r="I27" s="32"/>
      <c r="K27" s="134" t="s">
        <v>173</v>
      </c>
      <c r="L27" s="156">
        <v>21154.77</v>
      </c>
      <c r="M27" s="134" t="s">
        <v>173</v>
      </c>
      <c r="N27" s="156">
        <v>17661.2</v>
      </c>
      <c r="O27" s="158" t="s">
        <v>173</v>
      </c>
      <c r="P27" s="150">
        <f>117.5+122.4+70.7+336.1+218</f>
        <v>864.7</v>
      </c>
      <c r="Q27" s="68"/>
      <c r="R27" s="68"/>
      <c r="S27" s="68"/>
      <c r="T27" s="68"/>
      <c r="U27" s="68"/>
    </row>
    <row r="28" spans="1:21" ht="12">
      <c r="A28" s="32"/>
      <c r="B28" s="32"/>
      <c r="C28" s="32"/>
      <c r="D28" s="32"/>
      <c r="E28" s="32"/>
      <c r="F28" s="32"/>
      <c r="G28" s="32"/>
      <c r="H28" s="32"/>
      <c r="I28" s="32"/>
      <c r="K28" s="134" t="s">
        <v>310</v>
      </c>
      <c r="L28" s="159">
        <f>2449.23+2871.99+1618.78</f>
        <v>6939.999999999999</v>
      </c>
      <c r="M28" s="134" t="s">
        <v>62</v>
      </c>
      <c r="N28" s="160">
        <v>6565.8</v>
      </c>
      <c r="O28" s="161" t="s">
        <v>266</v>
      </c>
      <c r="P28" s="152">
        <f>(255.2-38.9)+(14.5-0.9)</f>
        <v>229.89999999999998</v>
      </c>
      <c r="Q28" s="68"/>
      <c r="R28" s="68"/>
      <c r="S28" s="68"/>
      <c r="T28" s="68"/>
      <c r="U28" s="68"/>
    </row>
    <row r="29" spans="1:21" ht="12">
      <c r="A29" s="32"/>
      <c r="B29" s="32"/>
      <c r="C29" s="32"/>
      <c r="D29" s="32"/>
      <c r="E29" s="32"/>
      <c r="F29" s="32"/>
      <c r="G29" s="32"/>
      <c r="H29" s="32"/>
      <c r="I29" s="32"/>
      <c r="K29" s="134" t="s">
        <v>273</v>
      </c>
      <c r="L29" s="157">
        <v>4576.72</v>
      </c>
      <c r="M29" s="134" t="s">
        <v>63</v>
      </c>
      <c r="N29" s="160">
        <v>2913.6</v>
      </c>
      <c r="O29" s="134" t="s">
        <v>267</v>
      </c>
      <c r="P29" s="152">
        <f>192.6-3.6</f>
        <v>189</v>
      </c>
      <c r="Q29" s="68"/>
      <c r="R29" s="68"/>
      <c r="S29" s="68"/>
      <c r="T29" s="68"/>
      <c r="U29" s="68"/>
    </row>
    <row r="30" spans="1:21" ht="12">
      <c r="A30" s="32"/>
      <c r="B30" s="32"/>
      <c r="C30" s="32"/>
      <c r="D30" s="32"/>
      <c r="E30" s="32"/>
      <c r="F30" s="32"/>
      <c r="G30" s="32"/>
      <c r="H30" s="32"/>
      <c r="I30" s="32"/>
      <c r="K30" s="134" t="s">
        <v>502</v>
      </c>
      <c r="L30" s="157">
        <v>2409.46</v>
      </c>
      <c r="M30" s="134" t="s">
        <v>331</v>
      </c>
      <c r="N30" s="160">
        <f>973.2+642.7</f>
        <v>1615.9</v>
      </c>
      <c r="O30" s="134" t="s">
        <v>64</v>
      </c>
      <c r="P30" s="152">
        <f>63.4-0.5</f>
        <v>62.9</v>
      </c>
      <c r="Q30" s="68"/>
      <c r="R30" s="68"/>
      <c r="S30" s="68"/>
      <c r="T30" s="68"/>
      <c r="U30" s="68"/>
    </row>
    <row r="31" spans="1:21" ht="12">
      <c r="A31" s="32"/>
      <c r="B31" s="32"/>
      <c r="C31" s="32"/>
      <c r="D31" s="32"/>
      <c r="E31" s="32"/>
      <c r="F31" s="32"/>
      <c r="G31" s="32"/>
      <c r="H31" s="32"/>
      <c r="I31" s="32"/>
      <c r="K31" s="134" t="s">
        <v>274</v>
      </c>
      <c r="L31" s="157">
        <v>978.8</v>
      </c>
      <c r="M31" s="134" t="s">
        <v>65</v>
      </c>
      <c r="N31" s="160">
        <v>979.8</v>
      </c>
      <c r="O31" s="134" t="s">
        <v>66</v>
      </c>
      <c r="P31" s="152">
        <f>55.8-0.5</f>
        <v>55.3</v>
      </c>
      <c r="Q31" s="68"/>
      <c r="R31" s="68"/>
      <c r="S31" s="68"/>
      <c r="T31" s="68"/>
      <c r="U31" s="68"/>
    </row>
    <row r="32" spans="6:21" ht="12">
      <c r="F32">
        <v>29</v>
      </c>
      <c r="G32" s="32"/>
      <c r="H32" s="32"/>
      <c r="I32" s="32"/>
      <c r="J32" s="32"/>
      <c r="K32" s="134" t="s">
        <v>275</v>
      </c>
      <c r="L32" s="157">
        <v>386.92</v>
      </c>
      <c r="M32" s="134" t="s">
        <v>275</v>
      </c>
      <c r="N32" s="160">
        <f>501.2+116.1</f>
        <v>617.3</v>
      </c>
      <c r="O32" s="134" t="s">
        <v>65</v>
      </c>
      <c r="P32" s="152">
        <f>0.5+0.8+0.7+4.9+12.6</f>
        <v>19.5</v>
      </c>
      <c r="Q32" s="152"/>
      <c r="R32" s="152"/>
      <c r="S32" s="152"/>
      <c r="T32" s="152"/>
      <c r="U32" s="152"/>
    </row>
    <row r="33" spans="1:21" ht="12.75">
      <c r="A33" s="32"/>
      <c r="B33" s="32"/>
      <c r="C33" s="32"/>
      <c r="D33" s="32"/>
      <c r="E33" s="32"/>
      <c r="F33" s="32"/>
      <c r="G33" s="32"/>
      <c r="H33" s="32"/>
      <c r="I33" s="32"/>
      <c r="K33" s="130" t="s">
        <v>306</v>
      </c>
      <c r="L33" s="64">
        <v>5862.87</v>
      </c>
      <c r="M33" s="130" t="s">
        <v>307</v>
      </c>
      <c r="N33" s="152">
        <f>N27-N28-N29-N30-N31-N32</f>
        <v>4968.800000000001</v>
      </c>
      <c r="O33" s="130" t="s">
        <v>307</v>
      </c>
      <c r="P33" s="153">
        <f>P27-P28-P29-P30-P31-P32</f>
        <v>308.1000000000001</v>
      </c>
      <c r="Q33" s="153"/>
      <c r="R33" s="153"/>
      <c r="S33" s="153"/>
      <c r="T33" s="153"/>
      <c r="U33" s="153"/>
    </row>
    <row r="34" spans="1:21" ht="12.75">
      <c r="A34" s="32"/>
      <c r="B34" s="32"/>
      <c r="C34" s="32"/>
      <c r="D34" s="32"/>
      <c r="E34" s="32"/>
      <c r="F34" s="32"/>
      <c r="G34" s="32"/>
      <c r="H34" s="32"/>
      <c r="I34" s="32"/>
      <c r="K34" s="68"/>
      <c r="L34" s="72"/>
      <c r="M34" s="72"/>
      <c r="N34" s="72"/>
      <c r="O34" s="72"/>
      <c r="P34" s="68"/>
      <c r="Q34" s="68"/>
      <c r="R34" s="68"/>
      <c r="S34" s="68"/>
      <c r="T34" s="68"/>
      <c r="U34" s="68"/>
    </row>
    <row r="35" spans="1:21" ht="12">
      <c r="A35" s="32"/>
      <c r="B35" s="32"/>
      <c r="C35" s="32"/>
      <c r="D35" s="32"/>
      <c r="E35" s="32"/>
      <c r="F35" s="32"/>
      <c r="G35" s="32"/>
      <c r="H35" s="32"/>
      <c r="I35" s="32"/>
      <c r="K35" s="68"/>
      <c r="L35" s="154"/>
      <c r="M35" s="72"/>
      <c r="N35" s="72"/>
      <c r="O35" s="72"/>
      <c r="P35" s="68"/>
      <c r="Q35" s="68"/>
      <c r="R35" s="68"/>
      <c r="S35" s="68"/>
      <c r="T35" s="68"/>
      <c r="U35" s="68"/>
    </row>
    <row r="36" spans="1:21" ht="15.75">
      <c r="A36" s="57" t="s">
        <v>59</v>
      </c>
      <c r="B36" s="32"/>
      <c r="C36" s="32"/>
      <c r="D36" s="32"/>
      <c r="E36" s="32"/>
      <c r="F36" s="32"/>
      <c r="G36" s="32"/>
      <c r="H36" s="32"/>
      <c r="I36" s="32"/>
      <c r="K36" s="68"/>
      <c r="L36" s="155"/>
      <c r="M36" s="155"/>
      <c r="N36" s="155"/>
      <c r="O36" s="134"/>
      <c r="P36" s="156"/>
      <c r="Q36" s="156"/>
      <c r="R36" s="156"/>
      <c r="S36" s="156"/>
      <c r="T36" s="156"/>
      <c r="U36" s="156"/>
    </row>
    <row r="37" spans="1:21" ht="12.75">
      <c r="A37" s="32"/>
      <c r="B37" s="32"/>
      <c r="C37" s="32"/>
      <c r="D37" s="32"/>
      <c r="E37" s="32"/>
      <c r="F37" s="32"/>
      <c r="G37" s="32"/>
      <c r="H37" s="32"/>
      <c r="I37" s="32"/>
      <c r="K37" s="67">
        <v>16</v>
      </c>
      <c r="L37" s="134" t="s">
        <v>305</v>
      </c>
      <c r="M37" s="68"/>
      <c r="N37" s="68"/>
      <c r="O37" s="68"/>
      <c r="P37" s="157"/>
      <c r="Q37" s="157"/>
      <c r="R37" s="157"/>
      <c r="S37" s="157"/>
      <c r="T37" s="157"/>
      <c r="U37" s="157"/>
    </row>
    <row r="38" spans="1:21" ht="14.25">
      <c r="A38" s="32"/>
      <c r="B38" s="32"/>
      <c r="C38" s="32"/>
      <c r="D38" s="32"/>
      <c r="E38" s="32"/>
      <c r="F38" s="32"/>
      <c r="G38" s="32"/>
      <c r="H38" s="32"/>
      <c r="I38" s="32"/>
      <c r="K38" s="69"/>
      <c r="L38" s="68"/>
      <c r="M38" s="68"/>
      <c r="N38" s="68"/>
      <c r="O38" s="134"/>
      <c r="P38" s="157"/>
      <c r="Q38" s="157"/>
      <c r="R38" s="157"/>
      <c r="S38" s="157"/>
      <c r="T38" s="157"/>
      <c r="U38" s="157"/>
    </row>
    <row r="39" spans="1:21" ht="12">
      <c r="A39" s="32"/>
      <c r="B39" s="32"/>
      <c r="C39" s="32"/>
      <c r="D39" s="32"/>
      <c r="E39" s="32"/>
      <c r="F39" s="32"/>
      <c r="G39" s="32"/>
      <c r="H39" s="32"/>
      <c r="I39" s="32"/>
      <c r="K39" s="68"/>
      <c r="L39" s="68"/>
      <c r="M39" s="68"/>
      <c r="N39" s="68"/>
      <c r="O39" s="134"/>
      <c r="P39" s="157"/>
      <c r="Q39" s="157"/>
      <c r="R39" s="157"/>
      <c r="S39" s="157"/>
      <c r="T39" s="157"/>
      <c r="U39" s="157"/>
    </row>
    <row r="40" spans="5:21" ht="12">
      <c r="E40">
        <v>4</v>
      </c>
      <c r="F40" s="32"/>
      <c r="G40" s="32"/>
      <c r="H40" s="32"/>
      <c r="I40" s="32"/>
      <c r="J40" s="32"/>
      <c r="K40" s="77"/>
      <c r="L40" s="68"/>
      <c r="M40" s="80"/>
      <c r="N40" s="68"/>
      <c r="O40" s="68"/>
      <c r="P40" s="68"/>
      <c r="Q40" s="68"/>
      <c r="R40" s="68"/>
      <c r="S40" s="68"/>
      <c r="T40" s="68"/>
      <c r="U40" s="68"/>
    </row>
    <row r="41" spans="1:21" ht="12">
      <c r="A41" s="32"/>
      <c r="B41" s="32"/>
      <c r="C41" s="32"/>
      <c r="D41" s="32"/>
      <c r="E41" s="32"/>
      <c r="F41" s="32"/>
      <c r="G41" s="35"/>
      <c r="H41" s="35"/>
      <c r="I41" s="35"/>
      <c r="K41" s="77"/>
      <c r="L41" s="68"/>
      <c r="M41" s="68"/>
      <c r="N41" s="68"/>
      <c r="O41" s="68"/>
      <c r="P41" s="68"/>
      <c r="Q41" s="68"/>
      <c r="R41" s="68"/>
      <c r="S41" s="68"/>
      <c r="T41" s="68"/>
      <c r="U41" s="68"/>
    </row>
    <row r="42" spans="1:21" ht="12">
      <c r="A42" s="32"/>
      <c r="B42" s="32"/>
      <c r="C42" s="32"/>
      <c r="D42" s="32"/>
      <c r="E42" s="32"/>
      <c r="F42" s="32"/>
      <c r="G42" s="35"/>
      <c r="H42" s="35"/>
      <c r="I42" s="35"/>
      <c r="K42" s="129"/>
      <c r="L42" s="71"/>
      <c r="M42" s="68"/>
      <c r="N42" s="68"/>
      <c r="O42" s="68"/>
      <c r="P42" s="68"/>
      <c r="Q42" s="68"/>
      <c r="R42" s="68"/>
      <c r="S42" s="68"/>
      <c r="T42" s="68"/>
      <c r="U42" s="68"/>
    </row>
    <row r="43" spans="1:21" ht="12">
      <c r="A43" s="32"/>
      <c r="B43" s="32"/>
      <c r="C43" s="32"/>
      <c r="D43" s="32"/>
      <c r="E43" s="32"/>
      <c r="F43" s="32"/>
      <c r="G43" s="35"/>
      <c r="H43" s="35"/>
      <c r="I43" s="35"/>
      <c r="K43" s="68"/>
      <c r="L43" s="72"/>
      <c r="M43" s="72"/>
      <c r="N43" s="72"/>
      <c r="O43" s="72"/>
      <c r="P43" s="68"/>
      <c r="Q43" s="68"/>
      <c r="R43" s="68"/>
      <c r="S43" s="68"/>
      <c r="T43" s="68"/>
      <c r="U43" s="68"/>
    </row>
    <row r="44" spans="1:15" ht="12">
      <c r="A44" s="32"/>
      <c r="B44" s="32"/>
      <c r="C44" s="32"/>
      <c r="D44" s="32"/>
      <c r="E44" s="32"/>
      <c r="F44" s="32"/>
      <c r="G44" s="35"/>
      <c r="H44" s="35"/>
      <c r="I44" s="35"/>
      <c r="L44" s="30"/>
      <c r="M44" s="30"/>
      <c r="N44" s="30"/>
      <c r="O44" s="30"/>
    </row>
    <row r="45" spans="1:17" ht="12">
      <c r="A45" s="32"/>
      <c r="B45" s="32"/>
      <c r="C45" s="32"/>
      <c r="D45" s="32"/>
      <c r="E45" s="32"/>
      <c r="F45" s="32"/>
      <c r="G45" s="35"/>
      <c r="H45" s="35"/>
      <c r="I45" s="35"/>
      <c r="K45" s="2"/>
      <c r="P45" s="46"/>
      <c r="Q45" s="48"/>
    </row>
    <row r="46" spans="1:17" ht="12">
      <c r="A46" s="32"/>
      <c r="B46" s="32"/>
      <c r="C46" s="32"/>
      <c r="D46" s="32"/>
      <c r="E46" s="32"/>
      <c r="F46" s="32"/>
      <c r="G46" s="35"/>
      <c r="H46" s="35"/>
      <c r="I46" s="35"/>
      <c r="K46" s="68" t="s">
        <v>443</v>
      </c>
      <c r="L46" s="68" t="s">
        <v>187</v>
      </c>
      <c r="M46" s="68" t="s">
        <v>184</v>
      </c>
      <c r="N46" s="68" t="s">
        <v>185</v>
      </c>
      <c r="O46" s="68" t="s">
        <v>186</v>
      </c>
      <c r="P46" s="46"/>
      <c r="Q46" s="48"/>
    </row>
    <row r="47" spans="1:17" ht="12">
      <c r="A47" s="32"/>
      <c r="B47" s="32"/>
      <c r="C47" s="32"/>
      <c r="D47" s="32"/>
      <c r="E47" s="32"/>
      <c r="F47" s="32"/>
      <c r="G47" s="35"/>
      <c r="H47" s="35"/>
      <c r="I47" s="35"/>
      <c r="K47" s="80" t="s">
        <v>291</v>
      </c>
      <c r="L47" s="68" t="s">
        <v>180</v>
      </c>
      <c r="M47" s="109">
        <v>93.8</v>
      </c>
      <c r="N47" s="109">
        <v>94.3</v>
      </c>
      <c r="O47" s="109">
        <v>113.9</v>
      </c>
      <c r="P47" s="46"/>
      <c r="Q47" s="47"/>
    </row>
    <row r="48" spans="1:17" ht="12">
      <c r="A48" s="32"/>
      <c r="B48" s="32"/>
      <c r="C48" s="32"/>
      <c r="D48" s="32"/>
      <c r="E48" s="32"/>
      <c r="F48" s="32"/>
      <c r="G48" s="35"/>
      <c r="H48" s="35"/>
      <c r="I48" s="35"/>
      <c r="K48" s="68"/>
      <c r="L48" s="68" t="s">
        <v>181</v>
      </c>
      <c r="M48" s="109">
        <v>88.8</v>
      </c>
      <c r="N48" s="109">
        <v>89</v>
      </c>
      <c r="O48" s="109">
        <v>112.4</v>
      </c>
      <c r="P48" s="46"/>
      <c r="Q48" s="48"/>
    </row>
    <row r="49" spans="1:15" ht="12">
      <c r="A49" s="32"/>
      <c r="B49" s="32"/>
      <c r="C49" s="32"/>
      <c r="D49" s="32"/>
      <c r="E49" s="32"/>
      <c r="F49" s="32"/>
      <c r="G49" s="32"/>
      <c r="H49" s="32"/>
      <c r="I49" s="32"/>
      <c r="K49" s="68">
        <v>11</v>
      </c>
      <c r="L49" s="68" t="s">
        <v>182</v>
      </c>
      <c r="M49" s="109">
        <v>85.8</v>
      </c>
      <c r="N49" s="109">
        <v>86.4</v>
      </c>
      <c r="O49" s="109">
        <v>112.2</v>
      </c>
    </row>
    <row r="50" spans="1:15" ht="12.75">
      <c r="A50" s="32"/>
      <c r="B50" s="32"/>
      <c r="C50" s="32"/>
      <c r="D50" s="32"/>
      <c r="E50" s="32"/>
      <c r="F50" s="32"/>
      <c r="G50" s="32"/>
      <c r="H50" s="32"/>
      <c r="I50" s="32"/>
      <c r="K50" s="68"/>
      <c r="L50" s="68" t="s">
        <v>183</v>
      </c>
      <c r="M50" s="109">
        <v>88.6</v>
      </c>
      <c r="N50" s="109">
        <v>87.6</v>
      </c>
      <c r="O50" s="109">
        <v>111</v>
      </c>
    </row>
    <row r="51" spans="1:15" ht="12.75">
      <c r="A51" s="32"/>
      <c r="B51" s="32"/>
      <c r="C51" s="32"/>
      <c r="D51" s="32"/>
      <c r="E51" s="32"/>
      <c r="F51" s="32"/>
      <c r="G51" s="32"/>
      <c r="H51" s="32"/>
      <c r="I51" s="32"/>
      <c r="K51" s="68"/>
      <c r="L51" s="68" t="s">
        <v>180</v>
      </c>
      <c r="M51" s="109">
        <v>94.6</v>
      </c>
      <c r="N51" s="109">
        <v>91.3</v>
      </c>
      <c r="O51" s="109">
        <v>116.4</v>
      </c>
    </row>
    <row r="52" spans="1:15" ht="12.75">
      <c r="A52" s="32"/>
      <c r="B52" s="32"/>
      <c r="C52" s="32"/>
      <c r="D52" s="32"/>
      <c r="E52" s="32"/>
      <c r="F52" s="32"/>
      <c r="G52" s="32"/>
      <c r="H52" s="32"/>
      <c r="I52" s="32"/>
      <c r="K52" s="68"/>
      <c r="L52" s="68" t="s">
        <v>181</v>
      </c>
      <c r="M52" s="109">
        <v>95.8</v>
      </c>
      <c r="N52" s="109">
        <v>93.8</v>
      </c>
      <c r="O52" s="109">
        <v>103.3</v>
      </c>
    </row>
    <row r="53" spans="1:15" ht="12.75">
      <c r="A53" s="32"/>
      <c r="B53" s="32"/>
      <c r="C53" s="32"/>
      <c r="D53" s="32"/>
      <c r="E53" s="32"/>
      <c r="F53" s="32"/>
      <c r="G53" s="32"/>
      <c r="H53" s="32"/>
      <c r="I53" s="32"/>
      <c r="K53" s="68">
        <v>12</v>
      </c>
      <c r="L53" s="68" t="s">
        <v>182</v>
      </c>
      <c r="M53" s="109">
        <v>95.9</v>
      </c>
      <c r="N53" s="109">
        <v>96.8</v>
      </c>
      <c r="O53" s="109">
        <v>95.3</v>
      </c>
    </row>
    <row r="54" spans="1:15" ht="12.75">
      <c r="A54" s="32"/>
      <c r="B54" s="32"/>
      <c r="C54" s="32"/>
      <c r="D54" s="32"/>
      <c r="E54" s="32"/>
      <c r="F54" s="32"/>
      <c r="G54" s="32"/>
      <c r="H54" s="32"/>
      <c r="I54" s="32"/>
      <c r="K54" s="68"/>
      <c r="L54" s="68" t="s">
        <v>183</v>
      </c>
      <c r="M54" s="109">
        <v>100.8</v>
      </c>
      <c r="N54" s="109">
        <v>100</v>
      </c>
      <c r="O54" s="109">
        <v>99.2</v>
      </c>
    </row>
    <row r="55" spans="1:15" ht="12.75">
      <c r="A55" s="32"/>
      <c r="B55" s="32"/>
      <c r="C55" s="32"/>
      <c r="D55" s="32"/>
      <c r="E55" s="32"/>
      <c r="F55" s="32"/>
      <c r="G55" s="32"/>
      <c r="H55" s="32"/>
      <c r="I55" s="32"/>
      <c r="K55" s="68"/>
      <c r="L55" s="68" t="s">
        <v>180</v>
      </c>
      <c r="M55" s="109">
        <v>100.9</v>
      </c>
      <c r="N55" s="109">
        <v>99.9</v>
      </c>
      <c r="O55" s="109">
        <v>104.4</v>
      </c>
    </row>
    <row r="56" spans="1:15" ht="12">
      <c r="A56" s="32"/>
      <c r="B56" s="32"/>
      <c r="C56" s="32"/>
      <c r="D56" s="32"/>
      <c r="E56" s="32"/>
      <c r="F56" s="32"/>
      <c r="G56" s="32"/>
      <c r="H56" s="32"/>
      <c r="I56" s="32"/>
      <c r="K56" s="68"/>
      <c r="L56" s="68" t="s">
        <v>181</v>
      </c>
      <c r="M56" s="109">
        <v>101.8</v>
      </c>
      <c r="N56" s="109">
        <v>102.8</v>
      </c>
      <c r="O56" s="109">
        <v>105.1</v>
      </c>
    </row>
    <row r="57" spans="1:15" ht="12">
      <c r="A57" s="32"/>
      <c r="B57" s="32"/>
      <c r="C57" s="32"/>
      <c r="D57" s="32"/>
      <c r="E57" s="32"/>
      <c r="F57" s="32"/>
      <c r="G57" s="32"/>
      <c r="H57" s="32"/>
      <c r="I57" s="32"/>
      <c r="K57" s="68">
        <v>13</v>
      </c>
      <c r="L57" s="68" t="s">
        <v>182</v>
      </c>
      <c r="M57" s="109">
        <v>89</v>
      </c>
      <c r="N57" s="109">
        <v>91.4</v>
      </c>
      <c r="O57" s="109">
        <v>104.6</v>
      </c>
    </row>
    <row r="58" spans="1:15" ht="12.75">
      <c r="A58" s="32"/>
      <c r="B58" s="32"/>
      <c r="C58" s="32"/>
      <c r="D58" s="32"/>
      <c r="E58" s="32"/>
      <c r="F58" s="32"/>
      <c r="G58" s="32"/>
      <c r="H58" s="32"/>
      <c r="I58" s="32"/>
      <c r="K58" s="68"/>
      <c r="L58" s="68" t="s">
        <v>183</v>
      </c>
      <c r="M58" s="109">
        <v>81.9</v>
      </c>
      <c r="N58" s="109">
        <v>81.8</v>
      </c>
      <c r="O58" s="109">
        <v>104.3</v>
      </c>
    </row>
    <row r="59" spans="1:15" ht="12.75">
      <c r="A59" s="32"/>
      <c r="B59" s="32"/>
      <c r="C59" s="32"/>
      <c r="D59" s="32"/>
      <c r="E59" s="32"/>
      <c r="F59" s="32"/>
      <c r="G59" s="32"/>
      <c r="H59" s="32"/>
      <c r="I59" s="32"/>
      <c r="K59" s="68"/>
      <c r="L59" s="68" t="s">
        <v>180</v>
      </c>
      <c r="M59" s="109">
        <v>75.2</v>
      </c>
      <c r="N59" s="109">
        <v>74</v>
      </c>
      <c r="O59" s="109">
        <v>90.6</v>
      </c>
    </row>
    <row r="60" spans="1:15" ht="12">
      <c r="A60" s="32"/>
      <c r="B60" s="32"/>
      <c r="C60" s="32"/>
      <c r="D60" s="32"/>
      <c r="E60" s="32"/>
      <c r="F60" s="32"/>
      <c r="G60" s="32"/>
      <c r="H60" s="32"/>
      <c r="I60" s="32"/>
      <c r="J60" t="s">
        <v>268</v>
      </c>
      <c r="K60" s="68"/>
      <c r="L60" s="68" t="s">
        <v>181</v>
      </c>
      <c r="M60" s="109">
        <v>69.1</v>
      </c>
      <c r="N60" s="109">
        <v>67.4</v>
      </c>
      <c r="O60" s="109">
        <v>93.2</v>
      </c>
    </row>
    <row r="61" spans="1:15" ht="12">
      <c r="A61" s="32"/>
      <c r="B61" s="32"/>
      <c r="C61" s="32"/>
      <c r="D61" s="32"/>
      <c r="E61" s="32"/>
      <c r="F61" s="32"/>
      <c r="G61" s="32"/>
      <c r="H61" s="32"/>
      <c r="I61" s="32"/>
      <c r="K61" s="68">
        <v>14</v>
      </c>
      <c r="L61" s="68" t="s">
        <v>182</v>
      </c>
      <c r="M61" s="109">
        <v>74.8</v>
      </c>
      <c r="N61" s="109">
        <v>75</v>
      </c>
      <c r="O61" s="109">
        <v>93.1</v>
      </c>
    </row>
    <row r="62" spans="1:15" ht="12">
      <c r="A62" s="32"/>
      <c r="B62" s="32"/>
      <c r="C62" s="32"/>
      <c r="D62" s="32"/>
      <c r="E62" s="32"/>
      <c r="F62" s="32"/>
      <c r="G62" s="32"/>
      <c r="H62" s="32"/>
      <c r="I62" s="32"/>
      <c r="K62" s="68"/>
      <c r="L62" s="68" t="s">
        <v>183</v>
      </c>
      <c r="M62" s="109">
        <v>77.7</v>
      </c>
      <c r="N62" s="109">
        <v>76.3</v>
      </c>
      <c r="O62" s="109">
        <v>89.7</v>
      </c>
    </row>
    <row r="63" spans="1:15" ht="12">
      <c r="A63" s="32"/>
      <c r="B63" s="32"/>
      <c r="C63" s="32"/>
      <c r="D63" s="32"/>
      <c r="E63" s="32"/>
      <c r="F63" s="32"/>
      <c r="G63" s="35"/>
      <c r="H63" s="35"/>
      <c r="I63" s="35"/>
      <c r="K63" s="68"/>
      <c r="L63" s="68" t="s">
        <v>180</v>
      </c>
      <c r="M63" s="109">
        <v>82.4</v>
      </c>
      <c r="N63" s="109">
        <v>80.3</v>
      </c>
      <c r="O63" s="109">
        <v>91.7</v>
      </c>
    </row>
    <row r="64" spans="1:15" ht="12">
      <c r="A64" s="32"/>
      <c r="B64" s="32"/>
      <c r="C64" s="32"/>
      <c r="D64" s="32"/>
      <c r="E64" s="32"/>
      <c r="F64" s="32"/>
      <c r="G64" s="35"/>
      <c r="H64" s="35"/>
      <c r="I64" s="35"/>
      <c r="K64" s="68"/>
      <c r="L64" s="68" t="s">
        <v>181</v>
      </c>
      <c r="M64" s="109">
        <v>81.6</v>
      </c>
      <c r="N64" s="109">
        <v>80.3</v>
      </c>
      <c r="O64" s="109">
        <v>84.4</v>
      </c>
    </row>
    <row r="65" spans="1:15" ht="12">
      <c r="A65" s="32"/>
      <c r="B65" s="32"/>
      <c r="C65" s="32"/>
      <c r="D65" s="32"/>
      <c r="E65" s="32"/>
      <c r="F65" s="32"/>
      <c r="G65" s="35"/>
      <c r="H65" s="35"/>
      <c r="I65" s="35"/>
      <c r="K65" s="68">
        <v>15</v>
      </c>
      <c r="L65" s="68" t="s">
        <v>182</v>
      </c>
      <c r="M65" s="109">
        <v>78.8</v>
      </c>
      <c r="N65" s="109">
        <v>79.8</v>
      </c>
      <c r="O65" s="109">
        <v>92.2</v>
      </c>
    </row>
    <row r="66" spans="1:15" ht="12">
      <c r="A66" s="32"/>
      <c r="B66" s="32"/>
      <c r="C66" s="32"/>
      <c r="D66" s="32"/>
      <c r="E66" s="32"/>
      <c r="F66" s="32"/>
      <c r="G66" s="35"/>
      <c r="H66" s="35"/>
      <c r="I66" s="35"/>
      <c r="K66" s="68"/>
      <c r="L66" s="68" t="s">
        <v>183</v>
      </c>
      <c r="M66" s="109">
        <v>79.1</v>
      </c>
      <c r="N66" s="109">
        <v>79</v>
      </c>
      <c r="O66" s="109">
        <v>91.5</v>
      </c>
    </row>
    <row r="67" spans="1:15" ht="12">
      <c r="A67" s="32"/>
      <c r="B67" s="32"/>
      <c r="C67" s="32"/>
      <c r="D67" s="32"/>
      <c r="E67" s="32"/>
      <c r="F67" s="32"/>
      <c r="G67" s="35"/>
      <c r="H67" s="35"/>
      <c r="I67" s="35"/>
      <c r="K67" s="68"/>
      <c r="L67" s="68" t="s">
        <v>180</v>
      </c>
      <c r="M67" s="109">
        <v>81.7</v>
      </c>
      <c r="N67" s="109">
        <v>81.6</v>
      </c>
      <c r="O67" s="109">
        <v>92.8</v>
      </c>
    </row>
    <row r="68" spans="1:9" ht="12">
      <c r="A68" s="32"/>
      <c r="B68" s="32"/>
      <c r="C68" s="32"/>
      <c r="D68" s="32"/>
      <c r="E68" s="32"/>
      <c r="F68" s="32"/>
      <c r="G68" s="35"/>
      <c r="H68" s="35"/>
      <c r="I68" s="35"/>
    </row>
    <row r="69" spans="1:14" ht="12">
      <c r="A69" s="32"/>
      <c r="B69" s="32"/>
      <c r="C69" s="32"/>
      <c r="D69" s="32"/>
      <c r="E69" s="32"/>
      <c r="F69" s="32"/>
      <c r="G69" s="35"/>
      <c r="H69" s="35"/>
      <c r="I69" s="35"/>
      <c r="K69" s="58">
        <v>17</v>
      </c>
      <c r="L69" s="134" t="s">
        <v>305</v>
      </c>
      <c r="M69" s="59"/>
      <c r="N69" s="59"/>
    </row>
    <row r="70" spans="1:14" ht="14.25">
      <c r="A70" s="32"/>
      <c r="B70" s="32"/>
      <c r="C70" s="32"/>
      <c r="D70" s="32"/>
      <c r="E70" s="32"/>
      <c r="F70" s="32"/>
      <c r="G70" s="51"/>
      <c r="H70" s="51"/>
      <c r="I70" s="51"/>
      <c r="K70" s="60"/>
      <c r="L70" s="59"/>
      <c r="M70" s="59"/>
      <c r="N70" s="59"/>
    </row>
    <row r="71" spans="1:14" ht="12">
      <c r="A71" s="32"/>
      <c r="B71" s="32"/>
      <c r="C71" s="32"/>
      <c r="D71" s="32"/>
      <c r="E71" s="32"/>
      <c r="F71" s="32"/>
      <c r="G71" s="51"/>
      <c r="H71" s="51"/>
      <c r="I71" s="51"/>
      <c r="J71" s="32"/>
      <c r="K71" s="59"/>
      <c r="L71" s="59"/>
      <c r="M71" s="59"/>
      <c r="N71" s="59"/>
    </row>
    <row r="72" spans="1:14" ht="12">
      <c r="A72" s="252" t="s">
        <v>246</v>
      </c>
      <c r="B72" s="253"/>
      <c r="C72" s="253"/>
      <c r="D72" s="253"/>
      <c r="E72" s="253"/>
      <c r="F72" s="253"/>
      <c r="G72" s="253"/>
      <c r="H72" s="253"/>
      <c r="I72" s="254"/>
      <c r="K72" s="96"/>
      <c r="L72" s="59"/>
      <c r="M72" s="59"/>
      <c r="N72" s="59"/>
    </row>
    <row r="73" spans="1:14" ht="12">
      <c r="A73" s="255"/>
      <c r="B73" s="230"/>
      <c r="C73" s="230"/>
      <c r="D73" s="230"/>
      <c r="E73" s="230"/>
      <c r="F73" s="230"/>
      <c r="G73" s="230"/>
      <c r="H73" s="230"/>
      <c r="I73" s="256"/>
      <c r="K73" s="96"/>
      <c r="L73" s="59"/>
      <c r="M73" s="59"/>
      <c r="N73" s="59"/>
    </row>
    <row r="74" spans="1:14" ht="12">
      <c r="A74" s="255"/>
      <c r="B74" s="230"/>
      <c r="C74" s="230"/>
      <c r="D74" s="230"/>
      <c r="E74" s="230"/>
      <c r="F74" s="230"/>
      <c r="G74" s="230"/>
      <c r="H74" s="230"/>
      <c r="I74" s="256"/>
      <c r="K74" s="97"/>
      <c r="L74" s="62"/>
      <c r="M74" s="59"/>
      <c r="N74" s="59"/>
    </row>
    <row r="75" spans="1:15" ht="12">
      <c r="A75" s="257"/>
      <c r="B75" s="258"/>
      <c r="C75" s="258"/>
      <c r="D75" s="258"/>
      <c r="E75" s="258"/>
      <c r="F75" s="258"/>
      <c r="G75" s="258"/>
      <c r="H75" s="258"/>
      <c r="I75" s="260"/>
      <c r="K75" s="59"/>
      <c r="L75" s="63"/>
      <c r="M75" s="63"/>
      <c r="N75" s="63"/>
      <c r="O75" s="30"/>
    </row>
    <row r="76" spans="1:15" ht="12">
      <c r="A76" s="32"/>
      <c r="B76" s="32"/>
      <c r="C76" s="32"/>
      <c r="D76" s="32"/>
      <c r="E76" s="32"/>
      <c r="F76" s="32"/>
      <c r="G76" s="32"/>
      <c r="H76" s="32"/>
      <c r="I76" s="32"/>
      <c r="K76" s="59"/>
      <c r="L76" s="63"/>
      <c r="M76" s="63"/>
      <c r="N76" s="63"/>
      <c r="O76" s="30"/>
    </row>
    <row r="77" spans="1:14" ht="17.25">
      <c r="A77" s="57" t="s">
        <v>60</v>
      </c>
      <c r="B77" s="32"/>
      <c r="C77" s="32"/>
      <c r="D77" s="32"/>
      <c r="E77" s="56" t="str">
        <f>"平成"&amp;L74</f>
        <v>平成</v>
      </c>
      <c r="G77" s="32"/>
      <c r="H77" s="32"/>
      <c r="I77" s="32"/>
      <c r="K77" s="97" t="s">
        <v>493</v>
      </c>
      <c r="L77" s="62"/>
      <c r="M77" s="59"/>
      <c r="N77" s="59"/>
    </row>
    <row r="78" spans="1:18" ht="12">
      <c r="A78" s="36"/>
      <c r="B78" s="32"/>
      <c r="C78" s="32"/>
      <c r="D78" s="32"/>
      <c r="E78" s="32"/>
      <c r="F78" s="32"/>
      <c r="G78" s="32"/>
      <c r="H78" s="32"/>
      <c r="I78" s="32"/>
      <c r="K78" s="68"/>
      <c r="L78" s="83" t="s">
        <v>190</v>
      </c>
      <c r="M78" s="83" t="s">
        <v>193</v>
      </c>
      <c r="N78" s="83" t="s">
        <v>194</v>
      </c>
      <c r="O78" s="83" t="s">
        <v>195</v>
      </c>
      <c r="P78" s="83" t="s">
        <v>196</v>
      </c>
      <c r="Q78" s="83" t="s">
        <v>489</v>
      </c>
      <c r="R78" s="68" t="s">
        <v>188</v>
      </c>
    </row>
    <row r="79" spans="11:18" ht="12">
      <c r="K79" s="84" t="s">
        <v>492</v>
      </c>
      <c r="L79" s="143">
        <v>52550</v>
      </c>
      <c r="M79" s="144">
        <v>32169</v>
      </c>
      <c r="N79" s="144">
        <v>20122</v>
      </c>
      <c r="O79" s="144">
        <v>18631</v>
      </c>
      <c r="P79" s="144">
        <v>10514</v>
      </c>
      <c r="Q79" s="144">
        <f>R79-(L79+M79+N79+O79+P79)</f>
        <v>33794</v>
      </c>
      <c r="R79" s="143">
        <v>167780</v>
      </c>
    </row>
    <row r="80" spans="11:18" ht="12">
      <c r="K80" s="68"/>
      <c r="L80" s="68"/>
      <c r="M80" s="68"/>
      <c r="N80" s="68"/>
      <c r="O80" s="68"/>
      <c r="P80" s="68"/>
      <c r="Q80" s="68"/>
      <c r="R80" s="68"/>
    </row>
    <row r="81" spans="11:18" ht="12">
      <c r="K81" s="129" t="s">
        <v>495</v>
      </c>
      <c r="L81" s="71"/>
      <c r="M81" s="68"/>
      <c r="N81" s="68"/>
      <c r="O81" s="68"/>
      <c r="P81" s="68"/>
      <c r="Q81" s="68"/>
      <c r="R81" s="68"/>
    </row>
    <row r="82" spans="11:18" ht="12">
      <c r="K82" s="68"/>
      <c r="L82" s="83" t="s">
        <v>190</v>
      </c>
      <c r="M82" s="83" t="s">
        <v>189</v>
      </c>
      <c r="N82" s="83" t="s">
        <v>191</v>
      </c>
      <c r="O82" s="83" t="s">
        <v>198</v>
      </c>
      <c r="P82" s="83" t="s">
        <v>192</v>
      </c>
      <c r="Q82" s="83" t="s">
        <v>489</v>
      </c>
      <c r="R82" s="68" t="s">
        <v>188</v>
      </c>
    </row>
    <row r="83" spans="11:18" ht="12">
      <c r="K83" s="84" t="s">
        <v>492</v>
      </c>
      <c r="L83" s="143">
        <v>18944</v>
      </c>
      <c r="M83" s="144">
        <v>12390</v>
      </c>
      <c r="N83" s="144">
        <v>6360</v>
      </c>
      <c r="O83" s="144">
        <v>5246</v>
      </c>
      <c r="P83" s="144">
        <v>5103</v>
      </c>
      <c r="Q83" s="144">
        <f>R83-(L83+M83+N83+O83+P83)</f>
        <v>22853</v>
      </c>
      <c r="R83" s="143">
        <v>70896</v>
      </c>
    </row>
    <row r="84" spans="11:18" ht="12.75">
      <c r="K84" s="68"/>
      <c r="L84" s="68"/>
      <c r="M84" s="68"/>
      <c r="N84" s="68"/>
      <c r="O84" s="68"/>
      <c r="P84" s="68"/>
      <c r="Q84" s="68"/>
      <c r="R84" s="68"/>
    </row>
    <row r="85" spans="11:18" ht="12.75">
      <c r="K85" s="129" t="s">
        <v>496</v>
      </c>
      <c r="L85" s="71"/>
      <c r="M85" s="68"/>
      <c r="N85" s="68"/>
      <c r="O85" s="145"/>
      <c r="P85" s="68"/>
      <c r="Q85" s="68"/>
      <c r="R85" s="68"/>
    </row>
    <row r="86" spans="11:18" ht="12.75">
      <c r="K86" s="68"/>
      <c r="L86" s="83" t="s">
        <v>190</v>
      </c>
      <c r="M86" s="83" t="s">
        <v>197</v>
      </c>
      <c r="N86" s="83" t="s">
        <v>196</v>
      </c>
      <c r="O86" s="83" t="s">
        <v>198</v>
      </c>
      <c r="P86" s="83" t="s">
        <v>292</v>
      </c>
      <c r="Q86" s="83" t="s">
        <v>489</v>
      </c>
      <c r="R86" s="68" t="s">
        <v>188</v>
      </c>
    </row>
    <row r="87" spans="11:18" ht="12.75">
      <c r="K87" s="84" t="s">
        <v>492</v>
      </c>
      <c r="L87" s="143">
        <v>35696</v>
      </c>
      <c r="M87" s="146">
        <v>26200</v>
      </c>
      <c r="N87" s="144">
        <v>21362</v>
      </c>
      <c r="O87" s="147">
        <v>10603</v>
      </c>
      <c r="P87" s="146">
        <v>5796</v>
      </c>
      <c r="Q87" s="144">
        <f>R87-(L87+M87+N87+O87+P87)</f>
        <v>45576</v>
      </c>
      <c r="R87" s="143">
        <v>145233</v>
      </c>
    </row>
    <row r="93" spans="11:12" ht="12.75">
      <c r="K93" s="142" t="s">
        <v>494</v>
      </c>
      <c r="L93" s="59"/>
    </row>
    <row r="94" spans="11:19" ht="12.75">
      <c r="K94" s="68" t="s">
        <v>443</v>
      </c>
      <c r="L94" s="80" t="s">
        <v>632</v>
      </c>
      <c r="M94" s="68">
        <v>7</v>
      </c>
      <c r="N94" s="68">
        <v>8</v>
      </c>
      <c r="O94" s="68">
        <v>9</v>
      </c>
      <c r="P94" s="68">
        <v>10</v>
      </c>
      <c r="Q94" s="68">
        <v>11</v>
      </c>
      <c r="R94" s="68">
        <v>12</v>
      </c>
      <c r="S94" s="68">
        <v>13</v>
      </c>
    </row>
    <row r="95" spans="11:19" ht="12">
      <c r="K95" s="68" t="s">
        <v>199</v>
      </c>
      <c r="L95" s="64">
        <v>84779</v>
      </c>
      <c r="M95" s="64">
        <v>87297</v>
      </c>
      <c r="N95" s="64">
        <v>78509</v>
      </c>
      <c r="O95" s="64">
        <v>67398</v>
      </c>
      <c r="P95" s="64">
        <v>64577</v>
      </c>
      <c r="Q95" s="64">
        <v>58895</v>
      </c>
      <c r="R95" s="64">
        <v>54796</v>
      </c>
      <c r="S95" s="64">
        <f>L79</f>
        <v>52550</v>
      </c>
    </row>
    <row r="96" spans="11:19" ht="12">
      <c r="K96" s="68" t="s">
        <v>200</v>
      </c>
      <c r="L96" s="64">
        <v>259427</v>
      </c>
      <c r="M96" s="64">
        <v>249252</v>
      </c>
      <c r="N96" s="64">
        <v>238068</v>
      </c>
      <c r="O96" s="64">
        <v>226664</v>
      </c>
      <c r="P96" s="64">
        <v>207262</v>
      </c>
      <c r="Q96" s="64">
        <v>185199</v>
      </c>
      <c r="R96" s="64">
        <v>170435</v>
      </c>
      <c r="S96" s="64">
        <f>R79</f>
        <v>167780</v>
      </c>
    </row>
    <row r="97" spans="11:19" ht="12.75">
      <c r="K97" s="68" t="s">
        <v>201</v>
      </c>
      <c r="L97" s="64">
        <v>15670</v>
      </c>
      <c r="M97" s="64">
        <v>15531</v>
      </c>
      <c r="N97" s="64">
        <v>16102</v>
      </c>
      <c r="O97" s="64">
        <v>20314</v>
      </c>
      <c r="P97" s="64">
        <v>24846</v>
      </c>
      <c r="Q97" s="64">
        <v>23608</v>
      </c>
      <c r="R97" s="64">
        <v>20173</v>
      </c>
      <c r="S97" s="64">
        <f>L83</f>
        <v>18944</v>
      </c>
    </row>
    <row r="98" spans="1:19" ht="12.75">
      <c r="A98" s="32"/>
      <c r="B98" s="32"/>
      <c r="C98" s="32"/>
      <c r="D98" s="32"/>
      <c r="E98" s="32"/>
      <c r="F98" s="32"/>
      <c r="G98" s="35"/>
      <c r="H98" s="35"/>
      <c r="I98" s="51"/>
      <c r="K98" s="68" t="s">
        <v>202</v>
      </c>
      <c r="L98" s="64">
        <v>57955</v>
      </c>
      <c r="M98" s="64">
        <v>57588</v>
      </c>
      <c r="N98" s="64">
        <v>61545</v>
      </c>
      <c r="O98" s="64">
        <v>71741</v>
      </c>
      <c r="P98" s="64">
        <v>94505</v>
      </c>
      <c r="Q98" s="64">
        <v>91857</v>
      </c>
      <c r="R98" s="64">
        <v>75802</v>
      </c>
      <c r="S98" s="64">
        <f>R83</f>
        <v>70896</v>
      </c>
    </row>
    <row r="99" spans="11:19" ht="12.75">
      <c r="K99" s="68" t="s">
        <v>203</v>
      </c>
      <c r="L99" s="68"/>
      <c r="M99" s="68"/>
      <c r="N99" s="68"/>
      <c r="O99" s="68"/>
      <c r="P99" s="64"/>
      <c r="Q99" s="68">
        <v>88301</v>
      </c>
      <c r="R99" s="64">
        <v>90977</v>
      </c>
      <c r="S99" s="64">
        <f>L87</f>
        <v>35696</v>
      </c>
    </row>
    <row r="100" spans="11:19" ht="12.75">
      <c r="K100" s="68" t="s">
        <v>204</v>
      </c>
      <c r="L100" s="68"/>
      <c r="M100" s="68"/>
      <c r="N100" s="68"/>
      <c r="O100" s="68"/>
      <c r="P100" s="64"/>
      <c r="Q100" s="68">
        <v>183491</v>
      </c>
      <c r="R100" s="64">
        <v>210770</v>
      </c>
      <c r="S100" s="64">
        <f>R87</f>
        <v>145233</v>
      </c>
    </row>
    <row r="107" spans="1:9" ht="12">
      <c r="A107" s="32"/>
      <c r="B107" s="32"/>
      <c r="C107" s="32"/>
      <c r="D107" s="32"/>
      <c r="E107" s="32"/>
      <c r="F107" s="32"/>
      <c r="G107" s="32"/>
      <c r="H107" s="32"/>
      <c r="I107" s="32"/>
    </row>
    <row r="108" spans="1:9" ht="12">
      <c r="A108" s="32"/>
      <c r="B108" s="32"/>
      <c r="C108" s="32"/>
      <c r="D108" s="32"/>
      <c r="E108" s="32"/>
      <c r="F108" s="32"/>
      <c r="G108" s="32"/>
      <c r="H108" s="32"/>
      <c r="I108" s="32"/>
    </row>
    <row r="109" spans="1:9" ht="14.25">
      <c r="A109" s="33"/>
      <c r="B109" s="32"/>
      <c r="C109" s="32"/>
      <c r="D109" s="32"/>
      <c r="E109" s="32"/>
      <c r="F109" s="32"/>
      <c r="G109" s="32"/>
      <c r="H109" s="32"/>
      <c r="I109" s="32"/>
    </row>
    <row r="110" spans="1:9" ht="12">
      <c r="A110" s="37"/>
      <c r="B110" s="37"/>
      <c r="C110" s="37"/>
      <c r="D110" s="37"/>
      <c r="E110" s="37"/>
      <c r="F110" s="37"/>
      <c r="G110" s="37"/>
      <c r="H110" s="37"/>
      <c r="I110" s="37"/>
    </row>
    <row r="111" spans="1:9" ht="14.25">
      <c r="A111" s="50"/>
      <c r="B111" s="37"/>
      <c r="C111" s="37"/>
      <c r="D111" s="37"/>
      <c r="E111" s="37"/>
      <c r="F111" s="37"/>
      <c r="G111" s="37"/>
      <c r="H111" s="37"/>
      <c r="I111" s="37"/>
    </row>
    <row r="112" spans="1:9" ht="14.25">
      <c r="A112" s="141" t="s">
        <v>61</v>
      </c>
      <c r="B112" s="37"/>
      <c r="C112" s="37"/>
      <c r="D112" s="37"/>
      <c r="E112" s="37"/>
      <c r="F112" s="37"/>
      <c r="G112" s="37"/>
      <c r="H112" s="37"/>
      <c r="I112" s="37"/>
    </row>
    <row r="113" spans="1:9" ht="12">
      <c r="A113" s="37"/>
      <c r="B113" s="37"/>
      <c r="C113" s="37"/>
      <c r="D113" s="37"/>
      <c r="E113" s="37"/>
      <c r="F113" s="37"/>
      <c r="G113" s="37"/>
      <c r="H113" s="37"/>
      <c r="I113" s="37"/>
    </row>
    <row r="114" spans="1:9" ht="12">
      <c r="A114" s="37"/>
      <c r="B114" s="37"/>
      <c r="C114" s="37"/>
      <c r="D114" s="37"/>
      <c r="E114" s="37"/>
      <c r="F114" s="37"/>
      <c r="G114" s="37"/>
      <c r="H114" s="37"/>
      <c r="I114" s="37"/>
    </row>
    <row r="115" spans="1:9" ht="12">
      <c r="A115" s="37"/>
      <c r="B115" s="37"/>
      <c r="C115" s="37"/>
      <c r="D115" s="37"/>
      <c r="E115" s="37"/>
      <c r="F115" s="37"/>
      <c r="G115" s="37"/>
      <c r="H115" s="37"/>
      <c r="I115" s="37"/>
    </row>
    <row r="116" spans="1:9" ht="12">
      <c r="A116" s="37"/>
      <c r="B116" s="37"/>
      <c r="C116" s="37"/>
      <c r="D116" s="37"/>
      <c r="E116" s="37"/>
      <c r="F116" s="37"/>
      <c r="G116" s="37"/>
      <c r="H116" s="37"/>
      <c r="I116" s="37"/>
    </row>
    <row r="117" spans="1:9" ht="12">
      <c r="A117" s="37"/>
      <c r="B117" s="37"/>
      <c r="C117" s="37"/>
      <c r="D117" s="37"/>
      <c r="E117" s="37"/>
      <c r="F117" s="37"/>
      <c r="G117" s="37"/>
      <c r="H117" s="37"/>
      <c r="I117" s="37"/>
    </row>
    <row r="118" spans="1:9" ht="12">
      <c r="A118" s="37"/>
      <c r="B118" s="37"/>
      <c r="C118" s="37"/>
      <c r="D118" s="37"/>
      <c r="E118" s="37"/>
      <c r="F118" s="37"/>
      <c r="G118" s="37"/>
      <c r="H118" s="37"/>
      <c r="I118" s="37"/>
    </row>
    <row r="119" spans="1:9" ht="12">
      <c r="A119" s="37"/>
      <c r="B119" s="37"/>
      <c r="C119" s="37"/>
      <c r="D119" s="37"/>
      <c r="E119" s="37"/>
      <c r="F119" s="37"/>
      <c r="G119" s="37"/>
      <c r="H119" s="37"/>
      <c r="I119" s="37"/>
    </row>
    <row r="120" spans="1:9" ht="12">
      <c r="A120" s="37"/>
      <c r="B120" s="37"/>
      <c r="C120" s="37"/>
      <c r="D120" s="37"/>
      <c r="E120" s="37"/>
      <c r="F120" s="37"/>
      <c r="G120" s="37"/>
      <c r="H120" s="37"/>
      <c r="I120" s="37"/>
    </row>
    <row r="121" spans="1:9" ht="12">
      <c r="A121" s="37"/>
      <c r="B121" s="37"/>
      <c r="C121" s="37"/>
      <c r="D121" s="37"/>
      <c r="E121" s="37"/>
      <c r="F121" s="37"/>
      <c r="G121" s="37"/>
      <c r="H121" s="37"/>
      <c r="I121" s="37"/>
    </row>
    <row r="122" spans="1:9" ht="12">
      <c r="A122" s="37"/>
      <c r="B122" s="37"/>
      <c r="C122" s="37"/>
      <c r="D122" s="37"/>
      <c r="E122" s="37"/>
      <c r="F122" s="37"/>
      <c r="G122" s="37"/>
      <c r="H122" s="37"/>
      <c r="I122" s="37"/>
    </row>
    <row r="123" spans="1:9" ht="12">
      <c r="A123" s="37"/>
      <c r="B123" s="37"/>
      <c r="C123" s="37"/>
      <c r="D123" s="37"/>
      <c r="E123" s="37"/>
      <c r="F123" s="37"/>
      <c r="G123" s="37"/>
      <c r="H123" s="37"/>
      <c r="I123" s="37"/>
    </row>
    <row r="124" spans="1:9" ht="12">
      <c r="A124" s="37"/>
      <c r="B124" s="37"/>
      <c r="C124" s="37"/>
      <c r="D124" s="37"/>
      <c r="E124" s="37"/>
      <c r="F124" s="37"/>
      <c r="G124" s="37"/>
      <c r="H124" s="37"/>
      <c r="I124" s="37"/>
    </row>
    <row r="125" spans="1:9" ht="12">
      <c r="A125" s="37"/>
      <c r="B125" s="37"/>
      <c r="C125" s="37"/>
      <c r="D125" s="37"/>
      <c r="E125" s="37"/>
      <c r="F125" s="37"/>
      <c r="G125" s="37"/>
      <c r="H125" s="37"/>
      <c r="I125" s="37"/>
    </row>
    <row r="126" spans="1:9" ht="12">
      <c r="A126" s="37"/>
      <c r="B126" s="37"/>
      <c r="C126" s="37"/>
      <c r="D126" s="37"/>
      <c r="E126" s="37"/>
      <c r="F126" s="37"/>
      <c r="G126" s="37"/>
      <c r="H126" s="37"/>
      <c r="I126" s="37"/>
    </row>
    <row r="127" spans="1:9" ht="12">
      <c r="A127" s="37"/>
      <c r="B127" s="37"/>
      <c r="C127" s="37"/>
      <c r="D127" s="37"/>
      <c r="E127" s="37"/>
      <c r="F127" s="37"/>
      <c r="G127" s="37"/>
      <c r="H127" s="37"/>
      <c r="I127" s="37"/>
    </row>
    <row r="128" spans="1:9" ht="12">
      <c r="A128" s="37"/>
      <c r="B128" s="37"/>
      <c r="C128" s="37"/>
      <c r="D128" s="37"/>
      <c r="E128" s="37"/>
      <c r="F128" s="37"/>
      <c r="G128" s="37"/>
      <c r="H128" s="37"/>
      <c r="I128" s="37"/>
    </row>
    <row r="129" spans="1:9" ht="12">
      <c r="A129" s="37"/>
      <c r="B129" s="37"/>
      <c r="C129" s="37"/>
      <c r="D129" s="37"/>
      <c r="E129" s="37"/>
      <c r="F129" s="37"/>
      <c r="G129" s="37"/>
      <c r="H129" s="37"/>
      <c r="I129" s="37"/>
    </row>
    <row r="130" spans="1:9" ht="12">
      <c r="A130" s="37"/>
      <c r="B130" s="37"/>
      <c r="C130" s="37"/>
      <c r="D130" s="37"/>
      <c r="E130" s="37"/>
      <c r="F130" s="37"/>
      <c r="G130" s="37"/>
      <c r="H130" s="37"/>
      <c r="I130" s="37"/>
    </row>
    <row r="131" spans="1:9" ht="12">
      <c r="A131" s="37"/>
      <c r="B131" s="37"/>
      <c r="C131" s="37"/>
      <c r="D131" s="37"/>
      <c r="E131" s="37"/>
      <c r="F131" s="37"/>
      <c r="G131" s="37"/>
      <c r="H131" s="37"/>
      <c r="I131" s="37"/>
    </row>
    <row r="132" spans="1:9" ht="12">
      <c r="A132" s="37"/>
      <c r="B132" s="37"/>
      <c r="C132" s="37"/>
      <c r="D132" s="37"/>
      <c r="E132" s="37"/>
      <c r="F132" s="37"/>
      <c r="G132" s="37"/>
      <c r="H132" s="37"/>
      <c r="I132" s="37"/>
    </row>
    <row r="133" spans="1:9" ht="12">
      <c r="A133" s="37"/>
      <c r="B133" s="37"/>
      <c r="C133" s="37"/>
      <c r="D133" s="37"/>
      <c r="E133" s="37"/>
      <c r="F133" s="37"/>
      <c r="G133" s="37"/>
      <c r="H133" s="37"/>
      <c r="I133" s="37"/>
    </row>
    <row r="134" spans="1:9" ht="12">
      <c r="A134" s="37"/>
      <c r="B134" s="37"/>
      <c r="C134" s="37"/>
      <c r="D134" s="37"/>
      <c r="E134" s="37"/>
      <c r="F134" s="37"/>
      <c r="G134" s="37"/>
      <c r="H134" s="37"/>
      <c r="I134" s="37"/>
    </row>
    <row r="135" spans="1:9" ht="12">
      <c r="A135" s="37"/>
      <c r="B135" s="37"/>
      <c r="C135" s="37"/>
      <c r="D135" s="37"/>
      <c r="E135" s="37"/>
      <c r="F135" s="37"/>
      <c r="G135" s="37"/>
      <c r="H135" s="37"/>
      <c r="I135" s="37"/>
    </row>
    <row r="136" spans="1:9" ht="12">
      <c r="A136" s="37"/>
      <c r="B136" s="37"/>
      <c r="C136" s="37"/>
      <c r="D136" s="37"/>
      <c r="E136" s="37"/>
      <c r="F136" s="37"/>
      <c r="G136" s="37"/>
      <c r="H136" s="37"/>
      <c r="I136" s="37"/>
    </row>
    <row r="137" spans="1:9" ht="12">
      <c r="A137" s="37"/>
      <c r="B137" s="37"/>
      <c r="C137" s="37"/>
      <c r="D137" s="37"/>
      <c r="E137" s="37"/>
      <c r="F137" s="37"/>
      <c r="G137" s="37"/>
      <c r="H137" s="37"/>
      <c r="I137" s="37"/>
    </row>
    <row r="138" spans="1:9" ht="12">
      <c r="A138" s="37"/>
      <c r="B138" s="37"/>
      <c r="C138" s="37"/>
      <c r="D138" s="37"/>
      <c r="E138" s="37"/>
      <c r="F138" s="37"/>
      <c r="G138" s="37"/>
      <c r="H138" s="37"/>
      <c r="I138" s="37"/>
    </row>
    <row r="139" spans="1:9" ht="12">
      <c r="A139" s="37"/>
      <c r="B139" s="37"/>
      <c r="C139" s="37"/>
      <c r="D139" s="37"/>
      <c r="E139" s="37"/>
      <c r="F139" s="37"/>
      <c r="G139" s="37"/>
      <c r="H139" s="37"/>
      <c r="I139" s="37"/>
    </row>
    <row r="142" spans="1:10" ht="12">
      <c r="A142" s="32"/>
      <c r="B142" s="32"/>
      <c r="C142" s="32"/>
      <c r="D142" s="32"/>
      <c r="E142" s="32"/>
      <c r="F142" s="32"/>
      <c r="G142" s="32"/>
      <c r="H142" s="32"/>
      <c r="I142" s="32"/>
      <c r="J142" s="32"/>
    </row>
    <row r="143" spans="1:9" ht="12">
      <c r="A143" s="252" t="s">
        <v>282</v>
      </c>
      <c r="B143" s="253"/>
      <c r="C143" s="253"/>
      <c r="D143" s="253"/>
      <c r="E143" s="253"/>
      <c r="F143" s="253"/>
      <c r="G143" s="253"/>
      <c r="H143" s="253"/>
      <c r="I143" s="254"/>
    </row>
    <row r="144" spans="1:9" ht="12">
      <c r="A144" s="255"/>
      <c r="B144" s="230"/>
      <c r="C144" s="230"/>
      <c r="D144" s="230"/>
      <c r="E144" s="230"/>
      <c r="F144" s="230"/>
      <c r="G144" s="230"/>
      <c r="H144" s="230"/>
      <c r="I144" s="256"/>
    </row>
    <row r="145" spans="1:9" ht="12">
      <c r="A145" s="255"/>
      <c r="B145" s="230"/>
      <c r="C145" s="230"/>
      <c r="D145" s="230"/>
      <c r="E145" s="230"/>
      <c r="F145" s="230"/>
      <c r="G145" s="230"/>
      <c r="H145" s="230"/>
      <c r="I145" s="256"/>
    </row>
    <row r="146" spans="1:9" ht="12">
      <c r="A146" s="257"/>
      <c r="B146" s="258"/>
      <c r="C146" s="258"/>
      <c r="D146" s="258"/>
      <c r="E146" s="258"/>
      <c r="F146" s="258"/>
      <c r="G146" s="258"/>
      <c r="H146" s="258"/>
      <c r="I146" s="260"/>
    </row>
  </sheetData>
  <mergeCells count="3">
    <mergeCell ref="A72:I75"/>
    <mergeCell ref="A143:I146"/>
    <mergeCell ref="A2:I2"/>
  </mergeCells>
  <hyperlinks>
    <hyperlink ref="A1" r:id="rId1" display="平成１５年度　統計からみたやまなし ページ&lt;&lt;"/>
  </hyperlinks>
  <printOptions/>
  <pageMargins left="0.2" right="0.23" top="0.44" bottom="0.49" header="0.512" footer="0.2"/>
  <pageSetup horizontalDpi="600" verticalDpi="600" orientation="portrait" paperSize="9" scale="85" r:id="rId3"/>
  <headerFooter alignWithMargins="0">
    <oddFooter>&amp;C&amp;P</oddFooter>
  </headerFooter>
  <rowBreaks count="4" manualBreakCount="4">
    <brk id="17" min="10" max="18" man="1"/>
    <brk id="63" min="10" max="18" man="1"/>
    <brk id="75" max="8" man="1"/>
    <brk id="99" min="10" max="18" man="1"/>
  </rowBreaks>
  <drawing r:id="rId2"/>
</worksheet>
</file>

<file path=xl/worksheets/sheet6.xml><?xml version="1.0" encoding="utf-8"?>
<worksheet xmlns="http://schemas.openxmlformats.org/spreadsheetml/2006/main" xmlns:r="http://schemas.openxmlformats.org/officeDocument/2006/relationships">
  <dimension ref="A1:O13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13" width="15.75390625" style="0" customWidth="1"/>
    <col min="14" max="14" width="22.125" style="0" customWidth="1"/>
    <col min="15" max="58" width="15.75390625" style="0" customWidth="1"/>
  </cols>
  <sheetData>
    <row r="1" ht="12">
      <c r="A1" s="213" t="s">
        <v>751</v>
      </c>
    </row>
    <row r="2" spans="1:15" ht="18.75">
      <c r="A2" s="262" t="s">
        <v>205</v>
      </c>
      <c r="B2" s="262"/>
      <c r="C2" s="262"/>
      <c r="D2" s="262"/>
      <c r="E2" s="262"/>
      <c r="F2" s="262"/>
      <c r="G2" s="262"/>
      <c r="H2" s="262"/>
      <c r="I2" s="262"/>
      <c r="K2" s="67">
        <v>18</v>
      </c>
      <c r="L2" s="68"/>
      <c r="M2" s="68"/>
      <c r="N2" s="68"/>
      <c r="O2" s="68"/>
    </row>
    <row r="3" spans="1:15" ht="14.25">
      <c r="A3" s="32"/>
      <c r="B3" s="32"/>
      <c r="C3" s="32"/>
      <c r="D3" s="32"/>
      <c r="E3" s="32"/>
      <c r="F3" s="32"/>
      <c r="G3" s="32"/>
      <c r="H3" s="32"/>
      <c r="I3" s="32"/>
      <c r="K3" s="69"/>
      <c r="L3" s="68"/>
      <c r="M3" s="68"/>
      <c r="N3" s="68"/>
      <c r="O3" s="68"/>
    </row>
    <row r="4" spans="1:15" ht="14.25">
      <c r="A4" s="57" t="s">
        <v>67</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75">
      <c r="A10" s="32"/>
      <c r="B10" s="32"/>
      <c r="C10" s="32"/>
      <c r="D10" s="32"/>
      <c r="E10" s="32"/>
      <c r="F10" s="32"/>
      <c r="G10" s="32"/>
      <c r="H10" s="32"/>
      <c r="I10" s="32"/>
      <c r="K10" s="68"/>
      <c r="L10" s="68"/>
      <c r="M10" s="68"/>
      <c r="N10" s="68"/>
      <c r="O10" s="68"/>
    </row>
    <row r="11" spans="1:15" ht="12.75">
      <c r="A11" s="32"/>
      <c r="B11" s="32"/>
      <c r="C11" s="32"/>
      <c r="D11" s="32"/>
      <c r="E11" s="32"/>
      <c r="F11" s="32"/>
      <c r="G11" s="32"/>
      <c r="H11" s="32"/>
      <c r="I11" s="32"/>
      <c r="K11" s="68" t="s">
        <v>70</v>
      </c>
      <c r="L11" s="64"/>
      <c r="M11" s="68"/>
      <c r="N11" s="84"/>
      <c r="O11" s="68"/>
    </row>
    <row r="12" spans="1:15" ht="12.75">
      <c r="A12" s="32"/>
      <c r="B12" s="32"/>
      <c r="C12" s="32"/>
      <c r="D12" s="32"/>
      <c r="E12" s="32"/>
      <c r="F12" s="32"/>
      <c r="G12" s="32"/>
      <c r="H12" s="32"/>
      <c r="I12" s="32"/>
      <c r="K12" s="118"/>
      <c r="L12" s="64" t="s">
        <v>271</v>
      </c>
      <c r="M12" s="81" t="s">
        <v>500</v>
      </c>
      <c r="N12" s="166" t="s">
        <v>301</v>
      </c>
      <c r="O12" s="167"/>
    </row>
    <row r="13" spans="1:15" ht="12.75">
      <c r="A13" s="32"/>
      <c r="B13" s="32"/>
      <c r="C13" s="32"/>
      <c r="D13" s="32"/>
      <c r="E13" s="32"/>
      <c r="F13" s="32"/>
      <c r="G13" s="32"/>
      <c r="H13" s="32"/>
      <c r="I13" s="32"/>
      <c r="K13" s="80" t="s">
        <v>498</v>
      </c>
      <c r="L13" s="64">
        <v>2567</v>
      </c>
      <c r="M13" s="87">
        <v>20098</v>
      </c>
      <c r="N13" s="106">
        <v>11.5</v>
      </c>
      <c r="O13" s="68"/>
    </row>
    <row r="14" spans="1:15" ht="12.75">
      <c r="A14" s="32"/>
      <c r="B14" s="32"/>
      <c r="C14" s="32"/>
      <c r="D14" s="32"/>
      <c r="E14" s="32"/>
      <c r="F14" s="32"/>
      <c r="G14" s="32"/>
      <c r="H14" s="32"/>
      <c r="I14" s="32"/>
      <c r="K14" s="80" t="s">
        <v>499</v>
      </c>
      <c r="L14" s="64">
        <v>2633</v>
      </c>
      <c r="M14" s="87">
        <v>21451</v>
      </c>
      <c r="N14" s="106">
        <v>13.32</v>
      </c>
      <c r="O14" s="68"/>
    </row>
    <row r="15" spans="1:15" ht="12.75">
      <c r="A15" s="32"/>
      <c r="B15" s="32"/>
      <c r="C15" s="32"/>
      <c r="D15" s="32"/>
      <c r="E15" s="32"/>
      <c r="F15" s="32"/>
      <c r="G15" s="32"/>
      <c r="H15" s="32"/>
      <c r="I15" s="32"/>
      <c r="K15" s="68">
        <v>6</v>
      </c>
      <c r="L15" s="64">
        <v>2492</v>
      </c>
      <c r="M15" s="87">
        <v>21262</v>
      </c>
      <c r="N15" s="106">
        <v>12.95</v>
      </c>
      <c r="O15" s="68"/>
    </row>
    <row r="16" spans="1:15" ht="12.75">
      <c r="A16" s="32"/>
      <c r="B16" s="32"/>
      <c r="C16" s="32"/>
      <c r="D16" s="32"/>
      <c r="E16" s="32"/>
      <c r="F16" s="32"/>
      <c r="G16" s="32"/>
      <c r="H16" s="32"/>
      <c r="I16" s="32"/>
      <c r="K16" s="68">
        <v>9</v>
      </c>
      <c r="L16" s="64">
        <v>2291</v>
      </c>
      <c r="M16" s="87">
        <v>19048</v>
      </c>
      <c r="N16" s="106">
        <v>11.19</v>
      </c>
      <c r="O16" s="68"/>
    </row>
    <row r="17" spans="1:15" ht="12.75">
      <c r="A17" s="32"/>
      <c r="B17" s="32"/>
      <c r="C17" s="32"/>
      <c r="D17" s="32"/>
      <c r="E17" s="32"/>
      <c r="F17" s="32"/>
      <c r="G17" s="32"/>
      <c r="H17" s="32"/>
      <c r="I17" s="32"/>
      <c r="K17" s="68">
        <v>11</v>
      </c>
      <c r="L17" s="64">
        <v>2653</v>
      </c>
      <c r="M17" s="87">
        <v>20464</v>
      </c>
      <c r="N17" s="106">
        <v>11.77</v>
      </c>
      <c r="O17" s="68"/>
    </row>
    <row r="18" spans="1:15" ht="12">
      <c r="A18" s="32"/>
      <c r="B18" s="32"/>
      <c r="C18" s="32"/>
      <c r="D18" s="32"/>
      <c r="E18" s="32"/>
      <c r="F18" s="32"/>
      <c r="G18" s="32"/>
      <c r="H18" s="32"/>
      <c r="I18" s="32"/>
      <c r="K18" s="68">
        <v>14</v>
      </c>
      <c r="L18" s="64">
        <v>2398</v>
      </c>
      <c r="M18" s="87">
        <v>18307</v>
      </c>
      <c r="N18" s="106">
        <v>9.86</v>
      </c>
      <c r="O18" s="68"/>
    </row>
    <row r="19" spans="1:15" s="10" customFormat="1" ht="12.75">
      <c r="A19" s="32"/>
      <c r="B19" s="32"/>
      <c r="C19" s="32"/>
      <c r="D19" s="32"/>
      <c r="E19" s="32"/>
      <c r="F19" s="32"/>
      <c r="G19" s="35"/>
      <c r="H19" s="35"/>
      <c r="I19" s="35"/>
      <c r="K19" s="80"/>
      <c r="L19" s="64"/>
      <c r="M19" s="87"/>
      <c r="N19" s="106"/>
      <c r="O19" s="68"/>
    </row>
    <row r="20" spans="1:15" ht="12.75">
      <c r="A20" s="32"/>
      <c r="B20" s="32"/>
      <c r="C20" s="32"/>
      <c r="D20" s="32"/>
      <c r="E20" s="32"/>
      <c r="F20" s="32"/>
      <c r="G20" s="35"/>
      <c r="H20" s="35"/>
      <c r="I20" s="35"/>
      <c r="K20" s="68" t="s">
        <v>278</v>
      </c>
      <c r="L20" s="64"/>
      <c r="M20" s="73"/>
      <c r="N20" s="84"/>
      <c r="O20" s="68"/>
    </row>
    <row r="21" spans="1:15" ht="12.75">
      <c r="A21" s="32"/>
      <c r="B21" s="32"/>
      <c r="C21" s="32"/>
      <c r="D21" s="32"/>
      <c r="E21" s="32"/>
      <c r="F21" s="32"/>
      <c r="G21" s="35"/>
      <c r="H21" s="35"/>
      <c r="I21" s="35"/>
      <c r="K21" s="118"/>
      <c r="L21" s="64" t="s">
        <v>271</v>
      </c>
      <c r="M21" s="81" t="s">
        <v>500</v>
      </c>
      <c r="N21" s="166" t="s">
        <v>301</v>
      </c>
      <c r="O21" s="167"/>
    </row>
    <row r="22" spans="1:15" ht="12.75">
      <c r="A22" s="32"/>
      <c r="B22" s="32"/>
      <c r="C22" s="32"/>
      <c r="D22" s="32"/>
      <c r="E22" s="32"/>
      <c r="F22" s="32"/>
      <c r="G22" s="35"/>
      <c r="H22" s="35"/>
      <c r="I22" s="35"/>
      <c r="K22" s="118">
        <v>63</v>
      </c>
      <c r="L22" s="64">
        <v>13418</v>
      </c>
      <c r="M22" s="87">
        <v>49127</v>
      </c>
      <c r="N22" s="106">
        <v>8</v>
      </c>
      <c r="O22" s="68"/>
    </row>
    <row r="23" spans="1:15" ht="12.75">
      <c r="A23" s="32"/>
      <c r="B23" s="32"/>
      <c r="C23" s="32"/>
      <c r="D23" s="32"/>
      <c r="E23" s="32"/>
      <c r="F23" s="32"/>
      <c r="G23" s="35"/>
      <c r="H23" s="35"/>
      <c r="I23" s="35"/>
      <c r="K23" s="80">
        <v>3</v>
      </c>
      <c r="L23" s="64">
        <v>13106</v>
      </c>
      <c r="M23" s="87">
        <v>48171</v>
      </c>
      <c r="N23" s="106">
        <v>9.69</v>
      </c>
      <c r="O23" s="68"/>
    </row>
    <row r="24" spans="1:15" ht="12.75">
      <c r="A24" s="32"/>
      <c r="B24" s="32"/>
      <c r="C24" s="32"/>
      <c r="D24" s="32"/>
      <c r="E24" s="32"/>
      <c r="F24" s="32"/>
      <c r="G24" s="35"/>
      <c r="H24" s="35"/>
      <c r="I24" s="35"/>
      <c r="K24" s="80">
        <v>6</v>
      </c>
      <c r="L24" s="64">
        <v>12243</v>
      </c>
      <c r="M24" s="87">
        <v>52287</v>
      </c>
      <c r="N24" s="106">
        <v>10.09</v>
      </c>
      <c r="O24" s="68"/>
    </row>
    <row r="25" spans="1:15" ht="12">
      <c r="A25" s="32"/>
      <c r="B25" s="32"/>
      <c r="C25" s="32"/>
      <c r="D25" s="32"/>
      <c r="E25" s="32"/>
      <c r="F25" s="32"/>
      <c r="G25" s="35"/>
      <c r="H25" s="35"/>
      <c r="I25" s="35"/>
      <c r="K25" s="68">
        <v>9</v>
      </c>
      <c r="L25" s="64">
        <v>11306</v>
      </c>
      <c r="M25" s="87">
        <v>51459</v>
      </c>
      <c r="N25" s="106">
        <v>10.05</v>
      </c>
      <c r="O25" s="68"/>
    </row>
    <row r="26" spans="1:15" ht="12">
      <c r="A26" s="32"/>
      <c r="B26" s="32"/>
      <c r="C26" s="32"/>
      <c r="D26" s="32"/>
      <c r="E26" s="32"/>
      <c r="F26" s="32"/>
      <c r="G26" s="35"/>
      <c r="H26" s="35"/>
      <c r="I26" s="35"/>
      <c r="K26" s="68">
        <v>11</v>
      </c>
      <c r="L26" s="64">
        <v>11337</v>
      </c>
      <c r="M26" s="87">
        <v>55964</v>
      </c>
      <c r="N26" s="106">
        <v>9.87</v>
      </c>
      <c r="O26" s="68"/>
    </row>
    <row r="27" spans="1:15" ht="12">
      <c r="A27" s="32"/>
      <c r="B27" s="32"/>
      <c r="C27" s="32"/>
      <c r="D27" s="32"/>
      <c r="E27" s="32"/>
      <c r="F27" s="32"/>
      <c r="G27" s="32"/>
      <c r="H27" s="32"/>
      <c r="I27" s="32"/>
      <c r="K27" s="68">
        <v>14</v>
      </c>
      <c r="L27" s="64">
        <v>10743</v>
      </c>
      <c r="M27" s="87">
        <v>57113</v>
      </c>
      <c r="N27" s="106">
        <v>9.42</v>
      </c>
      <c r="O27" s="68"/>
    </row>
    <row r="28" spans="1:15" ht="12">
      <c r="A28" s="32"/>
      <c r="B28" s="32"/>
      <c r="C28" s="32"/>
      <c r="D28" s="32"/>
      <c r="E28" s="32"/>
      <c r="F28" s="32"/>
      <c r="G28" s="32"/>
      <c r="H28" s="32"/>
      <c r="I28" s="32"/>
      <c r="K28" s="68"/>
      <c r="L28" s="68"/>
      <c r="M28" s="68"/>
      <c r="N28" s="68"/>
      <c r="O28" s="68"/>
    </row>
    <row r="29" spans="1:15" ht="12">
      <c r="A29" s="32"/>
      <c r="B29" s="32"/>
      <c r="C29" s="32"/>
      <c r="D29" s="32"/>
      <c r="E29" s="32"/>
      <c r="F29" s="32"/>
      <c r="G29" s="32"/>
      <c r="H29" s="32"/>
      <c r="I29" s="32"/>
      <c r="K29" s="67">
        <v>19</v>
      </c>
      <c r="L29" s="68"/>
      <c r="M29" s="68"/>
      <c r="N29" s="68"/>
      <c r="O29" s="68"/>
    </row>
    <row r="30" spans="1:15" ht="14.25">
      <c r="A30" s="32"/>
      <c r="B30" s="32"/>
      <c r="C30" s="32"/>
      <c r="D30" s="32"/>
      <c r="E30" s="32"/>
      <c r="F30" s="32"/>
      <c r="G30" s="32"/>
      <c r="H30" s="32"/>
      <c r="I30" s="32"/>
      <c r="K30" s="69"/>
      <c r="L30" s="68"/>
      <c r="M30" s="68"/>
      <c r="N30" s="68"/>
      <c r="O30" s="68"/>
    </row>
    <row r="31" spans="1:15" ht="12">
      <c r="A31" s="32"/>
      <c r="B31" s="32"/>
      <c r="C31" s="32"/>
      <c r="D31" s="32"/>
      <c r="E31" s="32"/>
      <c r="F31" s="32"/>
      <c r="G31" s="32"/>
      <c r="H31" s="32"/>
      <c r="I31" s="32"/>
      <c r="K31" s="68"/>
      <c r="L31" s="68"/>
      <c r="M31" s="68"/>
      <c r="N31" s="68"/>
      <c r="O31" s="68"/>
    </row>
    <row r="32" spans="1:15" ht="12.75">
      <c r="A32" s="32"/>
      <c r="B32" s="32"/>
      <c r="C32" s="32"/>
      <c r="D32" s="32"/>
      <c r="E32" s="32"/>
      <c r="F32" s="32"/>
      <c r="G32" s="32"/>
      <c r="H32" s="32"/>
      <c r="I32" s="32"/>
      <c r="K32" s="77"/>
      <c r="L32" s="68"/>
      <c r="M32" s="80"/>
      <c r="N32" s="68"/>
      <c r="O32" s="68"/>
    </row>
    <row r="33" spans="1:15" ht="12.75">
      <c r="A33" s="32"/>
      <c r="B33" s="32"/>
      <c r="C33" s="32"/>
      <c r="D33" s="32"/>
      <c r="E33" s="32"/>
      <c r="F33" s="32"/>
      <c r="G33" s="32"/>
      <c r="H33" s="32"/>
      <c r="I33" s="32"/>
      <c r="K33" s="77"/>
      <c r="L33" s="68"/>
      <c r="M33" s="68"/>
      <c r="N33" s="68"/>
      <c r="O33" s="68"/>
    </row>
    <row r="34" spans="1:15" ht="12.75">
      <c r="A34" s="32"/>
      <c r="B34" s="32"/>
      <c r="C34" s="32"/>
      <c r="D34" s="32"/>
      <c r="E34" s="32"/>
      <c r="F34" s="32"/>
      <c r="G34" s="32"/>
      <c r="H34" s="32"/>
      <c r="I34" s="32"/>
      <c r="K34" s="129"/>
      <c r="L34" s="71"/>
      <c r="M34" s="68"/>
      <c r="N34" s="68"/>
      <c r="O34" s="68"/>
    </row>
    <row r="35" spans="1:15" ht="12.75">
      <c r="A35" s="32"/>
      <c r="B35" s="32"/>
      <c r="C35" s="32"/>
      <c r="D35" s="32"/>
      <c r="E35" s="32"/>
      <c r="F35" s="32"/>
      <c r="G35" s="32"/>
      <c r="H35" s="32"/>
      <c r="I35" s="32"/>
      <c r="K35" s="68"/>
      <c r="L35" s="72"/>
      <c r="M35" s="72"/>
      <c r="N35" s="72"/>
      <c r="O35" s="72"/>
    </row>
    <row r="36" spans="1:15" ht="15.75">
      <c r="A36" s="57" t="s">
        <v>68</v>
      </c>
      <c r="B36" s="32"/>
      <c r="C36" s="32"/>
      <c r="D36" s="32"/>
      <c r="E36" s="32"/>
      <c r="F36" s="57" t="s">
        <v>69</v>
      </c>
      <c r="G36" s="32"/>
      <c r="H36" s="32"/>
      <c r="I36" s="32"/>
      <c r="K36" s="68"/>
      <c r="L36" s="72"/>
      <c r="M36" s="72"/>
      <c r="N36" s="72"/>
      <c r="O36" s="72"/>
    </row>
    <row r="37" spans="1:15" ht="12.75">
      <c r="A37" s="32"/>
      <c r="B37" s="32"/>
      <c r="C37" s="32"/>
      <c r="D37" s="32"/>
      <c r="E37" s="32"/>
      <c r="F37" s="32"/>
      <c r="G37" s="32"/>
      <c r="H37" s="32"/>
      <c r="I37" s="32"/>
      <c r="K37" s="129"/>
      <c r="L37" s="71"/>
      <c r="M37" s="68"/>
      <c r="N37" s="68"/>
      <c r="O37" s="68"/>
    </row>
    <row r="38" spans="1:15" ht="12">
      <c r="A38" s="32"/>
      <c r="B38" s="32"/>
      <c r="C38" s="32"/>
      <c r="D38" s="32"/>
      <c r="E38" s="32"/>
      <c r="F38" s="32"/>
      <c r="G38" s="32"/>
      <c r="H38" s="32"/>
      <c r="I38" s="32"/>
      <c r="K38" s="68" t="s">
        <v>487</v>
      </c>
      <c r="L38" s="84" t="s">
        <v>71</v>
      </c>
      <c r="M38" s="84" t="s">
        <v>72</v>
      </c>
      <c r="N38" s="68" t="s">
        <v>501</v>
      </c>
      <c r="O38" s="68"/>
    </row>
    <row r="39" spans="1:15" ht="12.75">
      <c r="A39" s="32"/>
      <c r="B39" s="32"/>
      <c r="C39" s="32"/>
      <c r="D39" s="32"/>
      <c r="E39" s="32"/>
      <c r="F39" s="32"/>
      <c r="G39" s="32"/>
      <c r="H39" s="32"/>
      <c r="I39" s="32"/>
      <c r="K39" s="68" t="s">
        <v>73</v>
      </c>
      <c r="L39" s="163">
        <v>51.1</v>
      </c>
      <c r="M39" s="163">
        <v>48.9</v>
      </c>
      <c r="N39" s="164">
        <v>19282</v>
      </c>
      <c r="O39" s="68"/>
    </row>
    <row r="40" spans="1:15" ht="12.75">
      <c r="A40" s="32"/>
      <c r="B40" s="32"/>
      <c r="C40" s="32"/>
      <c r="D40" s="32"/>
      <c r="E40" s="32"/>
      <c r="F40" s="32"/>
      <c r="G40" s="32"/>
      <c r="H40" s="32"/>
      <c r="I40" s="32"/>
      <c r="K40" s="129"/>
      <c r="L40" s="68" t="s">
        <v>450</v>
      </c>
      <c r="M40" s="68"/>
      <c r="N40" s="68"/>
      <c r="O40" s="68"/>
    </row>
    <row r="41" spans="1:15" ht="12.75">
      <c r="A41" s="32"/>
      <c r="B41" s="32"/>
      <c r="C41" s="32"/>
      <c r="D41" s="32"/>
      <c r="E41" s="32"/>
      <c r="F41" s="32"/>
      <c r="G41" s="35"/>
      <c r="H41" s="35"/>
      <c r="I41" s="35"/>
      <c r="K41" s="68" t="s">
        <v>487</v>
      </c>
      <c r="L41" s="68" t="s">
        <v>487</v>
      </c>
      <c r="M41" s="68" t="s">
        <v>518</v>
      </c>
      <c r="N41" s="68"/>
      <c r="O41" s="155"/>
    </row>
    <row r="42" spans="1:15" ht="12.75">
      <c r="A42" s="32"/>
      <c r="B42" s="32"/>
      <c r="C42" s="32"/>
      <c r="D42" s="32"/>
      <c r="E42" s="32"/>
      <c r="F42" s="32"/>
      <c r="G42" s="35"/>
      <c r="H42" s="35"/>
      <c r="I42" s="35"/>
      <c r="K42" s="68" t="s">
        <v>362</v>
      </c>
      <c r="L42" s="84" t="s">
        <v>502</v>
      </c>
      <c r="M42" s="155">
        <v>10.1</v>
      </c>
      <c r="N42" s="68"/>
      <c r="O42" s="155"/>
    </row>
    <row r="43" spans="1:15" ht="12.75">
      <c r="A43" s="32"/>
      <c r="B43" s="32"/>
      <c r="C43" s="32"/>
      <c r="D43" s="32"/>
      <c r="E43" s="32"/>
      <c r="F43" s="32"/>
      <c r="G43" s="35"/>
      <c r="H43" s="35"/>
      <c r="I43" s="35"/>
      <c r="K43" s="68" t="s">
        <v>362</v>
      </c>
      <c r="L43" s="84" t="s">
        <v>503</v>
      </c>
      <c r="M43" s="155">
        <v>6.3</v>
      </c>
      <c r="N43" s="68"/>
      <c r="O43" s="155"/>
    </row>
    <row r="44" spans="1:15" ht="12.75">
      <c r="A44" s="32"/>
      <c r="B44" s="32"/>
      <c r="C44" s="32"/>
      <c r="D44" s="32"/>
      <c r="E44" s="32"/>
      <c r="F44" s="32"/>
      <c r="G44" s="35"/>
      <c r="H44" s="35"/>
      <c r="I44" s="35"/>
      <c r="K44" s="68" t="s">
        <v>362</v>
      </c>
      <c r="L44" s="84" t="s">
        <v>302</v>
      </c>
      <c r="M44" s="155">
        <v>5.9</v>
      </c>
      <c r="N44" s="68"/>
      <c r="O44" s="155"/>
    </row>
    <row r="45" spans="1:15" ht="12.75">
      <c r="A45" s="32"/>
      <c r="B45" s="32"/>
      <c r="C45" s="32"/>
      <c r="D45" s="32"/>
      <c r="E45" s="32"/>
      <c r="F45" s="32"/>
      <c r="G45" s="35"/>
      <c r="H45" s="35"/>
      <c r="I45" s="35"/>
      <c r="K45" s="68" t="s">
        <v>362</v>
      </c>
      <c r="L45" s="84" t="s">
        <v>505</v>
      </c>
      <c r="M45" s="155">
        <v>4.4</v>
      </c>
      <c r="N45" s="68"/>
      <c r="O45" s="155"/>
    </row>
    <row r="46" spans="1:15" ht="12.75">
      <c r="A46" s="32"/>
      <c r="B46" s="32"/>
      <c r="C46" s="32"/>
      <c r="D46" s="32"/>
      <c r="E46" s="32"/>
      <c r="F46" s="32"/>
      <c r="G46" s="35"/>
      <c r="H46" s="35"/>
      <c r="I46" s="35"/>
      <c r="K46" s="68" t="s">
        <v>362</v>
      </c>
      <c r="L46" s="84" t="s">
        <v>506</v>
      </c>
      <c r="M46" s="155">
        <v>4.2</v>
      </c>
      <c r="N46" s="68"/>
      <c r="O46" s="155"/>
    </row>
    <row r="47" spans="1:15" ht="12">
      <c r="A47" s="32"/>
      <c r="B47" s="32"/>
      <c r="C47" s="32"/>
      <c r="D47" s="32"/>
      <c r="E47" s="32"/>
      <c r="F47" s="32"/>
      <c r="G47" s="35"/>
      <c r="H47" s="35"/>
      <c r="I47" s="35"/>
      <c r="K47" s="68" t="s">
        <v>362</v>
      </c>
      <c r="L47" s="84" t="s">
        <v>504</v>
      </c>
      <c r="M47" s="155">
        <v>3.9</v>
      </c>
      <c r="N47" s="68"/>
      <c r="O47" s="155"/>
    </row>
    <row r="48" spans="1:15" ht="12">
      <c r="A48" s="32"/>
      <c r="B48" s="32"/>
      <c r="C48" s="32"/>
      <c r="D48" s="32"/>
      <c r="E48" s="32"/>
      <c r="F48" s="32"/>
      <c r="G48" s="35"/>
      <c r="H48" s="35"/>
      <c r="I48" s="35"/>
      <c r="K48" s="68" t="s">
        <v>362</v>
      </c>
      <c r="L48" s="84" t="s">
        <v>507</v>
      </c>
      <c r="M48" s="155">
        <v>2.4</v>
      </c>
      <c r="N48" s="68"/>
      <c r="O48" s="155"/>
    </row>
    <row r="49" spans="1:15" ht="12">
      <c r="A49" s="32"/>
      <c r="B49" s="32"/>
      <c r="C49" s="32"/>
      <c r="D49" s="32"/>
      <c r="E49" s="32"/>
      <c r="F49" s="32"/>
      <c r="G49" s="32"/>
      <c r="H49" s="32"/>
      <c r="I49" s="32"/>
      <c r="K49" s="68" t="s">
        <v>362</v>
      </c>
      <c r="L49" s="84" t="s">
        <v>508</v>
      </c>
      <c r="M49" s="155">
        <v>2.2</v>
      </c>
      <c r="N49" s="68"/>
      <c r="O49" s="155"/>
    </row>
    <row r="50" spans="1:15" ht="12.75">
      <c r="A50" s="32"/>
      <c r="B50" s="32"/>
      <c r="C50" s="32"/>
      <c r="D50" s="32"/>
      <c r="E50" s="32"/>
      <c r="F50" s="32"/>
      <c r="G50" s="32"/>
      <c r="H50" s="32"/>
      <c r="I50" s="32"/>
      <c r="K50" s="68" t="s">
        <v>362</v>
      </c>
      <c r="L50" s="84" t="s">
        <v>510</v>
      </c>
      <c r="M50" s="155">
        <v>1.5</v>
      </c>
      <c r="N50" s="68"/>
      <c r="O50" s="155"/>
    </row>
    <row r="51" spans="1:15" ht="12.75">
      <c r="A51" s="32"/>
      <c r="B51" s="32"/>
      <c r="C51" s="32"/>
      <c r="D51" s="32"/>
      <c r="E51" s="32"/>
      <c r="F51" s="32"/>
      <c r="G51" s="32"/>
      <c r="H51" s="32"/>
      <c r="I51" s="32"/>
      <c r="K51" s="68" t="s">
        <v>362</v>
      </c>
      <c r="L51" s="84" t="s">
        <v>303</v>
      </c>
      <c r="M51" s="155">
        <v>1.1</v>
      </c>
      <c r="N51" s="68"/>
      <c r="O51" s="155"/>
    </row>
    <row r="52" spans="1:15" ht="12.75">
      <c r="A52" s="32"/>
      <c r="B52" s="32"/>
      <c r="C52" s="32"/>
      <c r="D52" s="32"/>
      <c r="E52" s="32"/>
      <c r="F52" s="32"/>
      <c r="G52" s="32"/>
      <c r="H52" s="32"/>
      <c r="I52" s="32"/>
      <c r="K52" s="68" t="s">
        <v>362</v>
      </c>
      <c r="L52" s="84" t="s">
        <v>512</v>
      </c>
      <c r="M52" s="155">
        <v>0.8</v>
      </c>
      <c r="N52" s="68"/>
      <c r="O52" s="155"/>
    </row>
    <row r="53" spans="1:15" ht="12.75">
      <c r="A53" s="32"/>
      <c r="B53" s="32"/>
      <c r="C53" s="32"/>
      <c r="D53" s="32"/>
      <c r="E53" s="32"/>
      <c r="F53" s="32"/>
      <c r="G53" s="32"/>
      <c r="H53" s="32"/>
      <c r="I53" s="32"/>
      <c r="K53" s="68" t="s">
        <v>362</v>
      </c>
      <c r="L53" s="84" t="s">
        <v>509</v>
      </c>
      <c r="M53" s="155">
        <v>0.7</v>
      </c>
      <c r="N53" s="68"/>
      <c r="O53" s="155"/>
    </row>
    <row r="54" spans="1:15" ht="12.75">
      <c r="A54" s="32"/>
      <c r="B54" s="32"/>
      <c r="C54" s="32"/>
      <c r="D54" s="32"/>
      <c r="E54" s="32"/>
      <c r="F54" s="32"/>
      <c r="G54" s="32"/>
      <c r="H54" s="32"/>
      <c r="I54" s="32"/>
      <c r="K54" s="68" t="s">
        <v>362</v>
      </c>
      <c r="L54" s="84" t="s">
        <v>511</v>
      </c>
      <c r="M54" s="155">
        <v>0.4</v>
      </c>
      <c r="N54" s="68"/>
      <c r="O54" s="155"/>
    </row>
    <row r="55" spans="1:15" ht="12.75">
      <c r="A55" s="32"/>
      <c r="B55" s="32"/>
      <c r="C55" s="32"/>
      <c r="D55" s="32"/>
      <c r="E55" s="32"/>
      <c r="F55" s="32"/>
      <c r="G55" s="32"/>
      <c r="H55" s="32"/>
      <c r="I55" s="32"/>
      <c r="K55" s="68" t="s">
        <v>362</v>
      </c>
      <c r="L55" s="84" t="s">
        <v>513</v>
      </c>
      <c r="M55" s="155">
        <v>0.2</v>
      </c>
      <c r="N55" s="68"/>
      <c r="O55" s="155"/>
    </row>
    <row r="56" spans="1:15" ht="12.75">
      <c r="A56" s="32"/>
      <c r="B56" s="32"/>
      <c r="C56" s="32"/>
      <c r="D56" s="32"/>
      <c r="E56" s="32"/>
      <c r="F56" s="32"/>
      <c r="G56" s="32"/>
      <c r="H56" s="32"/>
      <c r="I56" s="32"/>
      <c r="K56" s="68" t="s">
        <v>362</v>
      </c>
      <c r="L56" s="84" t="s">
        <v>514</v>
      </c>
      <c r="M56" s="155">
        <v>0.1</v>
      </c>
      <c r="N56" s="68"/>
      <c r="O56" s="155"/>
    </row>
    <row r="57" spans="1:15" ht="12.75">
      <c r="A57" s="32"/>
      <c r="B57" s="32"/>
      <c r="C57" s="32"/>
      <c r="D57" s="32"/>
      <c r="E57" s="32"/>
      <c r="F57" s="32"/>
      <c r="G57" s="32"/>
      <c r="H57" s="32"/>
      <c r="I57" s="32"/>
      <c r="K57" s="68" t="s">
        <v>362</v>
      </c>
      <c r="L57" s="84" t="s">
        <v>515</v>
      </c>
      <c r="M57" s="155">
        <v>6.9</v>
      </c>
      <c r="N57" s="68"/>
      <c r="O57" s="155"/>
    </row>
    <row r="58" spans="1:15" ht="12.75">
      <c r="A58" s="32"/>
      <c r="B58" s="32"/>
      <c r="C58" s="32"/>
      <c r="D58" s="32"/>
      <c r="E58" s="32"/>
      <c r="F58" s="32"/>
      <c r="G58" s="32"/>
      <c r="H58" s="32"/>
      <c r="I58" s="32"/>
      <c r="K58" s="68" t="s">
        <v>363</v>
      </c>
      <c r="L58" s="84" t="s">
        <v>516</v>
      </c>
      <c r="M58" s="155">
        <v>16</v>
      </c>
      <c r="N58" s="68"/>
      <c r="O58" s="155"/>
    </row>
    <row r="59" spans="1:15" ht="12.75">
      <c r="A59" s="32"/>
      <c r="B59" s="32"/>
      <c r="C59" s="32"/>
      <c r="D59" s="32"/>
      <c r="E59" s="32"/>
      <c r="F59" s="32"/>
      <c r="G59" s="32"/>
      <c r="H59" s="32"/>
      <c r="I59" s="32"/>
      <c r="K59" s="68" t="s">
        <v>363</v>
      </c>
      <c r="L59" s="84" t="s">
        <v>517</v>
      </c>
      <c r="M59" s="155">
        <v>6.6</v>
      </c>
      <c r="N59" s="68"/>
      <c r="O59" s="155"/>
    </row>
    <row r="60" spans="1:15" ht="12.75">
      <c r="A60" s="32"/>
      <c r="B60" s="32"/>
      <c r="C60" s="32"/>
      <c r="D60" s="32"/>
      <c r="E60" s="32"/>
      <c r="F60" s="32"/>
      <c r="G60" s="32"/>
      <c r="H60" s="32"/>
      <c r="I60" s="32"/>
      <c r="K60" s="68" t="s">
        <v>363</v>
      </c>
      <c r="L60" s="84" t="s">
        <v>514</v>
      </c>
      <c r="M60" s="155">
        <v>4.4</v>
      </c>
      <c r="N60" s="68"/>
      <c r="O60" s="155"/>
    </row>
    <row r="61" spans="1:15" ht="12">
      <c r="A61" s="32"/>
      <c r="B61" s="32"/>
      <c r="C61" s="32"/>
      <c r="D61" s="32"/>
      <c r="E61" s="32"/>
      <c r="F61" s="32"/>
      <c r="G61" s="32"/>
      <c r="H61" s="32"/>
      <c r="I61" s="32"/>
      <c r="K61" s="68" t="s">
        <v>363</v>
      </c>
      <c r="L61" s="84" t="s">
        <v>304</v>
      </c>
      <c r="M61" s="155">
        <v>3.5</v>
      </c>
      <c r="N61" s="68"/>
      <c r="O61" s="155"/>
    </row>
    <row r="62" spans="1:15" ht="12.75">
      <c r="A62" s="32"/>
      <c r="B62" s="32"/>
      <c r="C62" s="32"/>
      <c r="D62" s="32"/>
      <c r="E62" s="32"/>
      <c r="F62" s="32"/>
      <c r="G62" s="32"/>
      <c r="H62" s="32"/>
      <c r="I62" s="32"/>
      <c r="K62" s="68" t="s">
        <v>363</v>
      </c>
      <c r="L62" s="84" t="s">
        <v>74</v>
      </c>
      <c r="M62" s="155">
        <v>3.3</v>
      </c>
      <c r="N62" s="68"/>
      <c r="O62" s="155"/>
    </row>
    <row r="63" spans="1:15" ht="12.75">
      <c r="A63" s="32"/>
      <c r="B63" s="32"/>
      <c r="C63" s="32"/>
      <c r="D63" s="32"/>
      <c r="E63" s="32"/>
      <c r="F63" s="32"/>
      <c r="G63" s="32"/>
      <c r="H63" s="32"/>
      <c r="I63" s="32"/>
      <c r="K63" s="68" t="s">
        <v>363</v>
      </c>
      <c r="L63" s="84" t="s">
        <v>460</v>
      </c>
      <c r="M63" s="155">
        <v>15</v>
      </c>
      <c r="N63" s="155"/>
      <c r="O63" s="68"/>
    </row>
    <row r="64" spans="1:15" ht="12.75">
      <c r="A64" s="32"/>
      <c r="B64" s="32"/>
      <c r="C64" s="32"/>
      <c r="D64" s="32"/>
      <c r="E64" s="32"/>
      <c r="F64" s="32"/>
      <c r="G64" s="32"/>
      <c r="H64" s="32"/>
      <c r="I64" s="32"/>
      <c r="K64" s="68"/>
      <c r="L64" s="155"/>
      <c r="M64" s="155"/>
      <c r="N64" s="155"/>
      <c r="O64" s="68"/>
    </row>
    <row r="65" spans="1:15" ht="12.75">
      <c r="A65" s="32"/>
      <c r="B65" s="32"/>
      <c r="C65" s="32"/>
      <c r="D65" s="32"/>
      <c r="E65" s="32"/>
      <c r="F65" s="32"/>
      <c r="G65" s="32"/>
      <c r="H65" s="32"/>
      <c r="I65" s="32"/>
      <c r="K65" s="67">
        <v>20</v>
      </c>
      <c r="L65" s="68"/>
      <c r="M65" s="68"/>
      <c r="N65" s="68"/>
      <c r="O65" s="68"/>
    </row>
    <row r="66" spans="1:15" ht="15">
      <c r="A66" s="32"/>
      <c r="B66" s="32"/>
      <c r="C66" s="32"/>
      <c r="D66" s="32"/>
      <c r="E66" s="32"/>
      <c r="F66" s="32"/>
      <c r="G66" s="32" t="s">
        <v>325</v>
      </c>
      <c r="H66" s="32"/>
      <c r="I66" s="32"/>
      <c r="K66" s="69"/>
      <c r="L66" s="68"/>
      <c r="M66" s="68"/>
      <c r="N66" s="68"/>
      <c r="O66" s="68"/>
    </row>
    <row r="67" spans="1:15" ht="12">
      <c r="A67" s="263" t="s">
        <v>253</v>
      </c>
      <c r="B67" s="264"/>
      <c r="C67" s="264"/>
      <c r="D67" s="264"/>
      <c r="E67" s="264"/>
      <c r="F67" s="264"/>
      <c r="G67" s="264"/>
      <c r="H67" s="264"/>
      <c r="I67" s="265"/>
      <c r="K67" s="68"/>
      <c r="L67" s="68"/>
      <c r="M67" s="68"/>
      <c r="N67" s="68"/>
      <c r="O67" s="68"/>
    </row>
    <row r="68" spans="1:15" ht="12">
      <c r="A68" s="266"/>
      <c r="B68" s="230"/>
      <c r="C68" s="230"/>
      <c r="D68" s="230"/>
      <c r="E68" s="230"/>
      <c r="F68" s="230"/>
      <c r="G68" s="230"/>
      <c r="H68" s="230"/>
      <c r="I68" s="267"/>
      <c r="K68" s="77"/>
      <c r="L68" s="68"/>
      <c r="M68" s="80"/>
      <c r="N68" s="68"/>
      <c r="O68" s="68"/>
    </row>
    <row r="69" spans="1:15" ht="12">
      <c r="A69" s="266"/>
      <c r="B69" s="230"/>
      <c r="C69" s="230"/>
      <c r="D69" s="230"/>
      <c r="E69" s="230"/>
      <c r="F69" s="230"/>
      <c r="G69" s="230"/>
      <c r="H69" s="230"/>
      <c r="I69" s="267"/>
      <c r="K69" s="77"/>
      <c r="L69" s="68"/>
      <c r="M69" s="68"/>
      <c r="N69" s="68"/>
      <c r="O69" s="68"/>
    </row>
    <row r="70" spans="1:15" ht="12">
      <c r="A70" s="268"/>
      <c r="B70" s="269"/>
      <c r="C70" s="269"/>
      <c r="D70" s="269"/>
      <c r="E70" s="269"/>
      <c r="F70" s="269"/>
      <c r="G70" s="269"/>
      <c r="H70" s="269"/>
      <c r="I70" s="270"/>
      <c r="K70" s="129"/>
      <c r="L70" s="71"/>
      <c r="M70" s="68"/>
      <c r="N70" s="68"/>
      <c r="O70" s="68"/>
    </row>
    <row r="71" spans="1:15" ht="14.25">
      <c r="A71" s="53"/>
      <c r="B71" s="51"/>
      <c r="C71" s="51"/>
      <c r="D71" s="51"/>
      <c r="E71" s="51"/>
      <c r="F71" s="51"/>
      <c r="G71" s="51"/>
      <c r="H71" s="51"/>
      <c r="I71" s="51"/>
      <c r="K71" s="68"/>
      <c r="L71" s="72"/>
      <c r="M71" s="72"/>
      <c r="N71" s="72"/>
      <c r="O71" s="72"/>
    </row>
    <row r="72" spans="1:15" ht="15" customHeight="1">
      <c r="A72" s="54"/>
      <c r="B72" s="51"/>
      <c r="C72" s="51"/>
      <c r="D72" s="51"/>
      <c r="E72" s="51"/>
      <c r="F72" s="51"/>
      <c r="G72" s="51"/>
      <c r="H72" s="55"/>
      <c r="I72" s="51"/>
      <c r="K72" s="68"/>
      <c r="L72" s="72"/>
      <c r="M72" s="72"/>
      <c r="N72" s="72"/>
      <c r="O72" s="72"/>
    </row>
    <row r="73" spans="1:15" ht="12">
      <c r="A73" s="51"/>
      <c r="B73" s="51"/>
      <c r="C73" s="51"/>
      <c r="D73" s="51"/>
      <c r="E73" s="51"/>
      <c r="F73" s="51"/>
      <c r="G73" s="51"/>
      <c r="H73" s="51"/>
      <c r="I73" s="51"/>
      <c r="K73" s="129"/>
      <c r="L73" s="68" t="s">
        <v>450</v>
      </c>
      <c r="M73" s="68"/>
      <c r="N73" s="68"/>
      <c r="O73" s="68"/>
    </row>
    <row r="74" spans="11:15" ht="12">
      <c r="K74" s="68" t="s">
        <v>534</v>
      </c>
      <c r="L74" s="68" t="s">
        <v>518</v>
      </c>
      <c r="M74" s="68"/>
      <c r="N74" s="68"/>
      <c r="O74" s="68"/>
    </row>
    <row r="75" spans="11:15" ht="12">
      <c r="K75" s="68" t="s">
        <v>519</v>
      </c>
      <c r="L75" s="68">
        <v>42.8</v>
      </c>
      <c r="M75" s="68"/>
      <c r="N75" s="68"/>
      <c r="O75" s="68"/>
    </row>
    <row r="76" spans="11:15" ht="12">
      <c r="K76" s="68" t="s">
        <v>520</v>
      </c>
      <c r="L76" s="68">
        <v>5.9</v>
      </c>
      <c r="M76" s="68"/>
      <c r="N76" s="165"/>
      <c r="O76" s="68"/>
    </row>
    <row r="77" spans="11:15" ht="12">
      <c r="K77" s="68" t="s">
        <v>521</v>
      </c>
      <c r="L77" s="68">
        <v>1.4</v>
      </c>
      <c r="M77" s="68"/>
      <c r="N77" s="68"/>
      <c r="O77" s="68"/>
    </row>
    <row r="78" spans="11:15" ht="12">
      <c r="K78" s="68" t="s">
        <v>522</v>
      </c>
      <c r="L78" s="68">
        <v>2.8</v>
      </c>
      <c r="M78" s="68"/>
      <c r="N78" s="68"/>
      <c r="O78" s="68"/>
    </row>
    <row r="79" spans="11:15" ht="12">
      <c r="K79" s="68" t="s">
        <v>523</v>
      </c>
      <c r="L79" s="109">
        <v>2</v>
      </c>
      <c r="M79" s="68"/>
      <c r="N79" s="68"/>
      <c r="O79" s="68"/>
    </row>
    <row r="80" spans="11:15" ht="12">
      <c r="K80" s="68" t="s">
        <v>524</v>
      </c>
      <c r="L80" s="68">
        <v>1.4</v>
      </c>
      <c r="M80" s="68"/>
      <c r="N80" s="68"/>
      <c r="O80" s="68"/>
    </row>
    <row r="81" spans="11:15" ht="12">
      <c r="K81" s="68" t="s">
        <v>525</v>
      </c>
      <c r="L81" s="68">
        <v>2.2</v>
      </c>
      <c r="M81" s="68"/>
      <c r="N81" s="68"/>
      <c r="O81" s="68"/>
    </row>
    <row r="82" spans="11:15" ht="12">
      <c r="K82" s="68" t="s">
        <v>526</v>
      </c>
      <c r="L82" s="68">
        <v>0.8</v>
      </c>
      <c r="M82" s="68"/>
      <c r="N82" s="68"/>
      <c r="O82" s="68"/>
    </row>
    <row r="83" spans="11:15" ht="12">
      <c r="K83" s="68" t="s">
        <v>527</v>
      </c>
      <c r="L83" s="68">
        <v>6.3</v>
      </c>
      <c r="M83" s="68"/>
      <c r="N83" s="68"/>
      <c r="O83" s="68"/>
    </row>
    <row r="84" spans="11:15" ht="12">
      <c r="K84" s="68" t="s">
        <v>528</v>
      </c>
      <c r="L84" s="68">
        <v>1.1</v>
      </c>
      <c r="M84" s="68"/>
      <c r="N84" s="68"/>
      <c r="O84" s="68"/>
    </row>
    <row r="85" spans="11:15" ht="12">
      <c r="K85" s="68" t="s">
        <v>529</v>
      </c>
      <c r="L85" s="109">
        <v>2</v>
      </c>
      <c r="M85" s="68"/>
      <c r="N85" s="68"/>
      <c r="O85" s="68"/>
    </row>
    <row r="86" spans="11:15" ht="12">
      <c r="K86" s="68" t="s">
        <v>530</v>
      </c>
      <c r="L86" s="68">
        <v>23.7</v>
      </c>
      <c r="M86" s="68"/>
      <c r="N86" s="68"/>
      <c r="O86" s="68"/>
    </row>
    <row r="87" spans="11:15" ht="12">
      <c r="K87" s="68" t="s">
        <v>531</v>
      </c>
      <c r="L87" s="109">
        <v>3</v>
      </c>
      <c r="M87" s="68"/>
      <c r="N87" s="68"/>
      <c r="O87" s="68"/>
    </row>
    <row r="88" spans="11:15" ht="12">
      <c r="K88" s="68" t="s">
        <v>532</v>
      </c>
      <c r="L88" s="109">
        <v>3.2</v>
      </c>
      <c r="M88" s="68"/>
      <c r="N88" s="68"/>
      <c r="O88" s="68"/>
    </row>
    <row r="89" spans="11:15" ht="12">
      <c r="K89" s="68" t="s">
        <v>533</v>
      </c>
      <c r="L89" s="68">
        <v>1.5</v>
      </c>
      <c r="M89" s="68"/>
      <c r="N89" s="68"/>
      <c r="O89" s="68"/>
    </row>
    <row r="90" spans="11:15" ht="12">
      <c r="K90" s="68"/>
      <c r="L90" s="68"/>
      <c r="M90" s="68"/>
      <c r="N90" s="68"/>
      <c r="O90" s="68"/>
    </row>
    <row r="91" spans="1:6" ht="12">
      <c r="A91" s="51"/>
      <c r="B91" s="51"/>
      <c r="C91" s="51"/>
      <c r="D91" s="51"/>
      <c r="E91" s="51"/>
      <c r="F91" s="51"/>
    </row>
    <row r="92" spans="1:9" ht="12">
      <c r="A92" s="51"/>
      <c r="B92" s="51"/>
      <c r="C92" s="51"/>
      <c r="D92" s="51"/>
      <c r="E92" s="51"/>
      <c r="F92" s="51"/>
      <c r="G92" s="51"/>
      <c r="H92" s="51"/>
      <c r="I92" s="51"/>
    </row>
    <row r="93" spans="1:6" ht="12">
      <c r="A93" s="51"/>
      <c r="B93" s="51"/>
      <c r="C93" s="51"/>
      <c r="D93" s="51"/>
      <c r="E93" s="51"/>
      <c r="F93" s="51"/>
    </row>
    <row r="100" spans="7:9" ht="12">
      <c r="G100" s="162"/>
      <c r="H100" s="162"/>
      <c r="I100" s="162"/>
    </row>
    <row r="101" spans="1:9" ht="12">
      <c r="A101" s="51"/>
      <c r="B101" s="51"/>
      <c r="C101" s="51"/>
      <c r="D101" s="51"/>
      <c r="E101" s="51"/>
      <c r="F101" s="51"/>
      <c r="G101" s="162"/>
      <c r="H101" s="162"/>
      <c r="I101" s="162"/>
    </row>
    <row r="102" spans="1:9" ht="12">
      <c r="A102" s="51"/>
      <c r="B102" s="51"/>
      <c r="C102" s="51"/>
      <c r="D102" s="51"/>
      <c r="E102" s="51"/>
      <c r="F102" s="51"/>
      <c r="G102" s="162"/>
      <c r="H102" s="162"/>
      <c r="I102" s="162"/>
    </row>
    <row r="103" spans="1:9" ht="14.25">
      <c r="A103" s="53"/>
      <c r="B103" s="51"/>
      <c r="C103" s="51"/>
      <c r="D103" s="51"/>
      <c r="E103" s="51"/>
      <c r="F103" s="51"/>
      <c r="G103" s="162"/>
      <c r="H103" s="162"/>
      <c r="I103" s="162"/>
    </row>
    <row r="104" spans="1:9" ht="12">
      <c r="A104" s="51"/>
      <c r="B104" s="51"/>
      <c r="C104" s="51"/>
      <c r="D104" s="51"/>
      <c r="E104" s="51"/>
      <c r="F104" s="51"/>
      <c r="G104" s="162"/>
      <c r="H104" s="162"/>
      <c r="I104" s="162"/>
    </row>
    <row r="105" spans="1:9" ht="12">
      <c r="A105" s="51"/>
      <c r="B105" s="51"/>
      <c r="C105" s="51"/>
      <c r="D105" s="51"/>
      <c r="E105" s="51"/>
      <c r="F105" s="51"/>
      <c r="G105" s="51"/>
      <c r="H105" s="51"/>
      <c r="I105" s="51"/>
    </row>
    <row r="106" spans="1:9" ht="12">
      <c r="A106" s="51"/>
      <c r="B106" s="51"/>
      <c r="C106" s="51"/>
      <c r="D106" s="51"/>
      <c r="E106" s="51"/>
      <c r="F106" s="51"/>
      <c r="G106" s="51"/>
      <c r="H106" s="51"/>
      <c r="I106" s="51"/>
    </row>
    <row r="107" spans="1:9" ht="12">
      <c r="A107" s="51"/>
      <c r="B107" s="51"/>
      <c r="C107" s="51"/>
      <c r="D107" s="51"/>
      <c r="E107" s="51"/>
      <c r="F107" s="51"/>
      <c r="G107" s="51"/>
      <c r="H107" s="51"/>
      <c r="I107" s="51"/>
    </row>
    <row r="108" spans="1:9" ht="12">
      <c r="A108" s="51"/>
      <c r="B108" s="51"/>
      <c r="C108" s="51"/>
      <c r="D108" s="51"/>
      <c r="E108" s="51"/>
      <c r="F108" s="51"/>
      <c r="G108" s="51"/>
      <c r="H108" s="51"/>
      <c r="I108" s="51"/>
    </row>
    <row r="109" spans="1:9" ht="12">
      <c r="A109" s="51"/>
      <c r="B109" s="51"/>
      <c r="C109" s="51"/>
      <c r="D109" s="51"/>
      <c r="E109" s="51"/>
      <c r="F109" s="51"/>
      <c r="G109" s="51"/>
      <c r="H109" s="51"/>
      <c r="I109" s="51"/>
    </row>
    <row r="110" spans="1:9" ht="12">
      <c r="A110" s="51"/>
      <c r="B110" s="51"/>
      <c r="C110" s="51"/>
      <c r="D110" s="51"/>
      <c r="E110" s="51"/>
      <c r="F110" s="51"/>
      <c r="G110" s="51"/>
      <c r="H110" s="51"/>
      <c r="I110" s="51"/>
    </row>
    <row r="111" spans="1:9" ht="12">
      <c r="A111" s="51"/>
      <c r="B111" s="51"/>
      <c r="C111" s="51"/>
      <c r="D111" s="51"/>
      <c r="E111" s="51"/>
      <c r="F111" s="51"/>
      <c r="G111" s="51"/>
      <c r="H111" s="51"/>
      <c r="I111" s="51"/>
    </row>
    <row r="112" spans="1:9" ht="12">
      <c r="A112" s="51"/>
      <c r="B112" s="51"/>
      <c r="C112" s="51"/>
      <c r="D112" s="51"/>
      <c r="E112" s="51"/>
      <c r="F112" s="51"/>
      <c r="G112" s="51"/>
      <c r="H112" s="51"/>
      <c r="I112" s="51"/>
    </row>
    <row r="113" spans="1:9" ht="12">
      <c r="A113" s="51"/>
      <c r="B113" s="51"/>
      <c r="C113" s="51"/>
      <c r="D113" s="51"/>
      <c r="E113" s="51"/>
      <c r="F113" s="51"/>
      <c r="G113" s="51"/>
      <c r="H113" s="51"/>
      <c r="I113" s="51"/>
    </row>
    <row r="114" spans="1:9" ht="12">
      <c r="A114" s="51"/>
      <c r="B114" s="51"/>
      <c r="C114" s="51"/>
      <c r="D114" s="51"/>
      <c r="E114" s="51"/>
      <c r="F114" s="51"/>
      <c r="G114" s="51"/>
      <c r="H114" s="51"/>
      <c r="I114" s="51"/>
    </row>
    <row r="115" spans="1:9" ht="12">
      <c r="A115" s="51"/>
      <c r="B115" s="51"/>
      <c r="C115" s="51"/>
      <c r="D115" s="51"/>
      <c r="E115" s="51"/>
      <c r="F115" s="51"/>
      <c r="G115" s="51"/>
      <c r="H115" s="51"/>
      <c r="I115" s="51"/>
    </row>
    <row r="116" spans="1:9" ht="12">
      <c r="A116" s="51"/>
      <c r="B116" s="51"/>
      <c r="C116" s="51"/>
      <c r="D116" s="51"/>
      <c r="E116" s="51"/>
      <c r="F116" s="51"/>
      <c r="G116" s="51"/>
      <c r="H116" s="51"/>
      <c r="I116" s="51"/>
    </row>
    <row r="117" spans="1:9" ht="12">
      <c r="A117" s="51"/>
      <c r="B117" s="51"/>
      <c r="C117" s="51"/>
      <c r="D117" s="51"/>
      <c r="E117" s="51"/>
      <c r="F117" s="51"/>
      <c r="G117" s="51"/>
      <c r="H117" s="51"/>
      <c r="I117" s="51"/>
    </row>
    <row r="118" spans="1:9" ht="12">
      <c r="A118" s="51"/>
      <c r="B118" s="51"/>
      <c r="C118" s="51"/>
      <c r="D118" s="51"/>
      <c r="E118" s="51"/>
      <c r="F118" s="51"/>
      <c r="G118" s="51"/>
      <c r="H118" s="51"/>
      <c r="I118" s="51"/>
    </row>
    <row r="119" spans="1:9" ht="12">
      <c r="A119" s="51"/>
      <c r="B119" s="51"/>
      <c r="C119" s="51"/>
      <c r="D119" s="51"/>
      <c r="E119" s="51"/>
      <c r="F119" s="51"/>
      <c r="G119" s="51"/>
      <c r="H119" s="51"/>
      <c r="I119" s="51"/>
    </row>
    <row r="120" spans="1:9" ht="12">
      <c r="A120" s="51"/>
      <c r="B120" s="51"/>
      <c r="C120" s="51"/>
      <c r="D120" s="51"/>
      <c r="E120" s="51"/>
      <c r="F120" s="51"/>
      <c r="G120" s="51"/>
      <c r="H120" s="51"/>
      <c r="I120" s="51"/>
    </row>
    <row r="121" spans="1:9" ht="12">
      <c r="A121" s="51"/>
      <c r="B121" s="51"/>
      <c r="C121" s="51"/>
      <c r="D121" s="51"/>
      <c r="E121" s="51"/>
      <c r="F121" s="51"/>
      <c r="G121" s="51"/>
      <c r="H121" s="51"/>
      <c r="I121" s="51"/>
    </row>
    <row r="122" spans="1:9" ht="12">
      <c r="A122" s="51"/>
      <c r="B122" s="51"/>
      <c r="C122" s="51"/>
      <c r="D122" s="51"/>
      <c r="E122" s="51"/>
      <c r="F122" s="51"/>
      <c r="G122" s="51"/>
      <c r="H122" s="51"/>
      <c r="I122" s="51"/>
    </row>
    <row r="123" spans="1:9" ht="12">
      <c r="A123" s="51"/>
      <c r="B123" s="51"/>
      <c r="C123" s="51"/>
      <c r="D123" s="51"/>
      <c r="E123" s="51"/>
      <c r="F123" s="51"/>
      <c r="G123" s="51"/>
      <c r="H123" s="51"/>
      <c r="I123" s="51"/>
    </row>
    <row r="124" spans="1:9" ht="12">
      <c r="A124" s="51"/>
      <c r="B124" s="51"/>
      <c r="C124" s="51"/>
      <c r="D124" s="51"/>
      <c r="E124" s="51"/>
      <c r="F124" s="51"/>
      <c r="G124" s="51"/>
      <c r="H124" s="51"/>
      <c r="I124" s="51"/>
    </row>
    <row r="125" spans="1:9" ht="12">
      <c r="A125" s="51"/>
      <c r="B125" s="51"/>
      <c r="C125" s="51"/>
      <c r="D125" s="51"/>
      <c r="E125" s="51"/>
      <c r="F125" s="51"/>
      <c r="G125" s="51"/>
      <c r="H125" s="51"/>
      <c r="I125" s="51"/>
    </row>
    <row r="126" spans="1:9" ht="12">
      <c r="A126" s="51"/>
      <c r="B126" s="51"/>
      <c r="C126" s="51"/>
      <c r="D126" s="51"/>
      <c r="E126" s="51"/>
      <c r="F126" s="51"/>
      <c r="G126" s="51"/>
      <c r="H126" s="51"/>
      <c r="I126" s="51"/>
    </row>
    <row r="127" spans="1:9" ht="12">
      <c r="A127" s="51"/>
      <c r="B127" s="51"/>
      <c r="C127" s="51"/>
      <c r="D127" s="51"/>
      <c r="E127" s="51"/>
      <c r="F127" s="51"/>
      <c r="G127" s="51"/>
      <c r="H127" s="51"/>
      <c r="I127" s="51"/>
    </row>
    <row r="128" spans="1:9" ht="12">
      <c r="A128" s="51"/>
      <c r="B128" s="51"/>
      <c r="C128" s="51"/>
      <c r="D128" s="51"/>
      <c r="E128" s="51"/>
      <c r="F128" s="51"/>
      <c r="G128" s="51"/>
      <c r="H128" s="51"/>
      <c r="I128" s="51"/>
    </row>
    <row r="129" spans="1:9" ht="12">
      <c r="A129" s="51"/>
      <c r="B129" s="51"/>
      <c r="C129" s="51"/>
      <c r="D129" s="51"/>
      <c r="E129" s="51"/>
      <c r="F129" s="51"/>
      <c r="G129" s="51"/>
      <c r="H129" s="51"/>
      <c r="I129" s="51"/>
    </row>
    <row r="130" spans="1:9" ht="12">
      <c r="A130" s="51"/>
      <c r="B130" s="51"/>
      <c r="C130" s="51"/>
      <c r="D130" s="51"/>
      <c r="E130" s="51"/>
      <c r="F130" s="51"/>
      <c r="G130" s="51"/>
      <c r="H130" s="51"/>
      <c r="I130" s="51"/>
    </row>
    <row r="131" spans="1:9" ht="12">
      <c r="A131" s="51"/>
      <c r="B131" s="51"/>
      <c r="C131" s="51"/>
      <c r="D131" s="51"/>
      <c r="E131" s="51"/>
      <c r="F131" s="51"/>
      <c r="G131" s="51"/>
      <c r="H131" s="51"/>
      <c r="I131" s="51"/>
    </row>
    <row r="132" spans="1:9" ht="12">
      <c r="A132" s="51"/>
      <c r="B132" s="51"/>
      <c r="C132" s="51"/>
      <c r="D132" s="51"/>
      <c r="E132" s="51"/>
      <c r="F132" s="51"/>
      <c r="G132" s="51"/>
      <c r="H132" s="51"/>
      <c r="I132" s="51"/>
    </row>
    <row r="133" spans="1:9" ht="12">
      <c r="A133" s="51"/>
      <c r="B133" s="51"/>
      <c r="C133" s="51"/>
      <c r="D133" s="51"/>
      <c r="E133" s="51"/>
      <c r="F133" s="51"/>
      <c r="G133" s="51"/>
      <c r="H133" s="51"/>
      <c r="I133" s="51"/>
    </row>
  </sheetData>
  <mergeCells count="2">
    <mergeCell ref="A2:I2"/>
    <mergeCell ref="A67:I70"/>
  </mergeCells>
  <hyperlinks>
    <hyperlink ref="A1" r:id="rId1" display="平成１５年度　統計からみたやまなし ページ&lt;&lt;"/>
  </hyperlinks>
  <printOptions/>
  <pageMargins left="0.2" right="0.21" top="0.55" bottom="1" header="0.512" footer="0.512"/>
  <pageSetup horizontalDpi="600" verticalDpi="600" orientation="portrait" paperSize="9" scale="85" r:id="rId3"/>
  <headerFooter alignWithMargins="0">
    <oddFooter>&amp;C&amp;P</oddFooter>
  </headerFooter>
  <rowBreaks count="2" manualBreakCount="2">
    <brk id="28" min="10" max="13" man="1"/>
    <brk id="64" min="10" max="13" man="1"/>
  </rowBreaks>
  <drawing r:id="rId2"/>
</worksheet>
</file>

<file path=xl/worksheets/sheet7.xml><?xml version="1.0" encoding="utf-8"?>
<worksheet xmlns="http://schemas.openxmlformats.org/spreadsheetml/2006/main" xmlns:r="http://schemas.openxmlformats.org/officeDocument/2006/relationships">
  <dimension ref="A1:R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4" width="15.75390625" style="0" customWidth="1"/>
  </cols>
  <sheetData>
    <row r="1" ht="12">
      <c r="A1" s="213" t="s">
        <v>751</v>
      </c>
    </row>
    <row r="2" spans="1:18" ht="18.75">
      <c r="A2" s="225" t="s">
        <v>206</v>
      </c>
      <c r="B2" s="225"/>
      <c r="C2" s="225"/>
      <c r="D2" s="225"/>
      <c r="E2" s="225"/>
      <c r="F2" s="225"/>
      <c r="G2" s="225"/>
      <c r="H2" s="225"/>
      <c r="I2" s="225"/>
      <c r="K2" s="67">
        <v>21</v>
      </c>
      <c r="L2" s="68"/>
      <c r="M2" s="68"/>
      <c r="N2" s="68"/>
      <c r="O2" s="68"/>
      <c r="P2" s="68"/>
      <c r="Q2" s="68"/>
      <c r="R2" s="68"/>
    </row>
    <row r="3" spans="1:18" ht="14.25">
      <c r="A3" s="32"/>
      <c r="B3" s="32"/>
      <c r="C3" s="32"/>
      <c r="D3" s="32"/>
      <c r="E3" s="32"/>
      <c r="F3" s="32"/>
      <c r="G3" s="32"/>
      <c r="H3" s="32"/>
      <c r="I3" s="32"/>
      <c r="K3" s="69"/>
      <c r="L3" s="68"/>
      <c r="M3" s="68"/>
      <c r="N3" s="68"/>
      <c r="O3" s="68"/>
      <c r="P3" s="68"/>
      <c r="Q3" s="68"/>
      <c r="R3" s="68"/>
    </row>
    <row r="4" spans="1:18" ht="14.25">
      <c r="A4" s="57" t="s">
        <v>75</v>
      </c>
      <c r="B4" s="32"/>
      <c r="C4" s="32"/>
      <c r="D4" s="32"/>
      <c r="E4" s="32"/>
      <c r="F4" s="33"/>
      <c r="G4" s="32"/>
      <c r="H4" s="32"/>
      <c r="I4" s="32"/>
      <c r="K4" s="68"/>
      <c r="L4" s="68"/>
      <c r="M4" s="68"/>
      <c r="N4" s="68"/>
      <c r="O4" s="68"/>
      <c r="P4" s="68"/>
      <c r="Q4" s="68"/>
      <c r="R4" s="68"/>
    </row>
    <row r="5" spans="1:18" ht="12">
      <c r="A5" s="32"/>
      <c r="B5" s="32"/>
      <c r="C5" s="32"/>
      <c r="D5" s="32"/>
      <c r="E5" s="32"/>
      <c r="F5" s="32"/>
      <c r="G5" s="32"/>
      <c r="H5" s="32"/>
      <c r="I5" s="32"/>
      <c r="K5" s="68"/>
      <c r="L5" s="68"/>
      <c r="M5" s="70"/>
      <c r="N5" s="68"/>
      <c r="O5" s="68"/>
      <c r="P5" s="68"/>
      <c r="Q5" s="68"/>
      <c r="R5" s="68"/>
    </row>
    <row r="6" spans="1:18" ht="12">
      <c r="A6" s="32"/>
      <c r="B6" s="32"/>
      <c r="C6" s="32"/>
      <c r="D6" s="32"/>
      <c r="E6" s="32"/>
      <c r="F6" s="32"/>
      <c r="G6" s="32"/>
      <c r="H6" s="32"/>
      <c r="I6" s="32"/>
      <c r="K6" s="68"/>
      <c r="L6" s="68"/>
      <c r="M6" s="68"/>
      <c r="N6" s="68"/>
      <c r="O6" s="68"/>
      <c r="P6" s="68"/>
      <c r="Q6" s="68"/>
      <c r="R6" s="68"/>
    </row>
    <row r="7" spans="1:18" ht="12">
      <c r="A7" s="32"/>
      <c r="B7" s="32"/>
      <c r="C7" s="32"/>
      <c r="D7" s="32"/>
      <c r="E7" s="32"/>
      <c r="F7" s="32"/>
      <c r="G7" s="32"/>
      <c r="H7" s="32"/>
      <c r="I7" s="32"/>
      <c r="K7" s="68"/>
      <c r="L7" s="71"/>
      <c r="M7" s="68"/>
      <c r="N7" s="68"/>
      <c r="O7" s="68"/>
      <c r="P7" s="68"/>
      <c r="Q7" s="68"/>
      <c r="R7" s="68"/>
    </row>
    <row r="8" spans="1:18" ht="12">
      <c r="A8" s="32"/>
      <c r="B8" s="32"/>
      <c r="C8" s="32"/>
      <c r="D8" s="32"/>
      <c r="E8" s="32"/>
      <c r="F8" s="32"/>
      <c r="G8" s="32"/>
      <c r="H8" s="32"/>
      <c r="I8" s="32"/>
      <c r="K8" s="68"/>
      <c r="L8" s="72"/>
      <c r="M8" s="72"/>
      <c r="N8" s="72"/>
      <c r="O8" s="72"/>
      <c r="P8" s="68"/>
      <c r="Q8" s="68"/>
      <c r="R8" s="68"/>
    </row>
    <row r="9" spans="1:18" ht="12">
      <c r="A9" s="32"/>
      <c r="B9" s="32"/>
      <c r="C9" s="32"/>
      <c r="D9" s="32"/>
      <c r="E9" s="32"/>
      <c r="F9" s="32"/>
      <c r="G9" s="32"/>
      <c r="H9" s="32"/>
      <c r="I9" s="32"/>
      <c r="K9" s="68"/>
      <c r="L9" s="72"/>
      <c r="M9" s="72"/>
      <c r="N9" s="72"/>
      <c r="O9" s="72"/>
      <c r="P9" s="68"/>
      <c r="Q9" s="68"/>
      <c r="R9" s="68"/>
    </row>
    <row r="10" spans="1:18" ht="12">
      <c r="A10" s="32"/>
      <c r="B10" s="32"/>
      <c r="C10" s="32"/>
      <c r="D10" s="32"/>
      <c r="E10" s="32"/>
      <c r="F10" s="32"/>
      <c r="G10" s="32"/>
      <c r="H10" s="32"/>
      <c r="I10" s="32"/>
      <c r="K10" s="68" t="s">
        <v>545</v>
      </c>
      <c r="L10" s="68"/>
      <c r="M10" s="68"/>
      <c r="N10" s="68" t="s">
        <v>540</v>
      </c>
      <c r="O10" s="68"/>
      <c r="P10" s="68"/>
      <c r="Q10" s="68"/>
      <c r="R10" s="68"/>
    </row>
    <row r="11" spans="1:18" ht="12">
      <c r="A11" s="32"/>
      <c r="B11" s="32"/>
      <c r="C11" s="32"/>
      <c r="D11" s="32"/>
      <c r="E11" s="32"/>
      <c r="F11" s="32"/>
      <c r="G11" s="32"/>
      <c r="H11" s="32"/>
      <c r="I11" s="32"/>
      <c r="K11" s="118"/>
      <c r="L11" s="81" t="s">
        <v>535</v>
      </c>
      <c r="M11" s="81" t="s">
        <v>313</v>
      </c>
      <c r="N11" s="106" t="s">
        <v>490</v>
      </c>
      <c r="O11" s="68"/>
      <c r="P11" s="68"/>
      <c r="Q11" s="68"/>
      <c r="R11" s="68"/>
    </row>
    <row r="12" spans="1:18" ht="12">
      <c r="A12" s="32"/>
      <c r="B12" s="32"/>
      <c r="C12" s="32"/>
      <c r="D12" s="32"/>
      <c r="E12" s="32"/>
      <c r="F12" s="32"/>
      <c r="G12" s="32"/>
      <c r="H12" s="32"/>
      <c r="I12" s="32"/>
      <c r="K12" s="80" t="s">
        <v>536</v>
      </c>
      <c r="L12" s="168">
        <v>26480</v>
      </c>
      <c r="M12" s="168">
        <v>16261</v>
      </c>
      <c r="N12" s="168">
        <v>42741</v>
      </c>
      <c r="O12" s="68"/>
      <c r="P12" s="68"/>
      <c r="Q12" s="68"/>
      <c r="R12" s="68"/>
    </row>
    <row r="13" spans="1:18" ht="12">
      <c r="A13" s="32"/>
      <c r="B13" s="32"/>
      <c r="C13" s="32"/>
      <c r="D13" s="32"/>
      <c r="E13" s="32"/>
      <c r="F13" s="32"/>
      <c r="G13" s="32"/>
      <c r="H13" s="32"/>
      <c r="I13" s="32"/>
      <c r="K13" s="80" t="s">
        <v>78</v>
      </c>
      <c r="L13" s="168">
        <v>30074</v>
      </c>
      <c r="M13" s="168">
        <v>17181</v>
      </c>
      <c r="N13" s="168">
        <v>47255</v>
      </c>
      <c r="O13" s="68"/>
      <c r="P13" s="68"/>
      <c r="Q13" s="68"/>
      <c r="R13" s="68"/>
    </row>
    <row r="14" spans="1:18" ht="12">
      <c r="A14" s="32"/>
      <c r="B14" s="32"/>
      <c r="C14" s="32"/>
      <c r="D14" s="32"/>
      <c r="E14" s="32"/>
      <c r="F14" s="32"/>
      <c r="G14" s="32"/>
      <c r="H14" s="32"/>
      <c r="I14" s="32"/>
      <c r="K14" s="80" t="s">
        <v>538</v>
      </c>
      <c r="L14" s="168">
        <v>33988</v>
      </c>
      <c r="M14" s="168">
        <v>18318</v>
      </c>
      <c r="N14" s="168">
        <v>52306</v>
      </c>
      <c r="O14" s="68"/>
      <c r="P14" s="68"/>
      <c r="Q14" s="68"/>
      <c r="R14" s="68"/>
    </row>
    <row r="15" spans="1:18" ht="12">
      <c r="A15" s="32"/>
      <c r="B15" s="32"/>
      <c r="C15" s="32"/>
      <c r="D15" s="32"/>
      <c r="E15" s="32"/>
      <c r="F15" s="32"/>
      <c r="G15" s="32"/>
      <c r="H15" s="32"/>
      <c r="I15" s="32"/>
      <c r="K15" s="68"/>
      <c r="L15" s="64"/>
      <c r="M15" s="87"/>
      <c r="N15" s="106"/>
      <c r="O15" s="68"/>
      <c r="P15" s="68"/>
      <c r="Q15" s="68"/>
      <c r="R15" s="68"/>
    </row>
    <row r="16" spans="1:18" s="10" customFormat="1" ht="12">
      <c r="A16" s="32"/>
      <c r="B16" s="32"/>
      <c r="C16" s="32"/>
      <c r="D16" s="32"/>
      <c r="E16" s="32"/>
      <c r="F16" s="32"/>
      <c r="G16" s="32"/>
      <c r="H16" s="32"/>
      <c r="I16" s="32"/>
      <c r="K16" s="80"/>
      <c r="L16" s="64"/>
      <c r="M16" s="87"/>
      <c r="N16" s="106"/>
      <c r="O16" s="68"/>
      <c r="P16" s="68"/>
      <c r="Q16" s="68"/>
      <c r="R16" s="68"/>
    </row>
    <row r="17" spans="1:18" ht="12">
      <c r="A17" s="32"/>
      <c r="B17" s="32"/>
      <c r="C17" s="32"/>
      <c r="D17" s="32"/>
      <c r="E17" s="32"/>
      <c r="F17" s="32"/>
      <c r="G17" s="32"/>
      <c r="H17" s="32"/>
      <c r="I17" s="32"/>
      <c r="K17" s="68" t="s">
        <v>546</v>
      </c>
      <c r="L17" s="64"/>
      <c r="M17" s="73"/>
      <c r="N17" s="84"/>
      <c r="O17" s="68" t="s">
        <v>544</v>
      </c>
      <c r="P17" s="68"/>
      <c r="Q17" s="68"/>
      <c r="R17" s="68"/>
    </row>
    <row r="18" spans="1:18" ht="12">
      <c r="A18" s="32"/>
      <c r="B18" s="32"/>
      <c r="C18" s="32"/>
      <c r="D18" s="32"/>
      <c r="E18" s="32"/>
      <c r="F18" s="32"/>
      <c r="G18" s="32"/>
      <c r="H18" s="32"/>
      <c r="I18" s="32"/>
      <c r="K18" s="118"/>
      <c r="L18" s="64" t="s">
        <v>541</v>
      </c>
      <c r="M18" s="64" t="s">
        <v>542</v>
      </c>
      <c r="N18" s="64" t="s">
        <v>543</v>
      </c>
      <c r="O18" s="64" t="s">
        <v>490</v>
      </c>
      <c r="P18" s="68"/>
      <c r="Q18" s="68"/>
      <c r="R18" s="68"/>
    </row>
    <row r="19" spans="1:18" ht="12">
      <c r="A19" s="32"/>
      <c r="B19" s="32"/>
      <c r="C19" s="32"/>
      <c r="D19" s="32"/>
      <c r="E19" s="32"/>
      <c r="F19" s="32"/>
      <c r="G19" s="32"/>
      <c r="H19" s="32"/>
      <c r="I19" s="32"/>
      <c r="K19" s="80" t="s">
        <v>536</v>
      </c>
      <c r="L19" s="169">
        <v>6955</v>
      </c>
      <c r="M19" s="169">
        <v>4302.46</v>
      </c>
      <c r="N19" s="169">
        <v>10071</v>
      </c>
      <c r="O19" s="169">
        <v>21328.46</v>
      </c>
      <c r="P19" s="68"/>
      <c r="Q19" s="68"/>
      <c r="R19" s="68"/>
    </row>
    <row r="20" spans="1:18" ht="12">
      <c r="A20" s="32"/>
      <c r="B20" s="32"/>
      <c r="C20" s="32"/>
      <c r="D20" s="32"/>
      <c r="E20" s="32"/>
      <c r="F20" s="32"/>
      <c r="G20" s="35"/>
      <c r="H20" s="35"/>
      <c r="I20" s="35"/>
      <c r="K20" s="80" t="s">
        <v>537</v>
      </c>
      <c r="L20" s="169">
        <v>7790</v>
      </c>
      <c r="M20" s="169">
        <v>4766</v>
      </c>
      <c r="N20" s="169">
        <v>11267</v>
      </c>
      <c r="O20" s="169">
        <v>23823</v>
      </c>
      <c r="P20" s="68"/>
      <c r="Q20" s="68"/>
      <c r="R20" s="68"/>
    </row>
    <row r="21" spans="1:18" ht="12.75">
      <c r="A21" s="32"/>
      <c r="B21" s="32"/>
      <c r="C21" s="32"/>
      <c r="D21" s="32"/>
      <c r="E21" s="32"/>
      <c r="F21" s="32"/>
      <c r="G21" s="35"/>
      <c r="H21" s="35"/>
      <c r="I21" s="35"/>
      <c r="K21" s="80" t="s">
        <v>538</v>
      </c>
      <c r="L21" s="169">
        <v>8821</v>
      </c>
      <c r="M21" s="169">
        <v>5094</v>
      </c>
      <c r="N21" s="169">
        <v>13098</v>
      </c>
      <c r="O21" s="169">
        <v>27013</v>
      </c>
      <c r="P21" s="68"/>
      <c r="Q21" s="68"/>
      <c r="R21" s="68"/>
    </row>
    <row r="22" spans="1:18" ht="12.75">
      <c r="A22" s="32"/>
      <c r="B22" s="32"/>
      <c r="C22" s="32"/>
      <c r="D22" s="32"/>
      <c r="E22" s="32"/>
      <c r="F22" s="32"/>
      <c r="G22" s="35"/>
      <c r="H22" s="35"/>
      <c r="I22" s="35"/>
      <c r="K22" s="68"/>
      <c r="L22" s="68"/>
      <c r="M22" s="87"/>
      <c r="N22" s="68"/>
      <c r="O22" s="68"/>
      <c r="P22" s="68"/>
      <c r="Q22" s="68"/>
      <c r="R22" s="155"/>
    </row>
    <row r="23" spans="1:18" ht="12.75">
      <c r="A23" s="32"/>
      <c r="B23" s="32"/>
      <c r="C23" s="32"/>
      <c r="D23" s="32"/>
      <c r="E23" s="32"/>
      <c r="F23" s="32"/>
      <c r="G23" s="35"/>
      <c r="H23" s="35"/>
      <c r="I23" s="35"/>
      <c r="K23" s="68"/>
      <c r="L23" s="68"/>
      <c r="M23" s="68"/>
      <c r="N23" s="68"/>
      <c r="O23" s="68"/>
      <c r="P23" s="68"/>
      <c r="Q23" s="68"/>
      <c r="R23" s="155"/>
    </row>
    <row r="24" spans="1:18" ht="12.75">
      <c r="A24" s="32"/>
      <c r="B24" s="32"/>
      <c r="C24" s="32"/>
      <c r="D24" s="32"/>
      <c r="E24" s="32"/>
      <c r="F24" s="32"/>
      <c r="G24" s="35"/>
      <c r="H24" s="35"/>
      <c r="I24" s="35"/>
      <c r="K24" s="67">
        <v>22</v>
      </c>
      <c r="L24" s="68"/>
      <c r="M24" s="68"/>
      <c r="N24" s="68"/>
      <c r="O24" s="68"/>
      <c r="P24" s="68"/>
      <c r="Q24" s="68"/>
      <c r="R24" s="155"/>
    </row>
    <row r="25" spans="1:18" ht="14.25">
      <c r="A25" s="57" t="s">
        <v>76</v>
      </c>
      <c r="B25" s="32"/>
      <c r="C25" s="32"/>
      <c r="D25" s="32"/>
      <c r="E25" s="32"/>
      <c r="F25" s="32"/>
      <c r="G25" s="32"/>
      <c r="H25" s="32"/>
      <c r="I25" s="32"/>
      <c r="K25" s="69"/>
      <c r="L25" s="68"/>
      <c r="M25" s="68"/>
      <c r="N25" s="68"/>
      <c r="O25" s="68"/>
      <c r="P25" s="68"/>
      <c r="Q25" s="68"/>
      <c r="R25" s="155"/>
    </row>
    <row r="26" spans="1:18" ht="12">
      <c r="A26" s="32"/>
      <c r="B26" s="32"/>
      <c r="C26" s="32"/>
      <c r="D26" s="32"/>
      <c r="E26" s="32"/>
      <c r="F26" s="32"/>
      <c r="G26" s="35"/>
      <c r="H26" s="35"/>
      <c r="I26" s="35"/>
      <c r="K26" s="68"/>
      <c r="L26" s="68"/>
      <c r="M26" s="68"/>
      <c r="N26" s="68"/>
      <c r="O26" s="68"/>
      <c r="P26" s="68"/>
      <c r="Q26" s="68"/>
      <c r="R26" s="155"/>
    </row>
    <row r="27" spans="1:18" ht="12.75">
      <c r="A27" s="32"/>
      <c r="B27" s="32"/>
      <c r="C27" s="32"/>
      <c r="D27" s="32"/>
      <c r="E27" s="32"/>
      <c r="F27" s="32"/>
      <c r="G27" s="35"/>
      <c r="H27" s="35"/>
      <c r="I27" s="35"/>
      <c r="K27" s="77"/>
      <c r="L27" s="68"/>
      <c r="M27" s="80"/>
      <c r="N27" s="68"/>
      <c r="O27" s="68"/>
      <c r="P27" s="68"/>
      <c r="Q27" s="68"/>
      <c r="R27" s="155"/>
    </row>
    <row r="28" spans="1:18" ht="12.75">
      <c r="A28" s="32"/>
      <c r="B28" s="32"/>
      <c r="C28" s="32"/>
      <c r="D28" s="32"/>
      <c r="E28" s="32"/>
      <c r="F28" s="32"/>
      <c r="G28" s="35"/>
      <c r="H28" s="35"/>
      <c r="I28" s="35"/>
      <c r="K28" s="77"/>
      <c r="L28" s="68"/>
      <c r="M28" s="68"/>
      <c r="N28" s="68"/>
      <c r="O28" s="68"/>
      <c r="P28" s="68"/>
      <c r="Q28" s="68"/>
      <c r="R28" s="155"/>
    </row>
    <row r="29" spans="1:18" ht="12">
      <c r="A29" s="32"/>
      <c r="B29" s="32"/>
      <c r="C29" s="32"/>
      <c r="D29" s="32"/>
      <c r="E29" s="32"/>
      <c r="F29" s="32"/>
      <c r="G29" s="35"/>
      <c r="H29" s="35"/>
      <c r="I29" s="35"/>
      <c r="K29" s="129"/>
      <c r="L29" s="71"/>
      <c r="M29" s="68"/>
      <c r="N29" s="68"/>
      <c r="O29" s="68"/>
      <c r="P29" s="68"/>
      <c r="Q29" s="68"/>
      <c r="R29" s="155"/>
    </row>
    <row r="30" spans="1:18" ht="12.75">
      <c r="A30" s="32"/>
      <c r="B30" s="32"/>
      <c r="C30" s="32"/>
      <c r="D30" s="32"/>
      <c r="E30" s="32"/>
      <c r="F30" s="32"/>
      <c r="G30" s="35"/>
      <c r="H30" s="35"/>
      <c r="I30" s="35"/>
      <c r="K30" s="68"/>
      <c r="L30" s="72"/>
      <c r="M30" s="72"/>
      <c r="N30" s="72"/>
      <c r="O30" s="72"/>
      <c r="P30" s="68"/>
      <c r="Q30" s="68"/>
      <c r="R30" s="68"/>
    </row>
    <row r="31" spans="1:18" ht="12.75">
      <c r="A31" s="32"/>
      <c r="B31" s="32"/>
      <c r="C31" s="32"/>
      <c r="D31" s="32"/>
      <c r="E31" s="32"/>
      <c r="F31" s="32"/>
      <c r="G31" s="35"/>
      <c r="H31" s="35"/>
      <c r="I31" s="35"/>
      <c r="K31" s="68"/>
      <c r="L31" s="72"/>
      <c r="M31" s="72"/>
      <c r="N31" s="72"/>
      <c r="O31" s="72"/>
      <c r="P31" s="68"/>
      <c r="Q31" s="68"/>
      <c r="R31" s="68"/>
    </row>
    <row r="32" spans="1:18" ht="12.75">
      <c r="A32" s="32"/>
      <c r="B32" s="32"/>
      <c r="C32" s="32"/>
      <c r="D32" s="32"/>
      <c r="E32" s="32"/>
      <c r="F32" s="32"/>
      <c r="G32" s="35"/>
      <c r="H32" s="35"/>
      <c r="I32" s="35"/>
      <c r="K32" s="129"/>
      <c r="L32" s="71"/>
      <c r="M32" s="68"/>
      <c r="N32" s="68"/>
      <c r="O32" s="68"/>
      <c r="P32" s="68"/>
      <c r="Q32" s="68"/>
      <c r="R32" s="155" t="s">
        <v>471</v>
      </c>
    </row>
    <row r="33" spans="1:18" ht="12.75">
      <c r="A33" s="32"/>
      <c r="B33" s="32"/>
      <c r="C33" s="32"/>
      <c r="D33" s="32"/>
      <c r="E33" s="32"/>
      <c r="F33" s="32"/>
      <c r="G33" s="35"/>
      <c r="H33" s="35"/>
      <c r="I33" s="35"/>
      <c r="K33" s="68"/>
      <c r="L33" s="68" t="s">
        <v>547</v>
      </c>
      <c r="M33" s="84" t="s">
        <v>548</v>
      </c>
      <c r="N33" s="84" t="s">
        <v>549</v>
      </c>
      <c r="O33" s="68" t="s">
        <v>550</v>
      </c>
      <c r="P33" s="68" t="s">
        <v>551</v>
      </c>
      <c r="Q33" s="155" t="s">
        <v>460</v>
      </c>
      <c r="R33" s="155" t="s">
        <v>539</v>
      </c>
    </row>
    <row r="34" spans="1:18" ht="12.75">
      <c r="A34" s="32"/>
      <c r="B34" s="32"/>
      <c r="C34" s="32"/>
      <c r="D34" s="32"/>
      <c r="E34" s="32"/>
      <c r="F34" s="32"/>
      <c r="G34" s="35"/>
      <c r="H34" s="35"/>
      <c r="I34" s="35"/>
      <c r="K34" s="80" t="s">
        <v>296</v>
      </c>
      <c r="L34" s="91">
        <v>121.67</v>
      </c>
      <c r="M34" s="91">
        <v>147.71</v>
      </c>
      <c r="N34" s="91">
        <v>521.19</v>
      </c>
      <c r="O34" s="91">
        <v>244.14</v>
      </c>
      <c r="P34" s="91">
        <v>12.39</v>
      </c>
      <c r="Q34" s="91">
        <v>53.67</v>
      </c>
      <c r="R34" s="81">
        <v>1100.77</v>
      </c>
    </row>
    <row r="35" spans="1:18" ht="12">
      <c r="A35" s="32"/>
      <c r="B35" s="32"/>
      <c r="C35" s="32"/>
      <c r="D35" s="32"/>
      <c r="E35" s="32"/>
      <c r="F35" s="32"/>
      <c r="G35" s="32"/>
      <c r="H35" s="32"/>
      <c r="I35" s="32"/>
      <c r="K35" s="80" t="s">
        <v>452</v>
      </c>
      <c r="L35" s="91">
        <v>101.98</v>
      </c>
      <c r="M35" s="91">
        <v>205.76</v>
      </c>
      <c r="N35" s="91">
        <v>610</v>
      </c>
      <c r="O35" s="91">
        <v>166.04</v>
      </c>
      <c r="P35" s="91">
        <v>13.71</v>
      </c>
      <c r="Q35" s="91">
        <v>55.1</v>
      </c>
      <c r="R35" s="81">
        <v>1152.59</v>
      </c>
    </row>
    <row r="36" spans="1:18" ht="12">
      <c r="A36" s="32"/>
      <c r="B36" s="32"/>
      <c r="C36" s="32"/>
      <c r="D36" s="32"/>
      <c r="E36" s="32"/>
      <c r="F36" s="32"/>
      <c r="G36" s="32"/>
      <c r="H36" s="32"/>
      <c r="I36" s="32"/>
      <c r="K36" s="84">
        <v>3</v>
      </c>
      <c r="L36" s="91">
        <v>95.68</v>
      </c>
      <c r="M36" s="91">
        <v>219.42</v>
      </c>
      <c r="N36" s="91">
        <v>687.56</v>
      </c>
      <c r="O36" s="91">
        <v>154.42</v>
      </c>
      <c r="P36" s="91">
        <v>21.85</v>
      </c>
      <c r="Q36" s="91">
        <v>55.04</v>
      </c>
      <c r="R36" s="81">
        <v>1233.97</v>
      </c>
    </row>
    <row r="37" spans="1:18" ht="15">
      <c r="A37" s="33"/>
      <c r="B37" s="32"/>
      <c r="C37" s="32"/>
      <c r="D37" s="32"/>
      <c r="E37" s="32"/>
      <c r="F37" s="33"/>
      <c r="G37" s="32"/>
      <c r="H37" s="32"/>
      <c r="I37" s="32"/>
      <c r="K37" s="84">
        <v>4</v>
      </c>
      <c r="L37" s="91">
        <v>100.68</v>
      </c>
      <c r="M37" s="91">
        <v>193.32</v>
      </c>
      <c r="N37" s="91">
        <v>683.97</v>
      </c>
      <c r="O37" s="91">
        <v>146.37</v>
      </c>
      <c r="P37" s="91">
        <v>24.39</v>
      </c>
      <c r="Q37" s="91">
        <v>53.8</v>
      </c>
      <c r="R37" s="81">
        <v>1202.53</v>
      </c>
    </row>
    <row r="38" spans="1:18" ht="12">
      <c r="A38" s="35"/>
      <c r="B38" s="35"/>
      <c r="C38" s="35"/>
      <c r="D38" s="35"/>
      <c r="E38" s="35"/>
      <c r="F38" s="35"/>
      <c r="G38" s="35"/>
      <c r="H38" s="35"/>
      <c r="I38" s="35"/>
      <c r="K38" s="84">
        <v>5</v>
      </c>
      <c r="L38" s="91">
        <v>92.74</v>
      </c>
      <c r="M38" s="91">
        <v>206.12</v>
      </c>
      <c r="N38" s="91">
        <v>564.1</v>
      </c>
      <c r="O38" s="91">
        <v>132.59</v>
      </c>
      <c r="P38" s="91">
        <v>24.74</v>
      </c>
      <c r="Q38" s="91">
        <v>59.61</v>
      </c>
      <c r="R38" s="81">
        <v>1079.9</v>
      </c>
    </row>
    <row r="39" spans="1:18" ht="12">
      <c r="A39" s="35"/>
      <c r="B39" s="35"/>
      <c r="C39" s="35"/>
      <c r="D39" s="35"/>
      <c r="E39" s="35"/>
      <c r="F39" s="35"/>
      <c r="G39" s="35"/>
      <c r="H39" s="35"/>
      <c r="I39" s="35"/>
      <c r="K39" s="84">
        <v>6</v>
      </c>
      <c r="L39" s="91">
        <v>112.35</v>
      </c>
      <c r="M39" s="91">
        <v>161.28</v>
      </c>
      <c r="N39" s="91">
        <v>638.72</v>
      </c>
      <c r="O39" s="91">
        <v>121.68</v>
      </c>
      <c r="P39" s="91">
        <v>28.16</v>
      </c>
      <c r="Q39" s="91">
        <v>57.68</v>
      </c>
      <c r="R39" s="81">
        <v>1119.87</v>
      </c>
    </row>
    <row r="40" spans="1:18" ht="12.75">
      <c r="A40" s="35"/>
      <c r="B40" s="35"/>
      <c r="C40" s="35"/>
      <c r="D40" s="35"/>
      <c r="E40" s="35"/>
      <c r="F40" s="35"/>
      <c r="G40" s="35"/>
      <c r="H40" s="35"/>
      <c r="I40" s="35"/>
      <c r="K40" s="84">
        <v>7</v>
      </c>
      <c r="L40" s="91">
        <v>101.66</v>
      </c>
      <c r="M40" s="91">
        <v>149.03</v>
      </c>
      <c r="N40" s="91">
        <v>615.41</v>
      </c>
      <c r="O40" s="91">
        <v>110.92</v>
      </c>
      <c r="P40" s="91">
        <v>32.92</v>
      </c>
      <c r="Q40" s="91">
        <v>55.24</v>
      </c>
      <c r="R40" s="81">
        <v>1065.18</v>
      </c>
    </row>
    <row r="41" spans="1:18" ht="12.75">
      <c r="A41" s="35"/>
      <c r="B41" s="35"/>
      <c r="C41" s="35"/>
      <c r="D41" s="35"/>
      <c r="E41" s="35"/>
      <c r="F41" s="35"/>
      <c r="G41" s="35"/>
      <c r="H41" s="35"/>
      <c r="I41" s="35"/>
      <c r="K41" s="84">
        <v>8</v>
      </c>
      <c r="L41" s="91">
        <v>93.86</v>
      </c>
      <c r="M41" s="91">
        <v>143.01</v>
      </c>
      <c r="N41" s="91">
        <v>630.17</v>
      </c>
      <c r="O41" s="91">
        <v>114.29</v>
      </c>
      <c r="P41" s="91">
        <v>35.68</v>
      </c>
      <c r="Q41" s="91">
        <v>51.91</v>
      </c>
      <c r="R41" s="81">
        <v>1068.92</v>
      </c>
    </row>
    <row r="42" spans="1:18" ht="12.75">
      <c r="A42" s="35"/>
      <c r="B42" s="35"/>
      <c r="C42" s="35"/>
      <c r="D42" s="35"/>
      <c r="E42" s="35"/>
      <c r="F42" s="35"/>
      <c r="G42" s="35"/>
      <c r="H42" s="35"/>
      <c r="I42" s="35"/>
      <c r="K42" s="84">
        <v>9</v>
      </c>
      <c r="L42" s="91">
        <v>85.22</v>
      </c>
      <c r="M42" s="91">
        <v>146.64</v>
      </c>
      <c r="N42" s="91">
        <v>596.67</v>
      </c>
      <c r="O42" s="91">
        <v>110.76</v>
      </c>
      <c r="P42" s="91">
        <v>37.87</v>
      </c>
      <c r="Q42" s="91">
        <v>50.24</v>
      </c>
      <c r="R42" s="81">
        <v>1027.4</v>
      </c>
    </row>
    <row r="43" spans="1:18" ht="12">
      <c r="A43" s="35"/>
      <c r="B43" s="35"/>
      <c r="C43" s="35"/>
      <c r="D43" s="35"/>
      <c r="E43" s="35"/>
      <c r="F43" s="35"/>
      <c r="G43" s="35"/>
      <c r="H43" s="35"/>
      <c r="I43" s="35"/>
      <c r="K43" s="84">
        <v>10</v>
      </c>
      <c r="L43" s="91">
        <v>81</v>
      </c>
      <c r="M43" s="91">
        <v>145</v>
      </c>
      <c r="N43" s="91">
        <v>553</v>
      </c>
      <c r="O43" s="91">
        <v>99</v>
      </c>
      <c r="P43" s="91">
        <v>42</v>
      </c>
      <c r="Q43" s="91">
        <v>56</v>
      </c>
      <c r="R43" s="81">
        <v>976</v>
      </c>
    </row>
    <row r="44" spans="1:18" ht="12">
      <c r="A44" s="35"/>
      <c r="B44" s="35"/>
      <c r="C44" s="35"/>
      <c r="D44" s="35"/>
      <c r="E44" s="35"/>
      <c r="F44" s="35"/>
      <c r="G44" s="35"/>
      <c r="H44" s="35"/>
      <c r="I44" s="35"/>
      <c r="K44" s="84">
        <v>11</v>
      </c>
      <c r="L44" s="91">
        <v>82</v>
      </c>
      <c r="M44" s="91">
        <v>134</v>
      </c>
      <c r="N44" s="91">
        <v>587</v>
      </c>
      <c r="O44" s="91">
        <v>98</v>
      </c>
      <c r="P44" s="91">
        <v>39</v>
      </c>
      <c r="Q44" s="91">
        <v>50</v>
      </c>
      <c r="R44" s="81">
        <v>990</v>
      </c>
    </row>
    <row r="45" spans="1:18" ht="14.25">
      <c r="A45" s="57" t="s">
        <v>77</v>
      </c>
      <c r="B45" s="32"/>
      <c r="C45" s="32"/>
      <c r="D45" s="32"/>
      <c r="E45" s="32"/>
      <c r="F45" s="32"/>
      <c r="G45" s="32"/>
      <c r="H45" s="32"/>
      <c r="I45" s="32"/>
      <c r="K45" s="84">
        <v>12</v>
      </c>
      <c r="L45" s="91">
        <v>77</v>
      </c>
      <c r="M45" s="91">
        <v>121</v>
      </c>
      <c r="N45" s="91">
        <v>549</v>
      </c>
      <c r="O45" s="91">
        <v>95</v>
      </c>
      <c r="P45" s="91">
        <v>34</v>
      </c>
      <c r="Q45" s="91">
        <v>49</v>
      </c>
      <c r="R45" s="81">
        <v>925</v>
      </c>
    </row>
    <row r="46" spans="1:18" ht="12">
      <c r="A46" s="35"/>
      <c r="B46" s="35"/>
      <c r="C46" s="35"/>
      <c r="D46" s="35"/>
      <c r="E46" s="35"/>
      <c r="F46" s="35"/>
      <c r="G46" s="35"/>
      <c r="H46" s="35"/>
      <c r="I46" s="35"/>
      <c r="K46" s="84">
        <v>13</v>
      </c>
      <c r="L46" s="153">
        <v>74</v>
      </c>
      <c r="M46" s="153">
        <v>110</v>
      </c>
      <c r="N46" s="153">
        <v>508</v>
      </c>
      <c r="O46" s="153">
        <v>89</v>
      </c>
      <c r="P46" s="153">
        <v>34</v>
      </c>
      <c r="Q46" s="153">
        <v>43</v>
      </c>
      <c r="R46" s="153">
        <v>859</v>
      </c>
    </row>
    <row r="47" spans="1:18" ht="12">
      <c r="A47" s="35"/>
      <c r="B47" s="35"/>
      <c r="C47" s="35"/>
      <c r="D47" s="35"/>
      <c r="E47" s="35"/>
      <c r="F47" s="35"/>
      <c r="G47" s="35"/>
      <c r="H47" s="35"/>
      <c r="I47" s="35"/>
      <c r="K47" s="84">
        <v>14</v>
      </c>
      <c r="L47" s="153">
        <v>74</v>
      </c>
      <c r="M47" s="153">
        <v>116</v>
      </c>
      <c r="N47" s="153">
        <v>529</v>
      </c>
      <c r="O47" s="153">
        <v>91</v>
      </c>
      <c r="P47" s="153">
        <v>33</v>
      </c>
      <c r="Q47" s="153">
        <v>39</v>
      </c>
      <c r="R47" s="153">
        <v>882</v>
      </c>
    </row>
    <row r="48" spans="1:18" ht="12">
      <c r="A48" s="35"/>
      <c r="B48" s="35"/>
      <c r="C48" s="35"/>
      <c r="D48" s="35"/>
      <c r="E48" s="35"/>
      <c r="F48" s="35"/>
      <c r="G48" s="35"/>
      <c r="H48" s="35"/>
      <c r="I48" s="35"/>
      <c r="K48" s="170" t="s">
        <v>553</v>
      </c>
      <c r="L48" s="171">
        <f aca="true" t="shared" si="0" ref="L48:R48">IF($R$47=0,0,ROUND(L47/$R$47*100,1))</f>
        <v>8.4</v>
      </c>
      <c r="M48" s="171">
        <f t="shared" si="0"/>
        <v>13.2</v>
      </c>
      <c r="N48" s="171">
        <f t="shared" si="0"/>
        <v>60</v>
      </c>
      <c r="O48" s="171">
        <f t="shared" si="0"/>
        <v>10.3</v>
      </c>
      <c r="P48" s="171">
        <f t="shared" si="0"/>
        <v>3.7</v>
      </c>
      <c r="Q48" s="171">
        <f t="shared" si="0"/>
        <v>4.4</v>
      </c>
      <c r="R48" s="171">
        <f t="shared" si="0"/>
        <v>100</v>
      </c>
    </row>
    <row r="49" spans="1:18" ht="12">
      <c r="A49" s="35"/>
      <c r="B49" s="35"/>
      <c r="C49" s="35"/>
      <c r="D49" s="35"/>
      <c r="E49" s="35"/>
      <c r="F49" s="35"/>
      <c r="G49" s="35"/>
      <c r="H49" s="35"/>
      <c r="I49" s="35"/>
      <c r="K49" s="68"/>
      <c r="L49" s="155"/>
      <c r="M49" s="155"/>
      <c r="N49" s="155"/>
      <c r="O49" s="68"/>
      <c r="P49" s="68"/>
      <c r="Q49" s="155"/>
      <c r="R49" s="155"/>
    </row>
    <row r="50" spans="1:18" ht="12">
      <c r="A50" s="35"/>
      <c r="B50" s="35"/>
      <c r="C50" s="35"/>
      <c r="D50" s="35"/>
      <c r="E50" s="35"/>
      <c r="F50" s="35"/>
      <c r="G50" s="35"/>
      <c r="H50" s="35"/>
      <c r="I50" s="35"/>
      <c r="K50" s="67">
        <v>23</v>
      </c>
      <c r="L50" s="68"/>
      <c r="M50" s="68"/>
      <c r="N50" s="68"/>
      <c r="O50" s="68"/>
      <c r="P50" s="68"/>
      <c r="Q50" s="68"/>
      <c r="R50" s="155"/>
    </row>
    <row r="51" spans="1:18" ht="15">
      <c r="A51" s="35"/>
      <c r="B51" s="35"/>
      <c r="C51" s="35"/>
      <c r="D51" s="35"/>
      <c r="E51" s="35"/>
      <c r="F51" s="35"/>
      <c r="G51" s="35"/>
      <c r="H51" s="35"/>
      <c r="I51" s="35"/>
      <c r="K51" s="69"/>
      <c r="L51" s="68"/>
      <c r="M51" s="68"/>
      <c r="N51" s="68"/>
      <c r="O51" s="68"/>
      <c r="P51" s="68"/>
      <c r="Q51" s="68"/>
      <c r="R51" s="68"/>
    </row>
    <row r="52" spans="1:18" ht="12.75">
      <c r="A52" s="35"/>
      <c r="B52" s="35"/>
      <c r="C52" s="35"/>
      <c r="D52" s="35"/>
      <c r="E52" s="35"/>
      <c r="F52" s="35"/>
      <c r="G52" s="35"/>
      <c r="H52" s="35"/>
      <c r="I52" s="35"/>
      <c r="K52" s="68"/>
      <c r="L52" s="68"/>
      <c r="M52" s="68"/>
      <c r="N52" s="68"/>
      <c r="O52" s="68"/>
      <c r="P52" s="68"/>
      <c r="Q52" s="172"/>
      <c r="R52" s="68"/>
    </row>
    <row r="53" spans="1:18" ht="12.75">
      <c r="A53" s="35"/>
      <c r="B53" s="35"/>
      <c r="C53" s="35"/>
      <c r="D53" s="35"/>
      <c r="E53" s="35"/>
      <c r="F53" s="35"/>
      <c r="G53" s="35"/>
      <c r="H53" s="35"/>
      <c r="I53" s="35"/>
      <c r="K53" s="77"/>
      <c r="L53" s="68"/>
      <c r="M53" s="80"/>
      <c r="N53" s="68"/>
      <c r="O53" s="68"/>
      <c r="P53" s="68"/>
      <c r="Q53" s="68"/>
      <c r="R53" s="68"/>
    </row>
    <row r="54" spans="1:18" ht="12.75">
      <c r="A54" s="35"/>
      <c r="B54" s="35"/>
      <c r="C54" s="35"/>
      <c r="D54" s="35"/>
      <c r="E54" s="35"/>
      <c r="F54" s="35"/>
      <c r="G54" s="35"/>
      <c r="H54" s="35"/>
      <c r="I54" s="35"/>
      <c r="K54" s="77"/>
      <c r="L54" s="68"/>
      <c r="M54" s="68"/>
      <c r="N54" s="68"/>
      <c r="O54" s="68"/>
      <c r="P54" s="68"/>
      <c r="Q54" s="173"/>
      <c r="R54" s="68"/>
    </row>
    <row r="55" spans="1:18" ht="12">
      <c r="A55" s="35"/>
      <c r="B55" s="35"/>
      <c r="C55" s="35"/>
      <c r="D55" s="35"/>
      <c r="E55" s="35"/>
      <c r="F55" s="35"/>
      <c r="G55" s="35"/>
      <c r="H55" s="35"/>
      <c r="I55" s="35"/>
      <c r="K55" s="129"/>
      <c r="L55" s="71"/>
      <c r="M55" s="68"/>
      <c r="N55" s="68"/>
      <c r="O55" s="68"/>
      <c r="P55" s="68"/>
      <c r="Q55" s="68"/>
      <c r="R55" s="68"/>
    </row>
    <row r="56" spans="1:18" ht="12">
      <c r="A56" s="35"/>
      <c r="B56" s="35"/>
      <c r="C56" s="35"/>
      <c r="D56" s="35"/>
      <c r="E56" s="35"/>
      <c r="F56" s="35"/>
      <c r="G56" s="35"/>
      <c r="H56" s="35"/>
      <c r="I56" s="35"/>
      <c r="K56" s="68"/>
      <c r="L56" s="72"/>
      <c r="M56" s="72"/>
      <c r="N56" s="72"/>
      <c r="O56" s="72"/>
      <c r="P56" s="68"/>
      <c r="Q56" s="68"/>
      <c r="R56" s="68"/>
    </row>
    <row r="57" spans="1:18" ht="12">
      <c r="A57" s="35"/>
      <c r="B57" s="35"/>
      <c r="C57" s="35"/>
      <c r="D57" s="35"/>
      <c r="E57" s="35"/>
      <c r="F57" s="35"/>
      <c r="G57" s="35"/>
      <c r="H57" s="35"/>
      <c r="I57" s="35"/>
      <c r="K57" s="68"/>
      <c r="L57" s="72"/>
      <c r="M57" s="72"/>
      <c r="N57" s="72"/>
      <c r="O57" s="72"/>
      <c r="P57" s="68"/>
      <c r="Q57" s="68"/>
      <c r="R57" s="68"/>
    </row>
    <row r="58" spans="1:18" ht="12">
      <c r="A58" s="35"/>
      <c r="B58" s="35"/>
      <c r="C58" s="35"/>
      <c r="D58" s="35"/>
      <c r="E58" s="35"/>
      <c r="F58" s="35"/>
      <c r="G58" s="35"/>
      <c r="H58" s="35"/>
      <c r="I58" s="35"/>
      <c r="K58" s="129" t="s">
        <v>556</v>
      </c>
      <c r="L58" s="71"/>
      <c r="M58" s="68"/>
      <c r="N58" s="68"/>
      <c r="O58" s="68"/>
      <c r="P58" s="68"/>
      <c r="Q58" s="68"/>
      <c r="R58" s="68"/>
    </row>
    <row r="59" spans="1:18" ht="12">
      <c r="A59" s="35"/>
      <c r="B59" s="35"/>
      <c r="C59" s="35"/>
      <c r="D59" s="35"/>
      <c r="E59" s="35"/>
      <c r="F59" s="35"/>
      <c r="G59" s="35"/>
      <c r="H59" s="35"/>
      <c r="I59" s="35"/>
      <c r="K59" s="129" t="s">
        <v>79</v>
      </c>
      <c r="L59" s="68" t="s">
        <v>554</v>
      </c>
      <c r="M59" s="68"/>
      <c r="N59" s="129" t="s">
        <v>80</v>
      </c>
      <c r="O59" s="68" t="s">
        <v>554</v>
      </c>
      <c r="P59" s="173"/>
      <c r="Q59" s="129" t="s">
        <v>81</v>
      </c>
      <c r="R59" s="68" t="s">
        <v>554</v>
      </c>
    </row>
    <row r="60" spans="1:18" ht="12">
      <c r="A60" s="35"/>
      <c r="B60" s="35"/>
      <c r="C60" s="35"/>
      <c r="D60" s="35"/>
      <c r="E60" s="35"/>
      <c r="F60" s="35"/>
      <c r="G60" s="35"/>
      <c r="H60" s="35"/>
      <c r="I60" s="35"/>
      <c r="K60" s="68" t="s">
        <v>461</v>
      </c>
      <c r="L60" s="68" t="s">
        <v>555</v>
      </c>
      <c r="M60" s="68"/>
      <c r="N60" s="68" t="s">
        <v>461</v>
      </c>
      <c r="O60" s="68" t="s">
        <v>555</v>
      </c>
      <c r="P60" s="68"/>
      <c r="Q60" s="68" t="s">
        <v>461</v>
      </c>
      <c r="R60" s="68" t="s">
        <v>555</v>
      </c>
    </row>
    <row r="61" spans="1:18" ht="12">
      <c r="A61" s="35"/>
      <c r="B61" s="35"/>
      <c r="C61" s="35"/>
      <c r="D61" s="35"/>
      <c r="E61" s="35"/>
      <c r="F61" s="35"/>
      <c r="G61" s="35"/>
      <c r="H61" s="35"/>
      <c r="I61" s="35"/>
      <c r="K61" s="68" t="s">
        <v>82</v>
      </c>
      <c r="L61" s="64">
        <v>59200</v>
      </c>
      <c r="M61" s="68"/>
      <c r="N61" s="68" t="s">
        <v>82</v>
      </c>
      <c r="O61" s="64">
        <v>59100</v>
      </c>
      <c r="P61" s="68"/>
      <c r="Q61" s="68" t="s">
        <v>82</v>
      </c>
      <c r="R61" s="64">
        <v>9840</v>
      </c>
    </row>
    <row r="62" spans="1:18" ht="12">
      <c r="A62" s="35"/>
      <c r="B62" s="35"/>
      <c r="C62" s="35"/>
      <c r="D62" s="35"/>
      <c r="E62" s="35"/>
      <c r="F62" s="35"/>
      <c r="G62" s="35"/>
      <c r="H62" s="35"/>
      <c r="I62" s="35"/>
      <c r="K62" s="68" t="s">
        <v>10</v>
      </c>
      <c r="L62" s="64">
        <v>33100</v>
      </c>
      <c r="M62" s="68"/>
      <c r="N62" s="68" t="s">
        <v>157</v>
      </c>
      <c r="O62" s="64">
        <v>32800</v>
      </c>
      <c r="P62" s="68"/>
      <c r="Q62" s="68" t="s">
        <v>158</v>
      </c>
      <c r="R62" s="64">
        <v>4130</v>
      </c>
    </row>
    <row r="63" spans="1:18" ht="12">
      <c r="A63" s="35"/>
      <c r="B63" s="35"/>
      <c r="C63" s="35"/>
      <c r="D63" s="35"/>
      <c r="E63" s="35"/>
      <c r="F63" s="35"/>
      <c r="G63" s="35"/>
      <c r="H63" s="35"/>
      <c r="I63" s="35"/>
      <c r="K63" s="68" t="s">
        <v>154</v>
      </c>
      <c r="L63" s="64">
        <v>22600</v>
      </c>
      <c r="M63" s="68"/>
      <c r="N63" s="68" t="s">
        <v>10</v>
      </c>
      <c r="O63" s="64">
        <v>24000</v>
      </c>
      <c r="P63" s="68"/>
      <c r="Q63" s="68" t="s">
        <v>10</v>
      </c>
      <c r="R63" s="64">
        <v>3750</v>
      </c>
    </row>
    <row r="64" spans="1:18" ht="12">
      <c r="A64" s="35"/>
      <c r="B64" s="35"/>
      <c r="C64" s="35"/>
      <c r="D64" s="35"/>
      <c r="E64" s="35"/>
      <c r="F64" s="35"/>
      <c r="G64" s="35"/>
      <c r="H64" s="35"/>
      <c r="I64" s="35"/>
      <c r="K64" s="68" t="s">
        <v>155</v>
      </c>
      <c r="L64" s="64">
        <v>15400</v>
      </c>
      <c r="M64" s="68"/>
      <c r="N64" s="68" t="s">
        <v>158</v>
      </c>
      <c r="O64" s="64">
        <v>15200</v>
      </c>
      <c r="P64" s="68"/>
      <c r="Q64" s="68" t="s">
        <v>154</v>
      </c>
      <c r="R64" s="64">
        <v>2060</v>
      </c>
    </row>
    <row r="65" spans="1:18" ht="12">
      <c r="A65" s="35"/>
      <c r="B65" s="35"/>
      <c r="C65" s="35"/>
      <c r="D65" s="35"/>
      <c r="E65" s="35"/>
      <c r="F65" s="35"/>
      <c r="G65" s="35"/>
      <c r="H65" s="35"/>
      <c r="I65" s="35"/>
      <c r="K65" s="68" t="s">
        <v>156</v>
      </c>
      <c r="L65" s="64">
        <v>11800</v>
      </c>
      <c r="M65" s="68"/>
      <c r="N65" s="68" t="s">
        <v>155</v>
      </c>
      <c r="O65" s="64">
        <v>9810</v>
      </c>
      <c r="P65" s="68"/>
      <c r="Q65" s="68" t="s">
        <v>157</v>
      </c>
      <c r="R65" s="64">
        <v>1450</v>
      </c>
    </row>
    <row r="66" spans="1:18" ht="12">
      <c r="A66" s="35"/>
      <c r="B66" s="35"/>
      <c r="C66" s="35"/>
      <c r="D66" s="35"/>
      <c r="E66" s="35"/>
      <c r="F66" s="35"/>
      <c r="G66" s="35"/>
      <c r="H66" s="35"/>
      <c r="I66" s="35"/>
      <c r="K66" s="68"/>
      <c r="L66" s="68"/>
      <c r="M66" s="68"/>
      <c r="N66" s="68"/>
      <c r="O66" s="68"/>
      <c r="P66" s="68"/>
      <c r="Q66" s="68"/>
      <c r="R66" s="68"/>
    </row>
    <row r="67" spans="1:18" ht="12">
      <c r="A67" s="35"/>
      <c r="B67" s="35"/>
      <c r="C67" s="35"/>
      <c r="D67" s="35"/>
      <c r="E67" s="35"/>
      <c r="F67" s="35"/>
      <c r="G67" s="35"/>
      <c r="H67" s="35"/>
      <c r="I67" s="35"/>
      <c r="K67" s="68"/>
      <c r="L67" s="68"/>
      <c r="M67" s="68"/>
      <c r="N67" s="68"/>
      <c r="O67" s="68"/>
      <c r="P67" s="68"/>
      <c r="Q67" s="68"/>
      <c r="R67" s="68"/>
    </row>
    <row r="68" spans="1:9" ht="12">
      <c r="A68" s="35"/>
      <c r="B68" s="35"/>
      <c r="C68" s="35"/>
      <c r="D68" s="35"/>
      <c r="E68" s="35"/>
      <c r="F68" s="35"/>
      <c r="G68" s="35"/>
      <c r="H68" s="35"/>
      <c r="I68" s="35"/>
    </row>
    <row r="69" spans="1:9" ht="12">
      <c r="A69" s="32"/>
      <c r="B69" s="32"/>
      <c r="C69" s="32"/>
      <c r="D69" s="32"/>
      <c r="E69" s="32"/>
      <c r="F69" s="32"/>
      <c r="G69" s="32"/>
      <c r="H69" s="32"/>
      <c r="I69" s="32"/>
    </row>
    <row r="70" spans="1:9" ht="12">
      <c r="A70" s="226" t="s">
        <v>327</v>
      </c>
      <c r="B70" s="227"/>
      <c r="C70" s="227"/>
      <c r="D70" s="227"/>
      <c r="E70" s="227"/>
      <c r="F70" s="227"/>
      <c r="G70" s="227"/>
      <c r="H70" s="227"/>
      <c r="I70" s="228"/>
    </row>
    <row r="71" spans="1:9" ht="12">
      <c r="A71" s="229"/>
      <c r="B71" s="230"/>
      <c r="C71" s="230"/>
      <c r="D71" s="230"/>
      <c r="E71" s="230"/>
      <c r="F71" s="230"/>
      <c r="G71" s="230"/>
      <c r="H71" s="230"/>
      <c r="I71" s="231"/>
    </row>
    <row r="72" spans="1:9" ht="12">
      <c r="A72" s="229"/>
      <c r="B72" s="230"/>
      <c r="C72" s="230"/>
      <c r="D72" s="232"/>
      <c r="E72" s="230"/>
      <c r="F72" s="230"/>
      <c r="G72" s="230"/>
      <c r="H72" s="230"/>
      <c r="I72" s="231"/>
    </row>
    <row r="73" spans="1:9" ht="12">
      <c r="A73" s="233"/>
      <c r="B73" s="234"/>
      <c r="C73" s="234"/>
      <c r="D73" s="234"/>
      <c r="E73" s="234"/>
      <c r="F73" s="234"/>
      <c r="G73" s="234"/>
      <c r="H73" s="234"/>
      <c r="I73" s="218"/>
    </row>
    <row r="74" spans="1:9" ht="12">
      <c r="A74" s="32"/>
      <c r="B74" s="32"/>
      <c r="C74" s="32"/>
      <c r="D74" s="32"/>
      <c r="E74" s="32"/>
      <c r="F74" s="32"/>
      <c r="G74" s="32"/>
      <c r="H74" s="32"/>
      <c r="I74" s="32"/>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70:I73"/>
  </mergeCells>
  <hyperlinks>
    <hyperlink ref="A1" r:id="rId1" display="平成１５年度　統計からみたやまなし ページ&lt;&lt;"/>
  </hyperlinks>
  <printOptions/>
  <pageMargins left="0.22" right="0.21" top="0.51" bottom="1" header="0.512" footer="0.512"/>
  <pageSetup horizontalDpi="600" verticalDpi="600" orientation="portrait" paperSize="9" scale="85" r:id="rId3"/>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dimension ref="A1:O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7" width="15.75390625" style="0" customWidth="1"/>
  </cols>
  <sheetData>
    <row r="1" ht="12">
      <c r="A1" s="213" t="s">
        <v>751</v>
      </c>
    </row>
    <row r="2" spans="1:15" ht="18.75">
      <c r="A2" s="271" t="s">
        <v>207</v>
      </c>
      <c r="B2" s="271"/>
      <c r="C2" s="271"/>
      <c r="D2" s="271"/>
      <c r="E2" s="271"/>
      <c r="F2" s="271"/>
      <c r="G2" s="271"/>
      <c r="H2" s="271"/>
      <c r="I2" s="271"/>
      <c r="K2" s="67">
        <v>24</v>
      </c>
      <c r="L2" s="68"/>
      <c r="M2" s="68"/>
      <c r="N2" s="68"/>
      <c r="O2" s="68"/>
    </row>
    <row r="3" spans="1:15" ht="14.25">
      <c r="A3" s="32"/>
      <c r="B3" s="32"/>
      <c r="C3" s="32"/>
      <c r="D3" s="32"/>
      <c r="E3" s="32"/>
      <c r="F3" s="32"/>
      <c r="G3" s="32"/>
      <c r="H3" s="32"/>
      <c r="I3" s="32"/>
      <c r="K3" s="69"/>
      <c r="L3" s="68"/>
      <c r="M3" s="68"/>
      <c r="N3" s="68"/>
      <c r="O3" s="68"/>
    </row>
    <row r="4" spans="1:15" ht="14.25">
      <c r="A4" s="57" t="s">
        <v>83</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c r="M10" s="68" t="s">
        <v>561</v>
      </c>
      <c r="N10" s="68"/>
      <c r="O10" s="68"/>
    </row>
    <row r="11" spans="1:15" ht="12">
      <c r="A11" s="32"/>
      <c r="B11" s="32"/>
      <c r="C11" s="32"/>
      <c r="D11" s="32"/>
      <c r="E11" s="32"/>
      <c r="F11" s="32"/>
      <c r="G11" s="32"/>
      <c r="H11" s="32"/>
      <c r="I11" s="32"/>
      <c r="K11" s="118"/>
      <c r="L11" s="64" t="s">
        <v>557</v>
      </c>
      <c r="M11" s="81" t="s">
        <v>558</v>
      </c>
      <c r="N11" s="174" t="s">
        <v>559</v>
      </c>
      <c r="O11" s="84" t="s">
        <v>560</v>
      </c>
    </row>
    <row r="12" spans="1:15" ht="12">
      <c r="A12" s="32"/>
      <c r="B12" s="32"/>
      <c r="C12" s="32"/>
      <c r="D12" s="32"/>
      <c r="E12" s="32"/>
      <c r="F12" s="32"/>
      <c r="G12" s="32"/>
      <c r="H12" s="32"/>
      <c r="I12" s="32"/>
      <c r="K12" s="80" t="s">
        <v>85</v>
      </c>
      <c r="L12" s="90">
        <v>94.416</v>
      </c>
      <c r="M12" s="90">
        <v>112.386</v>
      </c>
      <c r="N12" s="81">
        <v>1.19</v>
      </c>
      <c r="O12" s="106">
        <v>0.71</v>
      </c>
    </row>
    <row r="13" spans="1:15" ht="12">
      <c r="A13" s="32"/>
      <c r="B13" s="32"/>
      <c r="C13" s="32"/>
      <c r="D13" s="32"/>
      <c r="E13" s="32"/>
      <c r="F13" s="32"/>
      <c r="G13" s="32"/>
      <c r="H13" s="32"/>
      <c r="I13" s="32"/>
      <c r="K13" s="80">
        <v>6</v>
      </c>
      <c r="L13" s="90">
        <v>103.724</v>
      </c>
      <c r="M13" s="90">
        <v>119.146</v>
      </c>
      <c r="N13" s="81">
        <v>1.15</v>
      </c>
      <c r="O13" s="106">
        <v>0.64</v>
      </c>
    </row>
    <row r="14" spans="1:15" ht="12">
      <c r="A14" s="32"/>
      <c r="B14" s="32"/>
      <c r="C14" s="32"/>
      <c r="D14" s="32"/>
      <c r="E14" s="32"/>
      <c r="F14" s="32"/>
      <c r="G14" s="32"/>
      <c r="H14" s="32"/>
      <c r="I14" s="32"/>
      <c r="K14" s="80">
        <v>7</v>
      </c>
      <c r="L14" s="90">
        <v>108.217</v>
      </c>
      <c r="M14" s="90">
        <v>123.503</v>
      </c>
      <c r="N14" s="81">
        <v>1.14</v>
      </c>
      <c r="O14" s="106">
        <v>0.64</v>
      </c>
    </row>
    <row r="15" spans="1:15" ht="12">
      <c r="A15" s="32"/>
      <c r="B15" s="32"/>
      <c r="C15" s="32"/>
      <c r="D15" s="32"/>
      <c r="E15" s="32"/>
      <c r="F15" s="32"/>
      <c r="G15" s="32"/>
      <c r="H15" s="32"/>
      <c r="I15" s="32"/>
      <c r="K15" s="80">
        <v>8</v>
      </c>
      <c r="L15" s="90">
        <v>112.208</v>
      </c>
      <c r="M15" s="90">
        <v>135.463</v>
      </c>
      <c r="N15" s="82">
        <v>1.21</v>
      </c>
      <c r="O15" s="106">
        <v>0.72</v>
      </c>
    </row>
    <row r="16" spans="1:15" s="10" customFormat="1" ht="12">
      <c r="A16" s="32"/>
      <c r="B16" s="32"/>
      <c r="C16" s="32"/>
      <c r="D16" s="32"/>
      <c r="E16" s="32"/>
      <c r="F16" s="32"/>
      <c r="G16" s="32"/>
      <c r="H16" s="32"/>
      <c r="I16" s="32"/>
      <c r="K16" s="80">
        <v>9</v>
      </c>
      <c r="L16" s="90">
        <v>117.721</v>
      </c>
      <c r="M16" s="90">
        <v>141.222</v>
      </c>
      <c r="N16" s="82">
        <v>1.2</v>
      </c>
      <c r="O16" s="106">
        <v>0.69</v>
      </c>
    </row>
    <row r="17" spans="1:15" ht="12">
      <c r="A17" s="32"/>
      <c r="B17" s="32"/>
      <c r="C17" s="32"/>
      <c r="D17" s="32"/>
      <c r="E17" s="32"/>
      <c r="F17" s="32"/>
      <c r="G17" s="32"/>
      <c r="H17" s="32"/>
      <c r="I17" s="32"/>
      <c r="K17" s="80">
        <v>10</v>
      </c>
      <c r="L17" s="90">
        <v>136.829</v>
      </c>
      <c r="M17" s="175">
        <v>124.625</v>
      </c>
      <c r="N17" s="176">
        <v>0.91</v>
      </c>
      <c r="O17" s="106">
        <v>0.5</v>
      </c>
    </row>
    <row r="18" spans="1:15" ht="12">
      <c r="A18" s="32"/>
      <c r="B18" s="32"/>
      <c r="C18" s="32"/>
      <c r="D18" s="32"/>
      <c r="E18" s="32"/>
      <c r="F18" s="32"/>
      <c r="G18" s="32"/>
      <c r="H18" s="32"/>
      <c r="I18" s="32"/>
      <c r="K18" s="80">
        <v>11</v>
      </c>
      <c r="L18" s="90">
        <v>147.845</v>
      </c>
      <c r="M18" s="90">
        <v>130.5</v>
      </c>
      <c r="N18" s="81">
        <v>0.88</v>
      </c>
      <c r="O18" s="91">
        <v>0.49</v>
      </c>
    </row>
    <row r="19" spans="1:15" ht="12">
      <c r="A19" s="32"/>
      <c r="B19" s="32"/>
      <c r="C19" s="32"/>
      <c r="D19" s="32"/>
      <c r="E19" s="32"/>
      <c r="F19" s="32"/>
      <c r="G19" s="32"/>
      <c r="H19" s="32"/>
      <c r="I19" s="32"/>
      <c r="K19" s="80">
        <v>12</v>
      </c>
      <c r="L19" s="90">
        <v>141.877</v>
      </c>
      <c r="M19" s="90">
        <v>160.514</v>
      </c>
      <c r="N19" s="81">
        <v>1.13</v>
      </c>
      <c r="O19" s="91">
        <v>0.62</v>
      </c>
    </row>
    <row r="20" spans="1:15" ht="12">
      <c r="A20" s="32"/>
      <c r="B20" s="32"/>
      <c r="C20" s="32"/>
      <c r="D20" s="32"/>
      <c r="E20" s="32"/>
      <c r="F20" s="32"/>
      <c r="G20" s="32"/>
      <c r="H20" s="32"/>
      <c r="I20" s="32"/>
      <c r="K20" s="80">
        <v>13</v>
      </c>
      <c r="L20" s="90">
        <v>168.3</v>
      </c>
      <c r="M20" s="90">
        <v>145.6</v>
      </c>
      <c r="N20" s="81">
        <v>0.87</v>
      </c>
      <c r="O20" s="91">
        <v>0.56</v>
      </c>
    </row>
    <row r="21" spans="1:15" ht="12">
      <c r="A21" s="32"/>
      <c r="B21" s="32"/>
      <c r="C21" s="32"/>
      <c r="D21" s="32"/>
      <c r="E21" s="32"/>
      <c r="F21" s="32"/>
      <c r="G21" s="32"/>
      <c r="H21" s="32"/>
      <c r="I21" s="32"/>
      <c r="K21" s="80">
        <v>14</v>
      </c>
      <c r="L21" s="90">
        <v>175.7</v>
      </c>
      <c r="M21" s="90">
        <v>154.8</v>
      </c>
      <c r="N21" s="81">
        <v>0.88</v>
      </c>
      <c r="O21" s="91">
        <v>0.56</v>
      </c>
    </row>
    <row r="22" spans="1:15" ht="12">
      <c r="A22" s="32"/>
      <c r="B22" s="32"/>
      <c r="C22" s="32"/>
      <c r="D22" s="32"/>
      <c r="E22" s="32"/>
      <c r="F22" s="32"/>
      <c r="G22" s="32"/>
      <c r="H22" s="32"/>
      <c r="I22" s="32"/>
      <c r="K22" s="80"/>
      <c r="L22" s="175"/>
      <c r="M22" s="90"/>
      <c r="N22" s="82"/>
      <c r="O22" s="106"/>
    </row>
    <row r="23" spans="1:15" ht="12">
      <c r="A23" s="32"/>
      <c r="B23" s="32"/>
      <c r="C23" s="32"/>
      <c r="D23" s="32"/>
      <c r="E23" s="32"/>
      <c r="F23" s="32"/>
      <c r="G23" s="32"/>
      <c r="H23" s="32"/>
      <c r="I23" s="32"/>
      <c r="K23" s="68"/>
      <c r="L23" s="68"/>
      <c r="M23" s="68"/>
      <c r="N23" s="68"/>
      <c r="O23" s="68"/>
    </row>
    <row r="24" spans="1:15" ht="12">
      <c r="A24" s="32"/>
      <c r="B24" s="32"/>
      <c r="C24" s="32"/>
      <c r="D24" s="32"/>
      <c r="E24" s="32"/>
      <c r="F24" s="32"/>
      <c r="G24" s="32"/>
      <c r="H24" s="32"/>
      <c r="I24" s="32"/>
      <c r="K24" s="67">
        <v>25</v>
      </c>
      <c r="L24" s="68"/>
      <c r="M24" s="68"/>
      <c r="N24" s="68"/>
      <c r="O24" s="68"/>
    </row>
    <row r="25" spans="1:15" ht="14.25">
      <c r="A25" s="36"/>
      <c r="B25" s="32"/>
      <c r="C25" s="32"/>
      <c r="D25" s="32"/>
      <c r="E25" s="32"/>
      <c r="F25" s="32"/>
      <c r="G25" s="32"/>
      <c r="H25" s="32"/>
      <c r="I25" s="32"/>
      <c r="K25" s="69"/>
      <c r="L25" s="68"/>
      <c r="M25" s="68"/>
      <c r="N25" s="68"/>
      <c r="O25" s="68"/>
    </row>
    <row r="26" spans="1:15" ht="12">
      <c r="A26" s="32"/>
      <c r="B26" s="32"/>
      <c r="C26" s="32"/>
      <c r="D26" s="32"/>
      <c r="E26" s="32"/>
      <c r="F26" s="32"/>
      <c r="G26" s="35"/>
      <c r="H26" s="35"/>
      <c r="I26" s="35"/>
      <c r="K26" s="68"/>
      <c r="L26" s="68"/>
      <c r="M26" s="68"/>
      <c r="N26" s="68"/>
      <c r="O26" s="68"/>
    </row>
    <row r="27" spans="1:15" ht="12.75">
      <c r="A27" s="32"/>
      <c r="B27" s="32"/>
      <c r="C27" s="32"/>
      <c r="D27" s="32"/>
      <c r="E27" s="32"/>
      <c r="F27" s="32"/>
      <c r="G27" s="35"/>
      <c r="H27" s="35"/>
      <c r="I27" s="35"/>
      <c r="K27" s="77"/>
      <c r="L27" s="68"/>
      <c r="M27" s="80"/>
      <c r="N27" s="68"/>
      <c r="O27" s="68"/>
    </row>
    <row r="28" spans="1:15" ht="12.75">
      <c r="A28" s="32"/>
      <c r="B28" s="32"/>
      <c r="C28" s="32"/>
      <c r="D28" s="32"/>
      <c r="E28" s="32"/>
      <c r="F28" s="32"/>
      <c r="G28" s="35"/>
      <c r="H28" s="35"/>
      <c r="I28" s="35"/>
      <c r="K28" s="77"/>
      <c r="L28" s="68"/>
      <c r="M28" s="68"/>
      <c r="N28" s="68"/>
      <c r="O28" s="68"/>
    </row>
    <row r="29" spans="1:15" ht="12">
      <c r="A29" s="32"/>
      <c r="B29" s="32"/>
      <c r="C29" s="32"/>
      <c r="D29" s="32"/>
      <c r="E29" s="32"/>
      <c r="F29" s="32"/>
      <c r="G29" s="35"/>
      <c r="H29" s="35"/>
      <c r="I29" s="35"/>
      <c r="K29" s="129"/>
      <c r="L29" s="71"/>
      <c r="M29" s="68"/>
      <c r="N29" s="68"/>
      <c r="O29" s="68"/>
    </row>
    <row r="30" spans="1:15" ht="12">
      <c r="A30" s="32"/>
      <c r="B30" s="32"/>
      <c r="C30" s="32"/>
      <c r="D30" s="32"/>
      <c r="E30" s="32"/>
      <c r="F30" s="32"/>
      <c r="G30" s="35"/>
      <c r="H30" s="35"/>
      <c r="I30" s="35"/>
      <c r="K30" s="68"/>
      <c r="L30" s="72"/>
      <c r="M30" s="72"/>
      <c r="N30" s="72"/>
      <c r="O30" s="72"/>
    </row>
    <row r="31" spans="1:15" ht="12">
      <c r="A31" s="32"/>
      <c r="B31" s="32"/>
      <c r="C31" s="32"/>
      <c r="D31" s="32"/>
      <c r="E31" s="32"/>
      <c r="F31" s="32"/>
      <c r="G31" s="35"/>
      <c r="H31" s="35"/>
      <c r="I31" s="35"/>
      <c r="K31" s="68"/>
      <c r="L31" s="72"/>
      <c r="M31" s="72"/>
      <c r="N31" s="72"/>
      <c r="O31" s="72"/>
    </row>
    <row r="32" spans="1:15" ht="12">
      <c r="A32" s="32"/>
      <c r="B32" s="32"/>
      <c r="C32" s="32"/>
      <c r="D32" s="32"/>
      <c r="E32" s="32"/>
      <c r="F32" s="32"/>
      <c r="G32" s="35"/>
      <c r="H32" s="35"/>
      <c r="I32" s="35"/>
      <c r="K32" s="129"/>
      <c r="L32" s="71"/>
      <c r="M32" s="68"/>
      <c r="N32" s="68"/>
      <c r="O32" s="68" t="s">
        <v>210</v>
      </c>
    </row>
    <row r="33" spans="1:15" ht="12">
      <c r="A33" s="32"/>
      <c r="B33" s="32"/>
      <c r="C33" s="32"/>
      <c r="D33" s="32"/>
      <c r="E33" s="32"/>
      <c r="F33" s="32"/>
      <c r="G33" s="35"/>
      <c r="H33" s="35"/>
      <c r="I33" s="35"/>
      <c r="K33" s="68"/>
      <c r="L33" s="84" t="s">
        <v>562</v>
      </c>
      <c r="M33" s="84" t="s">
        <v>563</v>
      </c>
      <c r="N33" s="84" t="s">
        <v>208</v>
      </c>
      <c r="O33" s="84" t="s">
        <v>209</v>
      </c>
    </row>
    <row r="34" spans="1:15" ht="12">
      <c r="A34" s="32"/>
      <c r="B34" s="32"/>
      <c r="C34" s="32"/>
      <c r="D34" s="32"/>
      <c r="E34" s="32"/>
      <c r="F34" s="32"/>
      <c r="G34" s="35"/>
      <c r="H34" s="35"/>
      <c r="I34" s="35"/>
      <c r="K34" s="80" t="s">
        <v>452</v>
      </c>
      <c r="L34" s="177">
        <v>171</v>
      </c>
      <c r="M34" s="177">
        <v>176.8</v>
      </c>
      <c r="N34" s="64">
        <v>370169</v>
      </c>
      <c r="O34" s="64">
        <v>331111</v>
      </c>
    </row>
    <row r="35" spans="1:15" ht="12">
      <c r="A35" s="32"/>
      <c r="B35" s="32"/>
      <c r="C35" s="32"/>
      <c r="D35" s="32"/>
      <c r="E35" s="32"/>
      <c r="F35" s="32"/>
      <c r="G35" s="32"/>
      <c r="H35" s="32"/>
      <c r="I35" s="32"/>
      <c r="K35" s="84">
        <v>3</v>
      </c>
      <c r="L35" s="177">
        <v>168</v>
      </c>
      <c r="M35" s="177">
        <v>175</v>
      </c>
      <c r="N35" s="64">
        <v>384787</v>
      </c>
      <c r="O35" s="64">
        <v>343414</v>
      </c>
    </row>
    <row r="36" spans="1:15" ht="12">
      <c r="A36" s="32"/>
      <c r="B36" s="32"/>
      <c r="C36" s="32"/>
      <c r="D36" s="32"/>
      <c r="E36" s="32"/>
      <c r="F36" s="32"/>
      <c r="G36" s="32"/>
      <c r="H36" s="32"/>
      <c r="I36" s="32"/>
      <c r="K36" s="84">
        <v>4</v>
      </c>
      <c r="L36" s="177">
        <v>164.3</v>
      </c>
      <c r="M36" s="177">
        <v>170.4</v>
      </c>
      <c r="N36" s="64">
        <v>392608</v>
      </c>
      <c r="O36" s="64">
        <v>346840</v>
      </c>
    </row>
    <row r="37" spans="1:15" ht="14.25">
      <c r="A37" s="57" t="s">
        <v>84</v>
      </c>
      <c r="B37" s="32"/>
      <c r="C37" s="32"/>
      <c r="D37" s="32"/>
      <c r="E37" s="32"/>
      <c r="F37" s="33"/>
      <c r="G37" s="32"/>
      <c r="H37" s="32"/>
      <c r="I37" s="32"/>
      <c r="K37" s="84">
        <v>5</v>
      </c>
      <c r="L37" s="177">
        <v>159.4</v>
      </c>
      <c r="M37" s="177">
        <v>163.7</v>
      </c>
      <c r="N37" s="64">
        <v>393224</v>
      </c>
      <c r="O37" s="64">
        <v>352135</v>
      </c>
    </row>
    <row r="38" spans="1:15" ht="12">
      <c r="A38" s="35"/>
      <c r="B38" s="35"/>
      <c r="C38" s="35"/>
      <c r="D38" s="35"/>
      <c r="E38" s="35"/>
      <c r="F38" s="35"/>
      <c r="G38" s="35"/>
      <c r="H38" s="35"/>
      <c r="I38" s="35"/>
      <c r="K38" s="84">
        <v>6</v>
      </c>
      <c r="L38" s="177">
        <v>158.7</v>
      </c>
      <c r="M38" s="177">
        <v>163.9</v>
      </c>
      <c r="N38" s="64">
        <v>401128</v>
      </c>
      <c r="O38" s="64">
        <v>367654</v>
      </c>
    </row>
    <row r="39" spans="1:15" ht="12">
      <c r="A39" s="35"/>
      <c r="B39" s="35"/>
      <c r="C39" s="35"/>
      <c r="D39" s="35"/>
      <c r="E39" s="35"/>
      <c r="F39" s="35"/>
      <c r="G39" s="35"/>
      <c r="H39" s="35"/>
      <c r="I39" s="35"/>
      <c r="K39" s="84">
        <v>7</v>
      </c>
      <c r="L39" s="177">
        <v>159.1</v>
      </c>
      <c r="M39" s="177">
        <v>165.7</v>
      </c>
      <c r="N39" s="64">
        <v>408864</v>
      </c>
      <c r="O39" s="64">
        <v>371973</v>
      </c>
    </row>
    <row r="40" spans="1:15" ht="12">
      <c r="A40" s="35"/>
      <c r="B40" s="35"/>
      <c r="C40" s="35"/>
      <c r="D40" s="35"/>
      <c r="E40" s="35"/>
      <c r="F40" s="35"/>
      <c r="G40" s="35"/>
      <c r="H40" s="35"/>
      <c r="I40" s="35"/>
      <c r="K40" s="84">
        <v>8</v>
      </c>
      <c r="L40" s="177">
        <v>159.9</v>
      </c>
      <c r="M40" s="177">
        <v>161.7</v>
      </c>
      <c r="N40" s="64">
        <v>413096</v>
      </c>
      <c r="O40" s="64">
        <v>368044</v>
      </c>
    </row>
    <row r="41" spans="1:15" ht="12">
      <c r="A41" s="35"/>
      <c r="B41" s="35"/>
      <c r="C41" s="35"/>
      <c r="D41" s="35"/>
      <c r="E41" s="35"/>
      <c r="F41" s="35"/>
      <c r="G41" s="35"/>
      <c r="H41" s="35"/>
      <c r="I41" s="35"/>
      <c r="K41" s="84">
        <v>9</v>
      </c>
      <c r="L41" s="177">
        <v>158.3</v>
      </c>
      <c r="M41" s="177">
        <v>160.4</v>
      </c>
      <c r="N41" s="64">
        <v>421342</v>
      </c>
      <c r="O41" s="64">
        <v>374858</v>
      </c>
    </row>
    <row r="42" spans="1:15" ht="12">
      <c r="A42" s="35"/>
      <c r="B42" s="35"/>
      <c r="C42" s="35"/>
      <c r="D42" s="35"/>
      <c r="E42" s="35"/>
      <c r="F42" s="35"/>
      <c r="G42" s="35"/>
      <c r="H42" s="35"/>
      <c r="I42" s="35"/>
      <c r="K42" s="84">
        <v>10</v>
      </c>
      <c r="L42" s="177">
        <v>156.6</v>
      </c>
      <c r="M42" s="177">
        <v>158.3</v>
      </c>
      <c r="N42" s="64">
        <v>415675</v>
      </c>
      <c r="O42" s="64">
        <v>368633</v>
      </c>
    </row>
    <row r="43" spans="1:15" ht="12">
      <c r="A43" s="35"/>
      <c r="B43" s="35"/>
      <c r="C43" s="35"/>
      <c r="D43" s="35"/>
      <c r="E43" s="35"/>
      <c r="F43" s="35"/>
      <c r="G43" s="35"/>
      <c r="H43" s="35"/>
      <c r="I43" s="35"/>
      <c r="K43" s="84">
        <v>11</v>
      </c>
      <c r="L43" s="177">
        <v>153.5</v>
      </c>
      <c r="M43" s="177">
        <v>160.7</v>
      </c>
      <c r="N43" s="64">
        <v>396291</v>
      </c>
      <c r="O43" s="64">
        <v>380996</v>
      </c>
    </row>
    <row r="44" spans="1:15" ht="12">
      <c r="A44" s="35"/>
      <c r="B44" s="35"/>
      <c r="C44" s="35"/>
      <c r="D44" s="35"/>
      <c r="E44" s="35"/>
      <c r="F44" s="35"/>
      <c r="G44" s="35"/>
      <c r="H44" s="35"/>
      <c r="I44" s="35"/>
      <c r="K44" s="84">
        <v>12</v>
      </c>
      <c r="L44" s="177">
        <v>154.9</v>
      </c>
      <c r="M44" s="177">
        <v>164</v>
      </c>
      <c r="N44" s="64">
        <v>398069</v>
      </c>
      <c r="O44" s="64">
        <v>385520</v>
      </c>
    </row>
    <row r="45" spans="1:15" ht="14.25">
      <c r="A45" s="33"/>
      <c r="B45" s="32"/>
      <c r="C45" s="32"/>
      <c r="D45" s="32"/>
      <c r="E45" s="32"/>
      <c r="F45" s="32"/>
      <c r="G45" s="32"/>
      <c r="H45" s="32"/>
      <c r="I45" s="32"/>
      <c r="K45" s="84">
        <v>13</v>
      </c>
      <c r="L45" s="177">
        <v>154</v>
      </c>
      <c r="M45" s="177">
        <v>160.4</v>
      </c>
      <c r="N45" s="64">
        <v>397366</v>
      </c>
      <c r="O45" s="64">
        <v>378821</v>
      </c>
    </row>
    <row r="46" spans="1:15" ht="12">
      <c r="A46" s="35"/>
      <c r="B46" s="35"/>
      <c r="C46" s="35"/>
      <c r="D46" s="35"/>
      <c r="E46" s="35"/>
      <c r="F46" s="35"/>
      <c r="G46" s="35"/>
      <c r="H46" s="35"/>
      <c r="I46" s="35"/>
      <c r="K46" s="84">
        <v>14</v>
      </c>
      <c r="L46" s="177">
        <v>153.1</v>
      </c>
      <c r="M46" s="177">
        <v>155.5</v>
      </c>
      <c r="N46" s="64">
        <v>387638</v>
      </c>
      <c r="O46" s="64">
        <v>362167</v>
      </c>
    </row>
    <row r="47" spans="1:15" ht="12">
      <c r="A47" s="35"/>
      <c r="B47" s="35"/>
      <c r="C47" s="35"/>
      <c r="D47" s="35"/>
      <c r="E47" s="35"/>
      <c r="F47" s="35"/>
      <c r="G47" s="35"/>
      <c r="H47" s="35"/>
      <c r="I47" s="35"/>
      <c r="K47" s="68"/>
      <c r="L47" s="155"/>
      <c r="M47" s="155"/>
      <c r="N47" s="155"/>
      <c r="O47" s="68"/>
    </row>
    <row r="48" spans="1:15" ht="12">
      <c r="A48" s="35"/>
      <c r="B48" s="35"/>
      <c r="C48" s="35"/>
      <c r="D48" s="35"/>
      <c r="E48" s="35"/>
      <c r="F48" s="35"/>
      <c r="G48" s="35"/>
      <c r="H48" s="35"/>
      <c r="I48" s="35"/>
      <c r="K48" s="67">
        <v>26</v>
      </c>
      <c r="L48" s="68"/>
      <c r="M48" s="68"/>
      <c r="N48" s="68"/>
      <c r="O48" s="68"/>
    </row>
    <row r="49" spans="1:15" ht="14.25">
      <c r="A49" s="35"/>
      <c r="B49" s="35"/>
      <c r="C49" s="35"/>
      <c r="D49" s="35"/>
      <c r="E49" s="35"/>
      <c r="F49" s="35"/>
      <c r="G49" s="35"/>
      <c r="H49" s="35"/>
      <c r="I49" s="35"/>
      <c r="K49" s="69"/>
      <c r="L49" s="68"/>
      <c r="M49" s="68"/>
      <c r="N49" s="68"/>
      <c r="O49" s="68"/>
    </row>
    <row r="50" spans="1:15" ht="12">
      <c r="A50" s="35"/>
      <c r="B50" s="35"/>
      <c r="C50" s="35"/>
      <c r="D50" s="35"/>
      <c r="E50" s="35"/>
      <c r="F50" s="35"/>
      <c r="G50" s="35"/>
      <c r="H50" s="35"/>
      <c r="I50" s="35"/>
      <c r="K50" s="68"/>
      <c r="L50" s="68"/>
      <c r="M50" s="68"/>
      <c r="N50" s="68"/>
      <c r="O50" s="68"/>
    </row>
    <row r="51" spans="1:15" ht="12.75">
      <c r="A51" s="35"/>
      <c r="B51" s="35"/>
      <c r="C51" s="35"/>
      <c r="D51" s="35"/>
      <c r="E51" s="35"/>
      <c r="F51" s="35"/>
      <c r="G51" s="35"/>
      <c r="H51" s="35"/>
      <c r="I51" s="35"/>
      <c r="K51" s="77"/>
      <c r="L51" s="68"/>
      <c r="M51" s="80"/>
      <c r="N51" s="68"/>
      <c r="O51" s="68"/>
    </row>
    <row r="52" spans="1:15" ht="12.75">
      <c r="A52" s="35"/>
      <c r="B52" s="35"/>
      <c r="C52" s="35"/>
      <c r="D52" s="35"/>
      <c r="E52" s="35"/>
      <c r="F52" s="35"/>
      <c r="G52" s="35"/>
      <c r="H52" s="35"/>
      <c r="I52" s="35"/>
      <c r="K52" s="77"/>
      <c r="L52" s="68"/>
      <c r="M52" s="68"/>
      <c r="N52" s="68"/>
      <c r="O52" s="68"/>
    </row>
    <row r="53" spans="1:15" ht="12.75">
      <c r="A53" s="35"/>
      <c r="B53" s="35"/>
      <c r="C53" s="35"/>
      <c r="D53" s="35"/>
      <c r="E53" s="35"/>
      <c r="F53" s="35"/>
      <c r="G53" s="35"/>
      <c r="H53" s="35"/>
      <c r="I53" s="35"/>
      <c r="K53" s="129"/>
      <c r="L53" s="71"/>
      <c r="M53" s="68"/>
      <c r="N53" s="68"/>
      <c r="O53" s="68"/>
    </row>
    <row r="54" spans="1:15" ht="12.75">
      <c r="A54" s="35"/>
      <c r="B54" s="35"/>
      <c r="C54" s="35"/>
      <c r="D54" s="35"/>
      <c r="E54" s="35"/>
      <c r="F54" s="35"/>
      <c r="G54" s="35"/>
      <c r="H54" s="35"/>
      <c r="I54" s="35"/>
      <c r="K54" s="68"/>
      <c r="L54" s="72"/>
      <c r="M54" s="72"/>
      <c r="N54" s="72"/>
      <c r="O54" s="72"/>
    </row>
    <row r="55" spans="1:15" ht="12">
      <c r="A55" s="35"/>
      <c r="B55" s="35"/>
      <c r="C55" s="35"/>
      <c r="D55" s="35"/>
      <c r="E55" s="35"/>
      <c r="F55" s="35"/>
      <c r="G55" s="35"/>
      <c r="H55" s="35"/>
      <c r="I55" s="35"/>
      <c r="K55" s="68"/>
      <c r="L55" s="72"/>
      <c r="M55" s="72"/>
      <c r="N55" s="72"/>
      <c r="O55" s="72"/>
    </row>
    <row r="56" spans="1:15" ht="12">
      <c r="A56" s="35"/>
      <c r="B56" s="35"/>
      <c r="C56" s="35"/>
      <c r="D56" s="35"/>
      <c r="E56" s="35"/>
      <c r="F56" s="35"/>
      <c r="G56" s="35"/>
      <c r="H56" s="35"/>
      <c r="I56" s="35"/>
      <c r="K56" s="129"/>
      <c r="L56" s="68"/>
      <c r="M56" s="68"/>
      <c r="N56" s="68"/>
      <c r="O56" s="68"/>
    </row>
    <row r="57" spans="1:15" ht="12">
      <c r="A57" s="35"/>
      <c r="B57" s="35"/>
      <c r="C57" s="35"/>
      <c r="D57" s="35"/>
      <c r="E57" s="35"/>
      <c r="F57" s="35"/>
      <c r="G57" s="35"/>
      <c r="H57" s="35"/>
      <c r="I57" s="35"/>
      <c r="K57" s="68"/>
      <c r="L57" s="68" t="s">
        <v>497</v>
      </c>
      <c r="M57" s="68" t="s">
        <v>564</v>
      </c>
      <c r="N57" s="68"/>
      <c r="O57" s="68"/>
    </row>
    <row r="58" spans="1:15" ht="12">
      <c r="A58" s="35"/>
      <c r="B58" s="35"/>
      <c r="C58" s="35"/>
      <c r="D58" s="35"/>
      <c r="E58" s="35"/>
      <c r="F58" s="35"/>
      <c r="G58" s="35"/>
      <c r="H58" s="35"/>
      <c r="I58" s="35"/>
      <c r="K58" s="80" t="s">
        <v>565</v>
      </c>
      <c r="L58" s="64">
        <v>210825</v>
      </c>
      <c r="M58" s="178">
        <v>12</v>
      </c>
      <c r="N58" s="68"/>
      <c r="O58" s="68"/>
    </row>
    <row r="59" spans="1:15" ht="12">
      <c r="A59" s="35"/>
      <c r="B59" s="35"/>
      <c r="C59" s="35"/>
      <c r="D59" s="35"/>
      <c r="E59" s="35"/>
      <c r="F59" s="35"/>
      <c r="G59" s="35"/>
      <c r="H59" s="35"/>
      <c r="I59" s="35"/>
      <c r="K59" s="80">
        <v>47</v>
      </c>
      <c r="L59" s="64">
        <v>231119</v>
      </c>
      <c r="M59" s="179">
        <f>ROUND((L59-L58)/L58,3)</f>
        <v>0.096</v>
      </c>
      <c r="N59" s="68"/>
      <c r="O59" s="68"/>
    </row>
    <row r="60" spans="1:15" ht="12">
      <c r="A60" s="35"/>
      <c r="B60" s="35"/>
      <c r="C60" s="35"/>
      <c r="D60" s="35"/>
      <c r="E60" s="35"/>
      <c r="F60" s="35"/>
      <c r="G60" s="35"/>
      <c r="H60" s="35"/>
      <c r="I60" s="35"/>
      <c r="K60" s="80">
        <v>50</v>
      </c>
      <c r="L60" s="64">
        <v>237954</v>
      </c>
      <c r="M60" s="179">
        <f aca="true" t="shared" si="0" ref="M60:M67">ROUND((L60-L59)/L59,3)</f>
        <v>0.03</v>
      </c>
      <c r="N60" s="68"/>
      <c r="O60" s="68"/>
    </row>
    <row r="61" spans="1:15" ht="12">
      <c r="A61" s="35"/>
      <c r="B61" s="35"/>
      <c r="C61" s="35"/>
      <c r="D61" s="35"/>
      <c r="E61" s="35"/>
      <c r="F61" s="35"/>
      <c r="G61" s="35"/>
      <c r="H61" s="35"/>
      <c r="I61" s="35"/>
      <c r="K61" s="80">
        <v>53</v>
      </c>
      <c r="L61" s="64">
        <v>259491</v>
      </c>
      <c r="M61" s="179">
        <f t="shared" si="0"/>
        <v>0.091</v>
      </c>
      <c r="N61" s="68"/>
      <c r="O61" s="68"/>
    </row>
    <row r="62" spans="1:15" ht="12">
      <c r="A62" s="35"/>
      <c r="B62" s="35"/>
      <c r="C62" s="35"/>
      <c r="D62" s="35"/>
      <c r="E62" s="35"/>
      <c r="F62" s="35"/>
      <c r="G62" s="35"/>
      <c r="H62" s="35"/>
      <c r="I62" s="35"/>
      <c r="K62" s="80">
        <v>56</v>
      </c>
      <c r="L62" s="64">
        <v>286654</v>
      </c>
      <c r="M62" s="179">
        <f t="shared" si="0"/>
        <v>0.105</v>
      </c>
      <c r="N62" s="68"/>
      <c r="O62" s="68"/>
    </row>
    <row r="63" spans="1:15" ht="12">
      <c r="A63" s="35"/>
      <c r="B63" s="35"/>
      <c r="C63" s="35"/>
      <c r="D63" s="35"/>
      <c r="E63" s="35"/>
      <c r="F63" s="35"/>
      <c r="G63" s="35"/>
      <c r="H63" s="35"/>
      <c r="I63" s="35"/>
      <c r="K63" s="80">
        <v>61</v>
      </c>
      <c r="L63" s="64">
        <v>324143</v>
      </c>
      <c r="M63" s="179">
        <f t="shared" si="0"/>
        <v>0.131</v>
      </c>
      <c r="N63" s="68"/>
      <c r="O63" s="68"/>
    </row>
    <row r="64" spans="1:15" ht="12">
      <c r="A64" s="35"/>
      <c r="B64" s="35"/>
      <c r="C64" s="35"/>
      <c r="D64" s="35"/>
      <c r="E64" s="35"/>
      <c r="F64" s="35"/>
      <c r="G64" s="35"/>
      <c r="H64" s="35"/>
      <c r="I64" s="35"/>
      <c r="K64" s="80" t="s">
        <v>499</v>
      </c>
      <c r="L64" s="64">
        <v>360818</v>
      </c>
      <c r="M64" s="179">
        <f t="shared" si="0"/>
        <v>0.113</v>
      </c>
      <c r="N64" s="68"/>
      <c r="O64" s="68"/>
    </row>
    <row r="65" spans="1:15" ht="12">
      <c r="A65" s="35"/>
      <c r="B65" s="35"/>
      <c r="C65" s="35"/>
      <c r="D65" s="35"/>
      <c r="E65" s="35"/>
      <c r="F65" s="35"/>
      <c r="G65" s="35"/>
      <c r="H65" s="35"/>
      <c r="I65" s="35"/>
      <c r="K65" s="80">
        <v>8</v>
      </c>
      <c r="L65" s="64">
        <v>381061</v>
      </c>
      <c r="M65" s="179">
        <f t="shared" si="0"/>
        <v>0.056</v>
      </c>
      <c r="N65" s="68"/>
      <c r="O65" s="68"/>
    </row>
    <row r="66" spans="1:15" ht="12">
      <c r="A66" s="35"/>
      <c r="B66" s="35"/>
      <c r="C66" s="35"/>
      <c r="D66" s="35"/>
      <c r="E66" s="35"/>
      <c r="F66" s="35"/>
      <c r="G66" s="35"/>
      <c r="H66" s="35"/>
      <c r="I66" s="35"/>
      <c r="K66" s="80">
        <v>11</v>
      </c>
      <c r="L66" s="64">
        <v>358642</v>
      </c>
      <c r="M66" s="179">
        <f t="shared" si="0"/>
        <v>-0.059</v>
      </c>
      <c r="N66" s="68"/>
      <c r="O66" s="68"/>
    </row>
    <row r="67" spans="1:15" ht="12">
      <c r="A67" s="35"/>
      <c r="B67" s="35"/>
      <c r="C67" s="35"/>
      <c r="D67" s="35"/>
      <c r="E67" s="35"/>
      <c r="F67" s="35"/>
      <c r="G67" s="35"/>
      <c r="H67" s="35"/>
      <c r="I67" s="35"/>
      <c r="K67" s="80">
        <v>13</v>
      </c>
      <c r="L67" s="64">
        <v>368226</v>
      </c>
      <c r="M67" s="179">
        <f t="shared" si="0"/>
        <v>0.027</v>
      </c>
      <c r="N67" s="68"/>
      <c r="O67" s="68"/>
    </row>
    <row r="68" spans="1:15" ht="12">
      <c r="A68" s="35"/>
      <c r="B68" s="35"/>
      <c r="C68" s="35"/>
      <c r="D68" s="35"/>
      <c r="E68" s="35"/>
      <c r="F68" s="35"/>
      <c r="G68" s="35"/>
      <c r="H68" s="35"/>
      <c r="I68" s="35"/>
      <c r="K68" s="68"/>
      <c r="L68" s="68"/>
      <c r="M68" s="68"/>
      <c r="N68" s="68"/>
      <c r="O68" s="68"/>
    </row>
    <row r="69" spans="1:9" ht="12">
      <c r="A69" s="32"/>
      <c r="B69" s="32"/>
      <c r="C69" s="32"/>
      <c r="D69" s="32"/>
      <c r="E69" s="32"/>
      <c r="F69" s="32"/>
      <c r="G69" s="32"/>
      <c r="H69" s="32"/>
      <c r="I69" s="32"/>
    </row>
    <row r="70" spans="1:9" ht="12" customHeight="1">
      <c r="A70" s="272" t="s">
        <v>211</v>
      </c>
      <c r="B70" s="273"/>
      <c r="C70" s="273"/>
      <c r="D70" s="273"/>
      <c r="E70" s="273"/>
      <c r="F70" s="273"/>
      <c r="G70" s="273"/>
      <c r="H70" s="273"/>
      <c r="I70" s="274"/>
    </row>
    <row r="71" spans="1:9" ht="12">
      <c r="A71" s="275"/>
      <c r="B71" s="230"/>
      <c r="C71" s="230"/>
      <c r="D71" s="230"/>
      <c r="E71" s="230"/>
      <c r="F71" s="230"/>
      <c r="G71" s="230"/>
      <c r="H71" s="230"/>
      <c r="I71" s="276"/>
    </row>
    <row r="72" spans="1:9" ht="12">
      <c r="A72" s="275"/>
      <c r="B72" s="230"/>
      <c r="C72" s="230"/>
      <c r="D72" s="230"/>
      <c r="E72" s="230"/>
      <c r="F72" s="230"/>
      <c r="G72" s="232"/>
      <c r="H72" s="230"/>
      <c r="I72" s="276"/>
    </row>
    <row r="73" spans="1:9" ht="12">
      <c r="A73" s="275"/>
      <c r="B73" s="230"/>
      <c r="C73" s="230"/>
      <c r="D73" s="230"/>
      <c r="E73" s="230"/>
      <c r="F73" s="230"/>
      <c r="G73" s="230"/>
      <c r="H73" s="230"/>
      <c r="I73" s="276"/>
    </row>
    <row r="74" spans="1:9" ht="12">
      <c r="A74" s="277"/>
      <c r="B74" s="278"/>
      <c r="C74" s="278"/>
      <c r="D74" s="278"/>
      <c r="E74" s="278"/>
      <c r="F74" s="278"/>
      <c r="G74" s="278"/>
      <c r="H74" s="278"/>
      <c r="I74" s="279"/>
    </row>
    <row r="75" spans="1:9" ht="12">
      <c r="A75" s="32"/>
      <c r="B75" s="32"/>
      <c r="C75" s="32"/>
      <c r="D75" s="32"/>
      <c r="E75" s="32"/>
      <c r="F75" s="32"/>
      <c r="G75" s="32"/>
      <c r="H75" s="32"/>
      <c r="I75" s="32"/>
    </row>
    <row r="76" spans="1:9" ht="12">
      <c r="A76" s="32"/>
      <c r="B76" s="32"/>
      <c r="C76" s="32"/>
      <c r="D76" s="32"/>
      <c r="E76" s="32"/>
      <c r="F76" s="32"/>
      <c r="G76" s="32"/>
      <c r="H76" s="32"/>
      <c r="I76" s="32"/>
    </row>
    <row r="77" spans="1:9" ht="12">
      <c r="A77" s="32"/>
      <c r="B77" s="32"/>
      <c r="C77" s="32"/>
      <c r="D77" s="32"/>
      <c r="E77" s="32"/>
      <c r="F77" s="32"/>
      <c r="G77" s="32"/>
      <c r="H77" s="32"/>
      <c r="I77" s="32"/>
    </row>
    <row r="78" spans="1:9" ht="12">
      <c r="A78" s="32"/>
      <c r="B78" s="32"/>
      <c r="C78" s="32"/>
      <c r="D78" s="32"/>
      <c r="E78" s="32"/>
      <c r="F78" s="32"/>
      <c r="G78" s="32"/>
      <c r="H78" s="32"/>
      <c r="I78" s="32"/>
    </row>
    <row r="79" spans="1:9" ht="12">
      <c r="A79" s="32"/>
      <c r="B79" s="32"/>
      <c r="C79" s="32"/>
      <c r="D79" s="32"/>
      <c r="E79" s="32"/>
      <c r="F79" s="32"/>
      <c r="G79" s="32"/>
      <c r="H79" s="32"/>
      <c r="I79" s="32"/>
    </row>
    <row r="80" spans="1:9" ht="12">
      <c r="A80" s="32"/>
      <c r="B80" s="32"/>
      <c r="C80" s="32"/>
      <c r="D80" s="32"/>
      <c r="E80" s="32"/>
      <c r="F80" s="32"/>
      <c r="G80" s="32"/>
      <c r="H80" s="32"/>
      <c r="I80" s="32"/>
    </row>
    <row r="81" spans="1:9" ht="12">
      <c r="A81" s="32"/>
      <c r="B81" s="32"/>
      <c r="C81" s="32"/>
      <c r="D81" s="32"/>
      <c r="E81" s="32"/>
      <c r="F81" s="32"/>
      <c r="G81" s="32"/>
      <c r="H81" s="32"/>
      <c r="I81" s="32"/>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70:I74"/>
  </mergeCells>
  <hyperlinks>
    <hyperlink ref="A1" r:id="rId1" display="平成１５年度　統計からみたやまなし ページ&lt;&lt;"/>
  </hyperlinks>
  <printOptions/>
  <pageMargins left="0.27" right="0.23" top="0.48" bottom="1" header="0.512" footer="0.512"/>
  <pageSetup horizontalDpi="600" verticalDpi="600" orientation="portrait" paperSize="9" scale="85" r:id="rId3"/>
  <headerFooter alignWithMargins="0">
    <oddFooter>&amp;C&amp;P</oddFooter>
  </headerFooter>
  <rowBreaks count="2" manualBreakCount="2">
    <brk id="23" min="10" max="14" man="1"/>
    <brk id="47" min="10" max="14" man="1"/>
  </rowBreaks>
  <drawing r:id="rId2"/>
</worksheet>
</file>

<file path=xl/worksheets/sheet9.xml><?xml version="1.0" encoding="utf-8"?>
<worksheet xmlns="http://schemas.openxmlformats.org/spreadsheetml/2006/main" xmlns:r="http://schemas.openxmlformats.org/officeDocument/2006/relationships">
  <dimension ref="A1:T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51" width="15.75390625" style="0" customWidth="1"/>
  </cols>
  <sheetData>
    <row r="1" ht="12">
      <c r="A1" s="213" t="s">
        <v>751</v>
      </c>
    </row>
    <row r="2" spans="1:15" ht="18.75">
      <c r="A2" s="280" t="s">
        <v>212</v>
      </c>
      <c r="B2" s="280"/>
      <c r="C2" s="280"/>
      <c r="D2" s="280"/>
      <c r="E2" s="280"/>
      <c r="F2" s="280"/>
      <c r="G2" s="280"/>
      <c r="H2" s="280"/>
      <c r="I2" s="280"/>
      <c r="K2" s="67">
        <v>27</v>
      </c>
      <c r="L2" s="68"/>
      <c r="M2" s="68"/>
      <c r="N2" s="68"/>
      <c r="O2" s="68"/>
    </row>
    <row r="3" spans="1:15" ht="14.25">
      <c r="A3" s="32"/>
      <c r="B3" s="32"/>
      <c r="C3" s="32"/>
      <c r="D3" s="32"/>
      <c r="E3" s="32"/>
      <c r="F3" s="32"/>
      <c r="G3" s="32"/>
      <c r="H3" s="32"/>
      <c r="I3" s="32"/>
      <c r="K3" s="69"/>
      <c r="L3" s="68"/>
      <c r="M3" s="68"/>
      <c r="N3" s="68"/>
      <c r="O3" s="68"/>
    </row>
    <row r="4" spans="1:15" ht="14.25">
      <c r="A4" s="57" t="s">
        <v>684</v>
      </c>
      <c r="B4" s="32"/>
      <c r="C4" s="32"/>
      <c r="D4" s="32"/>
      <c r="E4" s="32"/>
      <c r="F4" s="33"/>
      <c r="G4" s="32"/>
      <c r="H4" s="32"/>
      <c r="I4" s="32"/>
      <c r="K4" s="68"/>
      <c r="L4" s="68"/>
      <c r="M4" s="68"/>
      <c r="N4" s="68"/>
      <c r="O4" s="68"/>
    </row>
    <row r="5" spans="1:15" ht="12">
      <c r="A5" s="32"/>
      <c r="B5" s="32"/>
      <c r="C5" s="32"/>
      <c r="D5" s="32"/>
      <c r="E5" s="32"/>
      <c r="F5" s="32"/>
      <c r="G5" s="32"/>
      <c r="H5" s="32"/>
      <c r="I5" s="32"/>
      <c r="K5" s="68"/>
      <c r="L5" s="68"/>
      <c r="M5" s="70"/>
      <c r="N5" s="68"/>
      <c r="O5" s="68"/>
    </row>
    <row r="6" spans="1:15" ht="12">
      <c r="A6" s="32"/>
      <c r="B6" s="32"/>
      <c r="C6" s="32"/>
      <c r="D6" s="32"/>
      <c r="E6" s="32"/>
      <c r="F6" s="32"/>
      <c r="G6" s="32"/>
      <c r="H6" s="32"/>
      <c r="I6" s="32"/>
      <c r="K6" s="68"/>
      <c r="L6" s="68"/>
      <c r="M6" s="68"/>
      <c r="N6" s="68"/>
      <c r="O6" s="68"/>
    </row>
    <row r="7" spans="1:15" ht="12">
      <c r="A7" s="32"/>
      <c r="B7" s="32"/>
      <c r="C7" s="32"/>
      <c r="D7" s="32"/>
      <c r="E7" s="32"/>
      <c r="F7" s="32"/>
      <c r="G7" s="32"/>
      <c r="H7" s="32"/>
      <c r="I7" s="32"/>
      <c r="K7" s="68"/>
      <c r="L7" s="71"/>
      <c r="M7" s="68"/>
      <c r="N7" s="68"/>
      <c r="O7" s="68"/>
    </row>
    <row r="8" spans="1:15" ht="12">
      <c r="A8" s="32"/>
      <c r="B8" s="32"/>
      <c r="C8" s="32"/>
      <c r="D8" s="32"/>
      <c r="E8" s="32"/>
      <c r="F8" s="32"/>
      <c r="G8" s="32"/>
      <c r="H8" s="32"/>
      <c r="I8" s="32"/>
      <c r="K8" s="68"/>
      <c r="L8" s="72"/>
      <c r="M8" s="72"/>
      <c r="N8" s="72"/>
      <c r="O8" s="72"/>
    </row>
    <row r="9" spans="1:15" ht="12">
      <c r="A9" s="32"/>
      <c r="B9" s="32"/>
      <c r="C9" s="32"/>
      <c r="D9" s="32"/>
      <c r="E9" s="32"/>
      <c r="F9" s="32"/>
      <c r="G9" s="32"/>
      <c r="H9" s="32"/>
      <c r="I9" s="32"/>
      <c r="K9" s="68"/>
      <c r="L9" s="72"/>
      <c r="M9" s="72"/>
      <c r="N9" s="72"/>
      <c r="O9" s="72"/>
    </row>
    <row r="10" spans="1:15" ht="12">
      <c r="A10" s="32"/>
      <c r="B10" s="32"/>
      <c r="C10" s="32"/>
      <c r="D10" s="32"/>
      <c r="E10" s="32"/>
      <c r="F10" s="32"/>
      <c r="G10" s="32"/>
      <c r="H10" s="32"/>
      <c r="I10" s="32"/>
      <c r="K10" s="68"/>
      <c r="L10" s="68"/>
      <c r="M10" s="68"/>
      <c r="N10" s="68"/>
      <c r="O10" s="68"/>
    </row>
    <row r="11" spans="1:20" ht="12">
      <c r="A11" s="32"/>
      <c r="B11" s="32"/>
      <c r="C11" s="32"/>
      <c r="D11" s="32"/>
      <c r="E11" s="32"/>
      <c r="F11" s="32"/>
      <c r="G11" s="32"/>
      <c r="H11" s="32"/>
      <c r="I11" s="32"/>
      <c r="K11" s="118"/>
      <c r="L11" s="76" t="s">
        <v>314</v>
      </c>
      <c r="M11" s="180" t="s">
        <v>315</v>
      </c>
      <c r="N11" s="174" t="s">
        <v>687</v>
      </c>
      <c r="O11" s="84" t="s">
        <v>688</v>
      </c>
      <c r="P11" s="38">
        <f>K11</f>
        <v>0</v>
      </c>
      <c r="Q11" s="38" t="str">
        <f>L11</f>
        <v>対前年比（甲府市）</v>
      </c>
      <c r="R11" s="38" t="str">
        <f>M11</f>
        <v>対前年比（全国）</v>
      </c>
      <c r="S11" s="38" t="str">
        <f>N11</f>
        <v>総合指数（甲府市）</v>
      </c>
      <c r="T11" s="38" t="str">
        <f>O11</f>
        <v>総合指数（全国）</v>
      </c>
    </row>
    <row r="12" spans="1:20" ht="12">
      <c r="A12" s="32"/>
      <c r="B12" s="32"/>
      <c r="C12" s="32"/>
      <c r="D12" s="32"/>
      <c r="E12" s="32"/>
      <c r="F12" s="32"/>
      <c r="G12" s="32"/>
      <c r="H12" s="32"/>
      <c r="I12" s="32"/>
      <c r="K12" s="80">
        <v>2</v>
      </c>
      <c r="L12" s="90">
        <v>3.2</v>
      </c>
      <c r="M12" s="90">
        <v>3.1</v>
      </c>
      <c r="N12" s="90">
        <v>92.2</v>
      </c>
      <c r="O12" s="175">
        <v>92.1</v>
      </c>
      <c r="P12" s="38">
        <f aca="true" t="shared" si="0" ref="P12:P25">K12</f>
        <v>2</v>
      </c>
      <c r="Q12" s="38">
        <f aca="true" t="shared" si="1" ref="Q12:Q25">L12</f>
        <v>3.2</v>
      </c>
      <c r="R12" s="38">
        <f aca="true" t="shared" si="2" ref="R12:R25">M12</f>
        <v>3.1</v>
      </c>
      <c r="S12" s="39">
        <f aca="true" t="shared" si="3" ref="S12:S25">N12-100</f>
        <v>-7.799999999999997</v>
      </c>
      <c r="T12" s="39">
        <f aca="true" t="shared" si="4" ref="T12:T25">O12-100</f>
        <v>-7.900000000000006</v>
      </c>
    </row>
    <row r="13" spans="1:20" ht="12">
      <c r="A13" s="32"/>
      <c r="B13" s="32"/>
      <c r="C13" s="32"/>
      <c r="D13" s="32"/>
      <c r="E13" s="32"/>
      <c r="F13" s="32"/>
      <c r="G13" s="32"/>
      <c r="H13" s="32"/>
      <c r="I13" s="32"/>
      <c r="K13" s="80">
        <v>3</v>
      </c>
      <c r="L13" s="90">
        <v>4.5</v>
      </c>
      <c r="M13" s="90">
        <v>3.3</v>
      </c>
      <c r="N13" s="90">
        <v>96.3</v>
      </c>
      <c r="O13" s="175">
        <v>95.1</v>
      </c>
      <c r="P13" s="38">
        <f t="shared" si="0"/>
        <v>3</v>
      </c>
      <c r="Q13" s="38">
        <f t="shared" si="1"/>
        <v>4.5</v>
      </c>
      <c r="R13" s="38">
        <f t="shared" si="2"/>
        <v>3.3</v>
      </c>
      <c r="S13" s="39">
        <f t="shared" si="3"/>
        <v>-3.700000000000003</v>
      </c>
      <c r="T13" s="39">
        <f t="shared" si="4"/>
        <v>-4.900000000000006</v>
      </c>
    </row>
    <row r="14" spans="1:20" ht="12">
      <c r="A14" s="32"/>
      <c r="B14" s="32"/>
      <c r="C14" s="32"/>
      <c r="D14" s="32"/>
      <c r="E14" s="32"/>
      <c r="F14" s="32"/>
      <c r="G14" s="32"/>
      <c r="H14" s="32"/>
      <c r="I14" s="32"/>
      <c r="K14" s="80">
        <v>4</v>
      </c>
      <c r="L14" s="90">
        <v>1.5</v>
      </c>
      <c r="M14" s="90">
        <v>1.6</v>
      </c>
      <c r="N14" s="175">
        <v>97.8</v>
      </c>
      <c r="O14" s="175">
        <v>96.7</v>
      </c>
      <c r="P14" s="38">
        <f t="shared" si="0"/>
        <v>4</v>
      </c>
      <c r="Q14" s="38">
        <f t="shared" si="1"/>
        <v>1.5</v>
      </c>
      <c r="R14" s="38">
        <f t="shared" si="2"/>
        <v>1.6</v>
      </c>
      <c r="S14" s="39">
        <f t="shared" si="3"/>
        <v>-2.200000000000003</v>
      </c>
      <c r="T14" s="39">
        <f t="shared" si="4"/>
        <v>-3.299999999999997</v>
      </c>
    </row>
    <row r="15" spans="1:20" ht="12">
      <c r="A15" s="32"/>
      <c r="B15" s="32"/>
      <c r="C15" s="32"/>
      <c r="D15" s="32"/>
      <c r="E15" s="32"/>
      <c r="F15" s="32"/>
      <c r="G15" s="32"/>
      <c r="H15" s="32"/>
      <c r="I15" s="32"/>
      <c r="K15" s="80">
        <v>5</v>
      </c>
      <c r="L15" s="90">
        <v>1.2</v>
      </c>
      <c r="M15" s="90">
        <v>1.3</v>
      </c>
      <c r="N15" s="175">
        <v>99</v>
      </c>
      <c r="O15" s="175">
        <v>98</v>
      </c>
      <c r="P15" s="38">
        <f t="shared" si="0"/>
        <v>5</v>
      </c>
      <c r="Q15" s="38">
        <f t="shared" si="1"/>
        <v>1.2</v>
      </c>
      <c r="R15" s="38">
        <f t="shared" si="2"/>
        <v>1.3</v>
      </c>
      <c r="S15" s="39">
        <f t="shared" si="3"/>
        <v>-1</v>
      </c>
      <c r="T15" s="39">
        <f t="shared" si="4"/>
        <v>-2</v>
      </c>
    </row>
    <row r="16" spans="1:20" s="10" customFormat="1" ht="12">
      <c r="A16" s="32"/>
      <c r="B16" s="32"/>
      <c r="C16" s="32"/>
      <c r="D16" s="32"/>
      <c r="E16" s="32"/>
      <c r="F16" s="32"/>
      <c r="G16" s="32"/>
      <c r="H16" s="32"/>
      <c r="I16" s="32"/>
      <c r="K16" s="80">
        <v>6</v>
      </c>
      <c r="L16" s="90">
        <v>0.6</v>
      </c>
      <c r="M16" s="175">
        <v>0.7</v>
      </c>
      <c r="N16" s="181">
        <v>99.5</v>
      </c>
      <c r="O16" s="175">
        <v>98.6</v>
      </c>
      <c r="P16" s="38">
        <f t="shared" si="0"/>
        <v>6</v>
      </c>
      <c r="Q16" s="38">
        <f t="shared" si="1"/>
        <v>0.6</v>
      </c>
      <c r="R16" s="38">
        <f t="shared" si="2"/>
        <v>0.7</v>
      </c>
      <c r="S16" s="39">
        <f t="shared" si="3"/>
        <v>-0.5</v>
      </c>
      <c r="T16" s="39">
        <f t="shared" si="4"/>
        <v>-1.4000000000000057</v>
      </c>
    </row>
    <row r="17" spans="1:20" ht="12">
      <c r="A17" s="32"/>
      <c r="B17" s="32"/>
      <c r="C17" s="32"/>
      <c r="D17" s="32"/>
      <c r="E17" s="32"/>
      <c r="F17" s="32"/>
      <c r="G17" s="32"/>
      <c r="H17" s="32"/>
      <c r="I17" s="32"/>
      <c r="K17" s="80">
        <v>7</v>
      </c>
      <c r="L17" s="186">
        <v>-1.1</v>
      </c>
      <c r="M17" s="186">
        <v>-0.1</v>
      </c>
      <c r="N17" s="90">
        <v>98.4</v>
      </c>
      <c r="O17" s="90">
        <v>98.5</v>
      </c>
      <c r="P17" s="38">
        <f t="shared" si="0"/>
        <v>7</v>
      </c>
      <c r="Q17" s="38">
        <f t="shared" si="1"/>
        <v>-1.1</v>
      </c>
      <c r="R17" s="38">
        <f t="shared" si="2"/>
        <v>-0.1</v>
      </c>
      <c r="S17" s="39">
        <f t="shared" si="3"/>
        <v>-1.5999999999999943</v>
      </c>
      <c r="T17" s="39">
        <f t="shared" si="4"/>
        <v>-1.5</v>
      </c>
    </row>
    <row r="18" spans="1:20" ht="12">
      <c r="A18" s="32"/>
      <c r="B18" s="32"/>
      <c r="C18" s="32"/>
      <c r="D18" s="32"/>
      <c r="E18" s="32"/>
      <c r="F18" s="32"/>
      <c r="G18" s="32"/>
      <c r="H18" s="32"/>
      <c r="I18" s="32"/>
      <c r="K18" s="80">
        <v>8</v>
      </c>
      <c r="L18" s="186">
        <v>0.1</v>
      </c>
      <c r="M18" s="186">
        <v>0.1</v>
      </c>
      <c r="N18" s="90">
        <v>98.5</v>
      </c>
      <c r="O18" s="90">
        <v>98.6</v>
      </c>
      <c r="P18" s="38">
        <f t="shared" si="0"/>
        <v>8</v>
      </c>
      <c r="Q18" s="38">
        <f t="shared" si="1"/>
        <v>0.1</v>
      </c>
      <c r="R18" s="38">
        <f t="shared" si="2"/>
        <v>0.1</v>
      </c>
      <c r="S18" s="39">
        <f t="shared" si="3"/>
        <v>-1.5</v>
      </c>
      <c r="T18" s="39">
        <f t="shared" si="4"/>
        <v>-1.4000000000000057</v>
      </c>
    </row>
    <row r="19" spans="1:20" ht="12">
      <c r="A19" s="32"/>
      <c r="B19" s="32"/>
      <c r="C19" s="32"/>
      <c r="D19" s="32"/>
      <c r="E19" s="32"/>
      <c r="F19" s="32"/>
      <c r="G19" s="32"/>
      <c r="H19" s="32"/>
      <c r="I19" s="32"/>
      <c r="K19" s="80">
        <v>9</v>
      </c>
      <c r="L19" s="186">
        <v>1.5</v>
      </c>
      <c r="M19" s="186">
        <v>1.8</v>
      </c>
      <c r="N19" s="90">
        <v>100</v>
      </c>
      <c r="O19" s="90">
        <v>100.4</v>
      </c>
      <c r="P19" s="38">
        <f t="shared" si="0"/>
        <v>9</v>
      </c>
      <c r="Q19" s="38">
        <f t="shared" si="1"/>
        <v>1.5</v>
      </c>
      <c r="R19" s="38">
        <f t="shared" si="2"/>
        <v>1.8</v>
      </c>
      <c r="S19" s="39">
        <f t="shared" si="3"/>
        <v>0</v>
      </c>
      <c r="T19" s="39">
        <f t="shared" si="4"/>
        <v>0.4000000000000057</v>
      </c>
    </row>
    <row r="20" spans="1:20" ht="12">
      <c r="A20" s="32"/>
      <c r="B20" s="32"/>
      <c r="C20" s="32"/>
      <c r="D20" s="32"/>
      <c r="E20" s="32"/>
      <c r="F20" s="32"/>
      <c r="G20" s="32"/>
      <c r="H20" s="32"/>
      <c r="I20" s="32"/>
      <c r="K20" s="80">
        <v>10</v>
      </c>
      <c r="L20" s="186">
        <v>0.5</v>
      </c>
      <c r="M20" s="186">
        <v>0.6</v>
      </c>
      <c r="N20" s="90">
        <v>100.5</v>
      </c>
      <c r="O20" s="90">
        <v>101</v>
      </c>
      <c r="P20" s="38">
        <f t="shared" si="0"/>
        <v>10</v>
      </c>
      <c r="Q20" s="38">
        <f t="shared" si="1"/>
        <v>0.5</v>
      </c>
      <c r="R20" s="38">
        <f t="shared" si="2"/>
        <v>0.6</v>
      </c>
      <c r="S20" s="39">
        <f t="shared" si="3"/>
        <v>0.5</v>
      </c>
      <c r="T20" s="39">
        <f t="shared" si="4"/>
        <v>1</v>
      </c>
    </row>
    <row r="21" spans="1:20" ht="12">
      <c r="A21" s="32"/>
      <c r="B21" s="32"/>
      <c r="C21" s="32"/>
      <c r="D21" s="32"/>
      <c r="E21" s="32"/>
      <c r="F21" s="32"/>
      <c r="G21" s="32"/>
      <c r="H21" s="32"/>
      <c r="I21" s="32"/>
      <c r="K21" s="80">
        <v>11</v>
      </c>
      <c r="L21" s="186">
        <v>0</v>
      </c>
      <c r="M21" s="186">
        <v>-0.3</v>
      </c>
      <c r="N21" s="90">
        <v>100.5</v>
      </c>
      <c r="O21" s="90">
        <v>100.7</v>
      </c>
      <c r="P21" s="38">
        <f t="shared" si="0"/>
        <v>11</v>
      </c>
      <c r="Q21" s="38">
        <f t="shared" si="1"/>
        <v>0</v>
      </c>
      <c r="R21" s="38">
        <f t="shared" si="2"/>
        <v>-0.3</v>
      </c>
      <c r="S21" s="39">
        <f t="shared" si="3"/>
        <v>0.5</v>
      </c>
      <c r="T21" s="39">
        <f t="shared" si="4"/>
        <v>0.7000000000000028</v>
      </c>
    </row>
    <row r="22" spans="1:20" ht="12">
      <c r="A22" s="32"/>
      <c r="B22" s="32"/>
      <c r="C22" s="32"/>
      <c r="D22" s="32"/>
      <c r="E22" s="32"/>
      <c r="F22" s="32"/>
      <c r="G22" s="32"/>
      <c r="H22" s="32"/>
      <c r="I22" s="32"/>
      <c r="K22" s="80">
        <v>12</v>
      </c>
      <c r="L22" s="186">
        <v>-0.5</v>
      </c>
      <c r="M22" s="186">
        <v>-0.7</v>
      </c>
      <c r="N22" s="90">
        <v>100</v>
      </c>
      <c r="O22" s="90">
        <v>100</v>
      </c>
      <c r="P22" s="38">
        <f t="shared" si="0"/>
        <v>12</v>
      </c>
      <c r="Q22" s="38">
        <f t="shared" si="1"/>
        <v>-0.5</v>
      </c>
      <c r="R22" s="38">
        <f t="shared" si="2"/>
        <v>-0.7</v>
      </c>
      <c r="S22" s="39">
        <f t="shared" si="3"/>
        <v>0</v>
      </c>
      <c r="T22" s="39">
        <f t="shared" si="4"/>
        <v>0</v>
      </c>
    </row>
    <row r="23" spans="1:20" ht="12">
      <c r="A23" s="32"/>
      <c r="B23" s="32"/>
      <c r="C23" s="32"/>
      <c r="D23" s="32"/>
      <c r="E23" s="32"/>
      <c r="F23" s="32"/>
      <c r="G23" s="32"/>
      <c r="H23" s="32"/>
      <c r="I23" s="32"/>
      <c r="K23" s="80">
        <v>13</v>
      </c>
      <c r="L23" s="186">
        <v>-0.6</v>
      </c>
      <c r="M23" s="186">
        <v>-0.7</v>
      </c>
      <c r="N23" s="90">
        <v>99.4</v>
      </c>
      <c r="O23" s="90">
        <v>99.3</v>
      </c>
      <c r="P23" s="38">
        <f t="shared" si="0"/>
        <v>13</v>
      </c>
      <c r="Q23" s="38">
        <f t="shared" si="1"/>
        <v>-0.6</v>
      </c>
      <c r="R23" s="38">
        <f t="shared" si="2"/>
        <v>-0.7</v>
      </c>
      <c r="S23" s="39">
        <f t="shared" si="3"/>
        <v>-0.5999999999999943</v>
      </c>
      <c r="T23" s="39">
        <f t="shared" si="4"/>
        <v>-0.7000000000000028</v>
      </c>
    </row>
    <row r="24" spans="1:20" ht="12">
      <c r="A24" s="32"/>
      <c r="B24" s="32"/>
      <c r="C24" s="32"/>
      <c r="D24" s="32"/>
      <c r="E24" s="32"/>
      <c r="F24" s="32"/>
      <c r="G24" s="32"/>
      <c r="H24" s="32"/>
      <c r="I24" s="32"/>
      <c r="K24" s="80">
        <v>14</v>
      </c>
      <c r="L24" s="187">
        <v>-1.3</v>
      </c>
      <c r="M24" s="186">
        <v>-0.9</v>
      </c>
      <c r="N24" s="175">
        <v>98.1</v>
      </c>
      <c r="O24" s="175">
        <v>98.4</v>
      </c>
      <c r="P24" s="38">
        <f t="shared" si="0"/>
        <v>14</v>
      </c>
      <c r="Q24" s="38">
        <f t="shared" si="1"/>
        <v>-1.3</v>
      </c>
      <c r="R24" s="38">
        <f t="shared" si="2"/>
        <v>-0.9</v>
      </c>
      <c r="S24" s="39">
        <f t="shared" si="3"/>
        <v>-1.9000000000000057</v>
      </c>
      <c r="T24" s="39">
        <f t="shared" si="4"/>
        <v>-1.5999999999999943</v>
      </c>
    </row>
    <row r="25" spans="1:20" ht="12">
      <c r="A25" s="36"/>
      <c r="B25" s="32"/>
      <c r="C25" s="32"/>
      <c r="D25" s="32"/>
      <c r="E25" s="32"/>
      <c r="F25" s="32"/>
      <c r="G25" s="32"/>
      <c r="H25" s="32"/>
      <c r="I25" s="32"/>
      <c r="K25" s="80">
        <v>15</v>
      </c>
      <c r="L25" s="187">
        <v>-0.1</v>
      </c>
      <c r="M25" s="186">
        <v>-0.3</v>
      </c>
      <c r="N25" s="175">
        <v>98</v>
      </c>
      <c r="O25" s="175">
        <v>98.1</v>
      </c>
      <c r="P25" s="38">
        <f t="shared" si="0"/>
        <v>15</v>
      </c>
      <c r="Q25" s="38">
        <f t="shared" si="1"/>
        <v>-0.1</v>
      </c>
      <c r="R25" s="38">
        <f t="shared" si="2"/>
        <v>-0.3</v>
      </c>
      <c r="S25" s="39">
        <f t="shared" si="3"/>
        <v>-2</v>
      </c>
      <c r="T25" s="39">
        <f t="shared" si="4"/>
        <v>-1.9000000000000057</v>
      </c>
    </row>
    <row r="26" spans="1:15" ht="12">
      <c r="A26" s="32"/>
      <c r="B26" s="32"/>
      <c r="C26" s="32"/>
      <c r="D26" s="32"/>
      <c r="E26" s="32"/>
      <c r="F26" s="32"/>
      <c r="G26" s="32"/>
      <c r="H26" s="32"/>
      <c r="I26" s="32"/>
      <c r="K26" s="68"/>
      <c r="L26" s="68"/>
      <c r="M26" s="68"/>
      <c r="N26" s="68"/>
      <c r="O26" s="68"/>
    </row>
    <row r="27" spans="1:15" ht="12.75">
      <c r="A27" s="32"/>
      <c r="B27" s="32"/>
      <c r="C27" s="32"/>
      <c r="D27" s="32"/>
      <c r="E27" s="32"/>
      <c r="F27" s="32"/>
      <c r="G27" s="32"/>
      <c r="H27" s="32"/>
      <c r="I27" s="32"/>
      <c r="K27" s="67">
        <v>28</v>
      </c>
      <c r="L27" s="68"/>
      <c r="M27" s="68"/>
      <c r="N27" s="68"/>
      <c r="O27" s="68"/>
    </row>
    <row r="28" spans="1:15" ht="15">
      <c r="A28" s="32"/>
      <c r="B28" s="32"/>
      <c r="C28" s="32"/>
      <c r="D28" s="32"/>
      <c r="E28" s="32"/>
      <c r="F28" s="32"/>
      <c r="G28" s="32"/>
      <c r="H28" s="32"/>
      <c r="I28" s="32"/>
      <c r="K28" s="69"/>
      <c r="L28" s="68"/>
      <c r="M28" s="68"/>
      <c r="N28" s="68"/>
      <c r="O28" s="68"/>
    </row>
    <row r="29" spans="1:15" ht="12">
      <c r="A29" s="32"/>
      <c r="B29" s="32"/>
      <c r="C29" s="32"/>
      <c r="D29" s="32"/>
      <c r="E29" s="32"/>
      <c r="F29" s="32"/>
      <c r="G29" s="32"/>
      <c r="H29" s="32"/>
      <c r="I29" s="32"/>
      <c r="K29" s="68"/>
      <c r="L29" s="68"/>
      <c r="M29" s="68"/>
      <c r="N29" s="68"/>
      <c r="O29" s="68"/>
    </row>
    <row r="30" spans="1:15" ht="12">
      <c r="A30" s="32"/>
      <c r="B30" s="32"/>
      <c r="C30" s="32"/>
      <c r="D30" s="32"/>
      <c r="E30" s="32"/>
      <c r="F30" s="32"/>
      <c r="G30" s="32"/>
      <c r="H30" s="32"/>
      <c r="I30" s="32"/>
      <c r="K30" s="77"/>
      <c r="L30" s="68"/>
      <c r="M30" s="80"/>
      <c r="N30" s="68"/>
      <c r="O30" s="68"/>
    </row>
    <row r="31" spans="1:15" ht="12">
      <c r="A31" s="32"/>
      <c r="B31" s="32"/>
      <c r="C31" s="32"/>
      <c r="D31" s="32"/>
      <c r="E31" s="32"/>
      <c r="F31" s="32"/>
      <c r="G31" s="32"/>
      <c r="H31" s="32"/>
      <c r="I31" s="32"/>
      <c r="K31" s="77"/>
      <c r="L31" s="68"/>
      <c r="M31" s="68"/>
      <c r="N31" s="68"/>
      <c r="O31" s="68"/>
    </row>
    <row r="32" spans="1:15" ht="12">
      <c r="A32" s="32"/>
      <c r="B32" s="32"/>
      <c r="C32" s="32"/>
      <c r="D32" s="32"/>
      <c r="E32" s="32"/>
      <c r="F32" s="32"/>
      <c r="G32" s="32"/>
      <c r="H32" s="32"/>
      <c r="I32" s="32"/>
      <c r="K32" s="129"/>
      <c r="L32" s="71"/>
      <c r="M32" s="68"/>
      <c r="N32" s="68"/>
      <c r="O32" s="68"/>
    </row>
    <row r="33" spans="1:15" ht="12">
      <c r="A33" s="32"/>
      <c r="B33" s="32"/>
      <c r="C33" s="32"/>
      <c r="D33" s="32"/>
      <c r="E33" s="32"/>
      <c r="F33" s="32"/>
      <c r="G33" s="32"/>
      <c r="H33" s="32"/>
      <c r="I33" s="32"/>
      <c r="K33" s="68"/>
      <c r="L33" s="72"/>
      <c r="M33" s="72"/>
      <c r="N33" s="72"/>
      <c r="O33" s="72"/>
    </row>
    <row r="34" spans="1:15" ht="12">
      <c r="A34" s="32"/>
      <c r="B34" s="32"/>
      <c r="C34" s="32"/>
      <c r="D34" s="32"/>
      <c r="E34" s="32"/>
      <c r="F34" s="32"/>
      <c r="G34" s="32"/>
      <c r="H34" s="32"/>
      <c r="I34" s="32"/>
      <c r="K34" s="68"/>
      <c r="L34" s="72"/>
      <c r="M34" s="72"/>
      <c r="N34" s="72"/>
      <c r="O34" s="72"/>
    </row>
    <row r="35" spans="1:15" ht="12">
      <c r="A35" s="32"/>
      <c r="B35" s="32"/>
      <c r="C35" s="32"/>
      <c r="D35" s="32"/>
      <c r="E35" s="32"/>
      <c r="F35" s="32"/>
      <c r="G35" s="32"/>
      <c r="H35" s="32"/>
      <c r="I35" s="32"/>
      <c r="K35" s="129"/>
      <c r="L35" s="71"/>
      <c r="M35" s="68"/>
      <c r="N35" s="155"/>
      <c r="O35" s="68"/>
    </row>
    <row r="36" spans="1:15" ht="12">
      <c r="A36" s="32"/>
      <c r="B36" s="32"/>
      <c r="C36" s="32"/>
      <c r="D36" s="32"/>
      <c r="E36" s="32"/>
      <c r="F36" s="32"/>
      <c r="G36" s="32"/>
      <c r="H36" s="32"/>
      <c r="I36" s="32"/>
      <c r="K36" s="68" t="s">
        <v>576</v>
      </c>
      <c r="L36" s="84" t="s">
        <v>566</v>
      </c>
      <c r="M36" s="84" t="s">
        <v>567</v>
      </c>
      <c r="N36" s="155"/>
      <c r="O36" s="68"/>
    </row>
    <row r="37" spans="1:15" ht="14.25">
      <c r="A37" s="57" t="s">
        <v>685</v>
      </c>
      <c r="B37" s="32"/>
      <c r="C37" s="32"/>
      <c r="D37" s="32"/>
      <c r="E37" s="32"/>
      <c r="F37" s="57" t="s">
        <v>686</v>
      </c>
      <c r="G37" s="32"/>
      <c r="H37" s="32"/>
      <c r="I37" s="32"/>
      <c r="K37" s="84" t="s">
        <v>575</v>
      </c>
      <c r="L37" s="177">
        <v>97</v>
      </c>
      <c r="M37" s="182">
        <v>47</v>
      </c>
      <c r="N37" s="68"/>
      <c r="O37" s="68"/>
    </row>
    <row r="38" spans="1:15" ht="12">
      <c r="A38" s="32"/>
      <c r="B38" s="32"/>
      <c r="C38" s="32"/>
      <c r="D38" s="32"/>
      <c r="E38" s="32"/>
      <c r="F38" s="32"/>
      <c r="G38" s="32"/>
      <c r="H38" s="32"/>
      <c r="I38" s="32"/>
      <c r="K38" s="84" t="s">
        <v>573</v>
      </c>
      <c r="L38" s="177">
        <v>97.7</v>
      </c>
      <c r="M38" s="182">
        <v>46</v>
      </c>
      <c r="N38" s="68"/>
      <c r="O38" s="68"/>
    </row>
    <row r="39" spans="1:15" ht="12">
      <c r="A39" s="32"/>
      <c r="B39" s="32"/>
      <c r="C39" s="32"/>
      <c r="D39" s="32"/>
      <c r="E39" s="32"/>
      <c r="F39" s="32"/>
      <c r="G39" s="32"/>
      <c r="H39" s="32"/>
      <c r="I39" s="32"/>
      <c r="K39" s="84" t="s">
        <v>574</v>
      </c>
      <c r="L39" s="177">
        <v>98.4</v>
      </c>
      <c r="M39" s="182">
        <v>45</v>
      </c>
      <c r="N39" s="68"/>
      <c r="O39" s="68"/>
    </row>
    <row r="40" spans="1:15" ht="12">
      <c r="A40" s="32"/>
      <c r="B40" s="32"/>
      <c r="C40" s="32"/>
      <c r="D40" s="32"/>
      <c r="E40" s="32"/>
      <c r="F40" s="32"/>
      <c r="G40" s="32"/>
      <c r="H40" s="32"/>
      <c r="I40" s="32"/>
      <c r="K40" s="84" t="s">
        <v>572</v>
      </c>
      <c r="L40" s="177">
        <v>99</v>
      </c>
      <c r="M40" s="182">
        <v>44</v>
      </c>
      <c r="N40" s="68"/>
      <c r="O40" s="68"/>
    </row>
    <row r="41" spans="1:15" ht="12">
      <c r="A41" s="32"/>
      <c r="B41" s="32"/>
      <c r="C41" s="32"/>
      <c r="D41" s="32"/>
      <c r="E41" s="32"/>
      <c r="F41" s="32"/>
      <c r="G41" s="32"/>
      <c r="H41" s="32"/>
      <c r="I41" s="32"/>
      <c r="K41" s="84" t="s">
        <v>317</v>
      </c>
      <c r="L41" s="177">
        <v>99.3</v>
      </c>
      <c r="M41" s="182">
        <v>43</v>
      </c>
      <c r="N41" s="68"/>
      <c r="O41" s="68"/>
    </row>
    <row r="42" spans="1:15" ht="12">
      <c r="A42" s="32"/>
      <c r="B42" s="32"/>
      <c r="C42" s="32"/>
      <c r="D42" s="32"/>
      <c r="E42" s="32"/>
      <c r="F42" s="32"/>
      <c r="G42" s="32"/>
      <c r="H42" s="32"/>
      <c r="I42" s="32"/>
      <c r="K42" s="84" t="s">
        <v>519</v>
      </c>
      <c r="L42" s="177">
        <v>101.9</v>
      </c>
      <c r="M42" s="182">
        <v>20</v>
      </c>
      <c r="N42" s="68"/>
      <c r="O42" s="68"/>
    </row>
    <row r="43" spans="1:15" ht="12">
      <c r="A43" s="32"/>
      <c r="B43" s="32"/>
      <c r="C43" s="32"/>
      <c r="D43" s="32"/>
      <c r="E43" s="32"/>
      <c r="F43" s="32"/>
      <c r="G43" s="32"/>
      <c r="H43" s="32"/>
      <c r="I43" s="32"/>
      <c r="K43" s="84" t="s">
        <v>571</v>
      </c>
      <c r="L43" s="177">
        <v>104.8</v>
      </c>
      <c r="M43" s="182">
        <v>5</v>
      </c>
      <c r="N43" s="68"/>
      <c r="O43" s="68"/>
    </row>
    <row r="44" spans="1:15" ht="12">
      <c r="A44" s="32"/>
      <c r="B44" s="32"/>
      <c r="C44" s="32"/>
      <c r="D44" s="32"/>
      <c r="E44" s="32"/>
      <c r="F44" s="32"/>
      <c r="G44" s="32"/>
      <c r="H44" s="32"/>
      <c r="I44" s="32"/>
      <c r="K44" s="84" t="s">
        <v>316</v>
      </c>
      <c r="L44" s="177">
        <v>104.9</v>
      </c>
      <c r="M44" s="182">
        <v>4</v>
      </c>
      <c r="N44" s="68"/>
      <c r="O44" s="68"/>
    </row>
    <row r="45" spans="1:15" ht="12" customHeight="1">
      <c r="A45" s="33"/>
      <c r="B45" s="32"/>
      <c r="C45" s="32"/>
      <c r="D45" s="32"/>
      <c r="E45" s="32"/>
      <c r="F45" s="32"/>
      <c r="G45" s="32"/>
      <c r="H45" s="32"/>
      <c r="I45" s="32"/>
      <c r="K45" s="77" t="s">
        <v>569</v>
      </c>
      <c r="L45" s="177">
        <v>106.8</v>
      </c>
      <c r="M45" s="182">
        <v>3</v>
      </c>
      <c r="N45" s="68"/>
      <c r="O45" s="68"/>
    </row>
    <row r="46" spans="1:15" ht="12">
      <c r="A46" s="32"/>
      <c r="B46" s="32"/>
      <c r="C46" s="32"/>
      <c r="D46" s="32"/>
      <c r="E46" s="32"/>
      <c r="F46" s="32"/>
      <c r="G46" s="32"/>
      <c r="H46" s="32"/>
      <c r="I46" s="32"/>
      <c r="K46" s="84" t="s">
        <v>570</v>
      </c>
      <c r="L46" s="177">
        <v>108.6</v>
      </c>
      <c r="M46" s="182">
        <v>2</v>
      </c>
      <c r="N46" s="68"/>
      <c r="O46" s="68"/>
    </row>
    <row r="47" spans="1:15" ht="12">
      <c r="A47" s="32"/>
      <c r="B47" s="32"/>
      <c r="C47" s="32"/>
      <c r="D47" s="32"/>
      <c r="E47" s="32"/>
      <c r="F47" s="32"/>
      <c r="G47" s="32"/>
      <c r="H47" s="32"/>
      <c r="I47" s="32"/>
      <c r="K47" s="77" t="s">
        <v>568</v>
      </c>
      <c r="L47" s="177">
        <v>109.8</v>
      </c>
      <c r="M47" s="182">
        <v>1</v>
      </c>
      <c r="N47" s="68"/>
      <c r="O47" s="68"/>
    </row>
    <row r="48" spans="1:15" ht="12">
      <c r="A48" s="32"/>
      <c r="B48" s="32"/>
      <c r="C48" s="32"/>
      <c r="D48" s="32"/>
      <c r="E48" s="32"/>
      <c r="F48" s="32"/>
      <c r="G48" s="32"/>
      <c r="H48" s="32"/>
      <c r="I48" s="32"/>
      <c r="K48" s="68"/>
      <c r="L48" s="155"/>
      <c r="M48" s="155"/>
      <c r="N48" s="155"/>
      <c r="O48" s="68"/>
    </row>
    <row r="49" spans="1:15" ht="12">
      <c r="A49" s="32"/>
      <c r="B49" s="32"/>
      <c r="C49" s="32"/>
      <c r="D49" s="32"/>
      <c r="E49" s="32"/>
      <c r="F49" s="32"/>
      <c r="G49" s="32"/>
      <c r="H49" s="32"/>
      <c r="I49" s="32"/>
      <c r="K49" s="67">
        <v>29</v>
      </c>
      <c r="L49" s="68"/>
      <c r="M49" s="68"/>
      <c r="N49" s="68"/>
      <c r="O49" s="68"/>
    </row>
    <row r="50" spans="1:15" ht="14.25">
      <c r="A50" s="32"/>
      <c r="B50" s="32"/>
      <c r="C50" s="32"/>
      <c r="D50" s="32"/>
      <c r="E50" s="32"/>
      <c r="F50" s="32"/>
      <c r="G50" s="32"/>
      <c r="H50" s="32"/>
      <c r="I50" s="32"/>
      <c r="K50" s="69"/>
      <c r="L50" s="68"/>
      <c r="M50" s="68"/>
      <c r="N50" s="68"/>
      <c r="O50" s="68"/>
    </row>
    <row r="51" spans="1:15" ht="12">
      <c r="A51" s="32"/>
      <c r="B51" s="32"/>
      <c r="C51" s="32"/>
      <c r="D51" s="32"/>
      <c r="E51" s="32"/>
      <c r="F51" s="32"/>
      <c r="G51" s="32"/>
      <c r="H51" s="32"/>
      <c r="I51" s="32"/>
      <c r="K51" s="68"/>
      <c r="L51" s="68"/>
      <c r="M51" s="68"/>
      <c r="N51" s="68"/>
      <c r="O51" s="68"/>
    </row>
    <row r="52" spans="1:15" ht="12">
      <c r="A52" s="32"/>
      <c r="B52" s="32"/>
      <c r="C52" s="32"/>
      <c r="D52" s="32"/>
      <c r="E52" s="32"/>
      <c r="F52" s="32"/>
      <c r="G52" s="32"/>
      <c r="H52" s="32"/>
      <c r="I52" s="32"/>
      <c r="K52" s="77"/>
      <c r="L52" s="68"/>
      <c r="M52" s="80"/>
      <c r="N52" s="68"/>
      <c r="O52" s="68"/>
    </row>
    <row r="53" spans="1:15" ht="12">
      <c r="A53" s="32"/>
      <c r="B53" s="32"/>
      <c r="C53" s="32"/>
      <c r="D53" s="32"/>
      <c r="E53" s="32"/>
      <c r="F53" s="32"/>
      <c r="G53" s="32"/>
      <c r="H53" s="32"/>
      <c r="I53" s="32"/>
      <c r="K53" s="77"/>
      <c r="L53" s="68"/>
      <c r="M53" s="68"/>
      <c r="N53" s="68"/>
      <c r="O53" s="68"/>
    </row>
    <row r="54" spans="1:15" ht="12">
      <c r="A54" s="32"/>
      <c r="B54" s="32"/>
      <c r="C54" s="32"/>
      <c r="D54" s="32"/>
      <c r="E54" s="32"/>
      <c r="F54" s="32"/>
      <c r="G54" s="32"/>
      <c r="H54" s="32"/>
      <c r="I54" s="32"/>
      <c r="K54" s="129"/>
      <c r="L54" s="71"/>
      <c r="M54" s="68"/>
      <c r="N54" s="68"/>
      <c r="O54" s="68"/>
    </row>
    <row r="55" spans="1:15" ht="12">
      <c r="A55" s="32"/>
      <c r="B55" s="32"/>
      <c r="C55" s="32"/>
      <c r="D55" s="32"/>
      <c r="E55" s="32"/>
      <c r="F55" s="32"/>
      <c r="G55" s="32"/>
      <c r="H55" s="32"/>
      <c r="I55" s="32"/>
      <c r="K55" s="68"/>
      <c r="L55" s="72"/>
      <c r="M55" s="72"/>
      <c r="N55" s="72"/>
      <c r="O55" s="72"/>
    </row>
    <row r="56" spans="1:15" ht="12">
      <c r="A56" s="32"/>
      <c r="B56" s="32"/>
      <c r="C56" s="32"/>
      <c r="D56" s="32"/>
      <c r="E56" s="32"/>
      <c r="F56" s="32"/>
      <c r="G56" s="32"/>
      <c r="H56" s="32"/>
      <c r="I56" s="32"/>
      <c r="K56" s="68"/>
      <c r="L56" s="72"/>
      <c r="M56" s="72"/>
      <c r="N56" s="72"/>
      <c r="O56" s="72"/>
    </row>
    <row r="57" spans="1:15" ht="12">
      <c r="A57" s="32"/>
      <c r="B57" s="32"/>
      <c r="C57" s="32"/>
      <c r="D57" s="32"/>
      <c r="E57" s="32"/>
      <c r="F57" s="32"/>
      <c r="G57" s="32"/>
      <c r="H57" s="32"/>
      <c r="I57" s="32"/>
      <c r="K57" s="129"/>
      <c r="L57" s="68"/>
      <c r="M57" s="68"/>
      <c r="N57" s="68"/>
      <c r="O57" s="68"/>
    </row>
    <row r="58" spans="1:15" ht="12">
      <c r="A58" s="32"/>
      <c r="B58" s="32"/>
      <c r="C58" s="32"/>
      <c r="D58" s="32"/>
      <c r="E58" s="32"/>
      <c r="F58" s="32"/>
      <c r="G58" s="32"/>
      <c r="H58" s="32"/>
      <c r="I58" s="32"/>
      <c r="K58" s="68"/>
      <c r="L58" s="80" t="s">
        <v>689</v>
      </c>
      <c r="M58" s="183">
        <f>L54</f>
        <v>0</v>
      </c>
      <c r="N58" s="80" t="s">
        <v>578</v>
      </c>
      <c r="O58" s="68"/>
    </row>
    <row r="59" spans="1:15" ht="12">
      <c r="A59" s="32"/>
      <c r="B59" s="32"/>
      <c r="C59" s="32"/>
      <c r="D59" s="32"/>
      <c r="E59" s="32"/>
      <c r="F59" s="32"/>
      <c r="G59" s="32"/>
      <c r="H59" s="32"/>
      <c r="I59" s="32"/>
      <c r="K59" s="68" t="s">
        <v>579</v>
      </c>
      <c r="L59" s="64">
        <v>503</v>
      </c>
      <c r="M59" s="184">
        <v>3700</v>
      </c>
      <c r="N59" s="81">
        <f aca="true" t="shared" si="5" ref="N59:N68">ROUND(M59/L59,2)</f>
        <v>7.36</v>
      </c>
      <c r="O59" s="68"/>
    </row>
    <row r="60" spans="1:15" ht="12">
      <c r="A60" s="32"/>
      <c r="B60" s="32"/>
      <c r="C60" s="32"/>
      <c r="D60" s="32"/>
      <c r="E60" s="32"/>
      <c r="F60" s="32"/>
      <c r="G60" s="32"/>
      <c r="H60" s="32"/>
      <c r="I60" s="32"/>
      <c r="K60" s="68" t="s">
        <v>577</v>
      </c>
      <c r="L60" s="68">
        <v>93</v>
      </c>
      <c r="M60" s="184">
        <v>491</v>
      </c>
      <c r="N60" s="81">
        <f t="shared" si="5"/>
        <v>5.28</v>
      </c>
      <c r="O60" s="68"/>
    </row>
    <row r="61" spans="1:15" ht="12">
      <c r="A61" s="32"/>
      <c r="B61" s="32"/>
      <c r="C61" s="32"/>
      <c r="D61" s="32"/>
      <c r="E61" s="32"/>
      <c r="F61" s="32"/>
      <c r="G61" s="32"/>
      <c r="H61" s="32"/>
      <c r="I61" s="32"/>
      <c r="K61" s="68" t="s">
        <v>215</v>
      </c>
      <c r="L61" s="68">
        <v>130</v>
      </c>
      <c r="M61" s="184">
        <v>660</v>
      </c>
      <c r="N61" s="81">
        <f t="shared" si="5"/>
        <v>5.08</v>
      </c>
      <c r="O61" s="68"/>
    </row>
    <row r="62" spans="1:15" ht="12">
      <c r="A62" s="32"/>
      <c r="B62" s="32"/>
      <c r="C62" s="32"/>
      <c r="D62" s="32"/>
      <c r="E62" s="32"/>
      <c r="F62" s="32"/>
      <c r="G62" s="32"/>
      <c r="H62" s="32"/>
      <c r="I62" s="32"/>
      <c r="K62" s="68" t="s">
        <v>214</v>
      </c>
      <c r="L62" s="68">
        <v>750</v>
      </c>
      <c r="M62" s="184">
        <v>3007</v>
      </c>
      <c r="N62" s="81">
        <f t="shared" si="5"/>
        <v>4.01</v>
      </c>
      <c r="O62" s="68"/>
    </row>
    <row r="63" spans="1:15" ht="12">
      <c r="A63" s="32"/>
      <c r="B63" s="32"/>
      <c r="C63" s="32"/>
      <c r="D63" s="32"/>
      <c r="E63" s="32"/>
      <c r="F63" s="32"/>
      <c r="G63" s="32"/>
      <c r="H63" s="32"/>
      <c r="I63" s="32"/>
      <c r="K63" s="68" t="s">
        <v>690</v>
      </c>
      <c r="L63" s="68">
        <v>112</v>
      </c>
      <c r="M63" s="184">
        <v>434</v>
      </c>
      <c r="N63" s="81">
        <f t="shared" si="5"/>
        <v>3.88</v>
      </c>
      <c r="O63" s="68"/>
    </row>
    <row r="64" spans="1:15" ht="12">
      <c r="A64" s="32"/>
      <c r="B64" s="32"/>
      <c r="C64" s="32"/>
      <c r="D64" s="32"/>
      <c r="E64" s="32"/>
      <c r="F64" s="32"/>
      <c r="G64" s="32"/>
      <c r="H64" s="32"/>
      <c r="I64" s="32"/>
      <c r="K64" s="68" t="s">
        <v>216</v>
      </c>
      <c r="L64" s="64">
        <v>90</v>
      </c>
      <c r="M64" s="184">
        <v>287</v>
      </c>
      <c r="N64" s="81">
        <f t="shared" si="5"/>
        <v>3.19</v>
      </c>
      <c r="O64" s="68"/>
    </row>
    <row r="65" spans="1:15" ht="12">
      <c r="A65" s="32"/>
      <c r="B65" s="32"/>
      <c r="C65" s="32"/>
      <c r="D65" s="32"/>
      <c r="E65" s="32"/>
      <c r="F65" s="32"/>
      <c r="G65" s="32"/>
      <c r="H65" s="32"/>
      <c r="I65" s="32"/>
      <c r="K65" s="68" t="s">
        <v>691</v>
      </c>
      <c r="L65" s="68">
        <v>361</v>
      </c>
      <c r="M65" s="184">
        <v>1012</v>
      </c>
      <c r="N65" s="81">
        <f t="shared" si="5"/>
        <v>2.8</v>
      </c>
      <c r="O65" s="68"/>
    </row>
    <row r="66" spans="1:15" ht="12">
      <c r="A66" s="32"/>
      <c r="B66" s="32"/>
      <c r="C66" s="32"/>
      <c r="D66" s="32"/>
      <c r="E66" s="32"/>
      <c r="F66" s="32"/>
      <c r="G66" s="32"/>
      <c r="H66" s="32"/>
      <c r="I66" s="32"/>
      <c r="K66" s="68" t="s">
        <v>213</v>
      </c>
      <c r="L66" s="68">
        <v>1650</v>
      </c>
      <c r="M66" s="184">
        <v>3572</v>
      </c>
      <c r="N66" s="81">
        <f t="shared" si="5"/>
        <v>2.16</v>
      </c>
      <c r="O66" s="68"/>
    </row>
    <row r="67" spans="1:15" ht="12">
      <c r="A67" s="32"/>
      <c r="B67" s="32"/>
      <c r="C67" s="32"/>
      <c r="D67" s="32"/>
      <c r="E67" s="32"/>
      <c r="F67" s="32"/>
      <c r="G67" s="32"/>
      <c r="H67" s="32"/>
      <c r="I67" s="32"/>
      <c r="K67" s="68" t="s">
        <v>692</v>
      </c>
      <c r="L67" s="68">
        <v>52.8</v>
      </c>
      <c r="M67" s="184">
        <v>103</v>
      </c>
      <c r="N67" s="81">
        <f t="shared" si="5"/>
        <v>1.95</v>
      </c>
      <c r="O67" s="68"/>
    </row>
    <row r="68" spans="1:15" ht="12">
      <c r="A68" s="32"/>
      <c r="B68" s="32"/>
      <c r="C68" s="32"/>
      <c r="D68" s="32"/>
      <c r="E68" s="32"/>
      <c r="F68" s="32"/>
      <c r="G68" s="32"/>
      <c r="H68" s="32"/>
      <c r="I68" s="32"/>
      <c r="K68" s="68" t="s">
        <v>693</v>
      </c>
      <c r="L68" s="68">
        <v>241</v>
      </c>
      <c r="M68" s="184">
        <v>287</v>
      </c>
      <c r="N68" s="81">
        <f t="shared" si="5"/>
        <v>1.19</v>
      </c>
      <c r="O68" s="68"/>
    </row>
    <row r="69" spans="1:15" ht="12">
      <c r="A69" s="32"/>
      <c r="B69" s="32"/>
      <c r="C69" s="32"/>
      <c r="D69" s="32"/>
      <c r="E69" s="32"/>
      <c r="F69" s="32"/>
      <c r="G69" s="32"/>
      <c r="H69" s="32"/>
      <c r="I69" s="32"/>
      <c r="K69" s="167" t="s">
        <v>217</v>
      </c>
      <c r="L69" s="68"/>
      <c r="M69" s="68"/>
      <c r="N69" s="68"/>
      <c r="O69" s="68"/>
    </row>
    <row r="70" spans="1:15" ht="12">
      <c r="A70" s="281" t="s">
        <v>318</v>
      </c>
      <c r="B70" s="282"/>
      <c r="C70" s="282"/>
      <c r="D70" s="282"/>
      <c r="E70" s="282"/>
      <c r="F70" s="282"/>
      <c r="G70" s="282"/>
      <c r="H70" s="282"/>
      <c r="I70" s="283"/>
      <c r="K70" s="68"/>
      <c r="L70" s="68" t="str">
        <f>L58</f>
        <v>昭和45年</v>
      </c>
      <c r="M70" s="183">
        <f>L54</f>
        <v>0</v>
      </c>
      <c r="N70" s="68"/>
      <c r="O70" s="68"/>
    </row>
    <row r="71" spans="1:15" ht="12">
      <c r="A71" s="284"/>
      <c r="B71" s="230"/>
      <c r="C71" s="230"/>
      <c r="D71" s="230"/>
      <c r="E71" s="230"/>
      <c r="F71" s="230"/>
      <c r="G71" s="230"/>
      <c r="H71" s="230"/>
      <c r="I71" s="285"/>
      <c r="K71" s="68" t="s">
        <v>219</v>
      </c>
      <c r="L71" s="68">
        <v>1</v>
      </c>
      <c r="M71" s="185">
        <f>N59</f>
        <v>7.36</v>
      </c>
      <c r="N71" s="68"/>
      <c r="O71" s="68"/>
    </row>
    <row r="72" spans="1:15" ht="12">
      <c r="A72" s="284"/>
      <c r="B72" s="230"/>
      <c r="C72" s="230"/>
      <c r="D72" s="230"/>
      <c r="E72" s="230"/>
      <c r="F72" s="230"/>
      <c r="G72" s="230"/>
      <c r="H72" s="232"/>
      <c r="I72" s="285"/>
      <c r="K72" s="68" t="s">
        <v>577</v>
      </c>
      <c r="L72" s="68">
        <v>1</v>
      </c>
      <c r="M72" s="185">
        <f aca="true" t="shared" si="6" ref="M72:M80">N60</f>
        <v>5.28</v>
      </c>
      <c r="N72" s="68"/>
      <c r="O72" s="68"/>
    </row>
    <row r="73" spans="1:15" ht="12">
      <c r="A73" s="284"/>
      <c r="B73" s="230"/>
      <c r="C73" s="230"/>
      <c r="D73" s="230"/>
      <c r="E73" s="230"/>
      <c r="F73" s="230"/>
      <c r="G73" s="230"/>
      <c r="H73" s="230"/>
      <c r="I73" s="285"/>
      <c r="K73" s="68" t="s">
        <v>220</v>
      </c>
      <c r="L73" s="68">
        <v>1</v>
      </c>
      <c r="M73" s="185">
        <f>N61</f>
        <v>5.08</v>
      </c>
      <c r="N73" s="68"/>
      <c r="O73" s="68"/>
    </row>
    <row r="74" spans="1:15" ht="12">
      <c r="A74" s="286"/>
      <c r="B74" s="287"/>
      <c r="C74" s="287"/>
      <c r="D74" s="287"/>
      <c r="E74" s="287"/>
      <c r="F74" s="287"/>
      <c r="G74" s="287"/>
      <c r="H74" s="287"/>
      <c r="I74" s="288"/>
      <c r="K74" s="68" t="s">
        <v>221</v>
      </c>
      <c r="L74" s="68">
        <v>1</v>
      </c>
      <c r="M74" s="185">
        <f>N62</f>
        <v>4.01</v>
      </c>
      <c r="N74" s="68"/>
      <c r="O74" s="68"/>
    </row>
    <row r="75" spans="1:15" ht="12">
      <c r="A75" s="32"/>
      <c r="B75" s="32"/>
      <c r="C75" s="32"/>
      <c r="D75" s="32"/>
      <c r="E75" s="32"/>
      <c r="F75" s="32"/>
      <c r="G75" s="32"/>
      <c r="H75" s="32"/>
      <c r="I75" s="32"/>
      <c r="K75" s="68" t="s">
        <v>694</v>
      </c>
      <c r="L75" s="68">
        <v>1</v>
      </c>
      <c r="M75" s="185">
        <f>N63</f>
        <v>3.88</v>
      </c>
      <c r="N75" s="68"/>
      <c r="O75" s="68"/>
    </row>
    <row r="76" spans="1:15" ht="12">
      <c r="A76" s="32"/>
      <c r="B76" s="32"/>
      <c r="C76" s="32"/>
      <c r="D76" s="32"/>
      <c r="E76" s="32"/>
      <c r="F76" s="32"/>
      <c r="G76" s="32"/>
      <c r="H76" s="32"/>
      <c r="I76" s="32"/>
      <c r="K76" s="68" t="s">
        <v>218</v>
      </c>
      <c r="L76" s="68">
        <v>1</v>
      </c>
      <c r="M76" s="185">
        <f>N64</f>
        <v>3.19</v>
      </c>
      <c r="N76" s="68"/>
      <c r="O76" s="68"/>
    </row>
    <row r="77" spans="1:15" ht="12">
      <c r="A77" s="32"/>
      <c r="B77" s="32"/>
      <c r="C77" s="32"/>
      <c r="D77" s="32"/>
      <c r="E77" s="32"/>
      <c r="F77" s="32"/>
      <c r="G77" s="32"/>
      <c r="H77" s="32"/>
      <c r="I77" s="32"/>
      <c r="K77" s="68" t="s">
        <v>695</v>
      </c>
      <c r="L77" s="68">
        <v>1</v>
      </c>
      <c r="M77" s="185">
        <f t="shared" si="6"/>
        <v>2.8</v>
      </c>
      <c r="N77" s="68"/>
      <c r="O77" s="68"/>
    </row>
    <row r="78" spans="1:15" ht="12">
      <c r="A78" s="32"/>
      <c r="B78" s="32"/>
      <c r="C78" s="32"/>
      <c r="D78" s="32"/>
      <c r="E78" s="32"/>
      <c r="F78" s="32"/>
      <c r="G78" s="32"/>
      <c r="H78" s="32"/>
      <c r="I78" s="32"/>
      <c r="K78" s="68" t="s">
        <v>222</v>
      </c>
      <c r="L78" s="68">
        <v>1</v>
      </c>
      <c r="M78" s="185">
        <f t="shared" si="6"/>
        <v>2.16</v>
      </c>
      <c r="N78" s="68"/>
      <c r="O78" s="68"/>
    </row>
    <row r="79" spans="1:15" ht="12">
      <c r="A79" s="32"/>
      <c r="B79" s="32"/>
      <c r="C79" s="32"/>
      <c r="D79" s="32"/>
      <c r="E79" s="32"/>
      <c r="F79" s="32"/>
      <c r="G79" s="32"/>
      <c r="H79" s="32"/>
      <c r="I79" s="32"/>
      <c r="K79" s="68" t="s">
        <v>696</v>
      </c>
      <c r="L79" s="68">
        <v>1</v>
      </c>
      <c r="M79" s="185">
        <f t="shared" si="6"/>
        <v>1.95</v>
      </c>
      <c r="N79" s="68"/>
      <c r="O79" s="68"/>
    </row>
    <row r="80" spans="1:15" ht="12">
      <c r="A80" s="32"/>
      <c r="B80" s="32"/>
      <c r="C80" s="32"/>
      <c r="D80" s="32"/>
      <c r="E80" s="32"/>
      <c r="F80" s="32"/>
      <c r="G80" s="32"/>
      <c r="H80" s="32"/>
      <c r="I80" s="32"/>
      <c r="K80" s="68" t="s">
        <v>697</v>
      </c>
      <c r="L80" s="68">
        <v>1</v>
      </c>
      <c r="M80" s="185">
        <f t="shared" si="6"/>
        <v>1.19</v>
      </c>
      <c r="N80" s="68"/>
      <c r="O80" s="68"/>
    </row>
    <row r="81" spans="1:15" ht="12">
      <c r="A81" s="32"/>
      <c r="B81" s="32"/>
      <c r="C81" s="32"/>
      <c r="D81" s="32"/>
      <c r="E81" s="32"/>
      <c r="F81" s="32"/>
      <c r="G81" s="32"/>
      <c r="H81" s="32"/>
      <c r="I81" s="32"/>
      <c r="K81" s="68"/>
      <c r="L81" s="68"/>
      <c r="M81" s="68"/>
      <c r="N81" s="68"/>
      <c r="O81" s="68"/>
    </row>
    <row r="82" spans="1:9" ht="12">
      <c r="A82" s="32"/>
      <c r="B82" s="32"/>
      <c r="C82" s="32"/>
      <c r="D82" s="32"/>
      <c r="E82" s="32"/>
      <c r="F82" s="32"/>
      <c r="G82" s="32"/>
      <c r="H82" s="32"/>
      <c r="I82" s="32"/>
    </row>
    <row r="83" spans="1:9" ht="12">
      <c r="A83" s="32"/>
      <c r="B83" s="32"/>
      <c r="C83" s="32"/>
      <c r="D83" s="32"/>
      <c r="E83" s="32"/>
      <c r="F83" s="32"/>
      <c r="G83" s="32"/>
      <c r="H83" s="32"/>
      <c r="I83" s="32"/>
    </row>
    <row r="84" spans="1:9" ht="12">
      <c r="A84" s="32"/>
      <c r="B84" s="32"/>
      <c r="C84" s="32"/>
      <c r="D84" s="32"/>
      <c r="E84" s="32"/>
      <c r="F84" s="32"/>
      <c r="G84" s="32"/>
      <c r="H84" s="32"/>
      <c r="I84" s="32"/>
    </row>
    <row r="85" spans="1:9" ht="12">
      <c r="A85" s="32"/>
      <c r="B85" s="32"/>
      <c r="C85" s="32"/>
      <c r="D85" s="32"/>
      <c r="E85" s="32"/>
      <c r="F85" s="32"/>
      <c r="G85" s="32"/>
      <c r="H85" s="32"/>
      <c r="I85" s="32"/>
    </row>
    <row r="86" spans="1:9" ht="12">
      <c r="A86" s="32"/>
      <c r="B86" s="32"/>
      <c r="C86" s="32"/>
      <c r="D86" s="32"/>
      <c r="E86" s="32"/>
      <c r="F86" s="32"/>
      <c r="G86" s="32"/>
      <c r="H86" s="32"/>
      <c r="I86" s="32"/>
    </row>
    <row r="87" spans="1:9" ht="12">
      <c r="A87" s="32"/>
      <c r="B87" s="32"/>
      <c r="C87" s="32"/>
      <c r="D87" s="32"/>
      <c r="E87" s="32"/>
      <c r="F87" s="32"/>
      <c r="G87" s="32"/>
      <c r="H87" s="32"/>
      <c r="I87" s="32"/>
    </row>
    <row r="88" spans="1:9" ht="12">
      <c r="A88" s="32"/>
      <c r="B88" s="32"/>
      <c r="C88" s="32"/>
      <c r="D88" s="32"/>
      <c r="E88" s="32"/>
      <c r="F88" s="32"/>
      <c r="G88" s="32"/>
      <c r="H88" s="32"/>
      <c r="I88" s="32"/>
    </row>
    <row r="89" spans="1:9" ht="12">
      <c r="A89" s="32"/>
      <c r="B89" s="32"/>
      <c r="C89" s="32"/>
      <c r="D89" s="32"/>
      <c r="E89" s="32"/>
      <c r="F89" s="32"/>
      <c r="G89" s="32"/>
      <c r="H89" s="32"/>
      <c r="I89" s="32"/>
    </row>
    <row r="90" spans="1:9" ht="12">
      <c r="A90" s="32"/>
      <c r="B90" s="32"/>
      <c r="C90" s="32"/>
      <c r="D90" s="32"/>
      <c r="E90" s="32"/>
      <c r="F90" s="32"/>
      <c r="G90" s="32"/>
      <c r="H90" s="32"/>
      <c r="I90" s="32"/>
    </row>
    <row r="91" spans="1:9" ht="12">
      <c r="A91" s="32"/>
      <c r="B91" s="32"/>
      <c r="C91" s="32"/>
      <c r="D91" s="32"/>
      <c r="E91" s="32"/>
      <c r="F91" s="32"/>
      <c r="G91" s="32"/>
      <c r="H91" s="32"/>
      <c r="I91" s="32"/>
    </row>
    <row r="92" spans="1:9" ht="12">
      <c r="A92" s="32"/>
      <c r="B92" s="32"/>
      <c r="C92" s="32"/>
      <c r="D92" s="32"/>
      <c r="E92" s="32"/>
      <c r="F92" s="32"/>
      <c r="G92" s="32"/>
      <c r="H92" s="32"/>
      <c r="I92" s="32"/>
    </row>
    <row r="93" spans="1:9" ht="12">
      <c r="A93" s="32"/>
      <c r="B93" s="32"/>
      <c r="C93" s="32"/>
      <c r="D93" s="32"/>
      <c r="E93" s="32"/>
      <c r="F93" s="32"/>
      <c r="G93" s="32"/>
      <c r="H93" s="32"/>
      <c r="I93" s="32"/>
    </row>
  </sheetData>
  <mergeCells count="2">
    <mergeCell ref="A2:I2"/>
    <mergeCell ref="A70:I74"/>
  </mergeCells>
  <hyperlinks>
    <hyperlink ref="A1" r:id="rId1" display="平成１５年度　統計からみたやまなし ページ&lt;&lt;"/>
  </hyperlinks>
  <printOptions/>
  <pageMargins left="0.2" right="0.21" top="0.53" bottom="1" header="0.512" footer="0.512"/>
  <pageSetup horizontalDpi="600" verticalDpi="600" orientation="portrait" paperSize="9" scale="85" r:id="rId3"/>
  <headerFooter alignWithMargins="0">
    <oddFooter>&amp;C&amp;P</oddFooter>
  </headerFooter>
  <rowBreaks count="2" manualBreakCount="2">
    <brk id="26" min="10" max="14" man="1"/>
    <brk id="48" min="1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統計からみたやまなし</dc:title>
  <dc:subject>（平成１５年度）</dc:subject>
  <dc:creator/>
  <cp:keywords/>
  <dc:description/>
  <cp:lastModifiedBy>山梨県統計調査課</cp:lastModifiedBy>
  <cp:lastPrinted>2004-03-11T07:12:12Z</cp:lastPrinted>
  <dcterms:created xsi:type="dcterms:W3CDTF">2002-11-05T06:54:14Z</dcterms:created>
  <dcterms:modified xsi:type="dcterms:W3CDTF">2009-02-05T00:04:33Z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