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70" yWindow="65521" windowWidth="7215" windowHeight="7140" activeTab="0"/>
  </bookViews>
  <sheets>
    <sheet name="81" sheetId="1" r:id="rId1"/>
    <sheet name="82" sheetId="2" r:id="rId2"/>
    <sheet name="83" sheetId="3" r:id="rId3"/>
    <sheet name="84" sheetId="4" r:id="rId4"/>
    <sheet name="85" sheetId="5" r:id="rId5"/>
    <sheet name="86" sheetId="6" r:id="rId6"/>
    <sheet name="87" sheetId="7" r:id="rId7"/>
    <sheet name="88" sheetId="8" r:id="rId8"/>
    <sheet name="89" sheetId="9" r:id="rId9"/>
    <sheet name="90" sheetId="10" r:id="rId10"/>
    <sheet name="91" sheetId="11" r:id="rId11"/>
    <sheet name="92" sheetId="12" r:id="rId12"/>
    <sheet name="94" sheetId="13" r:id="rId13"/>
    <sheet name="95" sheetId="14" r:id="rId14"/>
    <sheet name="96" sheetId="15" r:id="rId15"/>
    <sheet name="97" sheetId="16" r:id="rId16"/>
    <sheet name="98" sheetId="17" r:id="rId17"/>
    <sheet name="99" sheetId="18" r:id="rId18"/>
    <sheet name="100" sheetId="19" r:id="rId19"/>
  </sheets>
  <definedNames>
    <definedName name="_xlnm.Print_Area" localSheetId="1">'82'!$A$2:$L$61</definedName>
    <definedName name="_xlnm.Print_Area" localSheetId="2">'83'!$A$2:$J$58</definedName>
    <definedName name="_xlnm.Print_Area" localSheetId="3">'84'!$A$2:$L$44</definedName>
    <definedName name="_xlnm.Print_Area" localSheetId="4">'85'!$A$2:$J$41</definedName>
    <definedName name="_xlnm.Print_Area" localSheetId="5">'86'!$A$2:$K$59</definedName>
    <definedName name="_xlnm.Print_Area" localSheetId="6">'87'!$A$2:$L$62</definedName>
    <definedName name="_xlnm.Print_Area" localSheetId="7">'88'!$A$2:$L$42</definedName>
    <definedName name="_xlnm.Print_Area" localSheetId="8">'89'!$A$2:$L$55</definedName>
    <definedName name="_xlnm.Print_Area" localSheetId="12">'94'!$A$2:$K$67</definedName>
    <definedName name="_xlnm.Print_Area" localSheetId="13">'95'!$A$2:$K$67</definedName>
    <definedName name="_xlnm.Print_Area" localSheetId="14">'96'!$A$2:$I$66</definedName>
    <definedName name="_xlnm.Print_Area" localSheetId="15">'97'!$A$2:$I$66</definedName>
    <definedName name="_xlnm.Print_Area" localSheetId="16">'98'!$A$2:$I$67</definedName>
    <definedName name="_xlnm.Print_Area" localSheetId="17">'99'!$A$2:$K$67</definedName>
    <definedName name="TABLE" localSheetId="18">'100'!#REF!</definedName>
    <definedName name="TABLE" localSheetId="0">'81'!#REF!</definedName>
    <definedName name="TABLE" localSheetId="1">'82'!#REF!</definedName>
    <definedName name="TABLE" localSheetId="2">'83'!#REF!</definedName>
    <definedName name="TABLE" localSheetId="3">'84'!#REF!</definedName>
    <definedName name="TABLE" localSheetId="4">'85'!#REF!</definedName>
    <definedName name="TABLE" localSheetId="5">'86'!#REF!</definedName>
    <definedName name="TABLE" localSheetId="6">'87'!#REF!</definedName>
    <definedName name="TABLE" localSheetId="7">'88'!#REF!</definedName>
    <definedName name="TABLE" localSheetId="8">'89'!#REF!</definedName>
    <definedName name="TABLE" localSheetId="9">'90'!#REF!</definedName>
    <definedName name="TABLE" localSheetId="10">'91'!#REF!</definedName>
    <definedName name="TABLE" localSheetId="11">'92'!#REF!</definedName>
    <definedName name="TABLE" localSheetId="12">'94'!#REF!</definedName>
    <definedName name="TABLE" localSheetId="13">'95'!#REF!</definedName>
    <definedName name="TABLE" localSheetId="14">'96'!#REF!</definedName>
    <definedName name="TABLE" localSheetId="15">'97'!#REF!</definedName>
    <definedName name="TABLE" localSheetId="16">'98'!#REF!</definedName>
    <definedName name="TABLE" localSheetId="17">'99'!#REF!</definedName>
    <definedName name="TABLE_2" localSheetId="18">'100'!#REF!</definedName>
    <definedName name="TABLE_2" localSheetId="0">'81'!#REF!</definedName>
    <definedName name="TABLE_2" localSheetId="1">'82'!#REF!</definedName>
    <definedName name="TABLE_2" localSheetId="2">'83'!#REF!</definedName>
    <definedName name="TABLE_2" localSheetId="3">'84'!#REF!</definedName>
    <definedName name="TABLE_2" localSheetId="4">'85'!#REF!</definedName>
    <definedName name="TABLE_2" localSheetId="5">'86'!#REF!</definedName>
    <definedName name="TABLE_2" localSheetId="6">'87'!#REF!</definedName>
    <definedName name="TABLE_2" localSheetId="7">'88'!#REF!</definedName>
    <definedName name="TABLE_2" localSheetId="8">'89'!#REF!</definedName>
    <definedName name="TABLE_2" localSheetId="9">'90'!#REF!</definedName>
    <definedName name="TABLE_2" localSheetId="10">'91'!#REF!</definedName>
    <definedName name="TABLE_2" localSheetId="11">'92'!#REF!</definedName>
    <definedName name="TABLE_2" localSheetId="12">'94'!#REF!</definedName>
    <definedName name="TABLE_2" localSheetId="13">'95'!#REF!</definedName>
    <definedName name="TABLE_2" localSheetId="14">'96'!#REF!</definedName>
    <definedName name="TABLE_2" localSheetId="15">'97'!#REF!</definedName>
    <definedName name="TABLE_2" localSheetId="16">'98'!#REF!</definedName>
    <definedName name="TABLE_2" localSheetId="17">'99'!#REF!</definedName>
  </definedNames>
  <calcPr fullCalcOnLoad="1"/>
</workbook>
</file>

<file path=xl/sharedStrings.xml><?xml version="1.0" encoding="utf-8"?>
<sst xmlns="http://schemas.openxmlformats.org/spreadsheetml/2006/main" count="1166" uniqueCount="491">
  <si>
    <t>12.民営事業</t>
  </si>
  <si>
    <t>20.小学校</t>
  </si>
  <si>
    <t>児童数</t>
  </si>
  <si>
    <t>人口</t>
  </si>
  <si>
    <t>農家人口</t>
  </si>
  <si>
    <t>耕地面積</t>
  </si>
  <si>
    <t>県農政総務課「農林水産省統計表」</t>
  </si>
  <si>
    <t>林野面積</t>
  </si>
  <si>
    <t>水稲収穫量</t>
  </si>
  <si>
    <t>家計</t>
  </si>
  <si>
    <t>工業</t>
  </si>
  <si>
    <t>民営事業所</t>
  </si>
  <si>
    <t>県（国）民所得</t>
  </si>
  <si>
    <t>普通会計決算額</t>
  </si>
  <si>
    <t>病院数</t>
  </si>
  <si>
    <t>医師数</t>
  </si>
  <si>
    <t>道路</t>
  </si>
  <si>
    <t>自動車</t>
  </si>
  <si>
    <t>交通事故</t>
  </si>
  <si>
    <t>県警交通企画課「交通年鑑」</t>
  </si>
  <si>
    <t>小学校</t>
  </si>
  <si>
    <t>中学校</t>
  </si>
  <si>
    <t>高等学校</t>
  </si>
  <si>
    <t>面積</t>
  </si>
  <si>
    <t>市町村名</t>
  </si>
  <si>
    <t>合併関係市町村名（施行年月日）</t>
  </si>
  <si>
    <t>所在地</t>
  </si>
  <si>
    <t>甲府市</t>
  </si>
  <si>
    <t>富士吉田市</t>
  </si>
  <si>
    <t>都留市</t>
  </si>
  <si>
    <t>山梨市</t>
  </si>
  <si>
    <t>大月市</t>
  </si>
  <si>
    <t>韮崎市</t>
  </si>
  <si>
    <t>（東八代郡）</t>
  </si>
  <si>
    <t>中道町</t>
  </si>
  <si>
    <t>芦川村</t>
  </si>
  <si>
    <t>豊富村</t>
  </si>
  <si>
    <t>（西八代郡）</t>
  </si>
  <si>
    <t>上九一色村</t>
  </si>
  <si>
    <t>市川大門町</t>
  </si>
  <si>
    <t>（南巨摩郡）</t>
  </si>
  <si>
    <t>増穂町</t>
  </si>
  <si>
    <t>鰍沢町</t>
  </si>
  <si>
    <t>〒400-0695　1,599-5　　　　　　　℡0556(22)2151</t>
  </si>
  <si>
    <t>早川町</t>
  </si>
  <si>
    <t>〒409-2732　高住758　　　　　　　℡0556(45)2511</t>
  </si>
  <si>
    <t>身延町</t>
  </si>
  <si>
    <t>南部町</t>
  </si>
  <si>
    <t>（中巨摩郡）</t>
  </si>
  <si>
    <t>玉穂町</t>
  </si>
  <si>
    <t>〒409-3893　成島2,266　　　　　　℡055(274)1111</t>
  </si>
  <si>
    <t>昭和町</t>
  </si>
  <si>
    <t>田富町</t>
  </si>
  <si>
    <t>（北巨摩郡）</t>
  </si>
  <si>
    <t>小淵沢町</t>
  </si>
  <si>
    <t>〒408-8555　小淵沢835　　　　　℡0551(36)2111</t>
  </si>
  <si>
    <t>（南都留郡）</t>
  </si>
  <si>
    <t>道志村</t>
  </si>
  <si>
    <t>〒402-0209　6,181-1　　　　　　　℡0554(52)2111</t>
  </si>
  <si>
    <t>西桂町</t>
  </si>
  <si>
    <t>〒403-0022　小沼1,501　　　　　　℡0555(25)2121</t>
  </si>
  <si>
    <t>忍野村</t>
  </si>
  <si>
    <t>〒401-0592　忍草1,514　　　　　　℡0555(84)3111</t>
  </si>
  <si>
    <t>山中湖村</t>
  </si>
  <si>
    <t>〒401-0595　山中237-1　　　　　℡0555(62)1111</t>
  </si>
  <si>
    <t>鳴沢村</t>
  </si>
  <si>
    <t>（北都留郡）</t>
  </si>
  <si>
    <t>小菅村</t>
  </si>
  <si>
    <t>〒409-0211　4,698　　　　　　　　　℡0428(87)0111</t>
  </si>
  <si>
    <t>丹波山村</t>
  </si>
  <si>
    <t>〒409-0305　890　　　　　　　　　　℡0428(88)0211</t>
  </si>
  <si>
    <t>農家戸数</t>
  </si>
  <si>
    <t>　　　　　　　　 都道府県別主要統計資料の出所</t>
  </si>
  <si>
    <t>市町村</t>
  </si>
  <si>
    <t>総数</t>
  </si>
  <si>
    <t>男</t>
  </si>
  <si>
    <t>女</t>
  </si>
  <si>
    <t>人</t>
  </si>
  <si>
    <t>世帯</t>
  </si>
  <si>
    <t>山梨県　　</t>
  </si>
  <si>
    <t>東山梨郡　</t>
  </si>
  <si>
    <t>勝沼町　　</t>
  </si>
  <si>
    <t>大和村　　</t>
  </si>
  <si>
    <t>東八代郡　</t>
  </si>
  <si>
    <t>中道町　　</t>
  </si>
  <si>
    <t>芦川村　　</t>
  </si>
  <si>
    <t>豊富村　　</t>
  </si>
  <si>
    <t>西八代郡　</t>
  </si>
  <si>
    <t>三珠町　　</t>
  </si>
  <si>
    <t>六郷町　　</t>
  </si>
  <si>
    <t>南巨摩郡　</t>
  </si>
  <si>
    <t>増穂町　　</t>
  </si>
  <si>
    <t>鰍沢町　　</t>
  </si>
  <si>
    <t>早川町　　</t>
  </si>
  <si>
    <t>身延町　　</t>
  </si>
  <si>
    <t>南部町　　</t>
  </si>
  <si>
    <t>中巨摩郡　</t>
  </si>
  <si>
    <t>玉穂町　　</t>
  </si>
  <si>
    <t>昭和町　　</t>
  </si>
  <si>
    <t>田富町　　</t>
  </si>
  <si>
    <t>北巨摩郡　</t>
  </si>
  <si>
    <t>小淵沢町　</t>
  </si>
  <si>
    <t>南都留郡　</t>
  </si>
  <si>
    <t>道志村　　</t>
  </si>
  <si>
    <t>西桂町　　</t>
  </si>
  <si>
    <t>忍野村　　</t>
  </si>
  <si>
    <t>山中湖村　</t>
  </si>
  <si>
    <t>鳴沢村　　</t>
  </si>
  <si>
    <t>北都留郡　</t>
  </si>
  <si>
    <t>小菅村　　</t>
  </si>
  <si>
    <t>丹波山村　</t>
  </si>
  <si>
    <r>
      <t>km</t>
    </r>
    <r>
      <rPr>
        <vertAlign val="superscript"/>
        <sz val="12"/>
        <rFont val="ＭＳ Ｐ明朝"/>
        <family val="1"/>
      </rPr>
      <t>2</t>
    </r>
  </si>
  <si>
    <t>　市　　　　　町　　　　　村　　　　　別</t>
  </si>
  <si>
    <t>歳入</t>
  </si>
  <si>
    <t>歳出</t>
  </si>
  <si>
    <t>千円</t>
  </si>
  <si>
    <t>ha</t>
  </si>
  <si>
    <t>戸</t>
  </si>
  <si>
    <t>t</t>
  </si>
  <si>
    <t>事業所数</t>
  </si>
  <si>
    <t>従業者数</t>
  </si>
  <si>
    <t>製造品　　　出荷額等</t>
  </si>
  <si>
    <t>年間　　　　　販売額</t>
  </si>
  <si>
    <t>kg</t>
  </si>
  <si>
    <t>所</t>
  </si>
  <si>
    <t>万円</t>
  </si>
  <si>
    <t>登録自動車</t>
  </si>
  <si>
    <t>軽自動車</t>
  </si>
  <si>
    <t>学校数</t>
  </si>
  <si>
    <t>児童数</t>
  </si>
  <si>
    <t>教員数</t>
  </si>
  <si>
    <t>生徒数</t>
  </si>
  <si>
    <t>台</t>
  </si>
  <si>
    <t>校</t>
  </si>
  <si>
    <t>　　　主　　　　　要　　　　　統　　　　　計　　　（続）</t>
  </si>
  <si>
    <t>全国</t>
  </si>
  <si>
    <t>北海道　　</t>
  </si>
  <si>
    <t>青森県　　</t>
  </si>
  <si>
    <t>岩手県　　</t>
  </si>
  <si>
    <t>宮城県　　</t>
  </si>
  <si>
    <t>秋田県　　</t>
  </si>
  <si>
    <t>山形県　　</t>
  </si>
  <si>
    <t>福島県　　</t>
  </si>
  <si>
    <t>茨城県　　</t>
  </si>
  <si>
    <t>栃木県　　</t>
  </si>
  <si>
    <t>群馬県　　</t>
  </si>
  <si>
    <t>埼玉県　　</t>
  </si>
  <si>
    <t>千葉県　　</t>
  </si>
  <si>
    <t>東京都　　</t>
  </si>
  <si>
    <t>神奈川県　</t>
  </si>
  <si>
    <t>新潟県　　</t>
  </si>
  <si>
    <t>富山県　　</t>
  </si>
  <si>
    <t>石川県　　</t>
  </si>
  <si>
    <t>福井県　　</t>
  </si>
  <si>
    <t>長野県　　</t>
  </si>
  <si>
    <t>岐阜県　　</t>
  </si>
  <si>
    <t>静岡県　　</t>
  </si>
  <si>
    <t>愛知県　　</t>
  </si>
  <si>
    <t>三重県　　</t>
  </si>
  <si>
    <t>滋賀県　　</t>
  </si>
  <si>
    <t>京都府　　</t>
  </si>
  <si>
    <t>大阪府　　</t>
  </si>
  <si>
    <t>兵庫県　　</t>
  </si>
  <si>
    <t>奈良県　　</t>
  </si>
  <si>
    <t>和歌山県　</t>
  </si>
  <si>
    <t>鳥取県　　</t>
  </si>
  <si>
    <t>島根県　　</t>
  </si>
  <si>
    <t>岡山県　　</t>
  </si>
  <si>
    <t>広島県　　</t>
  </si>
  <si>
    <t>山口県　　</t>
  </si>
  <si>
    <t>徳島県　　</t>
  </si>
  <si>
    <t>香川県　　</t>
  </si>
  <si>
    <t>愛媛県　　</t>
  </si>
  <si>
    <t>高知県　　</t>
  </si>
  <si>
    <t>福岡県　　</t>
  </si>
  <si>
    <t>佐賀県　　</t>
  </si>
  <si>
    <t>長崎県　　</t>
  </si>
  <si>
    <t>熊本県　　</t>
  </si>
  <si>
    <t>大分県　　</t>
  </si>
  <si>
    <t>宮崎県　　</t>
  </si>
  <si>
    <t>鹿児島県　</t>
  </si>
  <si>
    <t>沖繩県　　</t>
  </si>
  <si>
    <t>　都　　道　　府　　県　　別</t>
  </si>
  <si>
    <t>専業農家</t>
  </si>
  <si>
    <t>総面積</t>
  </si>
  <si>
    <t>田面積</t>
  </si>
  <si>
    <t>実収入</t>
  </si>
  <si>
    <t>千t</t>
  </si>
  <si>
    <t>円</t>
  </si>
  <si>
    <t>全国</t>
  </si>
  <si>
    <t>製造品出荷額等</t>
  </si>
  <si>
    <t>年間販売額</t>
  </si>
  <si>
    <t>百万円</t>
  </si>
  <si>
    <t>１人当たり</t>
  </si>
  <si>
    <t>箇所</t>
  </si>
  <si>
    <t>　　　主　　要　　統　　計　　（続）</t>
  </si>
  <si>
    <t>件数</t>
  </si>
  <si>
    <t>死者数</t>
  </si>
  <si>
    <t>負傷者数</t>
  </si>
  <si>
    <t>km</t>
  </si>
  <si>
    <t>件</t>
  </si>
  <si>
    <t>世帯数</t>
  </si>
  <si>
    <t>商業</t>
  </si>
  <si>
    <r>
      <t>km</t>
    </r>
    <r>
      <rPr>
        <vertAlign val="superscript"/>
        <sz val="14"/>
        <rFont val="ＭＳ Ｐ明朝"/>
        <family val="1"/>
      </rPr>
      <t>2</t>
    </r>
  </si>
  <si>
    <t>県統計調査課（経済産業省工業統計調査）</t>
  </si>
  <si>
    <t>県統計調査課（経済産業省商業統計調査）</t>
  </si>
  <si>
    <t>県財政課（総務省都道府県別決算状況調）</t>
  </si>
  <si>
    <t>県医務課（厚生労働省医療施設調査）</t>
  </si>
  <si>
    <t>県医務課（厚生労働省医師・歯科医師・薬剤師調査）</t>
  </si>
  <si>
    <t>県道路維持課（国土交通省「道路統計年報」）</t>
  </si>
  <si>
    <t>県統計調査課（文部科学省学校基本調査）</t>
  </si>
  <si>
    <t>関東運輸局山梨陸運支局</t>
  </si>
  <si>
    <t>県統計調査課（総務省国勢調査）</t>
  </si>
  <si>
    <t>県統計調査課（農林水産省世界農林業センサス）</t>
  </si>
  <si>
    <t>県統計調査課（総務省家計調査）</t>
  </si>
  <si>
    <t>県統計調査課（総務省事業所・企業統計調査）</t>
  </si>
  <si>
    <t>国土地理院「全国都道府県市区町村別面積調」</t>
  </si>
  <si>
    <t>県統計調査課「県（国）民経済計算年報」</t>
  </si>
  <si>
    <t>公・私立小学校</t>
  </si>
  <si>
    <t>南アルプス市</t>
  </si>
  <si>
    <t>関東運輸局山梨運輸支局</t>
  </si>
  <si>
    <t>事業所数</t>
  </si>
  <si>
    <t>市町村合併の状況と市町村役場所在地</t>
  </si>
  <si>
    <t>八田村、白根町、芦安村、若草町、櫛形町、甲西町（市制施行H15.4.1）</t>
  </si>
  <si>
    <t xml:space="preserve"> </t>
  </si>
  <si>
    <t>-</t>
  </si>
  <si>
    <t xml:space="preserve"> </t>
  </si>
  <si>
    <t>10億円</t>
  </si>
  <si>
    <t>富士河口湖町</t>
  </si>
  <si>
    <t>-</t>
  </si>
  <si>
    <t>県統計調査課（総務省国勢調査）</t>
  </si>
  <si>
    <t>（注） ７　16.医師数は歯科医を除く。　 ８　17.道路実延長は一般国道・都道府県道・市町村道の合計。</t>
  </si>
  <si>
    <t>　 　　９　18.自動車保有台数は軽二輪、小型二輪を含む。</t>
  </si>
  <si>
    <t>〒400-8585　　　　　　　　　　　　丸の内一丁目18-1　　　　　　　　℡055(237)1161</t>
  </si>
  <si>
    <t>〒403-8601　                下吉田1,842　         　　　℡0555(22)1111</t>
  </si>
  <si>
    <t>〒402-8501　                上谷一丁目1-1          　　℡0554(43)1111</t>
  </si>
  <si>
    <t>〒405-8501　                  小原西955　          　　　　℡0553(22)1111</t>
  </si>
  <si>
    <t>〒401-8601　                大月二丁目6-20          　℡0554(22)2111</t>
  </si>
  <si>
    <t>〒407-8501　                水神一丁目3-1          　　℡0551(22)1111</t>
  </si>
  <si>
    <t>〒400-0395　小笠原376
℡055(283)1111</t>
  </si>
  <si>
    <t>北杜市</t>
  </si>
  <si>
    <t>明野村、須玉町、高根町、長坂町、大泉村、白州町、武川村
（市制施行H16.11.1）</t>
  </si>
  <si>
    <t>〒408-0188
須玉町大豆生田961-1
℡0551(42)1122</t>
  </si>
  <si>
    <t>甲斐市</t>
  </si>
  <si>
    <t>竜王町、敷島町、双葉町
（市制施行H16.9.1）</t>
  </si>
  <si>
    <t>〒400-0192　篠原2610
℡055(276)2111</t>
  </si>
  <si>
    <t>笛吹市</t>
  </si>
  <si>
    <t>石和町、御坂町、一宮町、八代町、境川村、春日居町
（市制施行H16.10.12）</t>
  </si>
  <si>
    <t>〒406-8585
石和町市部777
℡055(262)4111</t>
  </si>
  <si>
    <t>〒400-1592　下向山1,523　　　　　℡055(266)3111</t>
  </si>
  <si>
    <t>〒409-3793　中芦川585　　　　　　℡055(298)2111</t>
  </si>
  <si>
    <t>〒400-1594　大鳥居3,866　　　　　℡055(269)2211</t>
  </si>
  <si>
    <t>〒409-3392 切石350
℡0556(42)2111</t>
  </si>
  <si>
    <t>〒409-2192
福士28,505-2
℡0556(66)2111</t>
  </si>
  <si>
    <t>〒409-3880　押越542-2　　 　　　℡055(275)2111</t>
  </si>
  <si>
    <t>〒401-0398　1,575　　　　　　　　　℡0555(85)2311</t>
  </si>
  <si>
    <t>富士河口湖町</t>
  </si>
  <si>
    <t>〒401-0301　船津1700　　　　　℡0555(72)1111</t>
  </si>
  <si>
    <t>関東農政局甲府統計・情報センター（作物統計調査）</t>
  </si>
  <si>
    <t>関東農政局甲府統計・情報センター「作物統計調査」</t>
  </si>
  <si>
    <t>x</t>
  </si>
  <si>
    <t>事業　所数</t>
  </si>
  <si>
    <t>甲府市</t>
  </si>
  <si>
    <t>塩山市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</si>
  <si>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</si>
  <si>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</si>
  <si>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</si>
  <si>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</si>
  <si>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</si>
  <si>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</si>
  <si>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</si>
  <si>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</si>
  <si>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</si>
  <si>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－</t>
  </si>
  <si>
    <t>※</t>
  </si>
  <si>
    <t>公・私立中学校（含分校）（17.5.1）</t>
  </si>
  <si>
    <t>所</t>
  </si>
  <si>
    <t>16.医師数（16.12.31）</t>
  </si>
  <si>
    <t>（市制施行明22.7.1）（S32.4.1）、昭和町及び玉穂村の一部（S47.7.1）、昭和町の一部（S63.4.21）</t>
  </si>
  <si>
    <t>（市制施行S26.3.20））</t>
  </si>
  <si>
    <t>（市制施行S29.4.29）</t>
  </si>
  <si>
    <t>山梨市、牧丘町、三富村　　（市制施行H１７.３.２２）</t>
  </si>
  <si>
    <t>（市制施行S29.8.8）</t>
  </si>
  <si>
    <t>（市制施行S29.10.10）</t>
  </si>
  <si>
    <t>上野原市</t>
  </si>
  <si>
    <t>上野原町、秋山村　　　　　　　　　　　　　　（市制施行H１７.２.１３）</t>
  </si>
  <si>
    <t>〒409-0192　上野原3832
℡0554(62)3111</t>
  </si>
  <si>
    <t>甲州市</t>
  </si>
  <si>
    <t>塩山市、勝沼町、大和村
（市制施行H17.11.1）</t>
  </si>
  <si>
    <t>〒404-8501
塩山上於曽1040
℡0553(32)2111</t>
  </si>
  <si>
    <t>（町制施行S30.3.31）</t>
  </si>
  <si>
    <t>（村制施行S16.8.1）</t>
  </si>
  <si>
    <t>（村制施行M7.12）</t>
  </si>
  <si>
    <t>市川三郷町</t>
  </si>
  <si>
    <t>三珠町、市川大門町、六郷町(町制施行H17.10.1）</t>
  </si>
  <si>
    <t>上九一色村</t>
  </si>
  <si>
    <t>（村制施行M22.7.1）</t>
  </si>
  <si>
    <t>〒409-3792　古関１１５８　　　　℡0555(88)2111</t>
  </si>
  <si>
    <t>（町制施行S26.4.3）</t>
  </si>
  <si>
    <t>（町制施行M29.8.1）</t>
  </si>
  <si>
    <t>（町制施行S31.9.30）</t>
  </si>
  <si>
    <t>（町制施行S6.1.1）、下部町、中富町、　身延町(H16.9.13）</t>
  </si>
  <si>
    <t>（町制施行S30.4.1）、南部町、富沢町（H15.3.1）</t>
  </si>
  <si>
    <t>甲府市の一部（S47.6.29）、昭和町の一部（S47.12.1、50.12.1）、（町制施行S60.4.1）</t>
  </si>
  <si>
    <t>（町制施行S43.4.1）</t>
  </si>
  <si>
    <t>(町制施行S29.3.31）</t>
  </si>
  <si>
    <t>（村制施行M22.6.1）</t>
  </si>
  <si>
    <t>（町制施行S27.9.15）</t>
  </si>
  <si>
    <t>（村制施行M8.2.15）</t>
  </si>
  <si>
    <t>（名称変更S40.1.1）</t>
  </si>
  <si>
    <t>（村制施行M22.7）</t>
  </si>
  <si>
    <t>河口湖町、勝山村、足和田村(町制施行H15.11.15)</t>
  </si>
  <si>
    <t>（村制施行M22）</t>
  </si>
  <si>
    <t>北巨</t>
  </si>
  <si>
    <t>南都</t>
  </si>
  <si>
    <t>北都</t>
  </si>
  <si>
    <t>x</t>
  </si>
  <si>
    <t>下部町</t>
  </si>
  <si>
    <t>竜王町</t>
  </si>
  <si>
    <t>敷島町</t>
  </si>
  <si>
    <t>双葉町</t>
  </si>
  <si>
    <t>明野村</t>
  </si>
  <si>
    <t>須玉町</t>
  </si>
  <si>
    <t>高根町</t>
  </si>
  <si>
    <t>長坂町</t>
  </si>
  <si>
    <t>大泉村</t>
  </si>
  <si>
    <t>白州町</t>
  </si>
  <si>
    <t>武川村</t>
  </si>
  <si>
    <t>秋山村</t>
  </si>
  <si>
    <t>上野原町</t>
  </si>
  <si>
    <t>春日居町</t>
  </si>
  <si>
    <t>牧丘町</t>
  </si>
  <si>
    <t>三富村</t>
  </si>
  <si>
    <t>石和町</t>
  </si>
  <si>
    <t>御坂町</t>
  </si>
  <si>
    <t>一宮町</t>
  </si>
  <si>
    <t>八代町</t>
  </si>
  <si>
    <t>境川村</t>
  </si>
  <si>
    <t>中富町</t>
  </si>
  <si>
    <t>平成１6年11月１日明野村、須玉町、高根町、長坂町、大泉村、白州町、武川村が合併し「北杜市」</t>
  </si>
  <si>
    <t>平成１7年2月13日上野原町、秋山村が合併し「上野原市」</t>
  </si>
  <si>
    <t>農家数(17.2.1)</t>
  </si>
  <si>
    <t>民営事業所数（事業内容不詳事業所を除く）(16.6.1)</t>
  </si>
  <si>
    <t xml:space="preserve"> </t>
  </si>
  <si>
    <t>11.商業（16.6.1）</t>
  </si>
  <si>
    <t>※</t>
  </si>
  <si>
    <t>※</t>
  </si>
  <si>
    <t>-</t>
  </si>
  <si>
    <t>　　　 ・本栖湖は、水面が境界未定のため、上九一色村及び身延町の面積には含まれない。</t>
  </si>
  <si>
    <t>※</t>
  </si>
  <si>
    <t>〒409-3892                  　   臼井阿原301-1　             　℡055(273)2111</t>
  </si>
  <si>
    <t>〒409-3601市川大門1,733-1                              ℡055(272)1101</t>
  </si>
  <si>
    <t>〒400-0592　                    天神中条1,134        　        　　℡0556(22)3111</t>
  </si>
  <si>
    <t>森林面積（17.3.31）</t>
  </si>
  <si>
    <t>（町制施行S46.4.1）甲府市の一部（S47.6.29）、玉穂村の一部（S47.12.1、50.12.1）、竜王町の一部（S48.12.1）、甲府市の一部（S63.4.21）</t>
  </si>
  <si>
    <t>　（注）　10.速報値である。</t>
  </si>
  <si>
    <t>　　　主　　　　　要　　　　　統　　　　　計</t>
  </si>
  <si>
    <t>県計</t>
  </si>
  <si>
    <t>－</t>
  </si>
  <si>
    <t>東山</t>
  </si>
  <si>
    <t>東八</t>
  </si>
  <si>
    <t>西八</t>
  </si>
  <si>
    <t>-</t>
  </si>
  <si>
    <t>南巨</t>
  </si>
  <si>
    <t>－</t>
  </si>
  <si>
    <t>　　　主　　　　　要　　　　　統　　　　　計　　　（続）</t>
  </si>
  <si>
    <t>農家人口(12.2.1)</t>
  </si>
  <si>
    <t>中巨</t>
  </si>
  <si>
    <t>経営　　　　耕地面積(17.2.1)</t>
  </si>
  <si>
    <t>平成１７年度　県勢ダイジェスト&lt;&lt;</t>
  </si>
  <si>
    <t>12.事業内容等不詳事業所等を除く。</t>
  </si>
  <si>
    <t>（注）1　総面積　★十和田湖の面積を除く＊総務省「全国市町村要覧（平成17年版）」に記載されている便宜上の
　　　概算数値。　　2　世帯数には世帯の種類 「不詳」 を含む。</t>
  </si>
  <si>
    <t>　都　　道　　府　　県　　別</t>
  </si>
  <si>
    <t>都道府県</t>
  </si>
  <si>
    <t>1.面積（17.10.1）</t>
  </si>
  <si>
    <t>2.世帯数（17.10.1）</t>
  </si>
  <si>
    <t>3.人口（17.10.1）</t>
  </si>
  <si>
    <t>4.農家</t>
  </si>
  <si>
    <t xml:space="preserve">★*9,607 </t>
  </si>
  <si>
    <t xml:space="preserve">*7,286 </t>
  </si>
  <si>
    <t xml:space="preserve">★*11,612 </t>
  </si>
  <si>
    <t xml:space="preserve">*9,323 </t>
  </si>
  <si>
    <t xml:space="preserve">*3,797 </t>
  </si>
  <si>
    <t xml:space="preserve">*5,157 </t>
  </si>
  <si>
    <t xml:space="preserve">*2,187 </t>
  </si>
  <si>
    <t xml:space="preserve">*12,583 </t>
  </si>
  <si>
    <t xml:space="preserve">*4,247 </t>
  </si>
  <si>
    <t xml:space="preserve">*4,465 </t>
  </si>
  <si>
    <t xml:space="preserve">*13,562 </t>
  </si>
  <si>
    <t xml:space="preserve">*10,621 </t>
  </si>
  <si>
    <t xml:space="preserve">*7,780 </t>
  </si>
  <si>
    <t xml:space="preserve">*5,163 </t>
  </si>
  <si>
    <t xml:space="preserve">*5,777 </t>
  </si>
  <si>
    <t xml:space="preserve">*4,017 </t>
  </si>
  <si>
    <t xml:space="preserve">*7,113 </t>
  </si>
  <si>
    <t xml:space="preserve">*1,876 </t>
  </si>
  <si>
    <t xml:space="preserve">*4,975 </t>
  </si>
  <si>
    <t xml:space="preserve">*7,405 </t>
  </si>
  <si>
    <t xml:space="preserve">*6,339 </t>
  </si>
  <si>
    <t xml:space="preserve">*7,735 </t>
  </si>
  <si>
    <t xml:space="preserve">*9,188 </t>
  </si>
  <si>
    <t>（注）　４　専業農家数は販売農家である。　　７　林野面積は2005年農林業センサスの値（概数値）</t>
  </si>
  <si>
    <t>　　　　９　家計は都道府県所在市の勤労者世帯１ヶ月平均の値である。</t>
  </si>
  <si>
    <t>　　　主　　要　　統　　計</t>
  </si>
  <si>
    <t>戸数（12.2.1）</t>
  </si>
  <si>
    <t>5.農家人口（12.2.1）</t>
  </si>
  <si>
    <t>7.林野面積（17.2.1）</t>
  </si>
  <si>
    <t>全国</t>
  </si>
  <si>
    <t xml:space="preserve"> </t>
  </si>
  <si>
    <t xml:space="preserve"> </t>
  </si>
  <si>
    <t>百万円</t>
  </si>
  <si>
    <t>　（注）　６　13.県民所得の全国値は「国民経済計算年報」による。                １４　速報値</t>
  </si>
  <si>
    <t>　　　主　　要　　統　　計　　（続）</t>
  </si>
  <si>
    <t>所（16.6.1）</t>
  </si>
  <si>
    <t>実　数</t>
  </si>
  <si>
    <t xml:space="preserve"> </t>
  </si>
  <si>
    <t xml:space="preserve"> </t>
  </si>
  <si>
    <t>－</t>
  </si>
  <si>
    <t>－</t>
  </si>
  <si>
    <t>－</t>
  </si>
  <si>
    <t>－</t>
  </si>
  <si>
    <t>（注）不明車両を含まない。</t>
  </si>
  <si>
    <t>商業（16.6.1）</t>
  </si>
  <si>
    <t>事業  所数</t>
  </si>
  <si>
    <t>従業  者数</t>
  </si>
  <si>
    <t>従業  員数</t>
  </si>
  <si>
    <t xml:space="preserve"> </t>
  </si>
  <si>
    <t>-</t>
  </si>
  <si>
    <t>-</t>
  </si>
  <si>
    <t>-</t>
  </si>
  <si>
    <t>平成16年10月12日春日居町、石和町、御坂町、一宮町、八代町、境川村が合併し「笛吹市」</t>
  </si>
  <si>
    <t>平成17年3月22日山梨市、牧丘町、三富村が合併し「山梨市」</t>
  </si>
  <si>
    <t>平成17年10月1日三珠町、市川大門町、六郷町が合併し「市川三郷町」</t>
  </si>
  <si>
    <t>平成16年9月13日下部町、中富町、身延町が合併し「身延町」</t>
  </si>
  <si>
    <t>　市　　　　　町　　　　　村　　　　　別</t>
  </si>
  <si>
    <t>面積　（17.10.1）</t>
  </si>
  <si>
    <t>※</t>
  </si>
  <si>
    <t>※</t>
  </si>
  <si>
    <t>※</t>
  </si>
  <si>
    <t>（注） ・面積の※は、総務省自治行政局発行の全国市町村要覧（平成１７年版）に記載されている便宜上の概算数値</t>
  </si>
  <si>
    <t>経営　　　　　耕地面積(17.2.1)</t>
  </si>
  <si>
    <t>森林面積（17.3.31）</t>
  </si>
  <si>
    <t>農家数(17.2.1)</t>
  </si>
  <si>
    <t>農家人口(12.2.1)</t>
  </si>
  <si>
    <t xml:space="preserve"> </t>
  </si>
  <si>
    <t>－</t>
  </si>
  <si>
    <t>-</t>
  </si>
  <si>
    <t>平成１６年９月１日竜王町、敷島町、双葉町が合併し「甲斐市」</t>
  </si>
  <si>
    <t>平成１６年１１月１日明野村、須玉町、高根町、長坂町、大泉村、白州町、武川村が合併し「北杜市」</t>
  </si>
  <si>
    <t>面積　（17.4.1）</t>
  </si>
  <si>
    <t>※</t>
  </si>
  <si>
    <t>（注） ・面積の※は、総務省自治行政局発行の全国市町村要覧（平成１７年版）に記載されている便宜上の概算数値</t>
  </si>
  <si>
    <t>国土地理院「平成１７年全国都道府県市区町村別面積調」</t>
  </si>
  <si>
    <t>県統計調査課（総務省「国勢調査報告（速報）」）</t>
  </si>
  <si>
    <t>県統計調査課「農林業センサス結果報告」</t>
  </si>
  <si>
    <t>　　　　　　　　　　　市町村別主要統計資料の出所</t>
  </si>
  <si>
    <t>面積</t>
  </si>
  <si>
    <t>人口</t>
  </si>
  <si>
    <t>世帯数</t>
  </si>
  <si>
    <t>選挙人名簿登録者数</t>
  </si>
  <si>
    <t>県市町村課</t>
  </si>
  <si>
    <t>普通会計決算額</t>
  </si>
  <si>
    <t>経営耕地面積</t>
  </si>
  <si>
    <t>森林面積</t>
  </si>
  <si>
    <t>県森林環境総務課</t>
  </si>
  <si>
    <t>農家数</t>
  </si>
  <si>
    <t>県統計調査課「世界農林業センサス結果報告」</t>
  </si>
  <si>
    <t>農家人口</t>
  </si>
  <si>
    <t>水稲収穫量</t>
  </si>
  <si>
    <t>繭生産数量</t>
  </si>
  <si>
    <t>県花き農産課</t>
  </si>
  <si>
    <t>工業</t>
  </si>
  <si>
    <t>県統計調査課「工業統計調査結果」</t>
  </si>
  <si>
    <t>商業</t>
  </si>
  <si>
    <t>県統計調査課「商業統計調査結果報告」</t>
  </si>
  <si>
    <t>民営事業所</t>
  </si>
  <si>
    <t>県統計調査課「事業所・企業統計調査結果報告」</t>
  </si>
  <si>
    <t>自動車台数　　　　　　（二輪車を除く）</t>
  </si>
  <si>
    <t>県統計調査課「教育統計調査結果報告」</t>
  </si>
  <si>
    <t>公・私立中学校</t>
  </si>
  <si>
    <t>商業（16.6.1）</t>
  </si>
  <si>
    <t>事業    所数</t>
  </si>
  <si>
    <t>従業    者数</t>
  </si>
  <si>
    <t>従業    員数</t>
  </si>
  <si>
    <t>x</t>
  </si>
  <si>
    <t>x</t>
  </si>
  <si>
    <t>x</t>
  </si>
  <si>
    <t>-</t>
  </si>
  <si>
    <t>x</t>
  </si>
  <si>
    <t>-</t>
  </si>
  <si>
    <t>（注）不明車両を含まない。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</si>
</sst>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#,##0_ "/>
    <numFmt numFmtId="182" formatCode="&quot;※&quot;#,##0.00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#,##0;&quot;△ &quot;#,##0"/>
    <numFmt numFmtId="188" formatCode="0;&quot;△ &quot;0"/>
    <numFmt numFmtId="189" formatCode="#,##0_);[Red]\(#,##0\)"/>
    <numFmt numFmtId="190" formatCode="0_);\(0\)"/>
    <numFmt numFmtId="191" formatCode="###,###,##0;&quot;-&quot;##,###,##0"/>
    <numFmt numFmtId="192" formatCode="##0.0;&quot;-&quot;#0.0"/>
    <numFmt numFmtId="193" formatCode="#0.0;&quot;-&quot;0.0"/>
    <numFmt numFmtId="194" formatCode="##,###,###,##0;&quot;-&quot;#,###,###,##0"/>
    <numFmt numFmtId="195" formatCode="[$-411]ggge&quot;年&quot;m&quot;月&quot;d&quot;日&quot;;@"/>
    <numFmt numFmtId="196" formatCode="#,##0.0_);[Red]\(#,##0.0\)"/>
    <numFmt numFmtId="197" formatCode="#,##0;[Red]\-#,##0;\-"/>
    <numFmt numFmtId="198" formatCode="0.0;&quot;△&quot;0.0;\-"/>
    <numFmt numFmtId="199" formatCode="0.0;&quot;△&quot;0.0"/>
    <numFmt numFmtId="200" formatCode="0;&quot;△&quot;0;\-"/>
    <numFmt numFmtId="201" formatCode="###,###,###,##0;&quot;-&quot;##,###,###,##0"/>
    <numFmt numFmtId="202" formatCode="#,###,###,##0;&quot; -&quot;###,###,##0"/>
    <numFmt numFmtId="203" formatCode="##,###,##0;&quot;-&quot;#,###,##0"/>
    <numFmt numFmtId="204" formatCode="#,###,##0;&quot; -&quot;###,##0"/>
    <numFmt numFmtId="205" formatCode="\ ###,###,##0;&quot;-&quot;###,###,##0"/>
    <numFmt numFmtId="206" formatCode="\ ###,##0;&quot;-&quot;###,##0"/>
    <numFmt numFmtId="207" formatCode="0.0;&quot;▲ &quot;0.0"/>
    <numFmt numFmtId="208" formatCode="\ ###,###,###,###,##0;&quot;-&quot;###,###,###,###,##0"/>
    <numFmt numFmtId="209" formatCode="#,##0;0;&quot;－&quot;"/>
    <numFmt numFmtId="210" formatCode="0.00_ "/>
    <numFmt numFmtId="211" formatCode="#,##0_ ;[Red]\-#,##0\ "/>
    <numFmt numFmtId="212" formatCode="0&quot;年度&quot;"/>
    <numFmt numFmtId="213" formatCode="#\ ###\ ##0"/>
    <numFmt numFmtId="214" formatCode="0_ "/>
    <numFmt numFmtId="215" formatCode="0_);[Red]\(0\)"/>
    <numFmt numFmtId="216" formatCode="#,##0.00_ "/>
    <numFmt numFmtId="217" formatCode="#,##0.00;&quot;△ &quot;#,##0.00"/>
    <numFmt numFmtId="218" formatCode="#,##0.00_);[Red]\(#,##0.00\)"/>
    <numFmt numFmtId="219" formatCode="[$€-2]\ #,##0.00_);[Red]\([$€-2]\ #,##0.00\)"/>
  </numFmts>
  <fonts count="24">
    <font>
      <sz val="11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vertAlign val="superscript"/>
      <sz val="12"/>
      <name val="ＭＳ Ｐ明朝"/>
      <family val="1"/>
    </font>
    <font>
      <b/>
      <sz val="12"/>
      <name val="ＭＳ Ｐゴシック"/>
      <family val="3"/>
    </font>
    <font>
      <sz val="14"/>
      <name val="ＭＳ Ｐ明朝"/>
      <family val="1"/>
    </font>
    <font>
      <sz val="14"/>
      <name val="ＭＳ Ｐゴシック"/>
      <family val="3"/>
    </font>
    <font>
      <vertAlign val="superscript"/>
      <sz val="14"/>
      <name val="ＭＳ Ｐ明朝"/>
      <family val="1"/>
    </font>
    <font>
      <b/>
      <sz val="14"/>
      <name val="ＭＳ Ｐゴシック"/>
      <family val="3"/>
    </font>
    <font>
      <b/>
      <sz val="14"/>
      <name val="ＭＳ Ｐ明朝"/>
      <family val="1"/>
    </font>
    <font>
      <sz val="13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b/>
      <sz val="11"/>
      <name val="ＭＳ 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vertical="center"/>
    </xf>
    <xf numFmtId="38" fontId="0" fillId="0" borderId="0" xfId="17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38" fontId="8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38" fontId="4" fillId="0" borderId="0" xfId="17" applyFont="1" applyBorder="1" applyAlignment="1">
      <alignment/>
    </xf>
    <xf numFmtId="0" fontId="1" fillId="0" borderId="1" xfId="0" applyFont="1" applyBorder="1" applyAlignment="1">
      <alignment/>
    </xf>
    <xf numFmtId="38" fontId="1" fillId="0" borderId="0" xfId="17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38" fontId="1" fillId="0" borderId="2" xfId="17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38" fontId="1" fillId="0" borderId="0" xfId="17" applyFont="1" applyAlignment="1">
      <alignment/>
    </xf>
    <xf numFmtId="38" fontId="1" fillId="0" borderId="4" xfId="17" applyFont="1" applyBorder="1" applyAlignment="1">
      <alignment horizontal="distributed" vertical="center" wrapText="1"/>
    </xf>
    <xf numFmtId="38" fontId="1" fillId="0" borderId="5" xfId="17" applyFont="1" applyBorder="1" applyAlignment="1">
      <alignment horizontal="distributed" vertical="center" wrapText="1"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38" fontId="10" fillId="0" borderId="0" xfId="17" applyFont="1" applyBorder="1" applyAlignment="1">
      <alignment/>
    </xf>
    <xf numFmtId="0" fontId="10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8" fontId="1" fillId="0" borderId="6" xfId="17" applyFont="1" applyBorder="1" applyAlignment="1">
      <alignment horizontal="distributed" vertical="center" wrapText="1"/>
    </xf>
    <xf numFmtId="38" fontId="10" fillId="0" borderId="0" xfId="17" applyFont="1" applyAlignment="1">
      <alignment/>
    </xf>
    <xf numFmtId="0" fontId="1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horizontal="distributed"/>
    </xf>
    <xf numFmtId="0" fontId="0" fillId="0" borderId="0" xfId="0" applyFont="1" applyAlignment="1">
      <alignment/>
    </xf>
    <xf numFmtId="0" fontId="10" fillId="0" borderId="1" xfId="0" applyFont="1" applyBorder="1" applyAlignment="1">
      <alignment/>
    </xf>
    <xf numFmtId="38" fontId="2" fillId="0" borderId="0" xfId="17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8" fontId="8" fillId="0" borderId="0" xfId="17" applyFont="1" applyAlignment="1">
      <alignment/>
    </xf>
    <xf numFmtId="179" fontId="0" fillId="0" borderId="0" xfId="0" applyNumberFormat="1" applyAlignment="1">
      <alignment/>
    </xf>
    <xf numFmtId="0" fontId="3" fillId="0" borderId="0" xfId="0" applyFont="1" applyAlignment="1">
      <alignment/>
    </xf>
    <xf numFmtId="179" fontId="8" fillId="0" borderId="0" xfId="0" applyNumberFormat="1" applyFont="1" applyAlignment="1">
      <alignment/>
    </xf>
    <xf numFmtId="38" fontId="0" fillId="0" borderId="0" xfId="17" applyAlignment="1">
      <alignment/>
    </xf>
    <xf numFmtId="179" fontId="0" fillId="0" borderId="0" xfId="0" applyNumberFormat="1" applyAlignment="1">
      <alignment/>
    </xf>
    <xf numFmtId="38" fontId="0" fillId="0" borderId="0" xfId="17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distributed" vertical="center" wrapText="1"/>
    </xf>
    <xf numFmtId="38" fontId="11" fillId="0" borderId="4" xfId="17" applyFont="1" applyBorder="1" applyAlignment="1">
      <alignment horizontal="distributed" vertical="center" wrapText="1"/>
    </xf>
    <xf numFmtId="38" fontId="11" fillId="0" borderId="5" xfId="17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11" fillId="0" borderId="0" xfId="0" applyFont="1" applyAlignment="1">
      <alignment horizontal="right"/>
    </xf>
    <xf numFmtId="38" fontId="11" fillId="0" borderId="0" xfId="17" applyFont="1" applyAlignment="1">
      <alignment horizontal="right"/>
    </xf>
    <xf numFmtId="0" fontId="14" fillId="0" borderId="0" xfId="0" applyFont="1" applyBorder="1" applyAlignment="1">
      <alignment horizontal="distributed"/>
    </xf>
    <xf numFmtId="0" fontId="14" fillId="0" borderId="1" xfId="0" applyFont="1" applyBorder="1" applyAlignment="1">
      <alignment horizontal="distributed"/>
    </xf>
    <xf numFmtId="0" fontId="14" fillId="0" borderId="0" xfId="0" applyFont="1" applyBorder="1" applyAlignment="1">
      <alignment horizontal="right"/>
    </xf>
    <xf numFmtId="38" fontId="14" fillId="0" borderId="0" xfId="17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" xfId="0" applyFont="1" applyBorder="1" applyAlignment="1">
      <alignment horizontal="distributed"/>
    </xf>
    <xf numFmtId="38" fontId="11" fillId="0" borderId="0" xfId="17" applyFont="1" applyBorder="1" applyAlignment="1">
      <alignment/>
    </xf>
    <xf numFmtId="2" fontId="11" fillId="0" borderId="0" xfId="0" applyNumberFormat="1" applyFont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1" fillId="0" borderId="9" xfId="0" applyFont="1" applyBorder="1" applyAlignment="1">
      <alignment/>
    </xf>
    <xf numFmtId="38" fontId="11" fillId="0" borderId="6" xfId="17" applyFont="1" applyBorder="1" applyAlignment="1">
      <alignment horizontal="distributed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8" fontId="15" fillId="0" borderId="0" xfId="17" applyFont="1" applyBorder="1" applyAlignment="1">
      <alignment/>
    </xf>
    <xf numFmtId="38" fontId="11" fillId="0" borderId="0" xfId="17" applyFont="1" applyBorder="1" applyAlignment="1">
      <alignment horizontal="right"/>
    </xf>
    <xf numFmtId="38" fontId="11" fillId="0" borderId="0" xfId="17" applyFont="1" applyAlignment="1">
      <alignment/>
    </xf>
    <xf numFmtId="38" fontId="11" fillId="0" borderId="2" xfId="17" applyFont="1" applyBorder="1" applyAlignment="1">
      <alignment/>
    </xf>
    <xf numFmtId="0" fontId="11" fillId="0" borderId="11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distributed"/>
    </xf>
    <xf numFmtId="0" fontId="11" fillId="0" borderId="3" xfId="0" applyFont="1" applyBorder="1" applyAlignment="1">
      <alignment/>
    </xf>
    <xf numFmtId="38" fontId="14" fillId="0" borderId="0" xfId="17" applyFont="1" applyBorder="1" applyAlignment="1">
      <alignment horizontal="right"/>
    </xf>
    <xf numFmtId="38" fontId="15" fillId="0" borderId="0" xfId="17" applyFont="1" applyBorder="1" applyAlignment="1">
      <alignment horizontal="right"/>
    </xf>
    <xf numFmtId="38" fontId="11" fillId="0" borderId="12" xfId="17" applyFont="1" applyBorder="1" applyAlignment="1">
      <alignment horizontal="distributed" vertical="center" wrapText="1"/>
    </xf>
    <xf numFmtId="0" fontId="11" fillId="0" borderId="0" xfId="0" applyFont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distributed" vertical="center" wrapText="1"/>
    </xf>
    <xf numFmtId="0" fontId="12" fillId="0" borderId="6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1" fillId="0" borderId="13" xfId="0" applyFont="1" applyBorder="1" applyAlignment="1">
      <alignment vertical="center"/>
    </xf>
    <xf numFmtId="0" fontId="15" fillId="0" borderId="13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38" fontId="1" fillId="0" borderId="14" xfId="17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38" fontId="1" fillId="0" borderId="0" xfId="17" applyFont="1" applyAlignment="1">
      <alignment horizontal="right" vertical="center" wrapText="1"/>
    </xf>
    <xf numFmtId="38" fontId="1" fillId="0" borderId="16" xfId="17" applyFont="1" applyBorder="1" applyAlignment="1">
      <alignment horizontal="centerContinuous" vertical="center" wrapText="1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179" fontId="1" fillId="0" borderId="0" xfId="0" applyNumberFormat="1" applyFont="1" applyAlignment="1">
      <alignment horizontal="right" vertical="center" wrapText="1"/>
    </xf>
    <xf numFmtId="0" fontId="1" fillId="0" borderId="10" xfId="0" applyFont="1" applyBorder="1" applyAlignment="1">
      <alignment/>
    </xf>
    <xf numFmtId="180" fontId="10" fillId="0" borderId="0" xfId="17" applyNumberFormat="1" applyFont="1" applyAlignment="1">
      <alignment/>
    </xf>
    <xf numFmtId="180" fontId="1" fillId="0" borderId="0" xfId="17" applyNumberFormat="1" applyFont="1" applyAlignment="1">
      <alignment/>
    </xf>
    <xf numFmtId="179" fontId="1" fillId="0" borderId="2" xfId="0" applyNumberFormat="1" applyFont="1" applyBorder="1" applyAlignment="1">
      <alignment/>
    </xf>
    <xf numFmtId="179" fontId="1" fillId="0" borderId="0" xfId="0" applyNumberFormat="1" applyFont="1" applyAlignment="1">
      <alignment/>
    </xf>
    <xf numFmtId="179" fontId="1" fillId="0" borderId="0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8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distributed" vertical="center" wrapText="1"/>
    </xf>
    <xf numFmtId="38" fontId="1" fillId="0" borderId="0" xfId="17" applyFont="1" applyAlignment="1">
      <alignment/>
    </xf>
    <xf numFmtId="179" fontId="1" fillId="0" borderId="0" xfId="0" applyNumberFormat="1" applyFont="1" applyAlignment="1">
      <alignment/>
    </xf>
    <xf numFmtId="38" fontId="1" fillId="0" borderId="14" xfId="17" applyFont="1" applyBorder="1" applyAlignment="1">
      <alignment horizontal="distributed" vertical="center"/>
    </xf>
    <xf numFmtId="49" fontId="1" fillId="0" borderId="0" xfId="0" applyNumberFormat="1" applyFont="1" applyAlignment="1">
      <alignment horizontal="right" vertical="center" wrapText="1"/>
    </xf>
    <xf numFmtId="49" fontId="1" fillId="0" borderId="2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/>
    </xf>
    <xf numFmtId="0" fontId="11" fillId="0" borderId="0" xfId="0" applyFont="1" applyAlignment="1">
      <alignment horizontal="center" vertical="center"/>
    </xf>
    <xf numFmtId="38" fontId="0" fillId="0" borderId="0" xfId="0" applyNumberFormat="1" applyAlignment="1">
      <alignment/>
    </xf>
    <xf numFmtId="183" fontId="10" fillId="0" borderId="0" xfId="0" applyNumberFormat="1" applyFont="1" applyAlignment="1">
      <alignment/>
    </xf>
    <xf numFmtId="38" fontId="3" fillId="0" borderId="0" xfId="17" applyFont="1" applyAlignment="1">
      <alignment/>
    </xf>
    <xf numFmtId="38" fontId="14" fillId="0" borderId="0" xfId="0" applyNumberFormat="1" applyFont="1" applyAlignment="1">
      <alignment/>
    </xf>
    <xf numFmtId="38" fontId="8" fillId="0" borderId="0" xfId="17" applyFont="1" applyBorder="1" applyAlignment="1">
      <alignment/>
    </xf>
    <xf numFmtId="0" fontId="12" fillId="0" borderId="13" xfId="0" applyFont="1" applyBorder="1" applyAlignment="1">
      <alignment vertical="center" shrinkToFit="1"/>
    </xf>
    <xf numFmtId="38" fontId="10" fillId="0" borderId="0" xfId="17" applyFont="1" applyAlignment="1">
      <alignment shrinkToFit="1"/>
    </xf>
    <xf numFmtId="38" fontId="14" fillId="0" borderId="0" xfId="17" applyFont="1" applyBorder="1" applyAlignment="1">
      <alignment shrinkToFit="1"/>
    </xf>
    <xf numFmtId="38" fontId="11" fillId="0" borderId="0" xfId="17" applyFont="1" applyBorder="1" applyAlignment="1">
      <alignment shrinkToFit="1"/>
    </xf>
    <xf numFmtId="38" fontId="15" fillId="0" borderId="0" xfId="17" applyFont="1" applyBorder="1" applyAlignment="1">
      <alignment shrinkToFit="1"/>
    </xf>
    <xf numFmtId="180" fontId="14" fillId="0" borderId="0" xfId="17" applyNumberFormat="1" applyFont="1" applyBorder="1" applyAlignment="1">
      <alignment horizontal="right"/>
    </xf>
    <xf numFmtId="180" fontId="15" fillId="0" borderId="0" xfId="17" applyNumberFormat="1" applyFont="1" applyBorder="1" applyAlignment="1">
      <alignment horizontal="right"/>
    </xf>
    <xf numFmtId="180" fontId="11" fillId="0" borderId="0" xfId="17" applyNumberFormat="1" applyFont="1" applyBorder="1" applyAlignment="1">
      <alignment horizontal="right"/>
    </xf>
    <xf numFmtId="180" fontId="11" fillId="0" borderId="0" xfId="17" applyNumberFormat="1" applyFont="1" applyAlignment="1">
      <alignment horizontal="right"/>
    </xf>
    <xf numFmtId="0" fontId="16" fillId="0" borderId="13" xfId="0" applyFont="1" applyBorder="1" applyAlignment="1">
      <alignment vertical="center" wrapText="1"/>
    </xf>
    <xf numFmtId="3" fontId="11" fillId="0" borderId="0" xfId="0" applyNumberFormat="1" applyFont="1" applyBorder="1" applyAlignment="1">
      <alignment horizontal="right"/>
    </xf>
    <xf numFmtId="0" fontId="14" fillId="0" borderId="0" xfId="0" applyFont="1" applyAlignment="1">
      <alignment/>
    </xf>
    <xf numFmtId="3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" fillId="0" borderId="0" xfId="0" applyFont="1" applyBorder="1" applyAlignment="1">
      <alignment vertical="center" shrinkToFit="1"/>
    </xf>
    <xf numFmtId="38" fontId="2" fillId="0" borderId="0" xfId="0" applyNumberFormat="1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13" xfId="0" applyFont="1" applyBorder="1" applyAlignment="1">
      <alignment vertical="center"/>
    </xf>
    <xf numFmtId="0" fontId="12" fillId="0" borderId="13" xfId="0" applyFont="1" applyBorder="1" applyAlignment="1">
      <alignment horizontal="distributed" vertical="center" shrinkToFit="1"/>
    </xf>
    <xf numFmtId="0" fontId="1" fillId="0" borderId="6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38" fontId="10" fillId="0" borderId="0" xfId="17" applyNumberFormat="1" applyFont="1" applyAlignment="1">
      <alignment/>
    </xf>
    <xf numFmtId="38" fontId="1" fillId="0" borderId="0" xfId="17" applyNumberFormat="1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Border="1" applyAlignment="1">
      <alignment vertical="center" shrinkToFit="1"/>
    </xf>
    <xf numFmtId="3" fontId="1" fillId="0" borderId="0" xfId="0" applyNumberFormat="1" applyFont="1" applyAlignment="1">
      <alignment/>
    </xf>
    <xf numFmtId="4" fontId="14" fillId="0" borderId="0" xfId="0" applyNumberFormat="1" applyFont="1" applyBorder="1" applyAlignment="1">
      <alignment horizontal="right"/>
    </xf>
    <xf numFmtId="0" fontId="0" fillId="0" borderId="7" xfId="0" applyBorder="1" applyAlignment="1">
      <alignment horizontal="distributed"/>
    </xf>
    <xf numFmtId="0" fontId="14" fillId="0" borderId="0" xfId="0" applyFont="1" applyBorder="1" applyAlignment="1">
      <alignment/>
    </xf>
    <xf numFmtId="178" fontId="15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1" fillId="0" borderId="2" xfId="0" applyFont="1" applyBorder="1" applyAlignment="1">
      <alignment horizontal="right"/>
    </xf>
    <xf numFmtId="38" fontId="11" fillId="0" borderId="15" xfId="17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38" fontId="11" fillId="0" borderId="3" xfId="17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Border="1" applyAlignment="1">
      <alignment/>
    </xf>
    <xf numFmtId="38" fontId="15" fillId="0" borderId="2" xfId="17" applyFont="1" applyBorder="1" applyAlignment="1">
      <alignment/>
    </xf>
    <xf numFmtId="0" fontId="15" fillId="0" borderId="2" xfId="0" applyFont="1" applyBorder="1" applyAlignment="1">
      <alignment/>
    </xf>
    <xf numFmtId="180" fontId="11" fillId="0" borderId="11" xfId="17" applyNumberFormat="1" applyFont="1" applyBorder="1" applyAlignment="1">
      <alignment horizontal="right"/>
    </xf>
    <xf numFmtId="38" fontId="11" fillId="0" borderId="2" xfId="17" applyFont="1" applyBorder="1" applyAlignment="1">
      <alignment horizontal="right"/>
    </xf>
    <xf numFmtId="196" fontId="14" fillId="0" borderId="0" xfId="17" applyNumberFormat="1" applyFont="1" applyBorder="1" applyAlignment="1">
      <alignment horizontal="right"/>
    </xf>
    <xf numFmtId="196" fontId="15" fillId="0" borderId="0" xfId="17" applyNumberFormat="1" applyFont="1" applyBorder="1" applyAlignment="1">
      <alignment horizontal="right"/>
    </xf>
    <xf numFmtId="196" fontId="11" fillId="0" borderId="0" xfId="17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97" fontId="0" fillId="0" borderId="0" xfId="17" applyNumberFormat="1" applyFont="1" applyFill="1" applyBorder="1" applyAlignment="1" applyProtection="1">
      <alignment horizontal="right" vertical="center"/>
      <protection locked="0"/>
    </xf>
    <xf numFmtId="38" fontId="12" fillId="0" borderId="0" xfId="17" applyFont="1" applyBorder="1" applyAlignment="1">
      <alignment/>
    </xf>
    <xf numFmtId="0" fontId="11" fillId="0" borderId="7" xfId="0" applyFont="1" applyBorder="1" applyAlignment="1">
      <alignment/>
    </xf>
    <xf numFmtId="38" fontId="11" fillId="0" borderId="0" xfId="17" applyFont="1" applyBorder="1" applyAlignment="1">
      <alignment horizontal="distributed"/>
    </xf>
    <xf numFmtId="38" fontId="11" fillId="0" borderId="0" xfId="17" applyFont="1" applyBorder="1" applyAlignment="1">
      <alignment horizontal="right" vertical="center" shrinkToFit="1"/>
    </xf>
    <xf numFmtId="38" fontId="11" fillId="0" borderId="0" xfId="17" applyFont="1" applyBorder="1" applyAlignment="1">
      <alignment/>
    </xf>
    <xf numFmtId="38" fontId="14" fillId="0" borderId="0" xfId="17" applyFont="1" applyBorder="1" applyAlignment="1">
      <alignment/>
    </xf>
    <xf numFmtId="38" fontId="1" fillId="0" borderId="2" xfId="17" applyFont="1" applyBorder="1" applyAlignment="1">
      <alignment/>
    </xf>
    <xf numFmtId="38" fontId="12" fillId="0" borderId="0" xfId="17" applyFont="1" applyBorder="1" applyAlignment="1">
      <alignment/>
    </xf>
    <xf numFmtId="0" fontId="1" fillId="0" borderId="0" xfId="0" applyFont="1" applyAlignment="1">
      <alignment vertical="center" shrinkToFit="1"/>
    </xf>
    <xf numFmtId="38" fontId="14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0" fontId="11" fillId="0" borderId="0" xfId="17" applyNumberFormat="1" applyFont="1" applyBorder="1" applyAlignment="1">
      <alignment horizontal="right" shrinkToFit="1"/>
    </xf>
    <xf numFmtId="210" fontId="14" fillId="0" borderId="0" xfId="0" applyNumberFormat="1" applyFont="1" applyBorder="1" applyAlignment="1">
      <alignment horizontal="right"/>
    </xf>
    <xf numFmtId="3" fontId="22" fillId="0" borderId="0" xfId="21" applyNumberFormat="1" applyFont="1" applyFill="1">
      <alignment/>
      <protection/>
    </xf>
    <xf numFmtId="189" fontId="10" fillId="0" borderId="0" xfId="17" applyNumberFormat="1" applyFont="1" applyAlignment="1">
      <alignment/>
    </xf>
    <xf numFmtId="189" fontId="1" fillId="0" borderId="0" xfId="17" applyNumberFormat="1" applyFont="1" applyAlignment="1">
      <alignment/>
    </xf>
    <xf numFmtId="189" fontId="1" fillId="0" borderId="0" xfId="17" applyNumberFormat="1" applyFont="1" applyAlignment="1">
      <alignment horizontal="right"/>
    </xf>
    <xf numFmtId="189" fontId="10" fillId="0" borderId="0" xfId="17" applyNumberFormat="1" applyFont="1" applyAlignment="1">
      <alignment horizontal="right"/>
    </xf>
    <xf numFmtId="189" fontId="1" fillId="0" borderId="0" xfId="17" applyNumberFormat="1" applyFont="1" applyBorder="1" applyAlignment="1">
      <alignment/>
    </xf>
    <xf numFmtId="38" fontId="14" fillId="0" borderId="0" xfId="17" applyNumberFormat="1" applyFont="1" applyBorder="1" applyAlignment="1">
      <alignment/>
    </xf>
    <xf numFmtId="38" fontId="12" fillId="0" borderId="0" xfId="17" applyFont="1" applyBorder="1" applyAlignment="1">
      <alignment shrinkToFit="1"/>
    </xf>
    <xf numFmtId="3" fontId="14" fillId="0" borderId="7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8" fontId="14" fillId="0" borderId="0" xfId="17" applyFont="1" applyAlignment="1">
      <alignment/>
    </xf>
    <xf numFmtId="0" fontId="17" fillId="0" borderId="0" xfId="16" applyAlignment="1">
      <alignment/>
    </xf>
    <xf numFmtId="180" fontId="8" fillId="0" borderId="0" xfId="0" applyNumberFormat="1" applyFont="1" applyAlignment="1">
      <alignment/>
    </xf>
    <xf numFmtId="38" fontId="0" fillId="0" borderId="0" xfId="17" applyAlignment="1">
      <alignment/>
    </xf>
    <xf numFmtId="38" fontId="8" fillId="0" borderId="0" xfId="0" applyNumberFormat="1" applyFont="1" applyAlignment="1">
      <alignment/>
    </xf>
    <xf numFmtId="38" fontId="0" fillId="0" borderId="0" xfId="17" applyAlignment="1">
      <alignment/>
    </xf>
    <xf numFmtId="0" fontId="23" fillId="0" borderId="0" xfId="0" applyFont="1" applyAlignment="1">
      <alignment/>
    </xf>
    <xf numFmtId="38" fontId="14" fillId="0" borderId="0" xfId="17" applyFont="1" applyAlignment="1">
      <alignment/>
    </xf>
    <xf numFmtId="180" fontId="11" fillId="0" borderId="7" xfId="17" applyNumberFormat="1" applyFont="1" applyBorder="1" applyAlignment="1">
      <alignment horizontal="right"/>
    </xf>
    <xf numFmtId="0" fontId="0" fillId="0" borderId="3" xfId="0" applyBorder="1" applyAlignment="1">
      <alignment horizontal="distributed" vertical="center" wrapText="1"/>
    </xf>
    <xf numFmtId="0" fontId="11" fillId="0" borderId="17" xfId="0" applyFont="1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11" fillId="0" borderId="9" xfId="0" applyFont="1" applyBorder="1" applyAlignment="1">
      <alignment horizontal="distributed" vertical="center" wrapText="1"/>
    </xf>
    <xf numFmtId="0" fontId="12" fillId="0" borderId="9" xfId="0" applyFont="1" applyBorder="1" applyAlignment="1">
      <alignment horizontal="distributed" vertical="center" wrapText="1"/>
    </xf>
    <xf numFmtId="0" fontId="12" fillId="0" borderId="18" xfId="0" applyFont="1" applyBorder="1" applyAlignment="1">
      <alignment horizontal="distributed" vertical="center" wrapText="1"/>
    </xf>
    <xf numFmtId="0" fontId="12" fillId="0" borderId="2" xfId="0" applyFont="1" applyBorder="1" applyAlignment="1">
      <alignment horizontal="distributed" vertical="center" wrapText="1"/>
    </xf>
    <xf numFmtId="0" fontId="12" fillId="0" borderId="3" xfId="0" applyFont="1" applyBorder="1" applyAlignment="1">
      <alignment horizontal="distributed" vertical="center" wrapText="1"/>
    </xf>
    <xf numFmtId="38" fontId="11" fillId="0" borderId="19" xfId="17" applyFont="1" applyBorder="1" applyAlignment="1">
      <alignment horizontal="distributed" vertical="center" wrapText="1"/>
    </xf>
    <xf numFmtId="0" fontId="12" fillId="0" borderId="12" xfId="0" applyFont="1" applyBorder="1" applyAlignment="1">
      <alignment horizontal="distributed" vertical="center" wrapText="1"/>
    </xf>
    <xf numFmtId="38" fontId="11" fillId="0" borderId="17" xfId="17" applyFont="1" applyBorder="1" applyAlignment="1">
      <alignment horizontal="distributed" vertical="center" wrapText="1"/>
    </xf>
    <xf numFmtId="0" fontId="12" fillId="0" borderId="11" xfId="0" applyFont="1" applyBorder="1" applyAlignment="1">
      <alignment horizontal="distributed" vertical="center" wrapText="1"/>
    </xf>
    <xf numFmtId="38" fontId="11" fillId="0" borderId="14" xfId="17" applyFont="1" applyBorder="1" applyAlignment="1">
      <alignment horizontal="distributed" vertical="center" wrapText="1"/>
    </xf>
    <xf numFmtId="38" fontId="11" fillId="0" borderId="20" xfId="17" applyFont="1" applyBorder="1" applyAlignment="1">
      <alignment horizontal="distributed" vertical="center" wrapText="1"/>
    </xf>
    <xf numFmtId="38" fontId="11" fillId="0" borderId="16" xfId="17" applyFont="1" applyBorder="1" applyAlignment="1">
      <alignment horizontal="distributed" vertical="center" wrapText="1"/>
    </xf>
    <xf numFmtId="0" fontId="14" fillId="0" borderId="0" xfId="0" applyFont="1" applyBorder="1" applyAlignment="1">
      <alignment horizontal="distributed"/>
    </xf>
    <xf numFmtId="0" fontId="12" fillId="0" borderId="0" xfId="0" applyFont="1" applyAlignment="1">
      <alignment horizontal="distributed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Border="1" applyAlignment="1">
      <alignment horizontal="left" shrinkToFit="1"/>
    </xf>
    <xf numFmtId="0" fontId="1" fillId="0" borderId="0" xfId="0" applyFont="1" applyAlignment="1">
      <alignment horizontal="left" shrinkToFi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195" fontId="1" fillId="0" borderId="0" xfId="17" applyNumberFormat="1" applyFont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12" fillId="0" borderId="0" xfId="0" applyFont="1" applyAlignment="1">
      <alignment/>
    </xf>
    <xf numFmtId="0" fontId="12" fillId="0" borderId="9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0" fontId="12" fillId="0" borderId="2" xfId="0" applyFont="1" applyBorder="1" applyAlignment="1">
      <alignment horizontal="distributed"/>
    </xf>
    <xf numFmtId="0" fontId="12" fillId="0" borderId="3" xfId="0" applyFont="1" applyBorder="1" applyAlignment="1">
      <alignment horizontal="distributed"/>
    </xf>
    <xf numFmtId="0" fontId="11" fillId="0" borderId="17" xfId="0" applyFont="1" applyBorder="1" applyAlignment="1">
      <alignment horizontal="distributed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distributed" vertical="center" wrapText="1"/>
    </xf>
    <xf numFmtId="0" fontId="12" fillId="0" borderId="20" xfId="0" applyFont="1" applyBorder="1" applyAlignment="1">
      <alignment horizontal="distributed" vertical="center" wrapText="1"/>
    </xf>
    <xf numFmtId="0" fontId="12" fillId="0" borderId="16" xfId="0" applyFont="1" applyBorder="1" applyAlignment="1">
      <alignment horizontal="distributed" vertical="center" wrapText="1"/>
    </xf>
    <xf numFmtId="38" fontId="20" fillId="0" borderId="18" xfId="17" applyFont="1" applyBorder="1" applyAlignment="1">
      <alignment vertical="center" wrapText="1" shrinkToFit="1"/>
    </xf>
    <xf numFmtId="0" fontId="21" fillId="0" borderId="3" xfId="0" applyFont="1" applyBorder="1" applyAlignment="1">
      <alignment vertical="center" wrapText="1" shrinkToFit="1"/>
    </xf>
    <xf numFmtId="38" fontId="11" fillId="0" borderId="11" xfId="17" applyFont="1" applyBorder="1" applyAlignment="1">
      <alignment horizontal="distributed" vertical="center" wrapText="1"/>
    </xf>
    <xf numFmtId="0" fontId="11" fillId="0" borderId="9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18" xfId="0" applyFont="1" applyBorder="1" applyAlignment="1">
      <alignment horizontal="distributed" vertical="center"/>
    </xf>
    <xf numFmtId="0" fontId="11" fillId="0" borderId="20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6" xfId="0" applyFont="1" applyBorder="1" applyAlignment="1">
      <alignment horizontal="distributed" vertical="center"/>
    </xf>
    <xf numFmtId="0" fontId="11" fillId="0" borderId="17" xfId="0" applyFont="1" applyBorder="1" applyAlignment="1">
      <alignment horizontal="distributed" vertical="center"/>
    </xf>
    <xf numFmtId="0" fontId="12" fillId="0" borderId="13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38" fontId="1" fillId="0" borderId="14" xfId="17" applyFont="1" applyBorder="1" applyAlignment="1">
      <alignment horizontal="distributed" vertical="center" wrapText="1"/>
    </xf>
    <xf numFmtId="38" fontId="1" fillId="0" borderId="20" xfId="17" applyFont="1" applyBorder="1" applyAlignment="1">
      <alignment horizontal="distributed" vertical="center" wrapText="1"/>
    </xf>
    <xf numFmtId="38" fontId="1" fillId="0" borderId="16" xfId="17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/>
    </xf>
    <xf numFmtId="0" fontId="2" fillId="0" borderId="0" xfId="0" applyFont="1" applyAlignment="1">
      <alignment horizontal="distributed"/>
    </xf>
    <xf numFmtId="0" fontId="1" fillId="0" borderId="9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18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1" fillId="0" borderId="18" xfId="0" applyFont="1" applyBorder="1" applyAlignment="1">
      <alignment horizontal="distributed" vertical="center" wrapText="1"/>
    </xf>
    <xf numFmtId="38" fontId="1" fillId="0" borderId="19" xfId="17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38" fontId="1" fillId="0" borderId="11" xfId="17" applyFont="1" applyBorder="1" applyAlignment="1">
      <alignment horizontal="distributed" vertical="center" wrapText="1"/>
    </xf>
    <xf numFmtId="0" fontId="2" fillId="0" borderId="16" xfId="0" applyFont="1" applyBorder="1" applyAlignment="1">
      <alignment horizontal="distributed" vertical="center" wrapText="1"/>
    </xf>
    <xf numFmtId="179" fontId="1" fillId="0" borderId="19" xfId="0" applyNumberFormat="1" applyFont="1" applyBorder="1" applyAlignment="1">
      <alignment horizontal="distributed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38" fontId="1" fillId="0" borderId="17" xfId="17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20" xfId="0" applyFont="1" applyBorder="1" applyAlignment="1">
      <alignment horizontal="distributed" vertical="center" wrapText="1"/>
    </xf>
    <xf numFmtId="0" fontId="1" fillId="0" borderId="19" xfId="0" applyNumberFormat="1" applyFont="1" applyBorder="1" applyAlignment="1">
      <alignment horizontal="distributed" vertical="center" wrapText="1"/>
    </xf>
    <xf numFmtId="0" fontId="2" fillId="0" borderId="12" xfId="0" applyNumberFormat="1" applyFont="1" applyBorder="1" applyAlignment="1">
      <alignment horizontal="distributed" vertical="center" wrapText="1"/>
    </xf>
    <xf numFmtId="38" fontId="1" fillId="0" borderId="5" xfId="17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/>
    </xf>
    <xf numFmtId="38" fontId="1" fillId="0" borderId="14" xfId="17" applyFont="1" applyBorder="1" applyAlignment="1">
      <alignment horizontal="distributed" vertical="center"/>
    </xf>
    <xf numFmtId="0" fontId="1" fillId="0" borderId="20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38" fontId="1" fillId="0" borderId="20" xfId="17" applyFont="1" applyBorder="1" applyAlignment="1">
      <alignment horizontal="distributed" vertical="center"/>
    </xf>
    <xf numFmtId="38" fontId="1" fillId="0" borderId="16" xfId="17" applyFont="1" applyBorder="1" applyAlignment="1">
      <alignment horizontal="distributed" vertical="center"/>
    </xf>
    <xf numFmtId="38" fontId="1" fillId="0" borderId="17" xfId="17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12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0"/>
          <a:ext cx="8181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8125" y="0"/>
          <a:ext cx="8181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0"/>
          <a:ext cx="822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8125" y="0"/>
          <a:ext cx="822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0</xdr:rowOff>
    </xdr:from>
    <xdr:to>
      <xdr:col>12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0"/>
          <a:ext cx="822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38125" y="0"/>
          <a:ext cx="6962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38125" y="0"/>
          <a:ext cx="6962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10</xdr:col>
      <xdr:colOff>238125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4350" y="0"/>
          <a:ext cx="68865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14425" y="0"/>
          <a:ext cx="60674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38175" y="0"/>
          <a:ext cx="6867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0</xdr:rowOff>
    </xdr:from>
    <xdr:to>
      <xdr:col>8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314450" y="0"/>
          <a:ext cx="5810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38175" y="0"/>
          <a:ext cx="65817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76325" y="0"/>
          <a:ext cx="442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85800" y="0"/>
          <a:ext cx="9058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11</xdr:col>
      <xdr:colOff>238125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4350" y="0"/>
          <a:ext cx="7038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76200</xdr:colOff>
      <xdr:row>23</xdr:row>
      <xdr:rowOff>38100</xdr:rowOff>
    </xdr:from>
    <xdr:ext cx="123825" cy="323850"/>
    <xdr:sp>
      <xdr:nvSpPr>
        <xdr:cNvPr id="2" name="TextBox 2"/>
        <xdr:cNvSpPr txBox="1">
          <a:spLocks noChangeArrowheads="1"/>
        </xdr:cNvSpPr>
      </xdr:nvSpPr>
      <xdr:spPr>
        <a:xfrm>
          <a:off x="1724025" y="4733925"/>
          <a:ext cx="1238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47625</xdr:colOff>
      <xdr:row>30</xdr:row>
      <xdr:rowOff>57150</xdr:rowOff>
    </xdr:from>
    <xdr:to>
      <xdr:col>4</xdr:col>
      <xdr:colOff>190500</xdr:colOff>
      <xdr:row>34</xdr:row>
      <xdr:rowOff>171450</xdr:rowOff>
    </xdr:to>
    <xdr:sp>
      <xdr:nvSpPr>
        <xdr:cNvPr id="3" name="AutoShape 3"/>
        <xdr:cNvSpPr>
          <a:spLocks/>
        </xdr:cNvSpPr>
      </xdr:nvSpPr>
      <xdr:spPr>
        <a:xfrm>
          <a:off x="1695450" y="5934075"/>
          <a:ext cx="142875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43</xdr:row>
      <xdr:rowOff>28575</xdr:rowOff>
    </xdr:from>
    <xdr:to>
      <xdr:col>5</xdr:col>
      <xdr:colOff>38100</xdr:colOff>
      <xdr:row>45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1752600" y="8343900"/>
          <a:ext cx="13335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23</xdr:row>
      <xdr:rowOff>38100</xdr:rowOff>
    </xdr:from>
    <xdr:to>
      <xdr:col>5</xdr:col>
      <xdr:colOff>19050</xdr:colOff>
      <xdr:row>24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1676400" y="4733925"/>
          <a:ext cx="190500" cy="3333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30</xdr:row>
      <xdr:rowOff>57150</xdr:rowOff>
    </xdr:from>
    <xdr:to>
      <xdr:col>4</xdr:col>
      <xdr:colOff>190500</xdr:colOff>
      <xdr:row>34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1695450" y="5934075"/>
          <a:ext cx="142875" cy="952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43</xdr:row>
      <xdr:rowOff>28575</xdr:rowOff>
    </xdr:from>
    <xdr:to>
      <xdr:col>5</xdr:col>
      <xdr:colOff>38100</xdr:colOff>
      <xdr:row>45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1752600" y="8343900"/>
          <a:ext cx="133350" cy="561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0"/>
          <a:ext cx="6210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6676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6676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6676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6676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11</xdr:col>
      <xdr:colOff>238125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4350" y="0"/>
          <a:ext cx="71056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7</xdr:row>
      <xdr:rowOff>76200</xdr:rowOff>
    </xdr:from>
    <xdr:to>
      <xdr:col>5</xdr:col>
      <xdr:colOff>19050</xdr:colOff>
      <xdr:row>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647825" y="1704975"/>
          <a:ext cx="133350" cy="285750"/>
        </a:xfrm>
        <a:prstGeom prst="righ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123825</xdr:rowOff>
    </xdr:from>
    <xdr:to>
      <xdr:col>5</xdr:col>
      <xdr:colOff>0</xdr:colOff>
      <xdr:row>20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1571625" y="3352800"/>
          <a:ext cx="19050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7</xdr:row>
      <xdr:rowOff>76200</xdr:rowOff>
    </xdr:from>
    <xdr:to>
      <xdr:col>5</xdr:col>
      <xdr:colOff>19050</xdr:colOff>
      <xdr:row>8</xdr:row>
      <xdr:rowOff>152400</xdr:rowOff>
    </xdr:to>
    <xdr:sp>
      <xdr:nvSpPr>
        <xdr:cNvPr id="4" name="AutoShape 4"/>
        <xdr:cNvSpPr>
          <a:spLocks/>
        </xdr:cNvSpPr>
      </xdr:nvSpPr>
      <xdr:spPr>
        <a:xfrm>
          <a:off x="1647825" y="1704975"/>
          <a:ext cx="133350" cy="285750"/>
        </a:xfrm>
        <a:prstGeom prst="righ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</xdr:colOff>
      <xdr:row>16</xdr:row>
      <xdr:rowOff>123825</xdr:rowOff>
    </xdr:from>
    <xdr:to>
      <xdr:col>5</xdr:col>
      <xdr:colOff>0</xdr:colOff>
      <xdr:row>20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1571625" y="3352800"/>
          <a:ext cx="190500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22</xdr:row>
      <xdr:rowOff>47625</xdr:rowOff>
    </xdr:from>
    <xdr:to>
      <xdr:col>4</xdr:col>
      <xdr:colOff>200025</xdr:colOff>
      <xdr:row>23</xdr:row>
      <xdr:rowOff>200025</xdr:rowOff>
    </xdr:to>
    <xdr:sp>
      <xdr:nvSpPr>
        <xdr:cNvPr id="6" name="AutoShape 6"/>
        <xdr:cNvSpPr>
          <a:spLocks/>
        </xdr:cNvSpPr>
      </xdr:nvSpPr>
      <xdr:spPr>
        <a:xfrm>
          <a:off x="1552575" y="4533900"/>
          <a:ext cx="190500" cy="361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38125" y="0"/>
          <a:ext cx="5953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428625</xdr:colOff>
      <xdr:row>26</xdr:row>
      <xdr:rowOff>47625</xdr:rowOff>
    </xdr:from>
    <xdr:ext cx="76200" cy="209550"/>
    <xdr:sp>
      <xdr:nvSpPr>
        <xdr:cNvPr id="2" name="TextBox 14"/>
        <xdr:cNvSpPr txBox="1">
          <a:spLocks noChangeArrowheads="1"/>
        </xdr:cNvSpPr>
      </xdr:nvSpPr>
      <xdr:spPr>
        <a:xfrm>
          <a:off x="6286500" y="524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1</xdr:row>
      <xdr:rowOff>200025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9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4" name="Rectangle 23"/>
        <xdr:cNvSpPr>
          <a:spLocks/>
        </xdr:cNvSpPr>
      </xdr:nvSpPr>
      <xdr:spPr>
        <a:xfrm>
          <a:off x="238125" y="0"/>
          <a:ext cx="5953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428625</xdr:colOff>
      <xdr:row>26</xdr:row>
      <xdr:rowOff>47625</xdr:rowOff>
    </xdr:from>
    <xdr:ext cx="76200" cy="209550"/>
    <xdr:sp>
      <xdr:nvSpPr>
        <xdr:cNvPr id="5" name="TextBox 24"/>
        <xdr:cNvSpPr txBox="1">
          <a:spLocks noChangeArrowheads="1"/>
        </xdr:cNvSpPr>
      </xdr:nvSpPr>
      <xdr:spPr>
        <a:xfrm>
          <a:off x="6286500" y="524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1</xdr:row>
      <xdr:rowOff>200025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9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7</xdr:col>
      <xdr:colOff>333375</xdr:colOff>
      <xdr:row>0</xdr:row>
      <xdr:rowOff>0</xdr:rowOff>
    </xdr:to>
    <xdr:sp>
      <xdr:nvSpPr>
        <xdr:cNvPr id="7" name="Rectangle 26"/>
        <xdr:cNvSpPr>
          <a:spLocks/>
        </xdr:cNvSpPr>
      </xdr:nvSpPr>
      <xdr:spPr>
        <a:xfrm>
          <a:off x="238125" y="0"/>
          <a:ext cx="5953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428625</xdr:colOff>
      <xdr:row>26</xdr:row>
      <xdr:rowOff>47625</xdr:rowOff>
    </xdr:from>
    <xdr:ext cx="76200" cy="209550"/>
    <xdr:sp>
      <xdr:nvSpPr>
        <xdr:cNvPr id="8" name="TextBox 27"/>
        <xdr:cNvSpPr txBox="1">
          <a:spLocks noChangeArrowheads="1"/>
        </xdr:cNvSpPr>
      </xdr:nvSpPr>
      <xdr:spPr>
        <a:xfrm>
          <a:off x="6286500" y="524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1</xdr:row>
      <xdr:rowOff>0</xdr:rowOff>
    </xdr:from>
    <xdr:to>
      <xdr:col>1</xdr:col>
      <xdr:colOff>571500</xdr:colOff>
      <xdr:row>1</xdr:row>
      <xdr:rowOff>200025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8096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4350" y="0"/>
          <a:ext cx="5943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47875" y="0"/>
          <a:ext cx="462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10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4350" y="0"/>
          <a:ext cx="6010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9</xdr:col>
      <xdr:colOff>333375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66900" y="0"/>
          <a:ext cx="4629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7dai.html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38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9.00390625" style="1" customWidth="1"/>
    <col min="2" max="2" width="23.625" style="1" customWidth="1"/>
    <col min="3" max="3" width="7.00390625" style="1" customWidth="1"/>
    <col min="4" max="4" width="52.125" style="1" customWidth="1"/>
    <col min="5" max="5" width="5.625" style="1" customWidth="1"/>
    <col min="6" max="16384" width="9.00390625" style="1" customWidth="1"/>
  </cols>
  <sheetData>
    <row r="3" ht="33" customHeight="1">
      <c r="B3" s="7" t="s">
        <v>455</v>
      </c>
    </row>
    <row r="6" spans="2:4" ht="34.5">
      <c r="B6" s="52" t="s">
        <v>456</v>
      </c>
      <c r="C6" s="51"/>
      <c r="D6" s="53" t="s">
        <v>452</v>
      </c>
    </row>
    <row r="7" spans="2:4" ht="15.75" customHeight="1">
      <c r="B7" s="52"/>
      <c r="C7" s="51"/>
      <c r="D7" s="51"/>
    </row>
    <row r="8" spans="2:4" ht="16.5" customHeight="1">
      <c r="B8" s="52" t="s">
        <v>457</v>
      </c>
      <c r="C8" s="51"/>
      <c r="D8" s="51" t="s">
        <v>453</v>
      </c>
    </row>
    <row r="9" spans="2:4" ht="15.75" customHeight="1">
      <c r="B9" s="52"/>
      <c r="C9" s="51"/>
      <c r="D9" s="51"/>
    </row>
    <row r="10" spans="2:4" ht="16.5" customHeight="1">
      <c r="B10" s="52" t="s">
        <v>458</v>
      </c>
      <c r="C10" s="51"/>
      <c r="D10" s="51" t="s">
        <v>453</v>
      </c>
    </row>
    <row r="11" spans="2:4" ht="15.75" customHeight="1">
      <c r="B11" s="52"/>
      <c r="C11" s="51"/>
      <c r="D11" s="51"/>
    </row>
    <row r="12" spans="2:4" ht="16.5" customHeight="1">
      <c r="B12" s="52" t="s">
        <v>459</v>
      </c>
      <c r="C12" s="51"/>
      <c r="D12" s="51" t="s">
        <v>460</v>
      </c>
    </row>
    <row r="13" spans="2:4" ht="15.75" customHeight="1">
      <c r="B13" s="52"/>
      <c r="C13" s="51"/>
      <c r="D13" s="51"/>
    </row>
    <row r="14" spans="2:4" ht="16.5" customHeight="1">
      <c r="B14" s="52" t="s">
        <v>461</v>
      </c>
      <c r="C14" s="51"/>
      <c r="D14" s="51" t="s">
        <v>460</v>
      </c>
    </row>
    <row r="15" spans="2:4" ht="15.75" customHeight="1">
      <c r="B15" s="52"/>
      <c r="C15" s="51"/>
      <c r="D15" s="51"/>
    </row>
    <row r="16" spans="2:4" ht="16.5" customHeight="1">
      <c r="B16" s="52" t="s">
        <v>462</v>
      </c>
      <c r="C16" s="51"/>
      <c r="D16" s="51" t="s">
        <v>454</v>
      </c>
    </row>
    <row r="17" spans="2:4" ht="15.75" customHeight="1">
      <c r="B17" s="52"/>
      <c r="C17" s="51"/>
      <c r="D17" s="51"/>
    </row>
    <row r="18" spans="2:4" ht="16.5" customHeight="1">
      <c r="B18" s="52" t="s">
        <v>463</v>
      </c>
      <c r="C18" s="51"/>
      <c r="D18" s="51" t="s">
        <v>464</v>
      </c>
    </row>
    <row r="19" spans="2:4" ht="15.75" customHeight="1">
      <c r="B19" s="52"/>
      <c r="C19" s="51"/>
      <c r="D19" s="51"/>
    </row>
    <row r="20" spans="2:4" ht="16.5" customHeight="1">
      <c r="B20" s="52" t="s">
        <v>465</v>
      </c>
      <c r="C20" s="51"/>
      <c r="D20" s="51" t="s">
        <v>466</v>
      </c>
    </row>
    <row r="21" spans="2:4" ht="15.75" customHeight="1">
      <c r="B21" s="52"/>
      <c r="C21" s="51"/>
      <c r="D21" s="51"/>
    </row>
    <row r="22" spans="2:4" ht="16.5" customHeight="1">
      <c r="B22" s="52" t="s">
        <v>467</v>
      </c>
      <c r="C22" s="51"/>
      <c r="D22" s="51" t="s">
        <v>466</v>
      </c>
    </row>
    <row r="23" spans="2:4" ht="15.75" customHeight="1">
      <c r="B23" s="52"/>
      <c r="C23" s="51"/>
      <c r="D23" s="51"/>
    </row>
    <row r="24" spans="2:4" ht="16.5" customHeight="1">
      <c r="B24" s="52" t="s">
        <v>468</v>
      </c>
      <c r="C24" s="51"/>
      <c r="D24" s="51" t="s">
        <v>259</v>
      </c>
    </row>
    <row r="25" spans="2:4" ht="15.75" customHeight="1">
      <c r="B25" s="52"/>
      <c r="C25" s="51"/>
      <c r="D25" s="51"/>
    </row>
    <row r="26" spans="2:4" ht="16.5" customHeight="1">
      <c r="B26" s="52" t="s">
        <v>469</v>
      </c>
      <c r="C26" s="51"/>
      <c r="D26" s="51" t="s">
        <v>470</v>
      </c>
    </row>
    <row r="27" spans="2:4" ht="15.75" customHeight="1">
      <c r="B27" s="52"/>
      <c r="C27" s="51"/>
      <c r="D27" s="51"/>
    </row>
    <row r="28" spans="2:4" ht="16.5" customHeight="1">
      <c r="B28" s="52" t="s">
        <v>471</v>
      </c>
      <c r="C28" s="51"/>
      <c r="D28" s="51" t="s">
        <v>472</v>
      </c>
    </row>
    <row r="29" spans="2:4" ht="15.75" customHeight="1">
      <c r="B29" s="52"/>
      <c r="C29" s="51"/>
      <c r="D29" s="51"/>
    </row>
    <row r="30" spans="2:4" ht="16.5" customHeight="1">
      <c r="B30" s="52" t="s">
        <v>473</v>
      </c>
      <c r="C30" s="51"/>
      <c r="D30" s="51" t="s">
        <v>474</v>
      </c>
    </row>
    <row r="31" spans="2:4" ht="15.75" customHeight="1">
      <c r="B31" s="52"/>
      <c r="C31" s="51"/>
      <c r="D31" s="51"/>
    </row>
    <row r="32" spans="2:4" ht="16.5" customHeight="1">
      <c r="B32" s="52" t="s">
        <v>475</v>
      </c>
      <c r="C32" s="51"/>
      <c r="D32" s="51" t="s">
        <v>476</v>
      </c>
    </row>
    <row r="33" spans="2:4" ht="15.75" customHeight="1">
      <c r="B33" s="52"/>
      <c r="C33" s="51"/>
      <c r="D33" s="51"/>
    </row>
    <row r="34" spans="2:4" ht="33" customHeight="1">
      <c r="B34" s="54" t="s">
        <v>477</v>
      </c>
      <c r="C34" s="51"/>
      <c r="D34" s="51" t="s">
        <v>220</v>
      </c>
    </row>
    <row r="35" spans="2:4" ht="15.75" customHeight="1">
      <c r="B35" s="52"/>
      <c r="C35" s="51"/>
      <c r="D35" s="51"/>
    </row>
    <row r="36" spans="2:4" ht="16.5" customHeight="1">
      <c r="B36" s="52" t="s">
        <v>218</v>
      </c>
      <c r="C36" s="51"/>
      <c r="D36" s="51" t="s">
        <v>478</v>
      </c>
    </row>
    <row r="37" spans="2:4" ht="15.75" customHeight="1">
      <c r="B37" s="52"/>
      <c r="C37" s="51"/>
      <c r="D37" s="51"/>
    </row>
    <row r="38" spans="2:4" ht="16.5" customHeight="1">
      <c r="B38" s="52" t="s">
        <v>479</v>
      </c>
      <c r="C38" s="51"/>
      <c r="D38" s="51" t="s">
        <v>478</v>
      </c>
    </row>
    <row r="46" ht="15.75" customHeight="1"/>
    <row r="47" ht="15.75" customHeight="1"/>
    <row r="48" ht="15.75" customHeight="1"/>
    <row r="49" ht="15.75" customHeight="1"/>
  </sheetData>
  <printOptions/>
  <pageMargins left="0.3937007874015748" right="0.3937007874015748" top="0.984251968503937" bottom="0.3937007874015748" header="0.5118110236220472" footer="0"/>
  <pageSetup horizontalDpi="600" verticalDpi="600" orientation="portrait" paperSize="9" r:id="rId2"/>
  <headerFooter alignWithMargins="0">
    <oddHeader>&amp;R&amp;"ＭＳ Ｐ明朝,太字"&amp;14 81&amp;"ＭＳ Ｐゴシック,太字"&amp;11
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3.125" style="1" customWidth="1"/>
    <col min="2" max="2" width="1.37890625" style="1" customWidth="1"/>
    <col min="3" max="3" width="13.50390625" style="1" customWidth="1"/>
    <col min="4" max="5" width="1.37890625" style="1" customWidth="1"/>
    <col min="6" max="6" width="40.875" style="1" customWidth="1"/>
    <col min="7" max="8" width="1.37890625" style="1" customWidth="1"/>
    <col min="9" max="9" width="28.25390625" style="1" customWidth="1"/>
    <col min="10" max="10" width="1.37890625" style="1" customWidth="1"/>
    <col min="11" max="11" width="3.125" style="1" customWidth="1"/>
    <col min="12" max="16384" width="9.00390625" style="1" customWidth="1"/>
  </cols>
  <sheetData>
    <row r="1" ht="15.75" customHeight="1">
      <c r="A1" s="218" t="s">
        <v>369</v>
      </c>
    </row>
    <row r="2" s="3" customFormat="1" ht="21" customHeight="1">
      <c r="F2" s="5" t="s">
        <v>222</v>
      </c>
    </row>
    <row r="3" s="3" customFormat="1" ht="24" customHeight="1" thickBot="1">
      <c r="I3" s="96" t="str">
        <f>"市町村の合併の特例に関する法律施行後（昭40.3.29）（平成１8年１月１日現在）"</f>
        <v>市町村の合併の特例に関する法律施行後（昭40.3.29）（平成１8年１月１日現在）</v>
      </c>
    </row>
    <row r="4" spans="2:10" ht="19.5" customHeight="1" thickTop="1">
      <c r="B4" s="273" t="s">
        <v>24</v>
      </c>
      <c r="C4" s="274"/>
      <c r="D4" s="275"/>
      <c r="E4" s="276" t="s">
        <v>25</v>
      </c>
      <c r="F4" s="277"/>
      <c r="G4" s="278"/>
      <c r="H4" s="279" t="s">
        <v>26</v>
      </c>
      <c r="I4" s="274"/>
      <c r="J4" s="274"/>
    </row>
    <row r="5" spans="2:10" ht="105.75" customHeight="1">
      <c r="B5" s="97"/>
      <c r="C5" s="98" t="s">
        <v>27</v>
      </c>
      <c r="D5" s="99"/>
      <c r="E5" s="100"/>
      <c r="F5" s="101" t="s">
        <v>278</v>
      </c>
      <c r="G5" s="102"/>
      <c r="H5" s="103"/>
      <c r="I5" s="101" t="s">
        <v>233</v>
      </c>
      <c r="J5" s="104"/>
    </row>
    <row r="6" spans="2:10" ht="49.5" customHeight="1">
      <c r="B6" s="97"/>
      <c r="C6" s="98" t="s">
        <v>28</v>
      </c>
      <c r="D6" s="99"/>
      <c r="E6" s="100"/>
      <c r="F6" s="101" t="s">
        <v>279</v>
      </c>
      <c r="G6" s="102"/>
      <c r="H6" s="103"/>
      <c r="I6" s="101" t="s">
        <v>234</v>
      </c>
      <c r="J6" s="104"/>
    </row>
    <row r="7" spans="2:10" ht="49.5" customHeight="1">
      <c r="B7" s="97"/>
      <c r="C7" s="98" t="s">
        <v>29</v>
      </c>
      <c r="D7" s="99"/>
      <c r="E7" s="100"/>
      <c r="F7" s="101" t="s">
        <v>280</v>
      </c>
      <c r="G7" s="102"/>
      <c r="H7" s="103"/>
      <c r="I7" s="101" t="s">
        <v>235</v>
      </c>
      <c r="J7" s="104"/>
    </row>
    <row r="8" spans="2:10" ht="54" customHeight="1">
      <c r="B8" s="97"/>
      <c r="C8" s="98" t="s">
        <v>30</v>
      </c>
      <c r="D8" s="99"/>
      <c r="E8" s="100"/>
      <c r="F8" s="101" t="s">
        <v>281</v>
      </c>
      <c r="G8" s="102"/>
      <c r="H8" s="103"/>
      <c r="I8" s="101" t="s">
        <v>236</v>
      </c>
      <c r="J8" s="104"/>
    </row>
    <row r="9" spans="2:10" ht="51.75" customHeight="1">
      <c r="B9" s="97"/>
      <c r="C9" s="98" t="s">
        <v>31</v>
      </c>
      <c r="D9" s="99"/>
      <c r="E9" s="100"/>
      <c r="F9" s="101" t="s">
        <v>282</v>
      </c>
      <c r="G9" s="102"/>
      <c r="H9" s="103"/>
      <c r="I9" s="101" t="s">
        <v>237</v>
      </c>
      <c r="J9" s="104"/>
    </row>
    <row r="10" spans="2:10" ht="84" customHeight="1">
      <c r="B10" s="97"/>
      <c r="C10" s="98" t="s">
        <v>32</v>
      </c>
      <c r="D10" s="99"/>
      <c r="E10" s="100"/>
      <c r="F10" s="101" t="s">
        <v>283</v>
      </c>
      <c r="G10" s="102"/>
      <c r="H10" s="103"/>
      <c r="I10" s="101" t="s">
        <v>238</v>
      </c>
      <c r="J10" s="104"/>
    </row>
    <row r="11" spans="2:10" ht="42" customHeight="1">
      <c r="B11" s="97"/>
      <c r="C11" s="146" t="s">
        <v>219</v>
      </c>
      <c r="D11" s="99"/>
      <c r="E11" s="100"/>
      <c r="F11" s="101" t="s">
        <v>223</v>
      </c>
      <c r="G11" s="102"/>
      <c r="H11" s="103"/>
      <c r="I11" s="101" t="s">
        <v>239</v>
      </c>
      <c r="J11" s="104"/>
    </row>
    <row r="12" spans="2:10" ht="63.75" customHeight="1">
      <c r="B12" s="164"/>
      <c r="C12" s="165" t="s">
        <v>240</v>
      </c>
      <c r="D12" s="166"/>
      <c r="E12" s="164"/>
      <c r="F12" s="101" t="s">
        <v>241</v>
      </c>
      <c r="G12" s="166"/>
      <c r="H12" s="164"/>
      <c r="I12" s="101" t="s">
        <v>242</v>
      </c>
      <c r="J12" s="164"/>
    </row>
    <row r="13" spans="2:10" ht="59.25" customHeight="1">
      <c r="B13" s="164"/>
      <c r="C13" s="165" t="s">
        <v>243</v>
      </c>
      <c r="D13" s="166"/>
      <c r="E13" s="164"/>
      <c r="F13" s="101" t="s">
        <v>244</v>
      </c>
      <c r="G13" s="166"/>
      <c r="H13" s="164"/>
      <c r="I13" s="101" t="s">
        <v>245</v>
      </c>
      <c r="J13" s="164"/>
    </row>
    <row r="14" spans="2:10" ht="59.25" customHeight="1">
      <c r="B14" s="164"/>
      <c r="C14" s="165" t="s">
        <v>246</v>
      </c>
      <c r="D14" s="166"/>
      <c r="E14" s="164"/>
      <c r="F14" s="101" t="s">
        <v>247</v>
      </c>
      <c r="G14" s="166"/>
      <c r="H14" s="164"/>
      <c r="I14" s="101" t="s">
        <v>248</v>
      </c>
      <c r="J14" s="164"/>
    </row>
    <row r="15" spans="2:10" ht="59.25" customHeight="1">
      <c r="B15" s="164"/>
      <c r="C15" s="165" t="s">
        <v>284</v>
      </c>
      <c r="D15" s="166"/>
      <c r="E15" s="164"/>
      <c r="F15" s="101" t="s">
        <v>285</v>
      </c>
      <c r="G15" s="166"/>
      <c r="H15" s="164"/>
      <c r="I15" s="101" t="s">
        <v>286</v>
      </c>
      <c r="J15" s="164"/>
    </row>
    <row r="16" spans="2:10" ht="59.25" customHeight="1">
      <c r="B16" s="164"/>
      <c r="C16" s="165" t="s">
        <v>287</v>
      </c>
      <c r="D16" s="166"/>
      <c r="E16" s="164"/>
      <c r="F16" s="101" t="s">
        <v>288</v>
      </c>
      <c r="G16" s="166"/>
      <c r="H16" s="164"/>
      <c r="I16" s="101" t="s">
        <v>289</v>
      </c>
      <c r="J16" s="164"/>
    </row>
    <row r="30" ht="15.75" customHeight="1"/>
    <row r="3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3">
    <mergeCell ref="B4:D4"/>
    <mergeCell ref="E4:G4"/>
    <mergeCell ref="H4:J4"/>
  </mergeCells>
  <hyperlinks>
    <hyperlink ref="A1" r:id="rId1" display="平成１７年度　県勢ダイジェスト&lt;&lt;"/>
  </hyperlinks>
  <printOptions/>
  <pageMargins left="0.3937007874015748" right="0.3937007874015748" top="0.77" bottom="0.27" header="0.5118110236220472" footer="0"/>
  <pageSetup horizontalDpi="600" verticalDpi="600" orientation="portrait" paperSize="9" r:id="rId3"/>
  <headerFooter alignWithMargins="0">
    <oddHeader>&amp;L&amp;"ＭＳ Ｐ明朝,太字"&amp;14 90&amp;"ＭＳ Ｐゴシック,太字"　市&amp;"ＭＳ Ｐ明朝,太字" &amp;"ＭＳ Ｐゴシック,太字"町 村 合 併&amp;R&amp;"ＭＳ Ｐゴシック,太字"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3.125" style="1" customWidth="1"/>
    <col min="2" max="2" width="1.37890625" style="1" customWidth="1"/>
    <col min="3" max="3" width="13.50390625" style="1" customWidth="1"/>
    <col min="4" max="5" width="1.37890625" style="1" customWidth="1"/>
    <col min="6" max="6" width="40.875" style="1" customWidth="1"/>
    <col min="7" max="8" width="1.37890625" style="1" customWidth="1"/>
    <col min="9" max="9" width="28.75390625" style="1" customWidth="1"/>
    <col min="10" max="10" width="1.37890625" style="1" customWidth="1"/>
    <col min="11" max="11" width="3.125" style="1" customWidth="1"/>
    <col min="12" max="16384" width="9.00390625" style="1" customWidth="1"/>
  </cols>
  <sheetData>
    <row r="1" ht="15.75" customHeight="1">
      <c r="A1" s="218" t="s">
        <v>369</v>
      </c>
    </row>
    <row r="2" s="3" customFormat="1" ht="12" customHeight="1" thickBot="1">
      <c r="I2" s="4"/>
    </row>
    <row r="3" spans="2:10" ht="19.5" customHeight="1" thickTop="1">
      <c r="B3" s="273" t="s">
        <v>24</v>
      </c>
      <c r="C3" s="274"/>
      <c r="D3" s="275"/>
      <c r="E3" s="276" t="s">
        <v>25</v>
      </c>
      <c r="F3" s="277"/>
      <c r="G3" s="278"/>
      <c r="H3" s="282" t="s">
        <v>26</v>
      </c>
      <c r="I3" s="277"/>
      <c r="J3" s="277"/>
    </row>
    <row r="4" spans="2:10" ht="18" customHeight="1">
      <c r="B4" s="280" t="s">
        <v>33</v>
      </c>
      <c r="C4" s="280"/>
      <c r="D4" s="280"/>
      <c r="E4" s="105"/>
      <c r="F4" s="101"/>
      <c r="G4" s="101"/>
      <c r="H4" s="106"/>
      <c r="I4" s="106"/>
      <c r="J4" s="51"/>
    </row>
    <row r="5" spans="2:10" ht="36" customHeight="1">
      <c r="B5" s="104"/>
      <c r="C5" s="98" t="s">
        <v>34</v>
      </c>
      <c r="D5" s="107"/>
      <c r="E5" s="108"/>
      <c r="F5" s="101" t="s">
        <v>290</v>
      </c>
      <c r="G5" s="101"/>
      <c r="H5" s="103"/>
      <c r="I5" s="101" t="s">
        <v>249</v>
      </c>
      <c r="J5" s="104"/>
    </row>
    <row r="6" spans="2:10" ht="36" customHeight="1">
      <c r="B6" s="104"/>
      <c r="C6" s="98" t="s">
        <v>35</v>
      </c>
      <c r="D6" s="107"/>
      <c r="E6" s="108"/>
      <c r="F6" s="101" t="s">
        <v>291</v>
      </c>
      <c r="G6" s="101"/>
      <c r="H6" s="103"/>
      <c r="I6" s="101" t="s">
        <v>250</v>
      </c>
      <c r="J6" s="104"/>
    </row>
    <row r="7" spans="2:10" ht="36" customHeight="1">
      <c r="B7" s="104"/>
      <c r="C7" s="98" t="s">
        <v>36</v>
      </c>
      <c r="D7" s="107"/>
      <c r="E7" s="108"/>
      <c r="F7" s="101" t="s">
        <v>292</v>
      </c>
      <c r="G7" s="101"/>
      <c r="H7" s="103"/>
      <c r="I7" s="101" t="s">
        <v>251</v>
      </c>
      <c r="J7" s="104"/>
    </row>
    <row r="8" spans="2:10" ht="19.5" customHeight="1">
      <c r="B8" s="280" t="s">
        <v>37</v>
      </c>
      <c r="C8" s="280"/>
      <c r="D8" s="280"/>
      <c r="E8" s="108"/>
      <c r="F8" s="101"/>
      <c r="G8" s="101"/>
      <c r="H8" s="101"/>
      <c r="I8" s="101"/>
      <c r="J8" s="104"/>
    </row>
    <row r="9" spans="2:10" ht="36" customHeight="1">
      <c r="B9" s="104"/>
      <c r="C9" s="98" t="s">
        <v>295</v>
      </c>
      <c r="D9" s="107"/>
      <c r="E9" s="108"/>
      <c r="F9" s="101" t="s">
        <v>296</v>
      </c>
      <c r="G9" s="101"/>
      <c r="H9" s="103"/>
      <c r="I9" s="101" t="s">
        <v>297</v>
      </c>
      <c r="J9" s="104"/>
    </row>
    <row r="10" spans="2:10" ht="51.75">
      <c r="B10" s="104"/>
      <c r="C10" s="98" t="s">
        <v>293</v>
      </c>
      <c r="D10" s="107"/>
      <c r="E10" s="108"/>
      <c r="F10" s="101" t="s">
        <v>294</v>
      </c>
      <c r="G10" s="101"/>
      <c r="H10" s="103"/>
      <c r="I10" s="101" t="s">
        <v>351</v>
      </c>
      <c r="J10" s="104"/>
    </row>
    <row r="11" spans="2:10" ht="19.5" customHeight="1">
      <c r="B11" s="280" t="s">
        <v>40</v>
      </c>
      <c r="C11" s="281"/>
      <c r="D11" s="281"/>
      <c r="E11" s="108"/>
      <c r="F11" s="101"/>
      <c r="G11" s="101"/>
      <c r="H11" s="101"/>
      <c r="I11" s="101"/>
      <c r="J11" s="104"/>
    </row>
    <row r="12" spans="2:10" ht="49.5" customHeight="1">
      <c r="B12" s="104"/>
      <c r="C12" s="98" t="s">
        <v>41</v>
      </c>
      <c r="D12" s="107"/>
      <c r="E12" s="108"/>
      <c r="F12" s="101" t="s">
        <v>298</v>
      </c>
      <c r="G12" s="101"/>
      <c r="H12" s="103"/>
      <c r="I12" s="101" t="s">
        <v>352</v>
      </c>
      <c r="J12" s="104"/>
    </row>
    <row r="13" spans="2:10" ht="49.5" customHeight="1">
      <c r="B13" s="104"/>
      <c r="C13" s="98" t="s">
        <v>42</v>
      </c>
      <c r="D13" s="107"/>
      <c r="E13" s="108"/>
      <c r="F13" s="101" t="s">
        <v>299</v>
      </c>
      <c r="G13" s="101"/>
      <c r="H13" s="103"/>
      <c r="I13" s="101" t="s">
        <v>43</v>
      </c>
      <c r="J13" s="104"/>
    </row>
    <row r="14" spans="2:10" ht="36" customHeight="1">
      <c r="B14" s="104"/>
      <c r="C14" s="98" t="s">
        <v>44</v>
      </c>
      <c r="D14" s="107"/>
      <c r="E14" s="108"/>
      <c r="F14" s="101" t="s">
        <v>300</v>
      </c>
      <c r="G14" s="101"/>
      <c r="H14" s="103"/>
      <c r="I14" s="101" t="s">
        <v>45</v>
      </c>
      <c r="J14" s="104"/>
    </row>
    <row r="15" spans="2:10" ht="34.5">
      <c r="B15" s="104"/>
      <c r="C15" s="98" t="s">
        <v>46</v>
      </c>
      <c r="D15" s="107"/>
      <c r="E15" s="108"/>
      <c r="F15" s="101" t="s">
        <v>301</v>
      </c>
      <c r="G15" s="101"/>
      <c r="H15" s="103"/>
      <c r="I15" s="101" t="s">
        <v>252</v>
      </c>
      <c r="J15" s="104"/>
    </row>
    <row r="16" spans="2:10" ht="62.25" customHeight="1">
      <c r="B16" s="104"/>
      <c r="C16" s="98" t="s">
        <v>47</v>
      </c>
      <c r="D16" s="107"/>
      <c r="E16" s="108"/>
      <c r="F16" s="155" t="s">
        <v>302</v>
      </c>
      <c r="G16" s="101"/>
      <c r="H16" s="103"/>
      <c r="I16" s="101" t="s">
        <v>253</v>
      </c>
      <c r="J16" s="104"/>
    </row>
    <row r="17" spans="2:10" ht="18" customHeight="1">
      <c r="B17" s="280" t="s">
        <v>48</v>
      </c>
      <c r="C17" s="281"/>
      <c r="D17" s="281"/>
      <c r="E17" s="105"/>
      <c r="F17" s="101"/>
      <c r="G17" s="101"/>
      <c r="H17" s="101"/>
      <c r="I17" s="101"/>
      <c r="J17" s="105"/>
    </row>
    <row r="18" spans="2:10" ht="67.5" customHeight="1">
      <c r="B18" s="104"/>
      <c r="C18" s="98" t="s">
        <v>49</v>
      </c>
      <c r="D18" s="107"/>
      <c r="E18" s="100"/>
      <c r="F18" s="101" t="s">
        <v>303</v>
      </c>
      <c r="G18" s="102"/>
      <c r="H18" s="103"/>
      <c r="I18" s="101" t="s">
        <v>50</v>
      </c>
      <c r="J18" s="105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</sheetData>
  <mergeCells count="7">
    <mergeCell ref="B17:D17"/>
    <mergeCell ref="B3:D3"/>
    <mergeCell ref="E3:G3"/>
    <mergeCell ref="H3:J3"/>
    <mergeCell ref="B8:D8"/>
    <mergeCell ref="B4:D4"/>
    <mergeCell ref="B11:D11"/>
  </mergeCells>
  <hyperlinks>
    <hyperlink ref="A1" r:id="rId1" display="平成１７年度　県勢ダイジェスト&lt;&lt;"/>
  </hyperlinks>
  <printOptions/>
  <pageMargins left="0.3937007874015748" right="0.3937007874015748" top="0.81" bottom="0.24" header="0.5118110236220472" footer="0"/>
  <pageSetup horizontalDpi="600" verticalDpi="600" orientation="portrait" paperSize="9" r:id="rId3"/>
  <headerFooter alignWithMargins="0">
    <oddHeader>&amp;R&amp;"ＭＳ Ｐゴシック,太字"&amp;14市&amp;"ＭＳ Ｐ明朝,太字" &amp;"ＭＳ Ｐゴシック,太字"町 村 合 併　9&amp;"ＭＳ Ｐ明朝,太字"1&amp;"ＭＳ Ｐゴシック,太字"&amp;11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"/>
    </sheetView>
  </sheetViews>
  <sheetFormatPr defaultColWidth="9.00390625" defaultRowHeight="15.75" customHeight="1"/>
  <cols>
    <col min="1" max="1" width="3.125" style="1" customWidth="1"/>
    <col min="2" max="2" width="1.37890625" style="1" customWidth="1"/>
    <col min="3" max="3" width="13.50390625" style="1" customWidth="1"/>
    <col min="4" max="5" width="1.37890625" style="1" customWidth="1"/>
    <col min="6" max="6" width="40.875" style="1" customWidth="1"/>
    <col min="7" max="8" width="1.37890625" style="1" customWidth="1"/>
    <col min="9" max="9" width="28.75390625" style="1" customWidth="1"/>
    <col min="10" max="10" width="1.37890625" style="1" customWidth="1"/>
    <col min="11" max="11" width="3.125" style="1" customWidth="1"/>
    <col min="12" max="16384" width="9.00390625" style="1" customWidth="1"/>
  </cols>
  <sheetData>
    <row r="1" ht="15.75" customHeight="1">
      <c r="A1" s="218" t="s">
        <v>369</v>
      </c>
    </row>
    <row r="2" spans="5:10" s="3" customFormat="1" ht="12" customHeight="1" thickBot="1">
      <c r="E2" s="6"/>
      <c r="F2" s="6"/>
      <c r="G2" s="6"/>
      <c r="H2" s="6"/>
      <c r="I2" s="4"/>
      <c r="J2" s="6"/>
    </row>
    <row r="3" spans="2:10" ht="19.5" customHeight="1" thickTop="1">
      <c r="B3" s="273" t="s">
        <v>24</v>
      </c>
      <c r="C3" s="274"/>
      <c r="D3" s="275"/>
      <c r="E3" s="276" t="s">
        <v>25</v>
      </c>
      <c r="F3" s="276"/>
      <c r="G3" s="283"/>
      <c r="H3" s="282" t="s">
        <v>26</v>
      </c>
      <c r="I3" s="276"/>
      <c r="J3" s="276"/>
    </row>
    <row r="4" spans="2:10" ht="78.75" customHeight="1">
      <c r="B4" s="104"/>
      <c r="C4" s="98" t="s">
        <v>51</v>
      </c>
      <c r="D4" s="107"/>
      <c r="E4" s="100"/>
      <c r="F4" s="101" t="s">
        <v>354</v>
      </c>
      <c r="G4" s="102"/>
      <c r="H4" s="103"/>
      <c r="I4" s="101" t="s">
        <v>254</v>
      </c>
      <c r="J4" s="105"/>
    </row>
    <row r="5" spans="2:10" ht="49.5" customHeight="1">
      <c r="B5" s="104"/>
      <c r="C5" s="98" t="s">
        <v>52</v>
      </c>
      <c r="D5" s="107"/>
      <c r="E5" s="100"/>
      <c r="F5" s="101" t="s">
        <v>304</v>
      </c>
      <c r="G5" s="102"/>
      <c r="H5" s="103"/>
      <c r="I5" s="101" t="s">
        <v>350</v>
      </c>
      <c r="J5" s="105"/>
    </row>
    <row r="6" spans="2:10" ht="18" customHeight="1">
      <c r="B6" s="280" t="s">
        <v>53</v>
      </c>
      <c r="C6" s="281"/>
      <c r="D6" s="281"/>
      <c r="E6" s="105"/>
      <c r="F6" s="101"/>
      <c r="G6" s="101"/>
      <c r="H6" s="101"/>
      <c r="I6" s="101"/>
      <c r="J6" s="105"/>
    </row>
    <row r="7" spans="2:10" ht="36" customHeight="1">
      <c r="B7" s="104"/>
      <c r="C7" s="98" t="s">
        <v>54</v>
      </c>
      <c r="D7" s="107"/>
      <c r="E7" s="109"/>
      <c r="F7" s="101" t="s">
        <v>305</v>
      </c>
      <c r="G7" s="102"/>
      <c r="H7" s="103"/>
      <c r="I7" s="101" t="s">
        <v>55</v>
      </c>
      <c r="J7" s="104"/>
    </row>
    <row r="8" spans="2:10" ht="18" customHeight="1">
      <c r="B8" s="280" t="s">
        <v>56</v>
      </c>
      <c r="C8" s="281"/>
      <c r="D8" s="281"/>
      <c r="E8" s="108"/>
      <c r="F8" s="101"/>
      <c r="G8" s="101"/>
      <c r="H8" s="110"/>
      <c r="I8" s="110"/>
      <c r="J8" s="51"/>
    </row>
    <row r="9" spans="2:10" ht="36" customHeight="1">
      <c r="B9" s="104"/>
      <c r="C9" s="98" t="s">
        <v>57</v>
      </c>
      <c r="D9" s="107"/>
      <c r="E9" s="109"/>
      <c r="F9" s="101" t="s">
        <v>306</v>
      </c>
      <c r="G9" s="102"/>
      <c r="H9" s="103"/>
      <c r="I9" s="101" t="s">
        <v>58</v>
      </c>
      <c r="J9" s="104"/>
    </row>
    <row r="10" spans="2:10" ht="36" customHeight="1">
      <c r="B10" s="104"/>
      <c r="C10" s="98" t="s">
        <v>59</v>
      </c>
      <c r="D10" s="107"/>
      <c r="E10" s="109"/>
      <c r="F10" s="101" t="s">
        <v>307</v>
      </c>
      <c r="G10" s="102"/>
      <c r="H10" s="103"/>
      <c r="I10" s="101" t="s">
        <v>60</v>
      </c>
      <c r="J10" s="104"/>
    </row>
    <row r="11" spans="2:10" ht="36" customHeight="1">
      <c r="B11" s="104"/>
      <c r="C11" s="98" t="s">
        <v>61</v>
      </c>
      <c r="D11" s="107"/>
      <c r="E11" s="109"/>
      <c r="F11" s="101" t="s">
        <v>308</v>
      </c>
      <c r="G11" s="102"/>
      <c r="H11" s="103"/>
      <c r="I11" s="101" t="s">
        <v>62</v>
      </c>
      <c r="J11" s="104"/>
    </row>
    <row r="12" spans="2:10" ht="36" customHeight="1">
      <c r="B12" s="104"/>
      <c r="C12" s="98" t="s">
        <v>63</v>
      </c>
      <c r="D12" s="107"/>
      <c r="E12" s="109"/>
      <c r="F12" s="101" t="s">
        <v>309</v>
      </c>
      <c r="G12" s="102"/>
      <c r="H12" s="103"/>
      <c r="I12" s="101" t="s">
        <v>64</v>
      </c>
      <c r="J12" s="104"/>
    </row>
    <row r="13" spans="2:10" ht="36" customHeight="1">
      <c r="B13" s="104"/>
      <c r="C13" s="98" t="s">
        <v>65</v>
      </c>
      <c r="D13" s="107"/>
      <c r="E13" s="109"/>
      <c r="F13" s="101" t="s">
        <v>310</v>
      </c>
      <c r="G13" s="102"/>
      <c r="H13" s="103"/>
      <c r="I13" s="101" t="s">
        <v>255</v>
      </c>
      <c r="J13" s="104"/>
    </row>
    <row r="14" spans="2:10" ht="42" customHeight="1">
      <c r="B14" s="104"/>
      <c r="C14" s="146" t="s">
        <v>256</v>
      </c>
      <c r="D14" s="107"/>
      <c r="E14" s="108"/>
      <c r="F14" s="101" t="s">
        <v>311</v>
      </c>
      <c r="G14" s="102"/>
      <c r="H14" s="110"/>
      <c r="I14" s="101" t="s">
        <v>257</v>
      </c>
      <c r="J14" s="104"/>
    </row>
    <row r="15" spans="2:10" ht="18" customHeight="1">
      <c r="B15" s="280" t="s">
        <v>66</v>
      </c>
      <c r="C15" s="281"/>
      <c r="D15" s="281"/>
      <c r="E15" s="108"/>
      <c r="F15" s="101"/>
      <c r="G15" s="101"/>
      <c r="H15" s="110"/>
      <c r="I15" s="110"/>
      <c r="J15" s="51"/>
    </row>
    <row r="16" spans="2:10" ht="36" customHeight="1">
      <c r="B16" s="104"/>
      <c r="C16" s="98" t="s">
        <v>67</v>
      </c>
      <c r="D16" s="107"/>
      <c r="E16" s="109"/>
      <c r="F16" s="101" t="s">
        <v>312</v>
      </c>
      <c r="G16" s="102"/>
      <c r="H16" s="103"/>
      <c r="I16" s="101" t="s">
        <v>68</v>
      </c>
      <c r="J16" s="104"/>
    </row>
    <row r="17" spans="2:10" ht="36" customHeight="1">
      <c r="B17" s="104"/>
      <c r="C17" s="98" t="s">
        <v>69</v>
      </c>
      <c r="D17" s="107"/>
      <c r="E17" s="109"/>
      <c r="F17" s="101" t="s">
        <v>312</v>
      </c>
      <c r="G17" s="102"/>
      <c r="H17" s="103"/>
      <c r="I17" s="101" t="s">
        <v>70</v>
      </c>
      <c r="J17" s="104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</sheetData>
  <mergeCells count="6">
    <mergeCell ref="B15:D15"/>
    <mergeCell ref="B3:D3"/>
    <mergeCell ref="E3:G3"/>
    <mergeCell ref="H3:J3"/>
    <mergeCell ref="B8:D8"/>
    <mergeCell ref="B6:D6"/>
  </mergeCells>
  <hyperlinks>
    <hyperlink ref="A1" r:id="rId1" display="平成１７年度　県勢ダイジェスト&lt;&lt;"/>
  </hyperlinks>
  <printOptions/>
  <pageMargins left="0.3937007874015748" right="0.3937007874015748" top="0.81" bottom="0.3937007874015748" header="0.5118110236220472" footer="0"/>
  <pageSetup horizontalDpi="600" verticalDpi="600" orientation="portrait" paperSize="9" r:id="rId3"/>
  <headerFooter alignWithMargins="0">
    <oddHeader>&amp;L&amp;"ＭＳ Ｐゴシック,太字"&amp;14　 市 町 村 合 併　92
&amp;R&amp;"ＭＳ Ｐゴシック,太字"&amp;14 
&amp;11
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3.625" style="9" customWidth="1"/>
    <col min="3" max="3" width="9.375" style="3" customWidth="1"/>
    <col min="4" max="4" width="1.37890625" style="3" customWidth="1"/>
    <col min="5" max="10" width="12.75390625" style="3" customWidth="1"/>
    <col min="11" max="11" width="3.125" style="3" customWidth="1"/>
    <col min="12" max="16384" width="9.00390625" style="3" customWidth="1"/>
  </cols>
  <sheetData>
    <row r="1" ht="13.5">
      <c r="A1" s="218" t="s">
        <v>369</v>
      </c>
    </row>
    <row r="2" ht="21" customHeight="1" thickBot="1">
      <c r="H2" s="5" t="s">
        <v>372</v>
      </c>
    </row>
    <row r="3" spans="2:10" s="32" customFormat="1" ht="22.5" customHeight="1" thickTop="1">
      <c r="B3" s="291" t="s">
        <v>373</v>
      </c>
      <c r="C3" s="292"/>
      <c r="D3" s="293"/>
      <c r="E3" s="296" t="s">
        <v>374</v>
      </c>
      <c r="F3" s="297" t="s">
        <v>375</v>
      </c>
      <c r="G3" s="286" t="s">
        <v>376</v>
      </c>
      <c r="H3" s="287"/>
      <c r="I3" s="288"/>
      <c r="J3" s="111" t="s">
        <v>377</v>
      </c>
    </row>
    <row r="4" spans="2:10" s="32" customFormat="1" ht="22.5" customHeight="1">
      <c r="B4" s="294"/>
      <c r="C4" s="294"/>
      <c r="D4" s="295"/>
      <c r="E4" s="295"/>
      <c r="F4" s="298"/>
      <c r="G4" s="23" t="s">
        <v>74</v>
      </c>
      <c r="H4" s="23" t="s">
        <v>75</v>
      </c>
      <c r="I4" s="23" t="s">
        <v>76</v>
      </c>
      <c r="J4" s="24" t="s">
        <v>74</v>
      </c>
    </row>
    <row r="5" spans="2:10" s="32" customFormat="1" ht="15.75" customHeight="1">
      <c r="B5" s="112"/>
      <c r="C5" s="113"/>
      <c r="D5" s="114"/>
      <c r="E5" s="115" t="s">
        <v>111</v>
      </c>
      <c r="F5" s="116" t="s">
        <v>78</v>
      </c>
      <c r="G5" s="116" t="s">
        <v>77</v>
      </c>
      <c r="H5" s="116" t="s">
        <v>77</v>
      </c>
      <c r="I5" s="116" t="s">
        <v>77</v>
      </c>
      <c r="J5" s="116" t="s">
        <v>117</v>
      </c>
    </row>
    <row r="6" spans="2:10" s="43" customFormat="1" ht="15.75" customHeight="1">
      <c r="B6" s="289" t="s">
        <v>135</v>
      </c>
      <c r="C6" s="290"/>
      <c r="D6" s="40"/>
      <c r="E6" s="208">
        <v>377914.78</v>
      </c>
      <c r="F6" s="34">
        <v>49529232</v>
      </c>
      <c r="G6" s="34">
        <v>127756815</v>
      </c>
      <c r="H6" s="34">
        <v>62340864</v>
      </c>
      <c r="I6" s="34">
        <v>65415951</v>
      </c>
      <c r="J6" s="34">
        <v>3120215</v>
      </c>
    </row>
    <row r="7" spans="2:10" s="32" customFormat="1" ht="6" customHeight="1">
      <c r="B7" s="21"/>
      <c r="C7" s="29"/>
      <c r="D7" s="15"/>
      <c r="E7" s="209"/>
      <c r="J7" s="22"/>
    </row>
    <row r="8" spans="2:10" s="32" customFormat="1" ht="14.25" customHeight="1">
      <c r="B8" s="13">
        <v>1</v>
      </c>
      <c r="C8" s="29" t="s">
        <v>136</v>
      </c>
      <c r="D8" s="15"/>
      <c r="E8" s="209">
        <v>83455.73</v>
      </c>
      <c r="F8" s="22">
        <v>2379871</v>
      </c>
      <c r="G8" s="22">
        <v>5627424</v>
      </c>
      <c r="H8" s="22">
        <v>2674752</v>
      </c>
      <c r="I8" s="22">
        <v>2952672</v>
      </c>
      <c r="J8" s="22">
        <v>69841</v>
      </c>
    </row>
    <row r="9" spans="2:10" s="32" customFormat="1" ht="14.25" customHeight="1">
      <c r="B9" s="13">
        <v>2</v>
      </c>
      <c r="C9" s="29" t="s">
        <v>137</v>
      </c>
      <c r="D9" s="15"/>
      <c r="E9" s="210" t="s">
        <v>378</v>
      </c>
      <c r="F9" s="22">
        <v>510513</v>
      </c>
      <c r="G9" s="22">
        <v>1436628</v>
      </c>
      <c r="H9" s="22">
        <v>678989</v>
      </c>
      <c r="I9" s="22">
        <v>757639</v>
      </c>
      <c r="J9" s="22">
        <v>70301</v>
      </c>
    </row>
    <row r="10" spans="2:10" s="32" customFormat="1" ht="14.25" customHeight="1">
      <c r="B10" s="13">
        <v>3</v>
      </c>
      <c r="C10" s="29" t="s">
        <v>138</v>
      </c>
      <c r="D10" s="15"/>
      <c r="E10" s="210">
        <v>15278.71</v>
      </c>
      <c r="F10" s="22">
        <v>483911</v>
      </c>
      <c r="G10" s="22">
        <v>1385037</v>
      </c>
      <c r="H10" s="22">
        <v>663510</v>
      </c>
      <c r="I10" s="22">
        <v>721527</v>
      </c>
      <c r="J10" s="22">
        <v>92438</v>
      </c>
    </row>
    <row r="11" spans="2:10" s="32" customFormat="1" ht="14.25" customHeight="1">
      <c r="B11" s="13">
        <v>4</v>
      </c>
      <c r="C11" s="29" t="s">
        <v>139</v>
      </c>
      <c r="D11" s="15"/>
      <c r="E11" s="210" t="s">
        <v>379</v>
      </c>
      <c r="F11" s="22">
        <v>864738</v>
      </c>
      <c r="G11" s="22">
        <v>2359991</v>
      </c>
      <c r="H11" s="22">
        <v>1148928</v>
      </c>
      <c r="I11" s="22">
        <v>1211063</v>
      </c>
      <c r="J11" s="22">
        <v>84959</v>
      </c>
    </row>
    <row r="12" spans="2:10" s="32" customFormat="1" ht="14.25" customHeight="1">
      <c r="B12" s="13">
        <v>5</v>
      </c>
      <c r="C12" s="29" t="s">
        <v>140</v>
      </c>
      <c r="D12" s="15"/>
      <c r="E12" s="210" t="s">
        <v>380</v>
      </c>
      <c r="F12" s="22">
        <v>393039</v>
      </c>
      <c r="G12" s="22">
        <v>1145471</v>
      </c>
      <c r="H12" s="22">
        <v>540530</v>
      </c>
      <c r="I12" s="22">
        <v>604941</v>
      </c>
      <c r="J12" s="22">
        <v>80563</v>
      </c>
    </row>
    <row r="13" spans="2:10" s="32" customFormat="1" ht="6" customHeight="1">
      <c r="B13" s="13"/>
      <c r="C13" s="29"/>
      <c r="D13" s="15"/>
      <c r="E13" s="209"/>
      <c r="J13" s="22"/>
    </row>
    <row r="14" spans="2:10" s="32" customFormat="1" ht="14.25" customHeight="1">
      <c r="B14" s="13">
        <v>6</v>
      </c>
      <c r="C14" s="29" t="s">
        <v>141</v>
      </c>
      <c r="D14" s="15"/>
      <c r="E14" s="210" t="s">
        <v>381</v>
      </c>
      <c r="F14" s="22">
        <v>386840</v>
      </c>
      <c r="G14" s="22">
        <v>1216116</v>
      </c>
      <c r="H14" s="22">
        <v>584946</v>
      </c>
      <c r="I14" s="22">
        <v>631170</v>
      </c>
      <c r="J14" s="22">
        <v>67572</v>
      </c>
    </row>
    <row r="15" spans="2:10" s="32" customFormat="1" ht="14.25" customHeight="1">
      <c r="B15" s="13">
        <v>7</v>
      </c>
      <c r="C15" s="29" t="s">
        <v>142</v>
      </c>
      <c r="D15" s="15"/>
      <c r="E15" s="209">
        <v>13782.75</v>
      </c>
      <c r="F15" s="22">
        <v>709347</v>
      </c>
      <c r="G15" s="22">
        <v>2091223</v>
      </c>
      <c r="H15" s="22">
        <v>1016588</v>
      </c>
      <c r="I15" s="22">
        <v>1074635</v>
      </c>
      <c r="J15" s="22">
        <v>111219</v>
      </c>
    </row>
    <row r="16" spans="2:10" s="43" customFormat="1" ht="14.25" customHeight="1">
      <c r="B16" s="13">
        <v>8</v>
      </c>
      <c r="C16" s="29" t="s">
        <v>143</v>
      </c>
      <c r="D16" s="15"/>
      <c r="E16" s="209">
        <v>6095.68</v>
      </c>
      <c r="F16" s="22">
        <v>1031679</v>
      </c>
      <c r="G16" s="22">
        <v>2975023</v>
      </c>
      <c r="H16" s="22">
        <v>1479644</v>
      </c>
      <c r="I16" s="22">
        <v>1495379</v>
      </c>
      <c r="J16" s="22">
        <v>128020</v>
      </c>
    </row>
    <row r="17" spans="2:10" s="43" customFormat="1" ht="14.25" customHeight="1">
      <c r="B17" s="13">
        <v>9</v>
      </c>
      <c r="C17" s="29" t="s">
        <v>144</v>
      </c>
      <c r="D17" s="15"/>
      <c r="E17" s="209">
        <v>6408.28</v>
      </c>
      <c r="F17" s="22">
        <v>708794</v>
      </c>
      <c r="G17" s="22">
        <v>2016452</v>
      </c>
      <c r="H17" s="22">
        <v>1001877</v>
      </c>
      <c r="I17" s="22">
        <v>1014575</v>
      </c>
      <c r="J17" s="22">
        <v>77532</v>
      </c>
    </row>
    <row r="18" spans="2:10" s="32" customFormat="1" ht="14.25" customHeight="1">
      <c r="B18" s="13">
        <v>10</v>
      </c>
      <c r="C18" s="29" t="s">
        <v>145</v>
      </c>
      <c r="D18" s="15"/>
      <c r="E18" s="209">
        <v>6363.16</v>
      </c>
      <c r="F18" s="22">
        <v>725744</v>
      </c>
      <c r="G18" s="22">
        <v>2024044</v>
      </c>
      <c r="H18" s="22">
        <v>996225</v>
      </c>
      <c r="I18" s="22">
        <v>1027819</v>
      </c>
      <c r="J18" s="22">
        <v>65565</v>
      </c>
    </row>
    <row r="19" spans="2:10" s="32" customFormat="1" ht="6" customHeight="1">
      <c r="B19" s="13"/>
      <c r="C19" s="29"/>
      <c r="D19" s="15"/>
      <c r="E19" s="209"/>
      <c r="J19" s="22"/>
    </row>
    <row r="20" spans="2:10" s="32" customFormat="1" ht="14.25" customHeight="1">
      <c r="B20" s="13">
        <v>11</v>
      </c>
      <c r="C20" s="29" t="s">
        <v>146</v>
      </c>
      <c r="D20" s="15"/>
      <c r="E20" s="210" t="s">
        <v>382</v>
      </c>
      <c r="F20" s="22">
        <v>2647746</v>
      </c>
      <c r="G20" s="22">
        <v>7053689</v>
      </c>
      <c r="H20" s="22">
        <v>3554373</v>
      </c>
      <c r="I20" s="22">
        <v>3499316</v>
      </c>
      <c r="J20" s="22">
        <v>84518</v>
      </c>
    </row>
    <row r="21" spans="2:10" s="32" customFormat="1" ht="14.25" customHeight="1">
      <c r="B21" s="13">
        <v>12</v>
      </c>
      <c r="C21" s="29" t="s">
        <v>147</v>
      </c>
      <c r="D21" s="15"/>
      <c r="E21" s="210" t="s">
        <v>383</v>
      </c>
      <c r="F21" s="22">
        <v>2324169</v>
      </c>
      <c r="G21" s="22">
        <v>6056159</v>
      </c>
      <c r="H21" s="22">
        <v>3029018</v>
      </c>
      <c r="I21" s="22">
        <v>3027141</v>
      </c>
      <c r="J21" s="22">
        <v>91850</v>
      </c>
    </row>
    <row r="22" spans="2:10" s="32" customFormat="1" ht="14.25" customHeight="1">
      <c r="B22" s="13">
        <v>13</v>
      </c>
      <c r="C22" s="29" t="s">
        <v>148</v>
      </c>
      <c r="D22" s="15"/>
      <c r="E22" s="210" t="s">
        <v>384</v>
      </c>
      <c r="F22" s="22">
        <v>5879579</v>
      </c>
      <c r="G22" s="22">
        <v>12570904</v>
      </c>
      <c r="H22" s="22">
        <v>6261068</v>
      </c>
      <c r="I22" s="22">
        <v>6309836</v>
      </c>
      <c r="J22" s="22">
        <v>15460</v>
      </c>
    </row>
    <row r="23" spans="2:10" s="32" customFormat="1" ht="14.25" customHeight="1">
      <c r="B23" s="13">
        <v>14</v>
      </c>
      <c r="C23" s="29" t="s">
        <v>149</v>
      </c>
      <c r="D23" s="15"/>
      <c r="E23" s="210">
        <v>2416</v>
      </c>
      <c r="F23" s="22">
        <v>3590241</v>
      </c>
      <c r="G23" s="22">
        <v>8790900</v>
      </c>
      <c r="H23" s="22">
        <v>4443955</v>
      </c>
      <c r="I23" s="22">
        <v>4346945</v>
      </c>
      <c r="J23" s="22">
        <v>30705</v>
      </c>
    </row>
    <row r="24" spans="2:10" s="43" customFormat="1" ht="14.25" customHeight="1">
      <c r="B24" s="13">
        <v>15</v>
      </c>
      <c r="C24" s="29" t="s">
        <v>150</v>
      </c>
      <c r="D24" s="15"/>
      <c r="E24" s="210" t="s">
        <v>385</v>
      </c>
      <c r="F24" s="22">
        <v>819439</v>
      </c>
      <c r="G24" s="22">
        <v>2431396</v>
      </c>
      <c r="H24" s="22">
        <v>1176785</v>
      </c>
      <c r="I24" s="22">
        <v>1254611</v>
      </c>
      <c r="J24" s="22">
        <v>116265</v>
      </c>
    </row>
    <row r="25" spans="2:10" s="43" customFormat="1" ht="6" customHeight="1">
      <c r="B25" s="13"/>
      <c r="C25" s="29"/>
      <c r="D25" s="15"/>
      <c r="E25" s="209"/>
      <c r="J25" s="22"/>
    </row>
    <row r="26" spans="2:10" s="32" customFormat="1" ht="14.25" customHeight="1">
      <c r="B26" s="13">
        <v>16</v>
      </c>
      <c r="C26" s="29" t="s">
        <v>151</v>
      </c>
      <c r="D26" s="15"/>
      <c r="E26" s="210" t="s">
        <v>386</v>
      </c>
      <c r="F26" s="22">
        <v>371732</v>
      </c>
      <c r="G26" s="22">
        <v>1111602</v>
      </c>
      <c r="H26" s="22">
        <v>535542</v>
      </c>
      <c r="I26" s="22">
        <v>576060</v>
      </c>
      <c r="J26" s="22">
        <v>47227</v>
      </c>
    </row>
    <row r="27" spans="2:10" s="32" customFormat="1" ht="14.25" customHeight="1">
      <c r="B27" s="13">
        <v>17</v>
      </c>
      <c r="C27" s="29" t="s">
        <v>152</v>
      </c>
      <c r="D27" s="15"/>
      <c r="E27" s="210">
        <v>4185.46</v>
      </c>
      <c r="F27" s="22">
        <v>424431</v>
      </c>
      <c r="G27" s="22">
        <v>1173994</v>
      </c>
      <c r="H27" s="22">
        <v>566975</v>
      </c>
      <c r="I27" s="22">
        <v>607019</v>
      </c>
      <c r="J27" s="22">
        <v>36653</v>
      </c>
    </row>
    <row r="28" spans="2:10" s="32" customFormat="1" ht="14.25" customHeight="1">
      <c r="B28" s="13">
        <v>18</v>
      </c>
      <c r="C28" s="29" t="s">
        <v>153</v>
      </c>
      <c r="D28" s="15"/>
      <c r="E28" s="210">
        <v>4189.25</v>
      </c>
      <c r="F28" s="22">
        <v>269506</v>
      </c>
      <c r="G28" s="22">
        <v>821589</v>
      </c>
      <c r="H28" s="22">
        <v>397219</v>
      </c>
      <c r="I28" s="22">
        <v>424370</v>
      </c>
      <c r="J28" s="22">
        <v>38644</v>
      </c>
    </row>
    <row r="29" spans="2:10" s="43" customFormat="1" ht="15.75" customHeight="1">
      <c r="B29" s="26">
        <v>19</v>
      </c>
      <c r="C29" s="28" t="s">
        <v>79</v>
      </c>
      <c r="D29" s="40"/>
      <c r="E29" s="211" t="s">
        <v>387</v>
      </c>
      <c r="F29" s="34">
        <v>321173</v>
      </c>
      <c r="G29" s="34">
        <v>884531</v>
      </c>
      <c r="H29" s="34">
        <v>433519</v>
      </c>
      <c r="I29" s="34">
        <v>451012</v>
      </c>
      <c r="J29" s="34">
        <v>42741</v>
      </c>
    </row>
    <row r="30" spans="2:10" s="32" customFormat="1" ht="14.25" customHeight="1">
      <c r="B30" s="13">
        <v>20</v>
      </c>
      <c r="C30" s="29" t="s">
        <v>154</v>
      </c>
      <c r="D30" s="15"/>
      <c r="E30" s="210" t="s">
        <v>388</v>
      </c>
      <c r="F30" s="22">
        <v>779575</v>
      </c>
      <c r="G30" s="22">
        <v>2196012</v>
      </c>
      <c r="H30" s="22">
        <v>1068046</v>
      </c>
      <c r="I30" s="22">
        <v>1127966</v>
      </c>
      <c r="J30" s="22">
        <v>136033</v>
      </c>
    </row>
    <row r="31" spans="2:10" s="32" customFormat="1" ht="6" customHeight="1">
      <c r="B31" s="13"/>
      <c r="C31" s="29"/>
      <c r="D31" s="15"/>
      <c r="E31" s="209"/>
      <c r="J31" s="22"/>
    </row>
    <row r="32" spans="2:10" s="32" customFormat="1" ht="14.25" customHeight="1">
      <c r="B32" s="13">
        <v>21</v>
      </c>
      <c r="C32" s="29" t="s">
        <v>155</v>
      </c>
      <c r="D32" s="15"/>
      <c r="E32" s="210" t="s">
        <v>389</v>
      </c>
      <c r="F32" s="22">
        <v>713276</v>
      </c>
      <c r="G32" s="22">
        <v>2107293</v>
      </c>
      <c r="H32" s="22">
        <v>1020617</v>
      </c>
      <c r="I32" s="22">
        <v>1086676</v>
      </c>
      <c r="J32" s="22">
        <v>84764</v>
      </c>
    </row>
    <row r="33" spans="2:10" s="32" customFormat="1" ht="14.25" customHeight="1">
      <c r="B33" s="13">
        <v>22</v>
      </c>
      <c r="C33" s="29" t="s">
        <v>156</v>
      </c>
      <c r="D33" s="15"/>
      <c r="E33" s="210" t="s">
        <v>390</v>
      </c>
      <c r="F33" s="22">
        <v>1352283</v>
      </c>
      <c r="G33" s="22">
        <v>3792457</v>
      </c>
      <c r="H33" s="22">
        <v>1868444</v>
      </c>
      <c r="I33" s="22">
        <v>1924013</v>
      </c>
      <c r="J33" s="22">
        <v>83149</v>
      </c>
    </row>
    <row r="34" spans="2:10" s="32" customFormat="1" ht="14.25" customHeight="1">
      <c r="B34" s="13">
        <v>23</v>
      </c>
      <c r="C34" s="29" t="s">
        <v>157</v>
      </c>
      <c r="D34" s="15"/>
      <c r="E34" s="210" t="s">
        <v>391</v>
      </c>
      <c r="F34" s="22">
        <v>2756200</v>
      </c>
      <c r="G34" s="22">
        <v>7254432</v>
      </c>
      <c r="H34" s="22">
        <v>3638486</v>
      </c>
      <c r="I34" s="22">
        <v>3615946</v>
      </c>
      <c r="J34" s="22">
        <v>98591</v>
      </c>
    </row>
    <row r="35" spans="2:10" s="43" customFormat="1" ht="14.25" customHeight="1">
      <c r="B35" s="13">
        <v>24</v>
      </c>
      <c r="C35" s="29" t="s">
        <v>158</v>
      </c>
      <c r="D35" s="15"/>
      <c r="E35" s="210" t="s">
        <v>392</v>
      </c>
      <c r="F35" s="22">
        <v>675025</v>
      </c>
      <c r="G35" s="22">
        <v>1867166</v>
      </c>
      <c r="H35" s="22">
        <v>907294</v>
      </c>
      <c r="I35" s="22">
        <v>959872</v>
      </c>
      <c r="J35" s="22">
        <v>66905</v>
      </c>
    </row>
    <row r="36" spans="2:10" s="43" customFormat="1" ht="14.25" customHeight="1">
      <c r="B36" s="13">
        <v>25</v>
      </c>
      <c r="C36" s="29" t="s">
        <v>159</v>
      </c>
      <c r="D36" s="15"/>
      <c r="E36" s="210" t="s">
        <v>393</v>
      </c>
      <c r="F36" s="22">
        <v>478915</v>
      </c>
      <c r="G36" s="22">
        <v>1380343</v>
      </c>
      <c r="H36" s="22">
        <v>681430</v>
      </c>
      <c r="I36" s="22">
        <v>698913</v>
      </c>
      <c r="J36" s="22">
        <v>48719</v>
      </c>
    </row>
    <row r="37" spans="2:10" s="32" customFormat="1" ht="6" customHeight="1">
      <c r="B37" s="13"/>
      <c r="C37" s="29"/>
      <c r="D37" s="15"/>
      <c r="E37" s="209"/>
      <c r="J37" s="22"/>
    </row>
    <row r="38" spans="2:10" s="32" customFormat="1" ht="14.25" customHeight="1">
      <c r="B38" s="13">
        <v>26</v>
      </c>
      <c r="C38" s="29" t="s">
        <v>160</v>
      </c>
      <c r="D38" s="15"/>
      <c r="E38" s="209">
        <v>4613</v>
      </c>
      <c r="F38" s="22">
        <v>1078282</v>
      </c>
      <c r="G38" s="22">
        <v>2647523</v>
      </c>
      <c r="H38" s="22">
        <v>1272877</v>
      </c>
      <c r="I38" s="22">
        <v>1374646</v>
      </c>
      <c r="J38" s="22">
        <v>42374</v>
      </c>
    </row>
    <row r="39" spans="2:10" s="32" customFormat="1" ht="14.25" customHeight="1">
      <c r="B39" s="13">
        <v>27</v>
      </c>
      <c r="C39" s="29" t="s">
        <v>161</v>
      </c>
      <c r="D39" s="15"/>
      <c r="E39" s="209">
        <v>1894.31</v>
      </c>
      <c r="F39" s="22">
        <v>3650247</v>
      </c>
      <c r="G39" s="22">
        <v>8817010</v>
      </c>
      <c r="H39" s="22">
        <v>4280187</v>
      </c>
      <c r="I39" s="22">
        <v>4536823</v>
      </c>
      <c r="J39" s="22">
        <v>29801</v>
      </c>
    </row>
    <row r="40" spans="2:10" s="32" customFormat="1" ht="14.25" customHeight="1">
      <c r="B40" s="13">
        <v>28</v>
      </c>
      <c r="C40" s="29" t="s">
        <v>162</v>
      </c>
      <c r="D40" s="15"/>
      <c r="E40" s="209">
        <v>8394.92</v>
      </c>
      <c r="F40" s="22">
        <v>2145760</v>
      </c>
      <c r="G40" s="22">
        <v>5590381</v>
      </c>
      <c r="H40" s="22">
        <v>2680070</v>
      </c>
      <c r="I40" s="22">
        <v>2910311</v>
      </c>
      <c r="J40" s="22">
        <v>114523</v>
      </c>
    </row>
    <row r="41" spans="2:10" s="32" customFormat="1" ht="14.25" customHeight="1">
      <c r="B41" s="13">
        <v>29</v>
      </c>
      <c r="C41" s="29" t="s">
        <v>163</v>
      </c>
      <c r="D41" s="15"/>
      <c r="E41" s="209">
        <v>3691.09</v>
      </c>
      <c r="F41" s="22">
        <v>502930</v>
      </c>
      <c r="G41" s="22">
        <v>1421367</v>
      </c>
      <c r="H41" s="22">
        <v>676329</v>
      </c>
      <c r="I41" s="22">
        <v>745038</v>
      </c>
      <c r="J41" s="22">
        <v>32255</v>
      </c>
    </row>
    <row r="42" spans="2:10" s="32" customFormat="1" ht="14.25" customHeight="1">
      <c r="B42" s="13">
        <v>30</v>
      </c>
      <c r="C42" s="29" t="s">
        <v>164</v>
      </c>
      <c r="D42" s="15"/>
      <c r="E42" s="209">
        <v>4726.08</v>
      </c>
      <c r="F42" s="22">
        <v>384734</v>
      </c>
      <c r="G42" s="22">
        <v>1036061</v>
      </c>
      <c r="H42" s="22">
        <v>487997</v>
      </c>
      <c r="I42" s="22">
        <v>548064</v>
      </c>
      <c r="J42" s="22">
        <v>39863</v>
      </c>
    </row>
    <row r="43" spans="2:10" s="43" customFormat="1" ht="6" customHeight="1">
      <c r="B43" s="13"/>
      <c r="C43" s="29"/>
      <c r="D43" s="15"/>
      <c r="E43" s="209"/>
      <c r="J43" s="22"/>
    </row>
    <row r="44" spans="2:10" s="43" customFormat="1" ht="14.25" customHeight="1">
      <c r="B44" s="13">
        <v>31</v>
      </c>
      <c r="C44" s="29" t="s">
        <v>165</v>
      </c>
      <c r="D44" s="15"/>
      <c r="E44" s="209">
        <v>3507.25</v>
      </c>
      <c r="F44" s="22">
        <v>209478</v>
      </c>
      <c r="G44" s="22">
        <v>606947</v>
      </c>
      <c r="H44" s="22">
        <v>290130</v>
      </c>
      <c r="I44" s="22">
        <v>316817</v>
      </c>
      <c r="J44" s="22">
        <v>37697</v>
      </c>
    </row>
    <row r="45" spans="2:10" s="32" customFormat="1" ht="14.25" customHeight="1">
      <c r="B45" s="13">
        <v>32</v>
      </c>
      <c r="C45" s="29" t="s">
        <v>166</v>
      </c>
      <c r="D45" s="15"/>
      <c r="E45" s="209">
        <v>6707.56</v>
      </c>
      <c r="F45" s="22">
        <v>260791</v>
      </c>
      <c r="G45" s="22">
        <v>742135</v>
      </c>
      <c r="H45" s="22">
        <v>353597</v>
      </c>
      <c r="I45" s="22">
        <v>388538</v>
      </c>
      <c r="J45" s="22">
        <v>49480</v>
      </c>
    </row>
    <row r="46" spans="2:10" s="32" customFormat="1" ht="14.25" customHeight="1">
      <c r="B46" s="13">
        <v>33</v>
      </c>
      <c r="C46" s="29" t="s">
        <v>167</v>
      </c>
      <c r="D46" s="15"/>
      <c r="E46" s="210" t="s">
        <v>394</v>
      </c>
      <c r="F46" s="22">
        <v>731529</v>
      </c>
      <c r="G46" s="22">
        <v>1957056</v>
      </c>
      <c r="H46" s="22">
        <v>938348</v>
      </c>
      <c r="I46" s="22">
        <v>1018708</v>
      </c>
      <c r="J46" s="22">
        <v>90053</v>
      </c>
    </row>
    <row r="47" spans="2:10" s="32" customFormat="1" ht="14.25" customHeight="1">
      <c r="B47" s="13">
        <v>34</v>
      </c>
      <c r="C47" s="29" t="s">
        <v>168</v>
      </c>
      <c r="D47" s="15"/>
      <c r="E47" s="209">
        <v>8477.92</v>
      </c>
      <c r="F47" s="22">
        <v>1145282</v>
      </c>
      <c r="G47" s="22">
        <v>2876762</v>
      </c>
      <c r="H47" s="22">
        <v>1390176</v>
      </c>
      <c r="I47" s="22">
        <v>1486586</v>
      </c>
      <c r="J47" s="22">
        <v>82240</v>
      </c>
    </row>
    <row r="48" spans="2:10" s="32" customFormat="1" ht="14.25" customHeight="1">
      <c r="B48" s="13">
        <v>35</v>
      </c>
      <c r="C48" s="29" t="s">
        <v>169</v>
      </c>
      <c r="D48" s="15"/>
      <c r="E48" s="209">
        <v>6111.91</v>
      </c>
      <c r="F48" s="22">
        <v>591232</v>
      </c>
      <c r="G48" s="22">
        <v>1492575</v>
      </c>
      <c r="H48" s="22">
        <v>703648</v>
      </c>
      <c r="I48" s="22">
        <v>788927</v>
      </c>
      <c r="J48" s="22">
        <v>56205</v>
      </c>
    </row>
    <row r="49" spans="2:10" s="32" customFormat="1" ht="6" customHeight="1">
      <c r="B49" s="13"/>
      <c r="C49" s="29"/>
      <c r="D49" s="15"/>
      <c r="E49" s="209"/>
      <c r="J49" s="22"/>
    </row>
    <row r="50" spans="2:10" s="32" customFormat="1" ht="13.5" customHeight="1">
      <c r="B50" s="13">
        <v>36</v>
      </c>
      <c r="C50" s="29" t="s">
        <v>170</v>
      </c>
      <c r="D50" s="15"/>
      <c r="E50" s="209">
        <v>4145.33</v>
      </c>
      <c r="F50" s="22">
        <v>298280</v>
      </c>
      <c r="G50" s="22">
        <v>809974</v>
      </c>
      <c r="H50" s="22">
        <v>384627</v>
      </c>
      <c r="I50" s="22">
        <v>425347</v>
      </c>
      <c r="J50" s="22">
        <v>42094</v>
      </c>
    </row>
    <row r="51" spans="2:10" s="32" customFormat="1" ht="13.5" customHeight="1">
      <c r="B51" s="13">
        <v>37</v>
      </c>
      <c r="C51" s="29" t="s">
        <v>171</v>
      </c>
      <c r="D51" s="15"/>
      <c r="E51" s="210" t="s">
        <v>395</v>
      </c>
      <c r="F51" s="22">
        <v>377364</v>
      </c>
      <c r="G51" s="22">
        <v>1012261</v>
      </c>
      <c r="H51" s="22">
        <v>486053</v>
      </c>
      <c r="I51" s="22">
        <v>526208</v>
      </c>
      <c r="J51" s="22">
        <v>50176</v>
      </c>
    </row>
    <row r="52" spans="2:10" s="32" customFormat="1" ht="13.5" customHeight="1">
      <c r="B52" s="13">
        <v>38</v>
      </c>
      <c r="C52" s="29" t="s">
        <v>172</v>
      </c>
      <c r="D52" s="15"/>
      <c r="E52" s="210">
        <v>5677.12</v>
      </c>
      <c r="F52" s="22">
        <v>582645</v>
      </c>
      <c r="G52" s="22">
        <v>1467824</v>
      </c>
      <c r="H52" s="22">
        <v>691569</v>
      </c>
      <c r="I52" s="22">
        <v>776255</v>
      </c>
      <c r="J52" s="22">
        <v>62076</v>
      </c>
    </row>
    <row r="53" spans="2:10" s="32" customFormat="1" ht="13.5" customHeight="1">
      <c r="B53" s="13">
        <v>39</v>
      </c>
      <c r="C53" s="29" t="s">
        <v>173</v>
      </c>
      <c r="D53" s="15"/>
      <c r="E53" s="210">
        <v>7105.01</v>
      </c>
      <c r="F53" s="16">
        <v>324291</v>
      </c>
      <c r="G53" s="22">
        <v>796211</v>
      </c>
      <c r="H53" s="22">
        <v>374357</v>
      </c>
      <c r="I53" s="22">
        <v>421854</v>
      </c>
      <c r="J53" s="22">
        <v>34919</v>
      </c>
    </row>
    <row r="54" spans="2:10" s="32" customFormat="1" ht="13.5" customHeight="1">
      <c r="B54" s="13">
        <v>40</v>
      </c>
      <c r="C54" s="29" t="s">
        <v>174</v>
      </c>
      <c r="D54" s="15"/>
      <c r="E54" s="210" t="s">
        <v>396</v>
      </c>
      <c r="F54" s="22">
        <v>2008880</v>
      </c>
      <c r="G54" s="22">
        <v>5049126</v>
      </c>
      <c r="H54" s="22">
        <v>2396769</v>
      </c>
      <c r="I54" s="22">
        <v>2652357</v>
      </c>
      <c r="J54" s="22">
        <v>81849</v>
      </c>
    </row>
    <row r="55" spans="2:10" s="32" customFormat="1" ht="6" customHeight="1">
      <c r="B55" s="20"/>
      <c r="C55" s="29"/>
      <c r="D55" s="15"/>
      <c r="E55" s="212"/>
      <c r="F55" s="22"/>
      <c r="G55" s="22"/>
      <c r="H55" s="22"/>
      <c r="I55" s="22"/>
      <c r="J55" s="22"/>
    </row>
    <row r="56" spans="2:10" s="32" customFormat="1" ht="14.25" customHeight="1">
      <c r="B56" s="13">
        <v>41</v>
      </c>
      <c r="C56" s="29" t="s">
        <v>175</v>
      </c>
      <c r="D56" s="15"/>
      <c r="E56" s="210">
        <v>2439.58</v>
      </c>
      <c r="F56" s="22">
        <v>287166</v>
      </c>
      <c r="G56" s="22">
        <v>866402</v>
      </c>
      <c r="H56" s="22">
        <v>408220</v>
      </c>
      <c r="I56" s="22">
        <v>458182</v>
      </c>
      <c r="J56" s="22">
        <v>41135</v>
      </c>
    </row>
    <row r="57" spans="2:10" s="43" customFormat="1" ht="14.25" customHeight="1">
      <c r="B57" s="13">
        <v>42</v>
      </c>
      <c r="C57" s="29" t="s">
        <v>176</v>
      </c>
      <c r="D57" s="15"/>
      <c r="E57" s="210">
        <v>4094.76</v>
      </c>
      <c r="F57" s="22">
        <v>553272</v>
      </c>
      <c r="G57" s="22">
        <v>1478630</v>
      </c>
      <c r="H57" s="22">
        <v>691431</v>
      </c>
      <c r="I57" s="22">
        <v>787199</v>
      </c>
      <c r="J57" s="22">
        <v>44415</v>
      </c>
    </row>
    <row r="58" spans="2:10" s="43" customFormat="1" ht="14.25" customHeight="1">
      <c r="B58" s="13">
        <v>43</v>
      </c>
      <c r="C58" s="29" t="s">
        <v>177</v>
      </c>
      <c r="D58" s="15"/>
      <c r="E58" s="210" t="s">
        <v>397</v>
      </c>
      <c r="F58" s="22">
        <v>666772</v>
      </c>
      <c r="G58" s="22">
        <v>1842140</v>
      </c>
      <c r="H58" s="22">
        <v>866782</v>
      </c>
      <c r="I58" s="22">
        <v>975358</v>
      </c>
      <c r="J58" s="22">
        <v>79621</v>
      </c>
    </row>
    <row r="59" spans="2:10" s="43" customFormat="1" ht="14.25" customHeight="1">
      <c r="B59" s="13">
        <v>44</v>
      </c>
      <c r="C59" s="29" t="s">
        <v>178</v>
      </c>
      <c r="D59" s="15"/>
      <c r="E59" s="210" t="s">
        <v>398</v>
      </c>
      <c r="F59" s="22">
        <v>469017</v>
      </c>
      <c r="G59" s="22">
        <v>1209587</v>
      </c>
      <c r="H59" s="22">
        <v>569755</v>
      </c>
      <c r="I59" s="22">
        <v>639832</v>
      </c>
      <c r="J59" s="22">
        <v>57711</v>
      </c>
    </row>
    <row r="60" spans="2:10" s="43" customFormat="1" ht="14.25" customHeight="1">
      <c r="B60" s="13">
        <v>45</v>
      </c>
      <c r="C60" s="29" t="s">
        <v>179</v>
      </c>
      <c r="D60" s="15"/>
      <c r="E60" s="210" t="s">
        <v>399</v>
      </c>
      <c r="F60" s="22">
        <v>450909</v>
      </c>
      <c r="G60" s="22">
        <v>1152993</v>
      </c>
      <c r="H60" s="22">
        <v>541988</v>
      </c>
      <c r="I60" s="22">
        <v>611005</v>
      </c>
      <c r="J60" s="22">
        <v>56195</v>
      </c>
    </row>
    <row r="61" spans="2:10" s="43" customFormat="1" ht="6" customHeight="1">
      <c r="B61" s="13"/>
      <c r="C61" s="29"/>
      <c r="D61" s="15"/>
      <c r="E61" s="210"/>
      <c r="F61" s="22"/>
      <c r="G61" s="22"/>
      <c r="H61" s="22"/>
      <c r="I61" s="22"/>
      <c r="J61" s="22"/>
    </row>
    <row r="62" spans="2:10" s="43" customFormat="1" ht="14.25" customHeight="1">
      <c r="B62" s="13">
        <v>46</v>
      </c>
      <c r="C62" s="29" t="s">
        <v>180</v>
      </c>
      <c r="D62" s="15"/>
      <c r="E62" s="210" t="s">
        <v>400</v>
      </c>
      <c r="F62" s="22">
        <v>724823</v>
      </c>
      <c r="G62" s="22">
        <v>1753144</v>
      </c>
      <c r="H62" s="22">
        <v>819405</v>
      </c>
      <c r="I62" s="22">
        <v>933739</v>
      </c>
      <c r="J62" s="22">
        <v>98211</v>
      </c>
    </row>
    <row r="63" spans="2:10" s="43" customFormat="1" ht="14.25" customHeight="1">
      <c r="B63" s="13">
        <v>47</v>
      </c>
      <c r="C63" s="29" t="s">
        <v>181</v>
      </c>
      <c r="D63" s="15"/>
      <c r="E63" s="209">
        <v>2274.59</v>
      </c>
      <c r="F63" s="22">
        <v>487782</v>
      </c>
      <c r="G63" s="22">
        <v>1360830</v>
      </c>
      <c r="H63" s="22">
        <v>667789</v>
      </c>
      <c r="I63" s="22">
        <v>693041</v>
      </c>
      <c r="J63" s="22">
        <v>27088</v>
      </c>
    </row>
    <row r="64" spans="2:10" s="43" customFormat="1" ht="6" customHeight="1">
      <c r="B64" s="17"/>
      <c r="C64" s="38">
        <v>8</v>
      </c>
      <c r="D64" s="18"/>
      <c r="E64" s="30"/>
      <c r="F64" s="19"/>
      <c r="G64" s="19"/>
      <c r="H64" s="19"/>
      <c r="I64" s="19"/>
      <c r="J64" s="19"/>
    </row>
    <row r="65" spans="2:10" s="43" customFormat="1" ht="4.5" customHeight="1">
      <c r="B65" s="13"/>
      <c r="C65" s="29"/>
      <c r="D65" s="21"/>
      <c r="E65" s="21"/>
      <c r="F65" s="16"/>
      <c r="G65" s="16"/>
      <c r="H65" s="16"/>
      <c r="I65" s="16"/>
      <c r="J65" s="16"/>
    </row>
    <row r="66" spans="2:10" ht="15" customHeight="1">
      <c r="B66" s="284" t="s">
        <v>371</v>
      </c>
      <c r="C66" s="285"/>
      <c r="D66" s="285"/>
      <c r="E66" s="285"/>
      <c r="F66" s="285"/>
      <c r="G66" s="285"/>
      <c r="H66" s="285"/>
      <c r="I66" s="285"/>
      <c r="J66" s="285"/>
    </row>
    <row r="67" spans="2:10" ht="15" customHeight="1">
      <c r="B67" s="285"/>
      <c r="C67" s="285"/>
      <c r="D67" s="285"/>
      <c r="E67" s="285"/>
      <c r="F67" s="285"/>
      <c r="G67" s="285"/>
      <c r="H67" s="285"/>
      <c r="I67" s="285"/>
      <c r="J67" s="285"/>
    </row>
  </sheetData>
  <mergeCells count="6">
    <mergeCell ref="B66:J67"/>
    <mergeCell ref="G3:I3"/>
    <mergeCell ref="B6:C6"/>
    <mergeCell ref="B3:D4"/>
    <mergeCell ref="E3:E4"/>
    <mergeCell ref="F3:F4"/>
  </mergeCells>
  <hyperlinks>
    <hyperlink ref="A1" r:id="rId1" display="平成１７年度　県勢ダイジェスト&lt;&lt;"/>
  </hyperlinks>
  <printOptions/>
  <pageMargins left="0.3937007874015748" right="0.3937007874015748" top="0.58" bottom="0.22" header="0.5118110236220472" footer="0"/>
  <pageSetup fitToHeight="1" fitToWidth="1" horizontalDpi="600" verticalDpi="600" orientation="portrait" paperSize="9" r:id="rId3"/>
  <headerFooter alignWithMargins="0">
    <oddHeader>&amp;L&amp;"ＭＳ Ｐ明朝,太字"&amp;14　&amp;R&amp;"ＭＳ Ｐゴシック,太字"&amp;14９３&amp;11　　&amp;14都道府県別主要統計&amp;11　
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8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12.00390625" style="9" customWidth="1"/>
    <col min="3" max="3" width="12.25390625" style="3" customWidth="1"/>
    <col min="4" max="4" width="14.00390625" style="3" customWidth="1"/>
    <col min="5" max="5" width="11.625" style="3" customWidth="1"/>
    <col min="6" max="6" width="13.25390625" style="3" customWidth="1"/>
    <col min="7" max="7" width="10.625" style="3" customWidth="1"/>
    <col min="8" max="8" width="12.125" style="3" customWidth="1"/>
    <col min="9" max="9" width="1.37890625" style="3" customWidth="1"/>
    <col min="10" max="10" width="5.50390625" style="3" customWidth="1"/>
    <col min="11" max="11" width="3.75390625" style="3" customWidth="1"/>
    <col min="12" max="12" width="9.00390625" style="3" customWidth="1"/>
    <col min="14" max="16384" width="9.00390625" style="3" customWidth="1"/>
  </cols>
  <sheetData>
    <row r="1" ht="13.5">
      <c r="A1" s="218" t="s">
        <v>369</v>
      </c>
    </row>
    <row r="2" ht="21" customHeight="1" thickBot="1">
      <c r="B2" s="5" t="s">
        <v>403</v>
      </c>
    </row>
    <row r="3" spans="2:13" s="32" customFormat="1" ht="22.5" customHeight="1" thickTop="1">
      <c r="B3" s="117" t="s">
        <v>404</v>
      </c>
      <c r="C3" s="297" t="s">
        <v>405</v>
      </c>
      <c r="D3" s="286" t="str">
        <f>"6.耕地面積（16.7.15）"</f>
        <v>6.耕地面積（16.7.15）</v>
      </c>
      <c r="E3" s="300"/>
      <c r="F3" s="297" t="s">
        <v>406</v>
      </c>
      <c r="G3" s="301" t="str">
        <f>"8.水稲　　　　収穫量　　　（16年度）"</f>
        <v>8.水稲　　　　収穫量　　　（16年度）</v>
      </c>
      <c r="H3" s="286" t="str">
        <f>"9.家計（16年）"</f>
        <v>9.家計（16年）</v>
      </c>
      <c r="I3" s="288"/>
      <c r="J3" s="118"/>
      <c r="M3"/>
    </row>
    <row r="4" spans="2:13" s="32" customFormat="1" ht="22.5" customHeight="1">
      <c r="B4" s="33" t="s">
        <v>183</v>
      </c>
      <c r="C4" s="298"/>
      <c r="D4" s="23" t="s">
        <v>184</v>
      </c>
      <c r="E4" s="23" t="s">
        <v>185</v>
      </c>
      <c r="F4" s="298"/>
      <c r="G4" s="298"/>
      <c r="H4" s="299" t="s">
        <v>186</v>
      </c>
      <c r="I4" s="295"/>
      <c r="J4" s="119"/>
      <c r="M4"/>
    </row>
    <row r="5" spans="2:13" s="32" customFormat="1" ht="15.75" customHeight="1">
      <c r="B5" s="116" t="s">
        <v>117</v>
      </c>
      <c r="C5" s="116" t="s">
        <v>77</v>
      </c>
      <c r="D5" s="116" t="s">
        <v>116</v>
      </c>
      <c r="E5" s="116" t="s">
        <v>116</v>
      </c>
      <c r="F5" s="116" t="s">
        <v>116</v>
      </c>
      <c r="G5" s="120" t="s">
        <v>187</v>
      </c>
      <c r="H5" s="116" t="s">
        <v>188</v>
      </c>
      <c r="I5" s="116"/>
      <c r="J5" s="121"/>
      <c r="M5"/>
    </row>
    <row r="6" spans="2:13" s="43" customFormat="1" ht="15.75" customHeight="1">
      <c r="B6" s="34">
        <v>426355</v>
      </c>
      <c r="C6" s="34">
        <v>13458177</v>
      </c>
      <c r="D6" s="34">
        <v>4714000</v>
      </c>
      <c r="E6" s="34">
        <v>2575000</v>
      </c>
      <c r="F6" s="34">
        <v>24732103</v>
      </c>
      <c r="G6" s="169">
        <v>8721</v>
      </c>
      <c r="H6" s="207">
        <v>530028</v>
      </c>
      <c r="I6" s="34"/>
      <c r="J6" s="35" t="s">
        <v>407</v>
      </c>
      <c r="M6"/>
    </row>
    <row r="7" spans="2:13" s="32" customFormat="1" ht="6" customHeight="1">
      <c r="B7" s="22"/>
      <c r="C7" s="22"/>
      <c r="D7" s="22"/>
      <c r="E7" s="22"/>
      <c r="F7" s="22"/>
      <c r="G7" s="123"/>
      <c r="H7" s="22"/>
      <c r="I7" s="22"/>
      <c r="J7" s="36"/>
      <c r="M7"/>
    </row>
    <row r="8" spans="2:13" s="32" customFormat="1" ht="14.25" customHeight="1">
      <c r="B8" s="22">
        <v>29051</v>
      </c>
      <c r="C8" s="22">
        <v>281023</v>
      </c>
      <c r="D8" s="22">
        <v>1172000</v>
      </c>
      <c r="E8" s="133">
        <v>229600</v>
      </c>
      <c r="F8" s="22">
        <v>5568179</v>
      </c>
      <c r="G8" s="170">
        <v>624</v>
      </c>
      <c r="H8" s="170">
        <v>502727</v>
      </c>
      <c r="I8" s="22"/>
      <c r="J8" s="36">
        <v>1</v>
      </c>
      <c r="L8" s="219"/>
      <c r="M8"/>
    </row>
    <row r="9" spans="2:13" s="32" customFormat="1" ht="14.25" customHeight="1">
      <c r="B9" s="22">
        <v>10451</v>
      </c>
      <c r="C9" s="22">
        <v>307115</v>
      </c>
      <c r="D9" s="22">
        <v>159700</v>
      </c>
      <c r="E9" s="22">
        <v>85500</v>
      </c>
      <c r="F9" s="22">
        <v>630080</v>
      </c>
      <c r="G9" s="170">
        <v>315</v>
      </c>
      <c r="H9" s="170">
        <v>499448</v>
      </c>
      <c r="I9" s="22"/>
      <c r="J9" s="36">
        <v>2</v>
      </c>
      <c r="M9"/>
    </row>
    <row r="10" spans="2:13" s="32" customFormat="1" ht="14.25" customHeight="1">
      <c r="B10" s="22">
        <v>9126</v>
      </c>
      <c r="C10" s="22">
        <v>409975</v>
      </c>
      <c r="D10" s="22">
        <v>157100</v>
      </c>
      <c r="E10" s="22">
        <v>96900</v>
      </c>
      <c r="F10" s="22">
        <v>1156424</v>
      </c>
      <c r="G10" s="170">
        <v>328</v>
      </c>
      <c r="H10" s="170">
        <v>491120</v>
      </c>
      <c r="I10" s="22"/>
      <c r="J10" s="36">
        <v>3</v>
      </c>
      <c r="M10"/>
    </row>
    <row r="11" spans="2:13" s="32" customFormat="1" ht="14.25" customHeight="1">
      <c r="B11" s="22">
        <v>7206</v>
      </c>
      <c r="C11" s="22">
        <v>404976</v>
      </c>
      <c r="D11" s="22">
        <v>138600</v>
      </c>
      <c r="E11" s="22">
        <v>112500</v>
      </c>
      <c r="F11" s="22">
        <v>412980</v>
      </c>
      <c r="G11" s="170">
        <v>448</v>
      </c>
      <c r="H11" s="170">
        <v>428540</v>
      </c>
      <c r="I11" s="22"/>
      <c r="J11" s="36">
        <v>4</v>
      </c>
      <c r="M11"/>
    </row>
    <row r="12" spans="2:13" s="32" customFormat="1" ht="14.25" customHeight="1">
      <c r="B12" s="22">
        <v>7070</v>
      </c>
      <c r="C12" s="22">
        <v>359401</v>
      </c>
      <c r="D12" s="22">
        <v>152800</v>
      </c>
      <c r="E12" s="22">
        <v>131600</v>
      </c>
      <c r="F12" s="22">
        <v>836420</v>
      </c>
      <c r="G12" s="170">
        <v>456</v>
      </c>
      <c r="H12" s="170">
        <v>585269</v>
      </c>
      <c r="I12" s="22"/>
      <c r="J12" s="36">
        <v>5</v>
      </c>
      <c r="M12"/>
    </row>
    <row r="13" spans="2:13" s="32" customFormat="1" ht="6" customHeight="1">
      <c r="B13" s="22"/>
      <c r="C13" s="22"/>
      <c r="D13" s="22"/>
      <c r="E13" s="22"/>
      <c r="F13" s="22"/>
      <c r="G13" s="123"/>
      <c r="H13" s="170"/>
      <c r="I13" s="22"/>
      <c r="J13" s="36"/>
      <c r="M13"/>
    </row>
    <row r="14" spans="2:13" s="32" customFormat="1" ht="14.25" customHeight="1">
      <c r="B14" s="22">
        <v>5428</v>
      </c>
      <c r="C14" s="22">
        <v>326832</v>
      </c>
      <c r="D14" s="22">
        <v>125400</v>
      </c>
      <c r="E14" s="22">
        <v>99400</v>
      </c>
      <c r="F14" s="22">
        <v>643324</v>
      </c>
      <c r="G14" s="170">
        <v>397</v>
      </c>
      <c r="H14" s="170">
        <v>530200</v>
      </c>
      <c r="I14" s="22"/>
      <c r="J14" s="36">
        <v>6</v>
      </c>
      <c r="M14"/>
    </row>
    <row r="15" spans="2:13" s="32" customFormat="1" ht="14.25" customHeight="1">
      <c r="B15" s="22">
        <v>9533</v>
      </c>
      <c r="C15" s="22">
        <v>531657</v>
      </c>
      <c r="D15" s="22">
        <v>154000</v>
      </c>
      <c r="E15" s="22">
        <v>108500</v>
      </c>
      <c r="F15" s="22">
        <v>943104</v>
      </c>
      <c r="G15" s="170">
        <v>456</v>
      </c>
      <c r="H15" s="170">
        <v>546523</v>
      </c>
      <c r="I15" s="22"/>
      <c r="J15" s="36">
        <v>7</v>
      </c>
      <c r="M15"/>
    </row>
    <row r="16" spans="2:13" s="32" customFormat="1" ht="14.25" customHeight="1">
      <c r="B16" s="22">
        <v>15762</v>
      </c>
      <c r="C16" s="22">
        <v>588056</v>
      </c>
      <c r="D16" s="22">
        <v>177500</v>
      </c>
      <c r="E16" s="22">
        <v>101500</v>
      </c>
      <c r="F16" s="22">
        <v>187627</v>
      </c>
      <c r="G16" s="170">
        <v>429</v>
      </c>
      <c r="H16" s="170">
        <v>542549</v>
      </c>
      <c r="I16" s="22"/>
      <c r="J16" s="36">
        <v>8</v>
      </c>
      <c r="M16"/>
    </row>
    <row r="17" spans="2:13" s="32" customFormat="1" ht="14.25" customHeight="1">
      <c r="B17" s="22">
        <v>8551</v>
      </c>
      <c r="C17" s="22">
        <v>364929</v>
      </c>
      <c r="D17" s="22">
        <v>130700</v>
      </c>
      <c r="E17" s="22">
        <v>102800</v>
      </c>
      <c r="F17" s="22">
        <v>343345</v>
      </c>
      <c r="G17" s="170">
        <v>391</v>
      </c>
      <c r="H17" s="170">
        <v>601525</v>
      </c>
      <c r="I17" s="22"/>
      <c r="J17" s="36">
        <v>9</v>
      </c>
      <c r="M17"/>
    </row>
    <row r="18" spans="2:13" s="32" customFormat="1" ht="14.25" customHeight="1">
      <c r="B18" s="22">
        <v>10259</v>
      </c>
      <c r="C18" s="22">
        <v>284167</v>
      </c>
      <c r="D18" s="22">
        <v>79200</v>
      </c>
      <c r="E18" s="22">
        <v>29800</v>
      </c>
      <c r="F18" s="22">
        <v>405656</v>
      </c>
      <c r="G18" s="170">
        <v>99</v>
      </c>
      <c r="H18" s="170">
        <v>433430</v>
      </c>
      <c r="I18" s="22"/>
      <c r="J18" s="36">
        <v>10</v>
      </c>
      <c r="M18"/>
    </row>
    <row r="19" spans="2:13" s="32" customFormat="1" ht="6" customHeight="1">
      <c r="B19" s="22"/>
      <c r="C19" s="22"/>
      <c r="D19" s="22"/>
      <c r="E19" s="22"/>
      <c r="F19" s="22"/>
      <c r="G19" s="123"/>
      <c r="H19" s="170"/>
      <c r="I19" s="22"/>
      <c r="J19" s="36"/>
      <c r="M19"/>
    </row>
    <row r="20" spans="2:13" s="32" customFormat="1" ht="14.25" customHeight="1">
      <c r="B20" s="22">
        <v>9884</v>
      </c>
      <c r="C20" s="22">
        <v>384100</v>
      </c>
      <c r="D20" s="22">
        <v>85400</v>
      </c>
      <c r="E20" s="22">
        <v>48000</v>
      </c>
      <c r="F20" s="22">
        <v>122806</v>
      </c>
      <c r="G20" s="170">
        <v>197</v>
      </c>
      <c r="H20" s="170">
        <v>558646</v>
      </c>
      <c r="I20" s="22"/>
      <c r="J20" s="36">
        <v>11</v>
      </c>
      <c r="M20"/>
    </row>
    <row r="21" spans="2:13" s="32" customFormat="1" ht="14.25" customHeight="1">
      <c r="B21" s="22">
        <v>14613</v>
      </c>
      <c r="C21" s="22">
        <v>416215</v>
      </c>
      <c r="D21" s="22">
        <v>134500</v>
      </c>
      <c r="E21" s="22">
        <v>79000</v>
      </c>
      <c r="F21" s="22">
        <v>162217</v>
      </c>
      <c r="G21" s="170">
        <v>352</v>
      </c>
      <c r="H21" s="170">
        <v>523397</v>
      </c>
      <c r="I21" s="22"/>
      <c r="J21" s="36">
        <v>12</v>
      </c>
      <c r="M21"/>
    </row>
    <row r="22" spans="2:13" s="32" customFormat="1" ht="14.25" customHeight="1">
      <c r="B22" s="22">
        <v>2181</v>
      </c>
      <c r="C22" s="22">
        <v>66232</v>
      </c>
      <c r="D22" s="22">
        <v>8390</v>
      </c>
      <c r="E22" s="22">
        <v>335</v>
      </c>
      <c r="F22" s="22">
        <v>74410</v>
      </c>
      <c r="G22" s="170">
        <v>1</v>
      </c>
      <c r="H22" s="170">
        <v>561694</v>
      </c>
      <c r="I22" s="22"/>
      <c r="J22" s="36">
        <v>13</v>
      </c>
      <c r="M22"/>
    </row>
    <row r="23" spans="2:13" s="32" customFormat="1" ht="14.25" customHeight="1">
      <c r="B23" s="22">
        <v>3852</v>
      </c>
      <c r="C23" s="22">
        <v>141244</v>
      </c>
      <c r="D23" s="22">
        <v>21200</v>
      </c>
      <c r="E23" s="22">
        <v>4310</v>
      </c>
      <c r="F23" s="22">
        <v>94628</v>
      </c>
      <c r="G23" s="170">
        <v>17</v>
      </c>
      <c r="H23" s="170">
        <v>604190</v>
      </c>
      <c r="I23" s="22"/>
      <c r="J23" s="36">
        <v>14</v>
      </c>
      <c r="M23"/>
    </row>
    <row r="24" spans="2:13" s="32" customFormat="1" ht="14.25" customHeight="1">
      <c r="B24" s="22">
        <v>9400</v>
      </c>
      <c r="C24" s="22">
        <v>533925</v>
      </c>
      <c r="D24" s="22">
        <v>178800</v>
      </c>
      <c r="E24" s="22">
        <v>159000</v>
      </c>
      <c r="F24" s="22">
        <v>681970</v>
      </c>
      <c r="G24" s="170">
        <v>595</v>
      </c>
      <c r="H24" s="170">
        <v>575592</v>
      </c>
      <c r="I24" s="22"/>
      <c r="J24" s="36">
        <v>15</v>
      </c>
      <c r="M24"/>
    </row>
    <row r="25" spans="2:13" s="32" customFormat="1" ht="6" customHeight="1">
      <c r="B25" s="22"/>
      <c r="C25" s="22"/>
      <c r="D25" s="22"/>
      <c r="E25" s="22"/>
      <c r="F25" s="22"/>
      <c r="G25" s="170"/>
      <c r="H25" s="170"/>
      <c r="I25" s="22"/>
      <c r="J25" s="36"/>
      <c r="M25"/>
    </row>
    <row r="26" spans="2:13" s="32" customFormat="1" ht="14.25" customHeight="1">
      <c r="B26" s="22">
        <v>2771</v>
      </c>
      <c r="C26" s="22">
        <v>219463</v>
      </c>
      <c r="D26" s="22">
        <v>60200</v>
      </c>
      <c r="E26" s="22">
        <v>57800</v>
      </c>
      <c r="F26" s="22">
        <v>239480</v>
      </c>
      <c r="G26" s="170">
        <v>220</v>
      </c>
      <c r="H26" s="170">
        <v>664643</v>
      </c>
      <c r="I26" s="22"/>
      <c r="J26" s="36">
        <v>16</v>
      </c>
      <c r="M26"/>
    </row>
    <row r="27" spans="2:13" s="32" customFormat="1" ht="14.25" customHeight="1">
      <c r="B27" s="22">
        <v>3068</v>
      </c>
      <c r="C27" s="22">
        <v>157757</v>
      </c>
      <c r="D27" s="22">
        <v>45000</v>
      </c>
      <c r="E27" s="22">
        <v>38000</v>
      </c>
      <c r="F27" s="22">
        <v>279581</v>
      </c>
      <c r="G27" s="170">
        <v>139</v>
      </c>
      <c r="H27" s="170">
        <v>578072</v>
      </c>
      <c r="I27" s="22"/>
      <c r="J27" s="36">
        <v>17</v>
      </c>
      <c r="M27"/>
    </row>
    <row r="28" spans="2:13" s="32" customFormat="1" ht="14.25" customHeight="1">
      <c r="B28" s="133">
        <v>2048</v>
      </c>
      <c r="C28" s="22">
        <v>182668</v>
      </c>
      <c r="D28" s="22">
        <v>41900</v>
      </c>
      <c r="E28" s="22">
        <v>38100</v>
      </c>
      <c r="F28" s="22">
        <v>310796</v>
      </c>
      <c r="G28" s="170">
        <v>148</v>
      </c>
      <c r="H28" s="170">
        <v>527778</v>
      </c>
      <c r="I28" s="22"/>
      <c r="J28" s="36">
        <v>18</v>
      </c>
      <c r="M28"/>
    </row>
    <row r="29" spans="2:13" s="43" customFormat="1" ht="15.75" customHeight="1">
      <c r="B29" s="34">
        <v>6161</v>
      </c>
      <c r="C29" s="34">
        <v>172029</v>
      </c>
      <c r="D29" s="34">
        <v>26000</v>
      </c>
      <c r="E29" s="34">
        <v>9010</v>
      </c>
      <c r="F29" s="34">
        <v>349545</v>
      </c>
      <c r="G29" s="169">
        <v>30</v>
      </c>
      <c r="H29" s="34">
        <v>461018</v>
      </c>
      <c r="I29" s="34"/>
      <c r="J29" s="35">
        <v>19</v>
      </c>
      <c r="M29"/>
    </row>
    <row r="30" spans="2:13" s="32" customFormat="1" ht="14.25" customHeight="1">
      <c r="B30" s="22">
        <v>16246</v>
      </c>
      <c r="C30" s="22">
        <v>565391</v>
      </c>
      <c r="D30" s="22">
        <v>114400</v>
      </c>
      <c r="E30" s="22">
        <v>58100</v>
      </c>
      <c r="F30" s="22">
        <v>1022013</v>
      </c>
      <c r="G30" s="170">
        <v>231</v>
      </c>
      <c r="H30" s="170">
        <v>555235</v>
      </c>
      <c r="I30" s="22"/>
      <c r="J30" s="36">
        <v>20</v>
      </c>
      <c r="M30"/>
    </row>
    <row r="31" spans="2:13" s="32" customFormat="1" ht="6" customHeight="1">
      <c r="B31" s="22"/>
      <c r="C31" s="22"/>
      <c r="D31" s="22"/>
      <c r="E31" s="22"/>
      <c r="F31" s="22"/>
      <c r="G31" s="170" t="s">
        <v>408</v>
      </c>
      <c r="H31" s="170"/>
      <c r="I31" s="22"/>
      <c r="J31" s="36"/>
      <c r="M31"/>
    </row>
    <row r="32" spans="2:13" s="32" customFormat="1" ht="14.25" customHeight="1">
      <c r="B32" s="22">
        <v>4919</v>
      </c>
      <c r="C32" s="22">
        <v>390913</v>
      </c>
      <c r="D32" s="22">
        <v>58900</v>
      </c>
      <c r="E32" s="22">
        <v>46000</v>
      </c>
      <c r="F32" s="22">
        <v>844354</v>
      </c>
      <c r="G32" s="170">
        <v>128</v>
      </c>
      <c r="H32" s="170">
        <v>570788</v>
      </c>
      <c r="I32" s="22"/>
      <c r="J32" s="36">
        <v>21</v>
      </c>
      <c r="M32"/>
    </row>
    <row r="33" spans="2:13" s="32" customFormat="1" ht="14.25" customHeight="1">
      <c r="B33" s="22">
        <v>9429</v>
      </c>
      <c r="C33" s="22">
        <v>394537</v>
      </c>
      <c r="D33" s="22">
        <v>75600</v>
      </c>
      <c r="E33" s="22">
        <v>25200</v>
      </c>
      <c r="F33" s="22">
        <v>497090</v>
      </c>
      <c r="G33" s="170">
        <v>99</v>
      </c>
      <c r="H33" s="170">
        <v>529701</v>
      </c>
      <c r="I33" s="22"/>
      <c r="J33" s="36">
        <v>22</v>
      </c>
      <c r="M33"/>
    </row>
    <row r="34" spans="2:13" s="32" customFormat="1" ht="14.25" customHeight="1">
      <c r="B34" s="22">
        <v>11218</v>
      </c>
      <c r="C34" s="22">
        <v>463327</v>
      </c>
      <c r="D34" s="22">
        <v>83700</v>
      </c>
      <c r="E34" s="22">
        <v>47900</v>
      </c>
      <c r="F34" s="22">
        <v>219639</v>
      </c>
      <c r="G34" s="170">
        <v>162</v>
      </c>
      <c r="H34" s="170">
        <v>535586</v>
      </c>
      <c r="I34" s="22"/>
      <c r="J34" s="36">
        <v>23</v>
      </c>
      <c r="M34"/>
    </row>
    <row r="35" spans="2:13" s="32" customFormat="1" ht="14.25" customHeight="1">
      <c r="B35" s="22">
        <v>5797</v>
      </c>
      <c r="C35" s="22">
        <v>293832</v>
      </c>
      <c r="D35" s="22">
        <v>63500</v>
      </c>
      <c r="E35" s="22">
        <v>48600</v>
      </c>
      <c r="F35" s="22">
        <v>374362</v>
      </c>
      <c r="G35" s="170">
        <v>163</v>
      </c>
      <c r="H35" s="170">
        <v>527042</v>
      </c>
      <c r="I35" s="22"/>
      <c r="J35" s="36">
        <v>24</v>
      </c>
      <c r="M35"/>
    </row>
    <row r="36" spans="2:13" s="32" customFormat="1" ht="14.25" customHeight="1">
      <c r="B36" s="22">
        <v>2716</v>
      </c>
      <c r="C36" s="22">
        <v>229291</v>
      </c>
      <c r="D36" s="22">
        <v>54800</v>
      </c>
      <c r="E36" s="22">
        <v>50400</v>
      </c>
      <c r="F36" s="22">
        <v>205710</v>
      </c>
      <c r="G36" s="170">
        <v>185</v>
      </c>
      <c r="H36" s="170">
        <v>533048</v>
      </c>
      <c r="I36" s="22"/>
      <c r="J36" s="36">
        <v>25</v>
      </c>
      <c r="M36"/>
    </row>
    <row r="37" spans="2:13" s="32" customFormat="1" ht="6" customHeight="1">
      <c r="B37" s="22"/>
      <c r="C37" s="22"/>
      <c r="D37" s="22"/>
      <c r="E37" s="22"/>
      <c r="F37" s="22"/>
      <c r="G37" s="170"/>
      <c r="H37" s="170"/>
      <c r="I37" s="22"/>
      <c r="J37" s="36"/>
      <c r="M37"/>
    </row>
    <row r="38" spans="2:13" s="32" customFormat="1" ht="14.25" customHeight="1">
      <c r="B38" s="22">
        <v>4788</v>
      </c>
      <c r="C38" s="22">
        <v>175947</v>
      </c>
      <c r="D38" s="22">
        <v>33400</v>
      </c>
      <c r="E38" s="22">
        <v>26400</v>
      </c>
      <c r="F38" s="22">
        <v>342976</v>
      </c>
      <c r="G38" s="170">
        <v>87</v>
      </c>
      <c r="H38" s="170">
        <v>468589</v>
      </c>
      <c r="I38" s="22"/>
      <c r="J38" s="36">
        <v>26</v>
      </c>
      <c r="M38"/>
    </row>
    <row r="39" spans="2:13" s="32" customFormat="1" ht="14.25" customHeight="1">
      <c r="B39" s="22">
        <v>2161</v>
      </c>
      <c r="C39" s="22">
        <v>135751</v>
      </c>
      <c r="D39" s="22">
        <v>14600</v>
      </c>
      <c r="E39" s="22">
        <v>10800</v>
      </c>
      <c r="F39" s="22">
        <v>57847</v>
      </c>
      <c r="G39" s="170">
        <v>33</v>
      </c>
      <c r="H39" s="170">
        <v>406338</v>
      </c>
      <c r="I39" s="22"/>
      <c r="J39" s="36">
        <v>27</v>
      </c>
      <c r="M39"/>
    </row>
    <row r="40" spans="2:13" s="32" customFormat="1" ht="14.25" customHeight="1">
      <c r="B40" s="22">
        <v>9946</v>
      </c>
      <c r="C40" s="22">
        <v>492585</v>
      </c>
      <c r="D40" s="22">
        <v>78500</v>
      </c>
      <c r="E40" s="22">
        <v>71800</v>
      </c>
      <c r="F40" s="133">
        <v>562626</v>
      </c>
      <c r="G40" s="170">
        <v>193</v>
      </c>
      <c r="H40" s="170">
        <v>416325</v>
      </c>
      <c r="I40" s="22"/>
      <c r="J40" s="36">
        <v>28</v>
      </c>
      <c r="M40"/>
    </row>
    <row r="41" spans="2:13" s="32" customFormat="1" ht="14.25" customHeight="1">
      <c r="B41" s="22">
        <v>2614</v>
      </c>
      <c r="C41" s="22">
        <v>144324</v>
      </c>
      <c r="D41" s="22">
        <v>23400</v>
      </c>
      <c r="E41" s="22">
        <v>16900</v>
      </c>
      <c r="F41" s="22">
        <v>284188</v>
      </c>
      <c r="G41" s="170">
        <v>51</v>
      </c>
      <c r="H41" s="170">
        <v>585268</v>
      </c>
      <c r="I41" s="22"/>
      <c r="J41" s="36">
        <v>29</v>
      </c>
      <c r="M41"/>
    </row>
    <row r="42" spans="2:13" s="32" customFormat="1" ht="14.25" customHeight="1">
      <c r="B42" s="22">
        <v>8649</v>
      </c>
      <c r="C42" s="22">
        <v>160175</v>
      </c>
      <c r="D42" s="22">
        <v>36400</v>
      </c>
      <c r="E42" s="22">
        <v>11800</v>
      </c>
      <c r="F42" s="22">
        <v>362626</v>
      </c>
      <c r="G42" s="170">
        <v>38</v>
      </c>
      <c r="H42" s="170">
        <v>495275</v>
      </c>
      <c r="I42" s="22"/>
      <c r="J42" s="36">
        <v>30</v>
      </c>
      <c r="M42"/>
    </row>
    <row r="43" spans="2:13" s="32" customFormat="1" ht="6" customHeight="1">
      <c r="B43" s="22"/>
      <c r="C43" s="22"/>
      <c r="D43" s="22"/>
      <c r="E43" s="22"/>
      <c r="G43" s="170"/>
      <c r="H43" s="170"/>
      <c r="I43" s="22"/>
      <c r="J43" s="36"/>
      <c r="M43"/>
    </row>
    <row r="44" spans="2:13" s="32" customFormat="1" ht="14.25" customHeight="1">
      <c r="B44" s="22">
        <v>4168</v>
      </c>
      <c r="C44" s="22">
        <v>166867</v>
      </c>
      <c r="D44" s="22">
        <v>35900</v>
      </c>
      <c r="E44" s="22">
        <v>24700</v>
      </c>
      <c r="F44" s="22">
        <v>257158</v>
      </c>
      <c r="G44" s="170">
        <v>69</v>
      </c>
      <c r="H44" s="170">
        <v>434942</v>
      </c>
      <c r="I44" s="22"/>
      <c r="J44" s="36">
        <v>31</v>
      </c>
      <c r="M44"/>
    </row>
    <row r="45" spans="2:13" s="32" customFormat="1" ht="14.25" customHeight="1">
      <c r="B45" s="22">
        <v>4912</v>
      </c>
      <c r="C45" s="22">
        <v>205218</v>
      </c>
      <c r="D45" s="22">
        <v>39800</v>
      </c>
      <c r="E45" s="22">
        <v>31800</v>
      </c>
      <c r="F45" s="22">
        <v>528382</v>
      </c>
      <c r="G45" s="170">
        <v>102</v>
      </c>
      <c r="H45" s="170">
        <v>598921</v>
      </c>
      <c r="I45" s="22"/>
      <c r="J45" s="36">
        <v>32</v>
      </c>
      <c r="M45"/>
    </row>
    <row r="46" spans="2:13" s="32" customFormat="1" ht="14.25" customHeight="1">
      <c r="B46" s="22">
        <v>12020</v>
      </c>
      <c r="C46" s="22">
        <v>363630</v>
      </c>
      <c r="D46" s="22">
        <v>71000</v>
      </c>
      <c r="E46" s="22">
        <v>57100</v>
      </c>
      <c r="F46" s="22">
        <v>489875</v>
      </c>
      <c r="G46" s="170">
        <v>173</v>
      </c>
      <c r="H46" s="170">
        <v>507806</v>
      </c>
      <c r="I46" s="22"/>
      <c r="J46" s="36">
        <v>33</v>
      </c>
      <c r="M46"/>
    </row>
    <row r="47" spans="2:13" s="32" customFormat="1" ht="14.25" customHeight="1">
      <c r="B47" s="22">
        <v>12286</v>
      </c>
      <c r="C47" s="22">
        <v>305215</v>
      </c>
      <c r="D47" s="22">
        <v>60900</v>
      </c>
      <c r="E47" s="22">
        <v>44500</v>
      </c>
      <c r="F47" s="22">
        <v>621467</v>
      </c>
      <c r="G47" s="170">
        <v>137</v>
      </c>
      <c r="H47" s="170">
        <v>575482</v>
      </c>
      <c r="I47" s="22"/>
      <c r="J47" s="36">
        <v>34</v>
      </c>
      <c r="M47"/>
    </row>
    <row r="48" spans="2:13" s="32" customFormat="1" ht="14.25" customHeight="1">
      <c r="B48" s="22">
        <v>9409</v>
      </c>
      <c r="C48" s="22">
        <v>199185</v>
      </c>
      <c r="D48" s="22">
        <v>51500</v>
      </c>
      <c r="E48" s="22">
        <v>42000</v>
      </c>
      <c r="F48" s="22">
        <v>434679</v>
      </c>
      <c r="G48" s="170">
        <v>102</v>
      </c>
      <c r="H48" s="170">
        <v>570022</v>
      </c>
      <c r="I48" s="22"/>
      <c r="J48" s="36">
        <v>35</v>
      </c>
      <c r="M48"/>
    </row>
    <row r="49" spans="2:13" s="32" customFormat="1" ht="6" customHeight="1">
      <c r="B49" s="22"/>
      <c r="C49" s="22"/>
      <c r="D49" s="22"/>
      <c r="E49" s="22"/>
      <c r="G49" s="170"/>
      <c r="H49" s="170"/>
      <c r="I49" s="22"/>
      <c r="J49" s="36"/>
      <c r="M49"/>
    </row>
    <row r="50" spans="2:13" s="32" customFormat="1" ht="14.25" customHeight="1">
      <c r="B50" s="22">
        <v>6517</v>
      </c>
      <c r="C50" s="22">
        <v>173361</v>
      </c>
      <c r="D50" s="22">
        <v>32700</v>
      </c>
      <c r="E50" s="22">
        <v>21400</v>
      </c>
      <c r="F50" s="22">
        <v>312432</v>
      </c>
      <c r="G50" s="170">
        <v>65</v>
      </c>
      <c r="H50" s="170">
        <v>587285</v>
      </c>
      <c r="I50" s="22"/>
      <c r="J50" s="36">
        <v>36</v>
      </c>
      <c r="M50"/>
    </row>
    <row r="51" spans="2:13" s="32" customFormat="1" ht="14.25" customHeight="1">
      <c r="B51" s="22">
        <v>5787</v>
      </c>
      <c r="C51" s="22">
        <v>211392</v>
      </c>
      <c r="D51" s="22">
        <v>33300</v>
      </c>
      <c r="E51" s="22">
        <v>27500</v>
      </c>
      <c r="F51" s="22">
        <v>87625</v>
      </c>
      <c r="G51" s="170">
        <v>71</v>
      </c>
      <c r="H51" s="170">
        <v>563921</v>
      </c>
      <c r="I51" s="22"/>
      <c r="J51" s="36">
        <v>37</v>
      </c>
      <c r="M51"/>
    </row>
    <row r="52" spans="2:13" s="32" customFormat="1" ht="14.25" customHeight="1">
      <c r="B52" s="22">
        <v>12702</v>
      </c>
      <c r="C52" s="22">
        <v>232197</v>
      </c>
      <c r="D52" s="22">
        <v>57300</v>
      </c>
      <c r="E52" s="22">
        <v>25500</v>
      </c>
      <c r="F52" s="22">
        <v>400040</v>
      </c>
      <c r="G52" s="170">
        <v>74</v>
      </c>
      <c r="H52" s="170">
        <v>472809</v>
      </c>
      <c r="I52" s="22"/>
      <c r="J52" s="36">
        <v>38</v>
      </c>
      <c r="M52"/>
    </row>
    <row r="53" spans="2:13" s="32" customFormat="1" ht="14.25" customHeight="1">
      <c r="B53" s="22">
        <v>8581</v>
      </c>
      <c r="C53" s="22">
        <v>128298</v>
      </c>
      <c r="D53" s="22">
        <v>28900</v>
      </c>
      <c r="E53" s="22">
        <v>21800</v>
      </c>
      <c r="F53" s="22">
        <v>594341</v>
      </c>
      <c r="G53" s="170">
        <v>59</v>
      </c>
      <c r="H53" s="170">
        <v>561188</v>
      </c>
      <c r="I53" s="22"/>
      <c r="J53" s="36">
        <v>39</v>
      </c>
      <c r="M53"/>
    </row>
    <row r="54" spans="2:13" s="32" customFormat="1" ht="14.25" customHeight="1">
      <c r="B54" s="22">
        <v>13808</v>
      </c>
      <c r="C54" s="22">
        <v>352823</v>
      </c>
      <c r="D54" s="22">
        <v>90600</v>
      </c>
      <c r="E54" s="22">
        <v>70300</v>
      </c>
      <c r="F54" s="22">
        <v>222654</v>
      </c>
      <c r="G54" s="170">
        <v>175</v>
      </c>
      <c r="H54" s="170">
        <v>481977</v>
      </c>
      <c r="I54" s="22"/>
      <c r="J54" s="36">
        <v>40</v>
      </c>
      <c r="M54"/>
    </row>
    <row r="55" spans="2:13" s="32" customFormat="1" ht="6" customHeight="1">
      <c r="B55" s="22"/>
      <c r="C55" s="22"/>
      <c r="D55" s="22"/>
      <c r="E55" s="22"/>
      <c r="G55" s="170"/>
      <c r="H55" s="170"/>
      <c r="I55" s="22"/>
      <c r="J55" s="36"/>
      <c r="M55"/>
    </row>
    <row r="56" spans="2:13" s="32" customFormat="1" ht="14.25" customHeight="1">
      <c r="B56" s="22">
        <v>5758</v>
      </c>
      <c r="C56" s="22">
        <v>191228</v>
      </c>
      <c r="D56" s="22">
        <v>56400</v>
      </c>
      <c r="E56" s="22">
        <v>44600</v>
      </c>
      <c r="F56" s="22">
        <v>110041</v>
      </c>
      <c r="G56" s="170">
        <v>124</v>
      </c>
      <c r="H56" s="170">
        <v>467787</v>
      </c>
      <c r="I56" s="22"/>
      <c r="J56" s="36">
        <v>41</v>
      </c>
      <c r="M56"/>
    </row>
    <row r="57" spans="2:13" s="32" customFormat="1" ht="14.25" customHeight="1">
      <c r="B57" s="22">
        <v>7735</v>
      </c>
      <c r="C57" s="22">
        <v>189798</v>
      </c>
      <c r="D57" s="22">
        <v>51500</v>
      </c>
      <c r="E57" s="22">
        <v>24300</v>
      </c>
      <c r="F57" s="22">
        <v>246499</v>
      </c>
      <c r="G57" s="170">
        <v>62</v>
      </c>
      <c r="H57" s="170">
        <v>413726</v>
      </c>
      <c r="I57" s="22"/>
      <c r="J57" s="36">
        <v>42</v>
      </c>
      <c r="M57"/>
    </row>
    <row r="58" spans="2:13" s="32" customFormat="1" ht="14.25" customHeight="1">
      <c r="B58" s="22">
        <v>17809</v>
      </c>
      <c r="C58" s="22">
        <v>346959</v>
      </c>
      <c r="D58" s="22">
        <v>121100</v>
      </c>
      <c r="E58" s="22">
        <v>72600</v>
      </c>
      <c r="F58" s="22">
        <v>464943</v>
      </c>
      <c r="G58" s="170">
        <v>168</v>
      </c>
      <c r="H58" s="170">
        <v>453864</v>
      </c>
      <c r="I58" s="22"/>
      <c r="J58" s="36">
        <v>43</v>
      </c>
      <c r="M58"/>
    </row>
    <row r="59" spans="2:13" s="32" customFormat="1" ht="14.25" customHeight="1">
      <c r="B59" s="22">
        <v>10847</v>
      </c>
      <c r="C59" s="22">
        <v>216520</v>
      </c>
      <c r="D59" s="22">
        <v>61100</v>
      </c>
      <c r="E59" s="22">
        <v>42500</v>
      </c>
      <c r="F59" s="22">
        <v>456488</v>
      </c>
      <c r="G59" s="170">
        <v>113</v>
      </c>
      <c r="H59" s="170">
        <v>600707</v>
      </c>
      <c r="I59" s="22"/>
      <c r="J59" s="36">
        <v>44</v>
      </c>
      <c r="M59"/>
    </row>
    <row r="60" spans="2:13" s="32" customFormat="1" ht="14.25" customHeight="1">
      <c r="B60" s="22">
        <v>14364</v>
      </c>
      <c r="C60" s="22">
        <v>210500</v>
      </c>
      <c r="D60" s="22">
        <v>70400</v>
      </c>
      <c r="E60" s="22">
        <v>38200</v>
      </c>
      <c r="F60" s="22">
        <v>587641</v>
      </c>
      <c r="G60" s="170">
        <v>100</v>
      </c>
      <c r="H60" s="170">
        <v>521467</v>
      </c>
      <c r="I60" s="22"/>
      <c r="J60" s="36">
        <v>45</v>
      </c>
      <c r="M60"/>
    </row>
    <row r="61" spans="2:13" s="32" customFormat="1" ht="6" customHeight="1">
      <c r="B61" s="22"/>
      <c r="C61" s="22"/>
      <c r="D61" s="22"/>
      <c r="E61" s="22"/>
      <c r="G61" s="170"/>
      <c r="H61" s="170"/>
      <c r="I61" s="22"/>
      <c r="J61" s="36"/>
      <c r="M61"/>
    </row>
    <row r="62" spans="2:13" s="32" customFormat="1" ht="14.25" customHeight="1">
      <c r="B62" s="22">
        <v>26815</v>
      </c>
      <c r="C62" s="22">
        <v>292722</v>
      </c>
      <c r="D62" s="22">
        <v>126000</v>
      </c>
      <c r="E62" s="22">
        <v>40400</v>
      </c>
      <c r="F62" s="22">
        <v>589871</v>
      </c>
      <c r="G62" s="170">
        <v>114</v>
      </c>
      <c r="H62" s="170">
        <v>519909</v>
      </c>
      <c r="I62" s="22"/>
      <c r="J62" s="36">
        <v>46</v>
      </c>
      <c r="M62"/>
    </row>
    <row r="63" spans="2:13" s="32" customFormat="1" ht="14.25" customHeight="1">
      <c r="B63" s="22">
        <v>7939</v>
      </c>
      <c r="C63" s="22">
        <v>94427</v>
      </c>
      <c r="D63" s="22">
        <v>39700</v>
      </c>
      <c r="E63" s="22">
        <v>886</v>
      </c>
      <c r="F63" s="22">
        <v>111964</v>
      </c>
      <c r="G63" s="170">
        <v>3</v>
      </c>
      <c r="H63" s="170">
        <v>374281</v>
      </c>
      <c r="I63" s="22"/>
      <c r="J63" s="36">
        <v>47</v>
      </c>
      <c r="M63"/>
    </row>
    <row r="64" spans="2:13" s="32" customFormat="1" ht="6" customHeight="1">
      <c r="B64" s="19"/>
      <c r="C64" s="19"/>
      <c r="D64" s="19"/>
      <c r="E64" s="19"/>
      <c r="F64" s="19"/>
      <c r="G64" s="124"/>
      <c r="H64" s="19" t="s">
        <v>409</v>
      </c>
      <c r="I64" s="19"/>
      <c r="J64" s="119"/>
      <c r="M64"/>
    </row>
    <row r="65" spans="2:13" s="32" customFormat="1" ht="4.5" customHeight="1">
      <c r="B65" s="16"/>
      <c r="C65" s="16"/>
      <c r="D65" s="16"/>
      <c r="E65" s="16"/>
      <c r="F65" s="16"/>
      <c r="G65" s="126"/>
      <c r="H65" s="16"/>
      <c r="I65" s="16"/>
      <c r="J65" s="37"/>
      <c r="M65"/>
    </row>
    <row r="66" spans="2:13" s="32" customFormat="1" ht="15" customHeight="1">
      <c r="B66" s="11" t="s">
        <v>401</v>
      </c>
      <c r="C66" s="6"/>
      <c r="D66" s="22"/>
      <c r="E66" s="22"/>
      <c r="F66" s="22"/>
      <c r="G66" s="125"/>
      <c r="H66" s="22"/>
      <c r="I66" s="22"/>
      <c r="J66" s="6"/>
      <c r="M66"/>
    </row>
    <row r="67" spans="2:13" s="32" customFormat="1" ht="15" customHeight="1">
      <c r="B67" s="11" t="s">
        <v>402</v>
      </c>
      <c r="C67" s="6"/>
      <c r="D67" s="22"/>
      <c r="E67" s="22"/>
      <c r="F67" s="22"/>
      <c r="G67" s="125"/>
      <c r="H67" s="22"/>
      <c r="I67" s="22"/>
      <c r="J67" s="6"/>
      <c r="M67"/>
    </row>
    <row r="68" spans="2:9" ht="13.5">
      <c r="B68" s="220"/>
      <c r="C68" s="220"/>
      <c r="D68" s="220"/>
      <c r="E68" s="220"/>
      <c r="F68" s="220"/>
      <c r="G68" s="45"/>
      <c r="H68" s="220"/>
      <c r="I68" s="220"/>
    </row>
  </sheetData>
  <mergeCells count="6">
    <mergeCell ref="H3:I3"/>
    <mergeCell ref="H4:I4"/>
    <mergeCell ref="C3:C4"/>
    <mergeCell ref="D3:E3"/>
    <mergeCell ref="F3:F4"/>
    <mergeCell ref="G3:G4"/>
  </mergeCells>
  <hyperlinks>
    <hyperlink ref="A1" r:id="rId1" display="平成１７年度　県勢ダイジェスト&lt;&lt;"/>
  </hyperlinks>
  <printOptions/>
  <pageMargins left="0.3937007874015748" right="0.3937007874015748" top="0.58" bottom="0.21" header="0.5118110236220472" footer="0"/>
  <pageSetup horizontalDpi="600" verticalDpi="600" orientation="portrait" paperSize="9" scale="97" r:id="rId3"/>
  <headerFooter alignWithMargins="0">
    <oddHeader>&amp;L 　&amp;"ＭＳ Ｐゴシック,太字"&amp;14９４　都道府県別主要統計&amp;R&amp;"ＭＳ Ｐゴシック,太字"&amp;14　
&amp;11
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72"/>
  <sheetViews>
    <sheetView workbookViewId="0" topLeftCell="A1">
      <selection activeCell="E67" sqref="E67"/>
    </sheetView>
  </sheetViews>
  <sheetFormatPr defaultColWidth="9.00390625" defaultRowHeight="13.5"/>
  <cols>
    <col min="1" max="1" width="3.125" style="3" customWidth="1"/>
    <col min="2" max="2" width="5.25390625" style="3" customWidth="1"/>
    <col min="3" max="3" width="10.625" style="3" customWidth="1"/>
    <col min="4" max="4" width="11.125" style="3" customWidth="1"/>
    <col min="5" max="5" width="15.875" style="3" customWidth="1"/>
    <col min="6" max="6" width="11.00390625" style="3" customWidth="1"/>
    <col min="7" max="7" width="12.50390625" style="3" customWidth="1"/>
    <col min="8" max="8" width="13.50390625" style="3" customWidth="1"/>
    <col min="9" max="9" width="12.375" style="3" customWidth="1"/>
    <col min="10" max="10" width="3.125" style="3" customWidth="1"/>
    <col min="11" max="16384" width="9.00390625" style="3" customWidth="1"/>
  </cols>
  <sheetData>
    <row r="1" ht="13.5">
      <c r="A1" s="218" t="s">
        <v>369</v>
      </c>
    </row>
    <row r="2" spans="7:12" ht="21" customHeight="1" thickBot="1">
      <c r="G2" s="5" t="s">
        <v>182</v>
      </c>
      <c r="K2" s="32"/>
      <c r="L2" s="32"/>
    </row>
    <row r="3" spans="2:9" s="32" customFormat="1" ht="22.5" customHeight="1" thickTop="1">
      <c r="B3" s="127"/>
      <c r="C3" s="286" t="str">
        <f>"10.工業（従業者4人以上）（16.12.31）"</f>
        <v>10.工業（従業者4人以上）（16.12.31）</v>
      </c>
      <c r="D3" s="302"/>
      <c r="E3" s="303"/>
      <c r="F3" s="286" t="s">
        <v>344</v>
      </c>
      <c r="G3" s="287"/>
      <c r="H3" s="288"/>
      <c r="I3" s="111" t="s">
        <v>0</v>
      </c>
    </row>
    <row r="4" spans="2:9" s="32" customFormat="1" ht="22.5" customHeight="1">
      <c r="B4" s="128"/>
      <c r="C4" s="23" t="s">
        <v>221</v>
      </c>
      <c r="D4" s="23" t="s">
        <v>120</v>
      </c>
      <c r="E4" s="23" t="s">
        <v>190</v>
      </c>
      <c r="F4" s="23" t="s">
        <v>221</v>
      </c>
      <c r="G4" s="23" t="s">
        <v>120</v>
      </c>
      <c r="H4" s="23" t="s">
        <v>191</v>
      </c>
      <c r="I4" s="24" t="s">
        <v>119</v>
      </c>
    </row>
    <row r="5" spans="2:12" s="32" customFormat="1" ht="15.75" customHeight="1">
      <c r="B5" s="129"/>
      <c r="C5" s="116" t="s">
        <v>124</v>
      </c>
      <c r="D5" s="116" t="s">
        <v>77</v>
      </c>
      <c r="E5" s="116" t="s">
        <v>192</v>
      </c>
      <c r="F5" s="116"/>
      <c r="G5" s="116" t="s">
        <v>77</v>
      </c>
      <c r="H5" s="116" t="s">
        <v>192</v>
      </c>
      <c r="I5" s="116" t="s">
        <v>124</v>
      </c>
      <c r="K5" s="43"/>
      <c r="L5" s="43"/>
    </row>
    <row r="6" spans="1:12" s="43" customFormat="1" ht="15.75" customHeight="1">
      <c r="A6" s="42"/>
      <c r="B6" s="130" t="s">
        <v>189</v>
      </c>
      <c r="C6" s="34">
        <v>270837</v>
      </c>
      <c r="D6" s="34">
        <v>8107358</v>
      </c>
      <c r="E6" s="34">
        <v>284170621</v>
      </c>
      <c r="F6" s="34">
        <v>1613318</v>
      </c>
      <c r="G6" s="34">
        <v>11565953</v>
      </c>
      <c r="H6" s="34">
        <v>538775810</v>
      </c>
      <c r="I6" s="34">
        <v>5728492</v>
      </c>
      <c r="K6" s="32"/>
      <c r="L6" s="32"/>
    </row>
    <row r="7" spans="2:9" s="32" customFormat="1" ht="15" customHeight="1">
      <c r="B7" s="131"/>
      <c r="F7" s="22"/>
      <c r="G7" s="22"/>
      <c r="H7" s="22"/>
      <c r="I7" s="34"/>
    </row>
    <row r="8" spans="2:9" s="32" customFormat="1" ht="14.25" customHeight="1">
      <c r="B8" s="131">
        <v>1</v>
      </c>
      <c r="C8" s="22">
        <v>7242</v>
      </c>
      <c r="D8" s="22">
        <v>189850</v>
      </c>
      <c r="E8" s="22">
        <v>5256573</v>
      </c>
      <c r="F8" s="22">
        <v>64471</v>
      </c>
      <c r="G8" s="22">
        <v>502536</v>
      </c>
      <c r="H8" s="22">
        <v>19728125</v>
      </c>
      <c r="I8" s="22">
        <v>238838</v>
      </c>
    </row>
    <row r="9" spans="2:9" s="32" customFormat="1" ht="14.25" customHeight="1">
      <c r="B9" s="131">
        <v>2</v>
      </c>
      <c r="C9" s="22">
        <v>1880</v>
      </c>
      <c r="D9" s="22">
        <v>59914</v>
      </c>
      <c r="E9" s="22">
        <v>1264317</v>
      </c>
      <c r="F9" s="22">
        <v>20214</v>
      </c>
      <c r="G9" s="22">
        <v>125723</v>
      </c>
      <c r="H9" s="22">
        <v>3577699</v>
      </c>
      <c r="I9" s="22">
        <v>66313</v>
      </c>
    </row>
    <row r="10" spans="2:9" s="32" customFormat="1" ht="14.25" customHeight="1">
      <c r="B10" s="131">
        <v>3</v>
      </c>
      <c r="C10" s="22">
        <v>2723</v>
      </c>
      <c r="D10" s="22">
        <v>96242</v>
      </c>
      <c r="E10" s="22">
        <v>2412545</v>
      </c>
      <c r="F10" s="22">
        <v>19516</v>
      </c>
      <c r="G10" s="22">
        <v>115600</v>
      </c>
      <c r="H10" s="22">
        <v>3383463</v>
      </c>
      <c r="I10" s="22">
        <v>65226</v>
      </c>
    </row>
    <row r="11" spans="2:9" s="32" customFormat="1" ht="14.25" customHeight="1">
      <c r="B11" s="131">
        <v>4</v>
      </c>
      <c r="C11" s="22">
        <v>3626</v>
      </c>
      <c r="D11" s="22">
        <v>125873</v>
      </c>
      <c r="E11" s="22">
        <v>3513591</v>
      </c>
      <c r="F11" s="22">
        <v>31706</v>
      </c>
      <c r="G11" s="22">
        <v>227982</v>
      </c>
      <c r="H11" s="22">
        <v>10236543</v>
      </c>
      <c r="I11" s="22">
        <v>103480</v>
      </c>
    </row>
    <row r="12" spans="2:9" s="32" customFormat="1" ht="14.25" customHeight="1">
      <c r="B12" s="131">
        <v>5</v>
      </c>
      <c r="C12" s="22">
        <v>2512</v>
      </c>
      <c r="D12" s="22">
        <v>76533</v>
      </c>
      <c r="E12" s="22">
        <v>1400805</v>
      </c>
      <c r="F12" s="22">
        <v>17521</v>
      </c>
      <c r="G12" s="22">
        <v>98775</v>
      </c>
      <c r="H12" s="22">
        <v>2626070</v>
      </c>
      <c r="I12" s="22">
        <v>57709</v>
      </c>
    </row>
    <row r="13" spans="2:9" s="32" customFormat="1" ht="6" customHeight="1">
      <c r="B13" s="131"/>
      <c r="F13" s="22"/>
      <c r="G13" s="22"/>
      <c r="H13" s="22"/>
      <c r="I13" s="22"/>
    </row>
    <row r="14" spans="2:9" s="32" customFormat="1" ht="14.25" customHeight="1">
      <c r="B14" s="131">
        <v>6</v>
      </c>
      <c r="C14" s="22">
        <v>3414</v>
      </c>
      <c r="D14" s="22">
        <v>113249</v>
      </c>
      <c r="E14" s="22">
        <v>2940137</v>
      </c>
      <c r="F14" s="22">
        <v>18592</v>
      </c>
      <c r="G14" s="22">
        <v>105549</v>
      </c>
      <c r="H14" s="22">
        <v>2833161</v>
      </c>
      <c r="I14" s="22">
        <v>64190</v>
      </c>
    </row>
    <row r="15" spans="2:12" s="32" customFormat="1" ht="14.25" customHeight="1">
      <c r="B15" s="131">
        <v>7</v>
      </c>
      <c r="C15" s="22">
        <v>5163</v>
      </c>
      <c r="D15" s="22">
        <v>180081</v>
      </c>
      <c r="E15" s="22">
        <v>5472448</v>
      </c>
      <c r="F15" s="22">
        <v>28644</v>
      </c>
      <c r="G15" s="22">
        <v>171586</v>
      </c>
      <c r="H15" s="22">
        <v>4720635</v>
      </c>
      <c r="I15" s="22">
        <v>98408</v>
      </c>
      <c r="K15" s="42"/>
      <c r="L15" s="42"/>
    </row>
    <row r="16" spans="2:9" s="42" customFormat="1" ht="14.25" customHeight="1">
      <c r="B16" s="131">
        <v>8</v>
      </c>
      <c r="C16" s="22">
        <v>6802</v>
      </c>
      <c r="D16" s="22">
        <v>266657</v>
      </c>
      <c r="E16" s="22">
        <v>10453369</v>
      </c>
      <c r="F16" s="22">
        <v>34642</v>
      </c>
      <c r="G16" s="22">
        <v>231904</v>
      </c>
      <c r="H16" s="22">
        <v>6651294</v>
      </c>
      <c r="I16" s="22">
        <v>123187</v>
      </c>
    </row>
    <row r="17" spans="2:12" s="42" customFormat="1" ht="14.25" customHeight="1">
      <c r="B17" s="131">
        <v>9</v>
      </c>
      <c r="C17" s="22">
        <v>5655</v>
      </c>
      <c r="D17" s="22">
        <v>203200</v>
      </c>
      <c r="E17" s="22">
        <v>8041184</v>
      </c>
      <c r="F17" s="22">
        <v>25752</v>
      </c>
      <c r="G17" s="22">
        <v>165252</v>
      </c>
      <c r="H17" s="22">
        <v>5472396</v>
      </c>
      <c r="I17" s="22">
        <v>93456</v>
      </c>
      <c r="K17" s="32"/>
      <c r="L17" s="32"/>
    </row>
    <row r="18" spans="2:9" s="32" customFormat="1" ht="14.25" customHeight="1">
      <c r="B18" s="131">
        <v>10</v>
      </c>
      <c r="C18" s="22">
        <v>6668</v>
      </c>
      <c r="D18" s="22">
        <v>213218</v>
      </c>
      <c r="E18" s="22">
        <v>7600404</v>
      </c>
      <c r="F18" s="22">
        <v>26922</v>
      </c>
      <c r="G18" s="22">
        <v>173901</v>
      </c>
      <c r="H18" s="22">
        <v>6045598</v>
      </c>
      <c r="I18" s="22">
        <v>100306</v>
      </c>
    </row>
    <row r="19" spans="2:9" s="32" customFormat="1" ht="6" customHeight="1">
      <c r="B19" s="131"/>
      <c r="F19" s="22"/>
      <c r="G19" s="22"/>
      <c r="H19" s="22"/>
      <c r="I19" s="22"/>
    </row>
    <row r="20" spans="2:9" s="32" customFormat="1" ht="14.25" customHeight="1">
      <c r="B20" s="131">
        <v>11</v>
      </c>
      <c r="C20" s="22">
        <v>15341</v>
      </c>
      <c r="D20" s="22">
        <v>419235</v>
      </c>
      <c r="E20" s="22">
        <v>13496629</v>
      </c>
      <c r="F20" s="22">
        <v>58104</v>
      </c>
      <c r="G20" s="22">
        <v>462440</v>
      </c>
      <c r="H20" s="22">
        <v>14363838</v>
      </c>
      <c r="I20" s="22">
        <v>238628</v>
      </c>
    </row>
    <row r="21" spans="2:9" s="32" customFormat="1" ht="14.25" customHeight="1">
      <c r="B21" s="131">
        <v>12</v>
      </c>
      <c r="C21" s="22">
        <v>6500</v>
      </c>
      <c r="D21" s="22">
        <v>217127</v>
      </c>
      <c r="E21" s="22">
        <v>11254076</v>
      </c>
      <c r="F21" s="22">
        <v>52569</v>
      </c>
      <c r="G21" s="22">
        <v>418924</v>
      </c>
      <c r="H21" s="22">
        <v>11607883</v>
      </c>
      <c r="I21" s="22">
        <v>186824</v>
      </c>
    </row>
    <row r="22" spans="2:9" s="32" customFormat="1" ht="14.25" customHeight="1">
      <c r="B22" s="131">
        <v>13</v>
      </c>
      <c r="C22" s="22">
        <v>21034</v>
      </c>
      <c r="D22" s="22">
        <v>392583</v>
      </c>
      <c r="E22" s="22">
        <v>11198046</v>
      </c>
      <c r="F22" s="22">
        <v>171155</v>
      </c>
      <c r="G22" s="22">
        <v>1665591</v>
      </c>
      <c r="H22" s="22">
        <v>176898500</v>
      </c>
      <c r="I22" s="22">
        <v>664562</v>
      </c>
    </row>
    <row r="23" spans="2:12" s="32" customFormat="1" ht="14.25" customHeight="1">
      <c r="B23" s="131">
        <v>14</v>
      </c>
      <c r="C23" s="22">
        <v>10958</v>
      </c>
      <c r="D23" s="22">
        <v>420878</v>
      </c>
      <c r="E23" s="22">
        <v>18513423</v>
      </c>
      <c r="F23" s="22">
        <v>74540</v>
      </c>
      <c r="G23" s="22">
        <v>621811</v>
      </c>
      <c r="H23" s="22">
        <v>19818957</v>
      </c>
      <c r="I23" s="22">
        <v>284658</v>
      </c>
      <c r="K23" s="42"/>
      <c r="L23" s="42"/>
    </row>
    <row r="24" spans="2:9" s="42" customFormat="1" ht="14.25" customHeight="1">
      <c r="B24" s="131">
        <v>15</v>
      </c>
      <c r="C24" s="22">
        <v>6899</v>
      </c>
      <c r="D24" s="22">
        <v>197793</v>
      </c>
      <c r="E24" s="22">
        <v>4526494</v>
      </c>
      <c r="F24" s="22">
        <v>36512</v>
      </c>
      <c r="G24" s="22">
        <v>223858</v>
      </c>
      <c r="H24" s="22">
        <v>7215214</v>
      </c>
      <c r="I24" s="22">
        <v>128071</v>
      </c>
    </row>
    <row r="25" spans="2:12" s="42" customFormat="1" ht="6" customHeight="1">
      <c r="B25" s="131"/>
      <c r="F25" s="22"/>
      <c r="G25" s="22"/>
      <c r="H25" s="22"/>
      <c r="I25" s="22"/>
      <c r="K25" s="32"/>
      <c r="L25" s="32"/>
    </row>
    <row r="26" spans="2:9" s="32" customFormat="1" ht="14.25" customHeight="1">
      <c r="B26" s="131">
        <v>16</v>
      </c>
      <c r="C26" s="22">
        <v>3498</v>
      </c>
      <c r="D26" s="22">
        <v>123529</v>
      </c>
      <c r="E26" s="22">
        <v>3510215</v>
      </c>
      <c r="F26" s="22">
        <v>17995</v>
      </c>
      <c r="G26" s="22">
        <v>103434</v>
      </c>
      <c r="H26" s="22">
        <v>3278317</v>
      </c>
      <c r="I26" s="22">
        <v>58661</v>
      </c>
    </row>
    <row r="27" spans="2:9" s="32" customFormat="1" ht="14.25" customHeight="1">
      <c r="B27" s="131">
        <v>17</v>
      </c>
      <c r="C27" s="22">
        <v>3887</v>
      </c>
      <c r="D27" s="22">
        <v>95820</v>
      </c>
      <c r="E27" s="22">
        <v>2371287</v>
      </c>
      <c r="F27" s="22">
        <v>18091</v>
      </c>
      <c r="G27" s="22">
        <v>115045</v>
      </c>
      <c r="H27" s="22">
        <v>4335303</v>
      </c>
      <c r="I27" s="22">
        <v>66291</v>
      </c>
    </row>
    <row r="28" spans="2:12" s="32" customFormat="1" ht="14.25" customHeight="1">
      <c r="B28" s="131">
        <v>18</v>
      </c>
      <c r="C28" s="22">
        <v>3106</v>
      </c>
      <c r="D28" s="22">
        <v>76386</v>
      </c>
      <c r="E28" s="22">
        <v>1813319</v>
      </c>
      <c r="F28" s="22">
        <v>13295</v>
      </c>
      <c r="G28" s="22">
        <v>76940</v>
      </c>
      <c r="H28" s="22">
        <v>2296069</v>
      </c>
      <c r="I28" s="22">
        <v>46808</v>
      </c>
      <c r="K28" s="46"/>
      <c r="L28" s="46"/>
    </row>
    <row r="29" spans="2:12" s="46" customFormat="1" ht="15.75" customHeight="1">
      <c r="B29" s="130">
        <v>19</v>
      </c>
      <c r="C29" s="34">
        <v>2493</v>
      </c>
      <c r="D29" s="34">
        <v>75811</v>
      </c>
      <c r="E29" s="34">
        <v>2399669</v>
      </c>
      <c r="F29" s="34">
        <v>12361</v>
      </c>
      <c r="G29" s="34">
        <v>72057</v>
      </c>
      <c r="H29" s="34">
        <v>1938459</v>
      </c>
      <c r="I29" s="34">
        <v>47035</v>
      </c>
      <c r="K29" s="32"/>
      <c r="L29" s="32"/>
    </row>
    <row r="30" spans="2:9" s="32" customFormat="1" ht="14.25" customHeight="1">
      <c r="B30" s="131">
        <v>20</v>
      </c>
      <c r="C30" s="22">
        <v>6609</v>
      </c>
      <c r="D30" s="22">
        <v>209432</v>
      </c>
      <c r="E30" s="22">
        <v>6033422</v>
      </c>
      <c r="F30" s="22">
        <v>29538</v>
      </c>
      <c r="G30" s="22">
        <v>187479</v>
      </c>
      <c r="H30" s="22">
        <v>6062901</v>
      </c>
      <c r="I30" s="22">
        <v>115380</v>
      </c>
    </row>
    <row r="31" spans="2:9" s="32" customFormat="1" ht="6" customHeight="1">
      <c r="B31" s="131"/>
      <c r="F31" s="22"/>
      <c r="G31" s="22"/>
      <c r="H31" s="22"/>
      <c r="I31" s="22"/>
    </row>
    <row r="32" spans="2:9" s="32" customFormat="1" ht="14.25" customHeight="1">
      <c r="B32" s="131">
        <v>21</v>
      </c>
      <c r="C32" s="22">
        <v>7901</v>
      </c>
      <c r="D32" s="22">
        <v>199472</v>
      </c>
      <c r="E32" s="22">
        <v>4942377</v>
      </c>
      <c r="F32" s="22">
        <v>29231</v>
      </c>
      <c r="G32" s="22">
        <v>182493</v>
      </c>
      <c r="H32" s="22">
        <v>4918143</v>
      </c>
      <c r="I32" s="22">
        <v>110771</v>
      </c>
    </row>
    <row r="33" spans="2:9" s="32" customFormat="1" ht="14.25" customHeight="1">
      <c r="B33" s="131">
        <v>22</v>
      </c>
      <c r="C33" s="22">
        <v>12947</v>
      </c>
      <c r="D33" s="22">
        <v>433061</v>
      </c>
      <c r="E33" s="22">
        <v>16699764</v>
      </c>
      <c r="F33" s="22">
        <v>51112</v>
      </c>
      <c r="G33" s="22">
        <v>324704</v>
      </c>
      <c r="H33" s="22">
        <v>10757163</v>
      </c>
      <c r="I33" s="22">
        <v>188883</v>
      </c>
    </row>
    <row r="34" spans="2:12" s="32" customFormat="1" ht="14.25" customHeight="1">
      <c r="B34" s="131">
        <v>23</v>
      </c>
      <c r="C34" s="22">
        <v>22680</v>
      </c>
      <c r="D34" s="22">
        <v>796961</v>
      </c>
      <c r="E34" s="22">
        <v>36789911</v>
      </c>
      <c r="F34" s="22">
        <v>86922</v>
      </c>
      <c r="G34" s="22">
        <v>698790</v>
      </c>
      <c r="H34" s="22">
        <v>40882453</v>
      </c>
      <c r="I34" s="22">
        <v>328490</v>
      </c>
      <c r="K34" s="42"/>
      <c r="L34" s="42"/>
    </row>
    <row r="35" spans="2:9" s="42" customFormat="1" ht="14.25" customHeight="1">
      <c r="B35" s="131">
        <v>24</v>
      </c>
      <c r="C35" s="22">
        <v>4899</v>
      </c>
      <c r="D35" s="22">
        <v>189909</v>
      </c>
      <c r="E35" s="22">
        <v>8768569</v>
      </c>
      <c r="F35" s="22">
        <v>23265</v>
      </c>
      <c r="G35" s="22">
        <v>146728</v>
      </c>
      <c r="H35" s="22">
        <v>3843820</v>
      </c>
      <c r="I35" s="22">
        <v>82783</v>
      </c>
    </row>
    <row r="36" spans="2:12" s="42" customFormat="1" ht="14.25" customHeight="1">
      <c r="B36" s="131">
        <v>25</v>
      </c>
      <c r="C36" s="22">
        <v>3337</v>
      </c>
      <c r="D36" s="22">
        <v>142808</v>
      </c>
      <c r="E36" s="22">
        <v>6169395</v>
      </c>
      <c r="F36" s="22">
        <v>15310</v>
      </c>
      <c r="G36" s="22">
        <v>105934</v>
      </c>
      <c r="H36" s="22">
        <v>2516919</v>
      </c>
      <c r="I36" s="22">
        <v>56296</v>
      </c>
      <c r="K36" s="32"/>
      <c r="L36" s="32"/>
    </row>
    <row r="37" spans="2:9" s="32" customFormat="1" ht="6" customHeight="1">
      <c r="B37" s="131"/>
      <c r="F37" s="22"/>
      <c r="G37" s="22"/>
      <c r="H37" s="22"/>
      <c r="I37" s="22"/>
    </row>
    <row r="38" spans="2:9" s="32" customFormat="1" ht="14.25" customHeight="1">
      <c r="B38" s="131">
        <v>26</v>
      </c>
      <c r="C38" s="22">
        <v>5985</v>
      </c>
      <c r="D38" s="22">
        <v>156581</v>
      </c>
      <c r="E38" s="22">
        <v>4816044</v>
      </c>
      <c r="F38" s="22">
        <v>37377</v>
      </c>
      <c r="G38" s="22">
        <v>254510</v>
      </c>
      <c r="H38" s="22">
        <v>7448711</v>
      </c>
      <c r="I38" s="22">
        <v>130267</v>
      </c>
    </row>
    <row r="39" spans="2:9" s="32" customFormat="1" ht="14.25" customHeight="1">
      <c r="B39" s="131">
        <v>27</v>
      </c>
      <c r="C39" s="22">
        <v>24812</v>
      </c>
      <c r="D39" s="22">
        <v>529924</v>
      </c>
      <c r="E39" s="22">
        <v>15949359</v>
      </c>
      <c r="F39" s="22">
        <v>120342</v>
      </c>
      <c r="G39" s="22">
        <v>976734</v>
      </c>
      <c r="H39" s="22">
        <v>60096953</v>
      </c>
      <c r="I39" s="22">
        <v>428302</v>
      </c>
    </row>
    <row r="40" spans="2:9" s="32" customFormat="1" ht="14.25" customHeight="1">
      <c r="B40" s="131">
        <v>28</v>
      </c>
      <c r="C40" s="22">
        <v>11300</v>
      </c>
      <c r="D40" s="22">
        <v>359850</v>
      </c>
      <c r="E40" s="22">
        <v>12945203</v>
      </c>
      <c r="F40" s="22">
        <v>66265</v>
      </c>
      <c r="G40" s="22">
        <v>445928</v>
      </c>
      <c r="H40" s="22">
        <v>12914696</v>
      </c>
      <c r="I40" s="22">
        <v>231174</v>
      </c>
    </row>
    <row r="41" spans="2:9" s="32" customFormat="1" ht="14.25" customHeight="1">
      <c r="B41" s="131">
        <v>29</v>
      </c>
      <c r="C41" s="22">
        <v>2767</v>
      </c>
      <c r="D41" s="22">
        <v>71461</v>
      </c>
      <c r="E41" s="22">
        <v>2159664</v>
      </c>
      <c r="F41" s="22">
        <v>14507</v>
      </c>
      <c r="G41" s="22">
        <v>97508</v>
      </c>
      <c r="H41" s="22">
        <v>2146574</v>
      </c>
      <c r="I41" s="22">
        <v>47171</v>
      </c>
    </row>
    <row r="42" spans="2:12" s="32" customFormat="1" ht="14.25" customHeight="1">
      <c r="B42" s="131">
        <v>30</v>
      </c>
      <c r="C42" s="22">
        <v>2471</v>
      </c>
      <c r="D42" s="22">
        <v>52956</v>
      </c>
      <c r="E42" s="22">
        <v>2352340</v>
      </c>
      <c r="F42" s="22">
        <v>16739</v>
      </c>
      <c r="G42" s="22">
        <v>84904</v>
      </c>
      <c r="H42" s="22">
        <v>1855756</v>
      </c>
      <c r="I42" s="22">
        <v>52861</v>
      </c>
      <c r="K42" s="42"/>
      <c r="L42" s="42"/>
    </row>
    <row r="43" spans="2:9" s="42" customFormat="1" ht="6" customHeight="1">
      <c r="B43" s="131"/>
      <c r="F43" s="22"/>
      <c r="G43" s="22"/>
      <c r="H43" s="22"/>
      <c r="I43" s="22"/>
    </row>
    <row r="44" spans="2:12" s="42" customFormat="1" ht="14.25" customHeight="1">
      <c r="B44" s="131">
        <v>31</v>
      </c>
      <c r="C44" s="22">
        <v>1156</v>
      </c>
      <c r="D44" s="22">
        <v>39214</v>
      </c>
      <c r="E44" s="22">
        <v>1112011</v>
      </c>
      <c r="F44" s="22">
        <v>8482</v>
      </c>
      <c r="G44" s="22">
        <v>51922</v>
      </c>
      <c r="H44" s="22">
        <v>1478413</v>
      </c>
      <c r="I44" s="22">
        <v>28099</v>
      </c>
      <c r="K44" s="32"/>
      <c r="L44" s="32"/>
    </row>
    <row r="45" spans="2:9" s="32" customFormat="1" ht="14.25" customHeight="1">
      <c r="B45" s="131">
        <v>32</v>
      </c>
      <c r="C45" s="22">
        <v>1647</v>
      </c>
      <c r="D45" s="22">
        <v>43558</v>
      </c>
      <c r="E45" s="22">
        <v>1040096</v>
      </c>
      <c r="F45" s="22">
        <v>12087</v>
      </c>
      <c r="G45" s="22">
        <v>64344</v>
      </c>
      <c r="H45" s="22">
        <v>1642950</v>
      </c>
      <c r="I45" s="22">
        <v>39267</v>
      </c>
    </row>
    <row r="46" spans="2:9" s="32" customFormat="1" ht="14.25" customHeight="1">
      <c r="B46" s="131">
        <v>33</v>
      </c>
      <c r="C46" s="22">
        <v>4389</v>
      </c>
      <c r="D46" s="22">
        <v>149048</v>
      </c>
      <c r="E46" s="22">
        <v>6649313</v>
      </c>
      <c r="F46" s="22">
        <v>25468</v>
      </c>
      <c r="G46" s="22">
        <v>166363</v>
      </c>
      <c r="H46" s="22">
        <v>5451640</v>
      </c>
      <c r="I46" s="22">
        <v>82113</v>
      </c>
    </row>
    <row r="47" spans="2:9" s="32" customFormat="1" ht="14.25" customHeight="1">
      <c r="B47" s="131">
        <v>34</v>
      </c>
      <c r="C47" s="22">
        <v>6231</v>
      </c>
      <c r="D47" s="22">
        <v>207219</v>
      </c>
      <c r="E47" s="22">
        <v>7416474</v>
      </c>
      <c r="F47" s="22">
        <v>39264</v>
      </c>
      <c r="G47" s="22">
        <v>278214</v>
      </c>
      <c r="H47" s="22">
        <v>11992582</v>
      </c>
      <c r="I47" s="22">
        <v>130971</v>
      </c>
    </row>
    <row r="48" spans="2:9" s="32" customFormat="1" ht="14.25" customHeight="1">
      <c r="B48" s="131">
        <v>35</v>
      </c>
      <c r="C48" s="22">
        <v>2361</v>
      </c>
      <c r="D48" s="22">
        <v>95676</v>
      </c>
      <c r="E48" s="22">
        <v>5529427</v>
      </c>
      <c r="F48" s="22">
        <v>22160</v>
      </c>
      <c r="G48" s="22">
        <v>131380</v>
      </c>
      <c r="H48" s="22">
        <v>3557428</v>
      </c>
      <c r="I48" s="22">
        <v>69072</v>
      </c>
    </row>
    <row r="49" spans="2:9" s="32" customFormat="1" ht="6" customHeight="1">
      <c r="B49" s="131"/>
      <c r="F49" s="22"/>
      <c r="G49" s="22"/>
      <c r="H49" s="22"/>
      <c r="I49" s="22"/>
    </row>
    <row r="50" spans="2:9" s="32" customFormat="1" ht="14.25" customHeight="1">
      <c r="B50" s="131">
        <v>36</v>
      </c>
      <c r="C50" s="22">
        <v>1784</v>
      </c>
      <c r="D50" s="22">
        <v>50243</v>
      </c>
      <c r="E50" s="22">
        <v>1644695</v>
      </c>
      <c r="F50" s="22">
        <v>12512</v>
      </c>
      <c r="G50" s="22">
        <v>67465</v>
      </c>
      <c r="H50" s="22">
        <v>1762088</v>
      </c>
      <c r="I50" s="22">
        <v>39825</v>
      </c>
    </row>
    <row r="51" spans="2:9" s="32" customFormat="1" ht="14.25" customHeight="1">
      <c r="B51" s="131">
        <v>37</v>
      </c>
      <c r="C51" s="22">
        <v>2507</v>
      </c>
      <c r="D51" s="22">
        <v>66835</v>
      </c>
      <c r="E51" s="22">
        <v>2133819</v>
      </c>
      <c r="F51" s="22">
        <v>15369</v>
      </c>
      <c r="G51" s="22">
        <v>99081</v>
      </c>
      <c r="H51" s="22">
        <v>3889681</v>
      </c>
      <c r="I51" s="22">
        <v>50593</v>
      </c>
    </row>
    <row r="52" spans="2:9" s="32" customFormat="1" ht="14.25" customHeight="1">
      <c r="B52" s="131">
        <v>38</v>
      </c>
      <c r="C52" s="22">
        <v>2989</v>
      </c>
      <c r="D52" s="22">
        <v>84086</v>
      </c>
      <c r="E52" s="22">
        <v>3288928</v>
      </c>
      <c r="F52" s="22">
        <v>22028</v>
      </c>
      <c r="G52" s="22">
        <v>128642</v>
      </c>
      <c r="H52" s="22">
        <v>3803532</v>
      </c>
      <c r="I52" s="22">
        <v>70965</v>
      </c>
    </row>
    <row r="53" spans="2:9" s="32" customFormat="1" ht="14.25" customHeight="1">
      <c r="B53" s="131">
        <v>39</v>
      </c>
      <c r="C53" s="22">
        <v>1307</v>
      </c>
      <c r="D53" s="22">
        <v>27043</v>
      </c>
      <c r="E53" s="22">
        <v>546724</v>
      </c>
      <c r="F53" s="22">
        <v>12539</v>
      </c>
      <c r="G53" s="22">
        <v>70378</v>
      </c>
      <c r="H53" s="22">
        <v>1664090</v>
      </c>
      <c r="I53" s="22">
        <v>39626</v>
      </c>
    </row>
    <row r="54" spans="2:9" s="32" customFormat="1" ht="14.25" customHeight="1">
      <c r="B54" s="131">
        <v>40</v>
      </c>
      <c r="C54" s="22">
        <v>6966</v>
      </c>
      <c r="D54" s="22">
        <v>217871</v>
      </c>
      <c r="E54" s="22">
        <v>7330262</v>
      </c>
      <c r="F54" s="22">
        <v>69401</v>
      </c>
      <c r="G54" s="22">
        <v>499221</v>
      </c>
      <c r="H54" s="22">
        <v>21690145</v>
      </c>
      <c r="I54" s="22">
        <v>223964</v>
      </c>
    </row>
    <row r="55" spans="2:9" s="32" customFormat="1" ht="6" customHeight="1">
      <c r="B55" s="131"/>
      <c r="C55" s="22"/>
      <c r="D55" s="22"/>
      <c r="E55" s="22"/>
      <c r="F55" s="22"/>
      <c r="G55" s="22"/>
      <c r="H55" s="22"/>
      <c r="I55" s="22"/>
    </row>
    <row r="56" spans="2:12" s="32" customFormat="1" ht="14.25" customHeight="1">
      <c r="B56" s="131">
        <v>41</v>
      </c>
      <c r="C56" s="22">
        <v>1728</v>
      </c>
      <c r="D56" s="22">
        <v>59419</v>
      </c>
      <c r="E56" s="22">
        <v>1515758</v>
      </c>
      <c r="F56" s="22">
        <v>12657</v>
      </c>
      <c r="G56" s="22">
        <v>72955</v>
      </c>
      <c r="H56" s="22">
        <v>1907941</v>
      </c>
      <c r="I56" s="22">
        <v>40290</v>
      </c>
      <c r="K56" s="42"/>
      <c r="L56" s="42"/>
    </row>
    <row r="57" spans="2:9" s="42" customFormat="1" ht="14.25" customHeight="1">
      <c r="B57" s="131">
        <v>42</v>
      </c>
      <c r="C57" s="22">
        <v>2404</v>
      </c>
      <c r="D57" s="22">
        <v>59481</v>
      </c>
      <c r="E57" s="22">
        <v>1269929</v>
      </c>
      <c r="F57" s="22">
        <v>22624</v>
      </c>
      <c r="G57" s="22">
        <v>128395</v>
      </c>
      <c r="H57" s="22">
        <v>3359017</v>
      </c>
      <c r="I57" s="22">
        <v>68534</v>
      </c>
    </row>
    <row r="58" spans="2:9" s="42" customFormat="1" ht="14.25" customHeight="1">
      <c r="B58" s="131">
        <v>43</v>
      </c>
      <c r="C58" s="22">
        <v>2542</v>
      </c>
      <c r="D58" s="22">
        <v>94685</v>
      </c>
      <c r="E58" s="22">
        <v>2584836</v>
      </c>
      <c r="F58" s="22">
        <v>25263</v>
      </c>
      <c r="G58" s="22">
        <v>160822</v>
      </c>
      <c r="H58" s="22">
        <v>4109728</v>
      </c>
      <c r="I58" s="22">
        <v>79080</v>
      </c>
    </row>
    <row r="59" spans="2:9" s="42" customFormat="1" ht="14.25" customHeight="1">
      <c r="B59" s="131">
        <v>44</v>
      </c>
      <c r="C59" s="22">
        <v>1918</v>
      </c>
      <c r="D59" s="22">
        <v>66302</v>
      </c>
      <c r="E59" s="22">
        <v>3364424</v>
      </c>
      <c r="F59" s="22">
        <v>17981</v>
      </c>
      <c r="G59" s="22">
        <v>104560</v>
      </c>
      <c r="H59" s="22">
        <v>2585716</v>
      </c>
      <c r="I59" s="22">
        <v>58160</v>
      </c>
    </row>
    <row r="60" spans="2:9" s="42" customFormat="1" ht="14.25" customHeight="1">
      <c r="B60" s="131">
        <v>45</v>
      </c>
      <c r="C60" s="22">
        <v>1783</v>
      </c>
      <c r="D60" s="22">
        <v>58683</v>
      </c>
      <c r="E60" s="22">
        <v>1327373</v>
      </c>
      <c r="F60" s="22">
        <v>16795</v>
      </c>
      <c r="G60" s="22">
        <v>100583</v>
      </c>
      <c r="H60" s="22">
        <v>2690352</v>
      </c>
      <c r="I60" s="22">
        <v>56067</v>
      </c>
    </row>
    <row r="61" spans="2:9" s="42" customFormat="1" ht="6" customHeight="1">
      <c r="B61" s="131"/>
      <c r="C61" s="22"/>
      <c r="D61" s="22"/>
      <c r="E61" s="22"/>
      <c r="F61" s="22"/>
      <c r="G61" s="22"/>
      <c r="H61" s="22"/>
      <c r="I61" s="22"/>
    </row>
    <row r="62" spans="2:9" s="42" customFormat="1" ht="14.25" customHeight="1">
      <c r="B62" s="131">
        <v>46</v>
      </c>
      <c r="C62" s="22">
        <v>2670</v>
      </c>
      <c r="D62" s="22">
        <v>77171</v>
      </c>
      <c r="E62" s="22">
        <v>1841215</v>
      </c>
      <c r="F62" s="22">
        <v>26158</v>
      </c>
      <c r="G62" s="22">
        <v>146249</v>
      </c>
      <c r="H62" s="22">
        <v>4233833</v>
      </c>
      <c r="I62" s="22">
        <v>81228</v>
      </c>
    </row>
    <row r="63" spans="2:9" s="42" customFormat="1" ht="14.25" customHeight="1">
      <c r="B63" s="131">
        <v>47</v>
      </c>
      <c r="C63" s="22">
        <v>1346</v>
      </c>
      <c r="D63" s="22">
        <v>24430</v>
      </c>
      <c r="E63" s="22">
        <v>510759</v>
      </c>
      <c r="F63" s="22">
        <v>19320</v>
      </c>
      <c r="G63" s="22">
        <v>110759</v>
      </c>
      <c r="H63" s="22">
        <v>2485060</v>
      </c>
      <c r="I63" s="22">
        <v>65609</v>
      </c>
    </row>
    <row r="64" spans="2:9" s="42" customFormat="1" ht="6" customHeight="1">
      <c r="B64" s="128"/>
      <c r="C64" s="19"/>
      <c r="D64" s="19"/>
      <c r="E64" s="19"/>
      <c r="F64" s="19"/>
      <c r="G64" s="19"/>
      <c r="H64" s="19"/>
      <c r="I64" s="19"/>
    </row>
    <row r="65" spans="2:12" s="42" customFormat="1" ht="4.5" customHeight="1">
      <c r="B65" s="37"/>
      <c r="C65" s="16"/>
      <c r="D65" s="16"/>
      <c r="E65" s="16"/>
      <c r="F65" s="16"/>
      <c r="G65" s="16"/>
      <c r="H65" s="16"/>
      <c r="I65" s="16"/>
      <c r="K65" s="3"/>
      <c r="L65" s="3"/>
    </row>
    <row r="66" spans="2:9" ht="15" customHeight="1">
      <c r="B66" s="22" t="s">
        <v>355</v>
      </c>
      <c r="C66" s="22"/>
      <c r="D66" s="22"/>
      <c r="E66" s="22" t="s">
        <v>370</v>
      </c>
      <c r="F66" s="22"/>
      <c r="G66" s="22"/>
      <c r="H66" s="22"/>
      <c r="I66" s="22"/>
    </row>
    <row r="67" spans="2:9" ht="13.5" customHeight="1">
      <c r="B67" s="32"/>
      <c r="C67" s="11"/>
      <c r="D67" s="11"/>
      <c r="E67" s="11"/>
      <c r="F67" s="11"/>
      <c r="G67" s="11"/>
      <c r="H67" s="11"/>
      <c r="I67" s="11"/>
    </row>
    <row r="68" spans="3:9" ht="13.5">
      <c r="C68" s="8"/>
      <c r="D68" s="8"/>
      <c r="E68" s="8"/>
      <c r="F68" s="8"/>
      <c r="G68" s="8"/>
      <c r="H68" s="8"/>
      <c r="I68" s="8"/>
    </row>
    <row r="69" spans="3:9" ht="13.5">
      <c r="C69" s="8"/>
      <c r="D69" s="8"/>
      <c r="E69" s="8"/>
      <c r="F69" s="8"/>
      <c r="G69" s="8"/>
      <c r="H69" s="8"/>
      <c r="I69" s="8"/>
    </row>
    <row r="70" spans="3:9" ht="13.5">
      <c r="C70" s="8"/>
      <c r="D70" s="8"/>
      <c r="E70" s="8"/>
      <c r="F70" s="8"/>
      <c r="G70" s="8"/>
      <c r="H70" s="8"/>
      <c r="I70" s="8"/>
    </row>
    <row r="71" spans="3:9" ht="13.5">
      <c r="C71" s="8"/>
      <c r="D71" s="8"/>
      <c r="E71" s="8"/>
      <c r="F71" s="8"/>
      <c r="G71" s="8"/>
      <c r="H71" s="8"/>
      <c r="I71" s="8"/>
    </row>
    <row r="72" spans="3:9" ht="13.5">
      <c r="C72" s="8"/>
      <c r="D72" s="8"/>
      <c r="E72" s="8"/>
      <c r="F72" s="8"/>
      <c r="G72" s="8"/>
      <c r="H72" s="8"/>
      <c r="I72" s="8"/>
    </row>
  </sheetData>
  <mergeCells count="2">
    <mergeCell ref="C3:E3"/>
    <mergeCell ref="F3:H3"/>
  </mergeCells>
  <hyperlinks>
    <hyperlink ref="A1" r:id="rId1" display="平成１７年度　県勢ダイジェスト&lt;&lt;"/>
  </hyperlinks>
  <printOptions/>
  <pageMargins left="0.3937007874015748" right="0.3937007874015748" top="0.6" bottom="0.24" header="0.5118110236220472" footer="0"/>
  <pageSetup horizontalDpi="600" verticalDpi="600" orientation="portrait" paperSize="9" scale="99" r:id="rId3"/>
  <headerFooter alignWithMargins="0">
    <oddHeader>&amp;L&amp;"ＭＳ Ｐ明朝,太字"&amp;14 95&amp;"ＭＳ Ｐゴシック,太字"　都道府県別主要統計&amp;R&amp;"ＭＳ Ｐゴシック,太字"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14.25390625" style="9" customWidth="1"/>
    <col min="3" max="6" width="14.25390625" style="3" customWidth="1"/>
    <col min="7" max="7" width="13.375" style="3" customWidth="1"/>
    <col min="8" max="8" width="1.37890625" style="3" customWidth="1"/>
    <col min="9" max="9" width="5.00390625" style="3" customWidth="1"/>
    <col min="10" max="10" width="3.125" style="3" customWidth="1"/>
    <col min="11" max="12" width="2.625" style="3" customWidth="1"/>
    <col min="13" max="16384" width="9.00390625" style="3" customWidth="1"/>
  </cols>
  <sheetData>
    <row r="1" ht="13.5">
      <c r="A1" s="218" t="s">
        <v>369</v>
      </c>
    </row>
    <row r="2" ht="20.25" customHeight="1" thickBot="1">
      <c r="B2" s="5" t="s">
        <v>412</v>
      </c>
    </row>
    <row r="3" spans="2:9" s="32" customFormat="1" ht="22.5" customHeight="1" thickTop="1">
      <c r="B3" s="117" t="s">
        <v>413</v>
      </c>
      <c r="C3" s="304" t="str">
        <f>"13.県（国）民所得（15年度）"</f>
        <v>13.県（国）民所得（15年度）</v>
      </c>
      <c r="D3" s="300"/>
      <c r="E3" s="286" t="str">
        <f>"14.普通会計決算額（16年度）"</f>
        <v>14.普通会計決算額（16年度）</v>
      </c>
      <c r="F3" s="300"/>
      <c r="G3" s="305" t="str">
        <f>"15.病院総数（16.10.1）"</f>
        <v>15.病院総数（16.10.1）</v>
      </c>
      <c r="H3" s="293"/>
      <c r="I3" s="118"/>
    </row>
    <row r="4" spans="2:9" s="32" customFormat="1" ht="22.5" customHeight="1">
      <c r="B4" s="33" t="s">
        <v>120</v>
      </c>
      <c r="C4" s="132" t="s">
        <v>414</v>
      </c>
      <c r="D4" s="23" t="s">
        <v>193</v>
      </c>
      <c r="E4" s="23" t="s">
        <v>113</v>
      </c>
      <c r="F4" s="23" t="s">
        <v>114</v>
      </c>
      <c r="G4" s="306"/>
      <c r="H4" s="295"/>
      <c r="I4" s="119"/>
    </row>
    <row r="5" spans="2:9" s="32" customFormat="1" ht="15.75" customHeight="1">
      <c r="B5" s="116" t="s">
        <v>77</v>
      </c>
      <c r="C5" s="116" t="s">
        <v>227</v>
      </c>
      <c r="D5" s="116" t="s">
        <v>115</v>
      </c>
      <c r="E5" s="116" t="s">
        <v>192</v>
      </c>
      <c r="F5" s="116" t="s">
        <v>192</v>
      </c>
      <c r="G5" s="116" t="s">
        <v>194</v>
      </c>
      <c r="H5" s="116"/>
      <c r="I5" s="121"/>
    </row>
    <row r="6" spans="2:9" s="43" customFormat="1" ht="15.75" customHeight="1">
      <c r="B6" s="34">
        <v>52067396</v>
      </c>
      <c r="C6" s="142">
        <v>377512364</v>
      </c>
      <c r="D6" s="34">
        <v>2958</v>
      </c>
      <c r="E6" s="34">
        <v>48995494</v>
      </c>
      <c r="F6" s="34">
        <v>48193452</v>
      </c>
      <c r="G6" s="34">
        <v>9077</v>
      </c>
      <c r="H6" s="34"/>
      <c r="I6" s="35" t="s">
        <v>135</v>
      </c>
    </row>
    <row r="7" spans="2:11" s="32" customFormat="1" ht="14.25" customHeight="1">
      <c r="B7" s="22"/>
      <c r="C7" s="116" t="s">
        <v>410</v>
      </c>
      <c r="D7" s="22"/>
      <c r="E7" s="22"/>
      <c r="F7" s="22"/>
      <c r="G7" s="22"/>
      <c r="H7" s="22"/>
      <c r="I7" s="36"/>
      <c r="K7" s="221"/>
    </row>
    <row r="8" spans="2:9" s="32" customFormat="1" ht="14.25" customHeight="1">
      <c r="B8" s="22">
        <v>2112225</v>
      </c>
      <c r="C8" s="22">
        <v>14404293</v>
      </c>
      <c r="D8" s="22">
        <v>2545</v>
      </c>
      <c r="E8" s="22">
        <v>2625406</v>
      </c>
      <c r="F8" s="22">
        <v>2614444</v>
      </c>
      <c r="G8" s="22">
        <v>627</v>
      </c>
      <c r="H8" s="22"/>
      <c r="I8" s="36">
        <v>1</v>
      </c>
    </row>
    <row r="9" spans="2:9" s="32" customFormat="1" ht="14.25" customHeight="1">
      <c r="B9" s="22">
        <v>504715</v>
      </c>
      <c r="C9" s="22">
        <v>3157697</v>
      </c>
      <c r="D9" s="22">
        <v>2160</v>
      </c>
      <c r="E9" s="22">
        <v>771574</v>
      </c>
      <c r="F9" s="22">
        <v>759720</v>
      </c>
      <c r="G9" s="22">
        <v>108</v>
      </c>
      <c r="H9" s="22"/>
      <c r="I9" s="36">
        <v>2</v>
      </c>
    </row>
    <row r="10" spans="2:9" s="32" customFormat="1" ht="14.25" customHeight="1">
      <c r="B10" s="22">
        <v>525651</v>
      </c>
      <c r="C10" s="22">
        <v>3380100</v>
      </c>
      <c r="D10" s="22">
        <v>2412</v>
      </c>
      <c r="E10" s="22">
        <v>747047</v>
      </c>
      <c r="F10" s="22">
        <v>729654</v>
      </c>
      <c r="G10" s="22">
        <v>108</v>
      </c>
      <c r="H10" s="22"/>
      <c r="I10" s="36">
        <v>3</v>
      </c>
    </row>
    <row r="11" spans="2:9" s="32" customFormat="1" ht="14.25" customHeight="1">
      <c r="B11" s="22">
        <v>934680</v>
      </c>
      <c r="C11" s="22">
        <v>5981436</v>
      </c>
      <c r="D11" s="22">
        <v>2521</v>
      </c>
      <c r="E11" s="22">
        <v>806192</v>
      </c>
      <c r="F11" s="22">
        <v>787582</v>
      </c>
      <c r="G11" s="22">
        <v>150</v>
      </c>
      <c r="H11" s="22"/>
      <c r="I11" s="36">
        <v>4</v>
      </c>
    </row>
    <row r="12" spans="2:9" s="32" customFormat="1" ht="14.25" customHeight="1">
      <c r="B12" s="22">
        <v>432169</v>
      </c>
      <c r="C12" s="22">
        <v>2734896</v>
      </c>
      <c r="D12" s="22">
        <v>2343</v>
      </c>
      <c r="E12" s="22">
        <v>695740</v>
      </c>
      <c r="F12" s="22">
        <v>688277</v>
      </c>
      <c r="G12" s="22">
        <v>79</v>
      </c>
      <c r="H12" s="22"/>
      <c r="I12" s="36">
        <v>5</v>
      </c>
    </row>
    <row r="13" spans="2:9" s="32" customFormat="1" ht="6" customHeight="1">
      <c r="B13" s="22"/>
      <c r="C13" s="12"/>
      <c r="E13" s="22"/>
      <c r="F13" s="22"/>
      <c r="G13" s="22"/>
      <c r="H13" s="22"/>
      <c r="I13" s="36"/>
    </row>
    <row r="14" spans="2:9" s="32" customFormat="1" ht="14.25" customHeight="1">
      <c r="B14" s="22">
        <v>482235</v>
      </c>
      <c r="C14" s="22">
        <v>2923694</v>
      </c>
      <c r="D14" s="22">
        <v>2377</v>
      </c>
      <c r="E14" s="22">
        <v>613688</v>
      </c>
      <c r="F14" s="22">
        <v>603907</v>
      </c>
      <c r="G14" s="22">
        <v>70</v>
      </c>
      <c r="H14" s="22"/>
      <c r="I14" s="36">
        <v>6</v>
      </c>
    </row>
    <row r="15" spans="2:9" s="32" customFormat="1" ht="14.25" customHeight="1">
      <c r="B15" s="22">
        <v>823085</v>
      </c>
      <c r="C15" s="22">
        <v>5571996</v>
      </c>
      <c r="D15" s="22">
        <v>2637</v>
      </c>
      <c r="E15" s="22">
        <v>875329</v>
      </c>
      <c r="F15" s="22">
        <v>866739</v>
      </c>
      <c r="G15" s="22">
        <v>149</v>
      </c>
      <c r="H15" s="22"/>
      <c r="I15" s="36">
        <v>7</v>
      </c>
    </row>
    <row r="16" spans="2:9" s="32" customFormat="1" ht="14.25" customHeight="1">
      <c r="B16" s="22">
        <v>1127776</v>
      </c>
      <c r="C16" s="22">
        <v>8903023</v>
      </c>
      <c r="D16" s="22">
        <v>2977</v>
      </c>
      <c r="E16" s="22">
        <v>1008094</v>
      </c>
      <c r="F16" s="22">
        <v>991813</v>
      </c>
      <c r="G16" s="22">
        <v>204</v>
      </c>
      <c r="H16" s="22"/>
      <c r="I16" s="36">
        <v>8</v>
      </c>
    </row>
    <row r="17" spans="2:9" s="32" customFormat="1" ht="14.25" customHeight="1">
      <c r="B17" s="22">
        <v>826960</v>
      </c>
      <c r="C17" s="22">
        <v>6142026</v>
      </c>
      <c r="D17" s="22">
        <v>3054</v>
      </c>
      <c r="E17" s="22">
        <v>820324</v>
      </c>
      <c r="F17" s="22">
        <v>802206</v>
      </c>
      <c r="G17" s="22">
        <v>118</v>
      </c>
      <c r="H17" s="22"/>
      <c r="I17" s="36">
        <v>9</v>
      </c>
    </row>
    <row r="18" spans="2:9" s="32" customFormat="1" ht="14.25" customHeight="1">
      <c r="B18" s="22">
        <v>853664</v>
      </c>
      <c r="C18" s="22">
        <v>5920254</v>
      </c>
      <c r="D18" s="22">
        <v>2911</v>
      </c>
      <c r="E18" s="22">
        <v>757104</v>
      </c>
      <c r="F18" s="22">
        <v>742593</v>
      </c>
      <c r="G18" s="22">
        <v>144</v>
      </c>
      <c r="H18" s="22"/>
      <c r="I18" s="36">
        <v>10</v>
      </c>
    </row>
    <row r="19" spans="2:9" s="32" customFormat="1" ht="6" customHeight="1">
      <c r="B19" s="22"/>
      <c r="C19" s="22"/>
      <c r="E19" s="22"/>
      <c r="G19" s="22"/>
      <c r="H19" s="22"/>
      <c r="I19" s="36"/>
    </row>
    <row r="20" spans="2:9" s="32" customFormat="1" ht="14.25" customHeight="1">
      <c r="B20" s="22">
        <v>2244443</v>
      </c>
      <c r="C20" s="22">
        <v>20447910</v>
      </c>
      <c r="D20" s="22">
        <v>2909</v>
      </c>
      <c r="E20" s="22">
        <v>1557104</v>
      </c>
      <c r="F20" s="22">
        <v>1543069</v>
      </c>
      <c r="G20" s="22">
        <v>363</v>
      </c>
      <c r="H20" s="22"/>
      <c r="I20" s="36">
        <v>11</v>
      </c>
    </row>
    <row r="21" spans="2:9" s="32" customFormat="1" ht="14.25" customHeight="1">
      <c r="B21" s="22">
        <v>1831187</v>
      </c>
      <c r="C21" s="22">
        <v>18586203</v>
      </c>
      <c r="D21" s="22">
        <v>3085</v>
      </c>
      <c r="E21" s="22">
        <v>1454700</v>
      </c>
      <c r="F21" s="22">
        <v>1441070</v>
      </c>
      <c r="G21" s="22">
        <v>291</v>
      </c>
      <c r="H21" s="22"/>
      <c r="I21" s="36">
        <v>12</v>
      </c>
    </row>
    <row r="22" spans="2:9" s="32" customFormat="1" ht="14.25" customHeight="1">
      <c r="B22" s="22">
        <v>7752604</v>
      </c>
      <c r="C22" s="22">
        <v>52522615</v>
      </c>
      <c r="D22" s="22">
        <v>4267</v>
      </c>
      <c r="E22" s="22">
        <v>6308982</v>
      </c>
      <c r="F22" s="22">
        <v>6161480</v>
      </c>
      <c r="G22" s="22">
        <v>665</v>
      </c>
      <c r="H22" s="22"/>
      <c r="I22" s="36">
        <v>13</v>
      </c>
    </row>
    <row r="23" spans="2:9" s="32" customFormat="1" ht="14.25" customHeight="1">
      <c r="B23" s="22">
        <v>2967599</v>
      </c>
      <c r="C23" s="22">
        <v>27659098</v>
      </c>
      <c r="D23" s="22">
        <v>3184</v>
      </c>
      <c r="E23" s="22">
        <v>1754839</v>
      </c>
      <c r="F23" s="22">
        <v>1736027</v>
      </c>
      <c r="G23" s="22">
        <v>357</v>
      </c>
      <c r="H23" s="22"/>
      <c r="I23" s="36">
        <v>14</v>
      </c>
    </row>
    <row r="24" spans="2:9" s="32" customFormat="1" ht="14.25" customHeight="1">
      <c r="B24" s="22">
        <v>1013122</v>
      </c>
      <c r="C24" s="22">
        <v>6652460</v>
      </c>
      <c r="D24" s="22">
        <v>2705</v>
      </c>
      <c r="E24" s="22">
        <v>1557425</v>
      </c>
      <c r="F24" s="22">
        <v>1540524</v>
      </c>
      <c r="G24" s="22">
        <v>139</v>
      </c>
      <c r="H24" s="22"/>
      <c r="I24" s="36">
        <v>15</v>
      </c>
    </row>
    <row r="25" spans="2:9" s="32" customFormat="1" ht="6" customHeight="1">
      <c r="B25" s="22"/>
      <c r="C25" s="22"/>
      <c r="E25" s="22"/>
      <c r="F25" s="22"/>
      <c r="G25" s="22"/>
      <c r="H25" s="22"/>
      <c r="I25" s="36"/>
    </row>
    <row r="26" spans="2:9" s="32" customFormat="1" ht="14.25" customHeight="1">
      <c r="B26" s="22">
        <v>502094</v>
      </c>
      <c r="C26" s="22">
        <v>3379512</v>
      </c>
      <c r="D26" s="22">
        <v>3024</v>
      </c>
      <c r="E26" s="22">
        <v>549717</v>
      </c>
      <c r="F26" s="22">
        <v>531840</v>
      </c>
      <c r="G26" s="22">
        <v>115</v>
      </c>
      <c r="H26" s="22"/>
      <c r="I26" s="36">
        <v>16</v>
      </c>
    </row>
    <row r="27" spans="2:9" s="32" customFormat="1" ht="14.25" customHeight="1">
      <c r="B27" s="22">
        <v>518164</v>
      </c>
      <c r="C27" s="22">
        <v>3366992</v>
      </c>
      <c r="D27" s="22">
        <v>2853</v>
      </c>
      <c r="E27" s="22">
        <v>543817</v>
      </c>
      <c r="F27" s="22">
        <v>535007</v>
      </c>
      <c r="G27" s="22">
        <v>111</v>
      </c>
      <c r="H27" s="22"/>
      <c r="I27" s="36">
        <v>17</v>
      </c>
    </row>
    <row r="28" spans="2:9" s="32" customFormat="1" ht="14.25" customHeight="1">
      <c r="B28" s="22">
        <v>358769</v>
      </c>
      <c r="C28" s="22">
        <v>2396314</v>
      </c>
      <c r="D28" s="22">
        <v>2898</v>
      </c>
      <c r="E28" s="22">
        <v>505955</v>
      </c>
      <c r="F28" s="22">
        <v>496137</v>
      </c>
      <c r="G28" s="22">
        <v>88</v>
      </c>
      <c r="H28" s="22"/>
      <c r="I28" s="36">
        <v>18</v>
      </c>
    </row>
    <row r="29" spans="2:9" s="43" customFormat="1" ht="15.75" customHeight="1">
      <c r="B29" s="34">
        <v>349227</v>
      </c>
      <c r="C29" s="34">
        <v>2352231</v>
      </c>
      <c r="D29" s="34">
        <v>2651</v>
      </c>
      <c r="E29" s="34">
        <v>485860</v>
      </c>
      <c r="F29" s="34">
        <v>465393</v>
      </c>
      <c r="G29" s="34">
        <v>63</v>
      </c>
      <c r="H29" s="34"/>
      <c r="I29" s="35">
        <v>19</v>
      </c>
    </row>
    <row r="30" spans="2:9" s="32" customFormat="1" ht="14.25" customHeight="1">
      <c r="B30" s="22">
        <v>916701</v>
      </c>
      <c r="C30" s="22">
        <v>6061591</v>
      </c>
      <c r="D30" s="22">
        <v>2737</v>
      </c>
      <c r="E30" s="22">
        <v>876237</v>
      </c>
      <c r="F30" s="22">
        <v>857168</v>
      </c>
      <c r="G30" s="22">
        <v>139</v>
      </c>
      <c r="H30" s="22"/>
      <c r="I30" s="36">
        <v>20</v>
      </c>
    </row>
    <row r="31" spans="2:9" s="32" customFormat="1" ht="6" customHeight="1">
      <c r="B31" s="22"/>
      <c r="C31" s="22"/>
      <c r="E31" s="22"/>
      <c r="F31" s="22"/>
      <c r="G31" s="22" t="s">
        <v>415</v>
      </c>
      <c r="H31" s="22"/>
      <c r="I31" s="36"/>
    </row>
    <row r="32" spans="2:9" s="32" customFormat="1" ht="14.25" customHeight="1">
      <c r="B32" s="22">
        <v>852492</v>
      </c>
      <c r="C32" s="22">
        <v>6020595</v>
      </c>
      <c r="D32" s="22">
        <v>2851</v>
      </c>
      <c r="E32" s="22">
        <v>789691</v>
      </c>
      <c r="F32" s="22">
        <v>774598</v>
      </c>
      <c r="G32" s="22">
        <v>112</v>
      </c>
      <c r="H32" s="22"/>
      <c r="I32" s="36">
        <v>21</v>
      </c>
    </row>
    <row r="33" spans="2:9" s="32" customFormat="1" ht="14.25" customHeight="1">
      <c r="B33" s="22">
        <v>1661281</v>
      </c>
      <c r="C33" s="22">
        <v>12234361</v>
      </c>
      <c r="D33" s="22">
        <v>3226</v>
      </c>
      <c r="E33" s="22">
        <v>1138312</v>
      </c>
      <c r="F33" s="22">
        <v>1121866</v>
      </c>
      <c r="G33" s="22">
        <v>187</v>
      </c>
      <c r="H33" s="22"/>
      <c r="I33" s="36">
        <v>22</v>
      </c>
    </row>
    <row r="34" spans="2:9" s="32" customFormat="1" ht="14.25" customHeight="1">
      <c r="B34" s="22">
        <v>3336547</v>
      </c>
      <c r="C34" s="22">
        <v>24357766</v>
      </c>
      <c r="D34" s="22">
        <v>3403</v>
      </c>
      <c r="E34" s="22">
        <v>2126668</v>
      </c>
      <c r="F34" s="22">
        <v>2113746</v>
      </c>
      <c r="G34" s="22">
        <v>353</v>
      </c>
      <c r="H34" s="22"/>
      <c r="I34" s="36">
        <v>23</v>
      </c>
    </row>
    <row r="35" spans="2:9" s="32" customFormat="1" ht="14.25" customHeight="1">
      <c r="B35" s="22">
        <v>734468</v>
      </c>
      <c r="C35" s="22">
        <v>5475551</v>
      </c>
      <c r="D35" s="22">
        <v>2940</v>
      </c>
      <c r="E35" s="22">
        <v>689865</v>
      </c>
      <c r="F35" s="22">
        <v>664614</v>
      </c>
      <c r="G35" s="22">
        <v>113</v>
      </c>
      <c r="H35" s="22"/>
      <c r="I35" s="36">
        <v>24</v>
      </c>
    </row>
    <row r="36" spans="2:9" s="32" customFormat="1" ht="14.25" customHeight="1">
      <c r="B36" s="22">
        <v>532384</v>
      </c>
      <c r="C36" s="22">
        <v>4377642</v>
      </c>
      <c r="D36" s="22">
        <v>3205</v>
      </c>
      <c r="E36" s="22">
        <v>523659</v>
      </c>
      <c r="F36" s="22">
        <v>513967</v>
      </c>
      <c r="G36" s="22">
        <v>63</v>
      </c>
      <c r="H36" s="22"/>
      <c r="I36" s="36">
        <v>25</v>
      </c>
    </row>
    <row r="37" spans="2:9" s="32" customFormat="1" ht="6" customHeight="1">
      <c r="B37" s="22"/>
      <c r="C37" s="22"/>
      <c r="E37" s="22"/>
      <c r="F37" s="22"/>
      <c r="G37" s="22"/>
      <c r="H37" s="22"/>
      <c r="I37" s="36"/>
    </row>
    <row r="38" spans="2:9" s="32" customFormat="1" ht="14.25" customHeight="1">
      <c r="B38" s="22">
        <v>1044411</v>
      </c>
      <c r="C38" s="22">
        <v>7498427</v>
      </c>
      <c r="D38" s="22">
        <v>2839</v>
      </c>
      <c r="E38" s="22">
        <v>811384</v>
      </c>
      <c r="F38" s="22">
        <v>804539</v>
      </c>
      <c r="G38" s="22">
        <v>180</v>
      </c>
      <c r="H38" s="22"/>
      <c r="I38" s="36">
        <v>26</v>
      </c>
    </row>
    <row r="39" spans="2:9" s="32" customFormat="1" ht="14.25" customHeight="1">
      <c r="B39" s="22">
        <v>4067294</v>
      </c>
      <c r="C39" s="22">
        <v>26813967</v>
      </c>
      <c r="D39" s="22">
        <v>3042</v>
      </c>
      <c r="E39" s="22">
        <v>2650286</v>
      </c>
      <c r="F39" s="22">
        <v>2652993</v>
      </c>
      <c r="G39" s="22">
        <v>555</v>
      </c>
      <c r="H39" s="22"/>
      <c r="I39" s="36">
        <v>27</v>
      </c>
    </row>
    <row r="40" spans="2:9" s="32" customFormat="1" ht="14.25" customHeight="1">
      <c r="B40" s="22">
        <v>2001934</v>
      </c>
      <c r="C40" s="22">
        <v>14654213</v>
      </c>
      <c r="D40" s="22">
        <v>2624</v>
      </c>
      <c r="E40" s="22">
        <v>2105278</v>
      </c>
      <c r="F40" s="22">
        <v>2091351</v>
      </c>
      <c r="G40" s="22">
        <v>352</v>
      </c>
      <c r="H40" s="22"/>
      <c r="I40" s="36">
        <v>28</v>
      </c>
    </row>
    <row r="41" spans="2:9" s="32" customFormat="1" ht="14.25" customHeight="1">
      <c r="B41" s="22">
        <v>393053</v>
      </c>
      <c r="C41" s="22">
        <v>3791930</v>
      </c>
      <c r="D41" s="22">
        <v>2641</v>
      </c>
      <c r="E41" s="22">
        <v>490456</v>
      </c>
      <c r="F41" s="22">
        <v>483040</v>
      </c>
      <c r="G41" s="22">
        <v>79</v>
      </c>
      <c r="H41" s="22"/>
      <c r="I41" s="36">
        <v>29</v>
      </c>
    </row>
    <row r="42" spans="2:9" s="32" customFormat="1" ht="14.25" customHeight="1">
      <c r="B42" s="22">
        <v>343577</v>
      </c>
      <c r="C42" s="22">
        <v>2675615</v>
      </c>
      <c r="D42" s="22">
        <v>2535</v>
      </c>
      <c r="E42" s="22">
        <v>521883</v>
      </c>
      <c r="F42" s="22">
        <v>511513</v>
      </c>
      <c r="G42" s="22">
        <v>92</v>
      </c>
      <c r="H42" s="22"/>
      <c r="I42" s="36">
        <v>30</v>
      </c>
    </row>
    <row r="43" spans="2:9" s="32" customFormat="1" ht="6" customHeight="1">
      <c r="B43" s="22"/>
      <c r="C43" s="22"/>
      <c r="E43" s="22"/>
      <c r="F43" s="22"/>
      <c r="G43" s="22"/>
      <c r="H43" s="22"/>
      <c r="I43" s="36"/>
    </row>
    <row r="44" spans="2:9" s="32" customFormat="1" ht="14.25" customHeight="1">
      <c r="B44" s="22">
        <v>228670</v>
      </c>
      <c r="C44" s="22">
        <v>1488994</v>
      </c>
      <c r="D44" s="22">
        <v>2438</v>
      </c>
      <c r="E44" s="22">
        <v>407085</v>
      </c>
      <c r="F44" s="22">
        <v>392126</v>
      </c>
      <c r="G44" s="22">
        <v>46</v>
      </c>
      <c r="H44" s="22"/>
      <c r="I44" s="36">
        <v>31</v>
      </c>
    </row>
    <row r="45" spans="2:9" s="32" customFormat="1" ht="14.25" customHeight="1">
      <c r="B45" s="22">
        <v>288334</v>
      </c>
      <c r="C45" s="22">
        <v>1798423</v>
      </c>
      <c r="D45" s="22">
        <v>2387</v>
      </c>
      <c r="E45" s="22">
        <v>589652</v>
      </c>
      <c r="F45" s="22">
        <v>579476</v>
      </c>
      <c r="G45" s="22">
        <v>59</v>
      </c>
      <c r="H45" s="22"/>
      <c r="I45" s="36">
        <v>32</v>
      </c>
    </row>
    <row r="46" spans="2:9" s="32" customFormat="1" ht="14.25" customHeight="1">
      <c r="B46" s="22">
        <v>753362</v>
      </c>
      <c r="C46" s="22">
        <v>5136085</v>
      </c>
      <c r="D46" s="22">
        <v>2629</v>
      </c>
      <c r="E46" s="22">
        <v>820385</v>
      </c>
      <c r="F46" s="22">
        <v>810979</v>
      </c>
      <c r="G46" s="22">
        <v>185</v>
      </c>
      <c r="H46" s="22"/>
      <c r="I46" s="36">
        <v>33</v>
      </c>
    </row>
    <row r="47" spans="2:9" s="32" customFormat="1" ht="14.25" customHeight="1">
      <c r="B47" s="22">
        <v>1172063</v>
      </c>
      <c r="C47" s="22">
        <v>8202129</v>
      </c>
      <c r="D47" s="22">
        <v>2849</v>
      </c>
      <c r="E47" s="22">
        <v>992686</v>
      </c>
      <c r="F47" s="22">
        <v>981352</v>
      </c>
      <c r="G47" s="22">
        <v>262</v>
      </c>
      <c r="H47" s="22"/>
      <c r="I47" s="36">
        <v>34</v>
      </c>
    </row>
    <row r="48" spans="2:9" s="32" customFormat="1" ht="14.25" customHeight="1">
      <c r="B48" s="22">
        <v>576259</v>
      </c>
      <c r="C48" s="22">
        <v>4264902</v>
      </c>
      <c r="D48" s="22">
        <v>2821</v>
      </c>
      <c r="E48" s="22">
        <v>754676</v>
      </c>
      <c r="F48" s="22">
        <v>739310</v>
      </c>
      <c r="G48" s="22">
        <v>151</v>
      </c>
      <c r="H48" s="22"/>
      <c r="I48" s="36">
        <v>35</v>
      </c>
    </row>
    <row r="49" spans="2:9" s="32" customFormat="1" ht="6" customHeight="1">
      <c r="B49" s="22"/>
      <c r="C49" s="22"/>
      <c r="E49" s="22"/>
      <c r="F49" s="22"/>
      <c r="G49" s="22"/>
      <c r="H49" s="22"/>
      <c r="I49" s="36"/>
    </row>
    <row r="50" spans="2:9" s="32" customFormat="1" ht="14.25" customHeight="1">
      <c r="B50" s="22">
        <v>287684</v>
      </c>
      <c r="C50" s="22">
        <v>2324458</v>
      </c>
      <c r="D50" s="22">
        <v>2845</v>
      </c>
      <c r="E50" s="22">
        <v>547738</v>
      </c>
      <c r="F50" s="22">
        <v>521053</v>
      </c>
      <c r="G50" s="22">
        <v>123</v>
      </c>
      <c r="H50" s="22"/>
      <c r="I50" s="36">
        <v>36</v>
      </c>
    </row>
    <row r="51" spans="2:9" s="32" customFormat="1" ht="14.25" customHeight="1">
      <c r="B51" s="22">
        <v>405854</v>
      </c>
      <c r="C51" s="22">
        <v>2700961</v>
      </c>
      <c r="D51" s="22">
        <v>2649</v>
      </c>
      <c r="E51" s="22">
        <v>472512</v>
      </c>
      <c r="F51" s="22">
        <v>460417</v>
      </c>
      <c r="G51" s="22">
        <v>105</v>
      </c>
      <c r="H51" s="22"/>
      <c r="I51" s="36">
        <v>37</v>
      </c>
    </row>
    <row r="52" spans="2:9" s="32" customFormat="1" ht="14.25" customHeight="1">
      <c r="B52" s="22">
        <v>556411</v>
      </c>
      <c r="C52" s="22">
        <v>3445978</v>
      </c>
      <c r="D52" s="22">
        <v>2324</v>
      </c>
      <c r="E52" s="22">
        <v>658311</v>
      </c>
      <c r="F52" s="22">
        <v>639645</v>
      </c>
      <c r="G52" s="22">
        <v>155</v>
      </c>
      <c r="H52" s="22"/>
      <c r="I52" s="36">
        <v>38</v>
      </c>
    </row>
    <row r="53" spans="2:9" s="32" customFormat="1" ht="14.25" customHeight="1">
      <c r="B53" s="22">
        <v>276982</v>
      </c>
      <c r="C53" s="22">
        <v>1805544</v>
      </c>
      <c r="D53" s="22">
        <v>2238</v>
      </c>
      <c r="E53" s="22">
        <v>495184</v>
      </c>
      <c r="F53" s="22">
        <v>486003</v>
      </c>
      <c r="G53" s="22">
        <v>142</v>
      </c>
      <c r="H53" s="22"/>
      <c r="I53" s="36">
        <v>39</v>
      </c>
    </row>
    <row r="54" spans="2:9" s="32" customFormat="1" ht="14.25" customHeight="1">
      <c r="B54" s="22">
        <v>2013973</v>
      </c>
      <c r="C54" s="22">
        <v>13279417</v>
      </c>
      <c r="D54" s="22">
        <v>2629</v>
      </c>
      <c r="E54" s="22">
        <v>1491205</v>
      </c>
      <c r="F54" s="22">
        <v>1453802</v>
      </c>
      <c r="G54" s="22">
        <v>481</v>
      </c>
      <c r="H54" s="22"/>
      <c r="I54" s="36">
        <v>40</v>
      </c>
    </row>
    <row r="55" spans="2:9" s="32" customFormat="1" ht="6" customHeight="1">
      <c r="B55" s="22"/>
      <c r="C55" s="22"/>
      <c r="D55" s="22"/>
      <c r="E55" s="22"/>
      <c r="F55" s="22"/>
      <c r="G55" s="22" t="s">
        <v>415</v>
      </c>
      <c r="H55" s="22"/>
      <c r="I55" s="36"/>
    </row>
    <row r="56" spans="2:9" s="32" customFormat="1" ht="14.25" customHeight="1">
      <c r="B56" s="22">
        <v>329076</v>
      </c>
      <c r="C56" s="22">
        <v>2161933</v>
      </c>
      <c r="D56" s="22">
        <v>2479</v>
      </c>
      <c r="E56" s="22">
        <v>438113</v>
      </c>
      <c r="F56" s="22">
        <v>430502</v>
      </c>
      <c r="G56" s="22">
        <v>112</v>
      </c>
      <c r="H56" s="22"/>
      <c r="I56" s="36">
        <v>41</v>
      </c>
    </row>
    <row r="57" spans="2:9" s="32" customFormat="1" ht="14.25" customHeight="1">
      <c r="B57" s="22">
        <v>521310</v>
      </c>
      <c r="C57" s="22">
        <v>3283330</v>
      </c>
      <c r="D57" s="22">
        <v>2187</v>
      </c>
      <c r="E57" s="22">
        <v>734727</v>
      </c>
      <c r="F57" s="22">
        <v>718140</v>
      </c>
      <c r="G57" s="22">
        <v>169</v>
      </c>
      <c r="H57" s="22"/>
      <c r="I57" s="36">
        <v>42</v>
      </c>
    </row>
    <row r="58" spans="2:9" s="32" customFormat="1" ht="14.25" customHeight="1">
      <c r="B58" s="22">
        <v>661159</v>
      </c>
      <c r="C58" s="22">
        <v>4492862</v>
      </c>
      <c r="D58" s="22">
        <v>2422</v>
      </c>
      <c r="E58" s="22">
        <v>763097</v>
      </c>
      <c r="F58" s="22">
        <v>741341</v>
      </c>
      <c r="G58" s="22">
        <v>223</v>
      </c>
      <c r="H58" s="22"/>
      <c r="I58" s="36">
        <v>43</v>
      </c>
    </row>
    <row r="59" spans="2:9" s="32" customFormat="1" ht="14.25" customHeight="1">
      <c r="B59" s="22">
        <v>457560</v>
      </c>
      <c r="C59" s="22">
        <v>3222446</v>
      </c>
      <c r="D59" s="22">
        <v>2647</v>
      </c>
      <c r="E59" s="22">
        <v>600117</v>
      </c>
      <c r="F59" s="22">
        <v>583324</v>
      </c>
      <c r="G59" s="22">
        <v>165</v>
      </c>
      <c r="H59" s="22"/>
      <c r="I59" s="36">
        <v>44</v>
      </c>
    </row>
    <row r="60" spans="2:9" s="32" customFormat="1" ht="14.25" customHeight="1">
      <c r="B60" s="22">
        <v>425256</v>
      </c>
      <c r="C60" s="22">
        <v>2733234</v>
      </c>
      <c r="D60" s="22">
        <v>2347</v>
      </c>
      <c r="E60" s="22">
        <v>611299</v>
      </c>
      <c r="F60" s="22">
        <v>600260</v>
      </c>
      <c r="G60" s="22">
        <v>149</v>
      </c>
      <c r="H60" s="22"/>
      <c r="I60" s="36">
        <v>45</v>
      </c>
    </row>
    <row r="61" spans="2:9" s="32" customFormat="1" ht="6" customHeight="1">
      <c r="B61" s="22"/>
      <c r="C61" s="22"/>
      <c r="D61" s="22"/>
      <c r="E61" s="22"/>
      <c r="F61" s="22"/>
      <c r="G61" s="22"/>
      <c r="H61" s="22"/>
      <c r="I61" s="36"/>
    </row>
    <row r="62" spans="2:9" s="32" customFormat="1" ht="14.25" customHeight="1">
      <c r="B62" s="22">
        <v>621524</v>
      </c>
      <c r="C62" s="22">
        <v>3972552</v>
      </c>
      <c r="D62" s="22">
        <v>2239</v>
      </c>
      <c r="E62" s="22">
        <v>868494</v>
      </c>
      <c r="F62" s="22">
        <v>849016</v>
      </c>
      <c r="G62" s="22">
        <v>281</v>
      </c>
      <c r="H62" s="22"/>
      <c r="I62" s="36">
        <v>46</v>
      </c>
    </row>
    <row r="63" spans="2:9" s="32" customFormat="1" ht="14.25" customHeight="1">
      <c r="B63" s="22">
        <v>447408</v>
      </c>
      <c r="C63" s="22">
        <v>2754708</v>
      </c>
      <c r="D63" s="22">
        <v>2042</v>
      </c>
      <c r="E63" s="16">
        <v>587597</v>
      </c>
      <c r="F63" s="22">
        <v>579829</v>
      </c>
      <c r="G63" s="22">
        <v>95</v>
      </c>
      <c r="H63" s="22"/>
      <c r="I63" s="36">
        <v>47</v>
      </c>
    </row>
    <row r="64" spans="2:9" s="32" customFormat="1" ht="6" customHeight="1">
      <c r="B64" s="19"/>
      <c r="C64" s="30"/>
      <c r="D64" s="19"/>
      <c r="E64" s="19"/>
      <c r="F64" s="19"/>
      <c r="G64" s="19"/>
      <c r="H64" s="19"/>
      <c r="I64" s="119"/>
    </row>
    <row r="65" spans="2:9" s="32" customFormat="1" ht="4.5" customHeight="1">
      <c r="B65" s="16"/>
      <c r="C65" s="21"/>
      <c r="D65" s="16"/>
      <c r="E65" s="16"/>
      <c r="F65" s="16"/>
      <c r="G65" s="16"/>
      <c r="H65" s="16"/>
      <c r="I65" s="37"/>
    </row>
    <row r="66" spans="2:9" s="32" customFormat="1" ht="13.5" customHeight="1">
      <c r="B66" s="44" t="s">
        <v>411</v>
      </c>
      <c r="C66" s="6"/>
      <c r="D66" s="133"/>
      <c r="E66" s="133"/>
      <c r="F66" s="133"/>
      <c r="G66" s="134" t="s">
        <v>416</v>
      </c>
      <c r="H66" s="134"/>
      <c r="I66" s="6"/>
    </row>
    <row r="67" spans="2:8" s="32" customFormat="1" ht="13.5" customHeight="1">
      <c r="B67" s="44"/>
      <c r="D67" s="44"/>
      <c r="E67" s="44"/>
      <c r="F67" s="44"/>
      <c r="G67" s="47"/>
      <c r="H67" s="47"/>
    </row>
    <row r="68" spans="2:8" ht="13.5">
      <c r="B68" s="222"/>
      <c r="C68" s="222"/>
      <c r="D68" s="222"/>
      <c r="E68" s="222"/>
      <c r="F68" s="222"/>
      <c r="G68" s="49"/>
      <c r="H68" s="49"/>
    </row>
  </sheetData>
  <mergeCells count="3">
    <mergeCell ref="C3:D3"/>
    <mergeCell ref="E3:F3"/>
    <mergeCell ref="G3:H4"/>
  </mergeCells>
  <hyperlinks>
    <hyperlink ref="A1" r:id="rId1" display="平成１７年度　県勢ダイジェスト&lt;&lt;"/>
  </hyperlinks>
  <printOptions/>
  <pageMargins left="0.3937007874015748" right="0.3937007874015748" top="0.65" bottom="0.3" header="0.5118110236220472" footer="0"/>
  <pageSetup horizontalDpi="600" verticalDpi="600" orientation="portrait" paperSize="9" scale="97" r:id="rId3"/>
  <headerFooter alignWithMargins="0">
    <oddHeader>&amp;R&amp;"ＭＳ Ｐゴシック,太字"&amp;14都道府県別主要統計　&amp;"ＭＳ Ｐ明朝,太字"9８
&amp;"ＭＳ Ｐゴシック,太字"&amp;11
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5.25390625" style="3" customWidth="1"/>
    <col min="3" max="3" width="11.375" style="3" customWidth="1"/>
    <col min="4" max="4" width="14.875" style="3" customWidth="1"/>
    <col min="5" max="5" width="12.375" style="3" customWidth="1"/>
    <col min="6" max="8" width="11.875" style="3" customWidth="1"/>
    <col min="9" max="9" width="12.125" style="3" customWidth="1"/>
    <col min="10" max="10" width="3.125" style="3" customWidth="1"/>
    <col min="11" max="16384" width="9.00390625" style="3" customWidth="1"/>
  </cols>
  <sheetData>
    <row r="1" ht="13.5">
      <c r="A1" s="218" t="s">
        <v>369</v>
      </c>
    </row>
    <row r="2" ht="21" customHeight="1" thickBot="1">
      <c r="G2" s="5" t="s">
        <v>182</v>
      </c>
    </row>
    <row r="3" spans="2:9" s="32" customFormat="1" ht="22.5" customHeight="1" thickTop="1">
      <c r="B3" s="127"/>
      <c r="C3" s="297" t="s">
        <v>277</v>
      </c>
      <c r="D3" s="308" t="str">
        <f>"17.道路実延長（一般道路）（16.4.1）"</f>
        <v>17.道路実延長（一般道路）（16.4.1）</v>
      </c>
      <c r="E3" s="297" t="str">
        <f>"18.自動車　　保有台数（17.3.31）"</f>
        <v>18.自動車　　保有台数（17.3.31）</v>
      </c>
      <c r="F3" s="286" t="str">
        <f>"19.交通事故（平成1６年）"</f>
        <v>19.交通事故（平成1６年）</v>
      </c>
      <c r="G3" s="307"/>
      <c r="H3" s="300"/>
      <c r="I3" s="135" t="s">
        <v>1</v>
      </c>
    </row>
    <row r="4" spans="2:9" s="32" customFormat="1" ht="22.5" customHeight="1">
      <c r="B4" s="128"/>
      <c r="C4" s="298"/>
      <c r="D4" s="309"/>
      <c r="E4" s="298"/>
      <c r="F4" s="23" t="s">
        <v>196</v>
      </c>
      <c r="G4" s="23" t="s">
        <v>197</v>
      </c>
      <c r="H4" s="23" t="s">
        <v>198</v>
      </c>
      <c r="I4" s="24" t="s">
        <v>128</v>
      </c>
    </row>
    <row r="5" spans="2:9" s="32" customFormat="1" ht="14.25" customHeight="1">
      <c r="B5" s="129"/>
      <c r="C5" s="116" t="s">
        <v>77</v>
      </c>
      <c r="D5" s="136" t="s">
        <v>199</v>
      </c>
      <c r="E5" s="116" t="s">
        <v>132</v>
      </c>
      <c r="F5" s="116" t="s">
        <v>200</v>
      </c>
      <c r="G5" s="116" t="s">
        <v>77</v>
      </c>
      <c r="H5" s="116" t="s">
        <v>77</v>
      </c>
      <c r="I5" s="116" t="s">
        <v>133</v>
      </c>
    </row>
    <row r="6" spans="1:9" s="43" customFormat="1" ht="15.75" customHeight="1">
      <c r="A6" s="42"/>
      <c r="B6" s="130" t="s">
        <v>135</v>
      </c>
      <c r="C6" s="34">
        <v>256668</v>
      </c>
      <c r="D6" s="122">
        <v>1180342.2</v>
      </c>
      <c r="E6" s="34">
        <v>78278880</v>
      </c>
      <c r="F6" s="34">
        <f>SUM(F8:F63)</f>
        <v>952191</v>
      </c>
      <c r="G6" s="34">
        <f>SUM(G8:G63)</f>
        <v>7358</v>
      </c>
      <c r="H6" s="34">
        <f>SUM(H8:H63)</f>
        <v>1183120</v>
      </c>
      <c r="I6" s="34">
        <v>23123</v>
      </c>
    </row>
    <row r="7" spans="2:9" s="32" customFormat="1" ht="6" customHeight="1">
      <c r="B7" s="131"/>
      <c r="C7" s="22"/>
      <c r="D7" s="123"/>
      <c r="E7" s="22"/>
      <c r="F7" s="22"/>
      <c r="G7" s="22"/>
      <c r="H7" s="22"/>
      <c r="I7" s="22"/>
    </row>
    <row r="8" spans="2:9" s="32" customFormat="1" ht="14.25" customHeight="1">
      <c r="B8" s="131">
        <v>1</v>
      </c>
      <c r="C8" s="22">
        <v>11490</v>
      </c>
      <c r="D8" s="123">
        <f>82365.2+5474.8</f>
        <v>87840</v>
      </c>
      <c r="E8" s="44">
        <v>3717368</v>
      </c>
      <c r="F8" s="22">
        <v>27844</v>
      </c>
      <c r="G8" s="11">
        <v>387</v>
      </c>
      <c r="H8" s="22">
        <v>35200</v>
      </c>
      <c r="I8" s="22">
        <v>1407</v>
      </c>
    </row>
    <row r="9" spans="2:9" s="32" customFormat="1" ht="14.25" customHeight="1">
      <c r="B9" s="131">
        <v>2</v>
      </c>
      <c r="C9" s="22">
        <v>2381</v>
      </c>
      <c r="D9" s="123">
        <v>19210.4</v>
      </c>
      <c r="E9" s="22">
        <v>996803</v>
      </c>
      <c r="F9" s="22">
        <v>8601</v>
      </c>
      <c r="G9" s="11">
        <v>103</v>
      </c>
      <c r="H9" s="22">
        <v>10927</v>
      </c>
      <c r="I9" s="22">
        <v>401</v>
      </c>
    </row>
    <row r="10" spans="2:9" s="32" customFormat="1" ht="14.25" customHeight="1">
      <c r="B10" s="131">
        <v>3</v>
      </c>
      <c r="C10" s="22">
        <v>2342</v>
      </c>
      <c r="D10" s="123">
        <v>32455.4</v>
      </c>
      <c r="E10" s="22">
        <v>981470</v>
      </c>
      <c r="F10" s="22">
        <v>6034</v>
      </c>
      <c r="G10" s="11">
        <v>115</v>
      </c>
      <c r="H10" s="22">
        <v>7549</v>
      </c>
      <c r="I10" s="22">
        <v>447</v>
      </c>
    </row>
    <row r="11" spans="2:9" s="32" customFormat="1" ht="14.25" customHeight="1">
      <c r="B11" s="131">
        <v>4</v>
      </c>
      <c r="C11" s="22">
        <v>4457</v>
      </c>
      <c r="D11" s="123">
        <f>20608.2+3335.9</f>
        <v>23944.100000000002</v>
      </c>
      <c r="E11" s="22">
        <v>1561676</v>
      </c>
      <c r="F11" s="22">
        <v>14081</v>
      </c>
      <c r="G11" s="11">
        <v>130</v>
      </c>
      <c r="H11" s="22">
        <v>17998</v>
      </c>
      <c r="I11" s="22">
        <v>466</v>
      </c>
    </row>
    <row r="12" spans="2:9" s="32" customFormat="1" ht="14.25" customHeight="1">
      <c r="B12" s="131">
        <v>5</v>
      </c>
      <c r="C12" s="22">
        <v>2108</v>
      </c>
      <c r="D12" s="123">
        <v>23119.6</v>
      </c>
      <c r="E12" s="22">
        <v>827986</v>
      </c>
      <c r="F12" s="22">
        <v>5197</v>
      </c>
      <c r="G12" s="11">
        <v>78</v>
      </c>
      <c r="H12" s="22">
        <v>6554</v>
      </c>
      <c r="I12" s="22">
        <v>294</v>
      </c>
    </row>
    <row r="13" spans="2:9" s="32" customFormat="1" ht="6" customHeight="1">
      <c r="B13" s="131"/>
      <c r="C13" s="22"/>
      <c r="D13" s="123"/>
      <c r="F13" s="22"/>
      <c r="H13" s="22"/>
      <c r="I13" s="22"/>
    </row>
    <row r="14" spans="2:9" s="32" customFormat="1" ht="14.25" customHeight="1">
      <c r="B14" s="131">
        <v>6</v>
      </c>
      <c r="C14" s="22">
        <v>2253</v>
      </c>
      <c r="D14" s="123">
        <v>15805.4</v>
      </c>
      <c r="E14" s="22">
        <v>921648</v>
      </c>
      <c r="F14" s="22">
        <v>9348</v>
      </c>
      <c r="G14" s="11">
        <v>77</v>
      </c>
      <c r="H14" s="22">
        <v>11874</v>
      </c>
      <c r="I14" s="22">
        <v>361</v>
      </c>
    </row>
    <row r="15" spans="2:9" s="32" customFormat="1" ht="14.25" customHeight="1">
      <c r="B15" s="131">
        <v>7</v>
      </c>
      <c r="C15" s="22">
        <v>3601</v>
      </c>
      <c r="D15" s="123">
        <v>38509.5</v>
      </c>
      <c r="E15" s="22">
        <v>1555252</v>
      </c>
      <c r="F15" s="22">
        <v>14854</v>
      </c>
      <c r="G15" s="11">
        <v>162</v>
      </c>
      <c r="H15" s="22">
        <v>19085</v>
      </c>
      <c r="I15" s="22">
        <v>558</v>
      </c>
    </row>
    <row r="16" spans="2:9" s="39" customFormat="1" ht="14.25" customHeight="1">
      <c r="B16" s="131">
        <v>8</v>
      </c>
      <c r="C16" s="22">
        <v>4252</v>
      </c>
      <c r="D16" s="123">
        <v>55333</v>
      </c>
      <c r="E16" s="22">
        <v>2379522</v>
      </c>
      <c r="F16" s="22">
        <v>23773</v>
      </c>
      <c r="G16" s="11">
        <v>266</v>
      </c>
      <c r="H16" s="22">
        <v>30870</v>
      </c>
      <c r="I16" s="22">
        <v>580</v>
      </c>
    </row>
    <row r="17" spans="2:9" s="39" customFormat="1" ht="14.25" customHeight="1">
      <c r="B17" s="131">
        <v>9</v>
      </c>
      <c r="C17" s="22">
        <v>3820</v>
      </c>
      <c r="D17" s="123">
        <v>24269</v>
      </c>
      <c r="E17" s="22">
        <v>1604329</v>
      </c>
      <c r="F17" s="22">
        <v>15597</v>
      </c>
      <c r="G17" s="11">
        <v>196</v>
      </c>
      <c r="H17" s="22">
        <v>20310</v>
      </c>
      <c r="I17" s="22">
        <v>426</v>
      </c>
    </row>
    <row r="18" spans="2:9" s="32" customFormat="1" ht="14.25" customHeight="1">
      <c r="B18" s="131">
        <v>10</v>
      </c>
      <c r="C18" s="22">
        <v>3908</v>
      </c>
      <c r="D18" s="123">
        <v>34447.3</v>
      </c>
      <c r="E18" s="22">
        <v>1711059</v>
      </c>
      <c r="F18" s="22">
        <v>23910</v>
      </c>
      <c r="G18" s="11">
        <v>147</v>
      </c>
      <c r="H18" s="22">
        <v>30777</v>
      </c>
      <c r="I18" s="22">
        <v>349</v>
      </c>
    </row>
    <row r="19" spans="2:9" s="32" customFormat="1" ht="6" customHeight="1">
      <c r="B19" s="131"/>
      <c r="C19" s="22"/>
      <c r="D19" s="123"/>
      <c r="F19" s="22"/>
      <c r="H19" s="22"/>
      <c r="I19" s="22"/>
    </row>
    <row r="20" spans="2:9" s="32" customFormat="1" ht="14.25" customHeight="1">
      <c r="B20" s="131">
        <v>11</v>
      </c>
      <c r="C20" s="22">
        <v>9117</v>
      </c>
      <c r="D20" s="123">
        <f>42861.6+3383.2</f>
        <v>46244.799999999996</v>
      </c>
      <c r="E20" s="22">
        <v>3848441</v>
      </c>
      <c r="F20" s="22">
        <v>52814</v>
      </c>
      <c r="G20" s="11">
        <v>305</v>
      </c>
      <c r="H20" s="22">
        <v>65439</v>
      </c>
      <c r="I20" s="22">
        <v>833</v>
      </c>
    </row>
    <row r="21" spans="2:9" s="32" customFormat="1" ht="14.25" customHeight="1">
      <c r="B21" s="131">
        <v>12</v>
      </c>
      <c r="C21" s="22">
        <v>8818</v>
      </c>
      <c r="D21" s="123">
        <f>36001.8+3257.1</f>
        <v>39258.9</v>
      </c>
      <c r="E21" s="22">
        <v>3390414</v>
      </c>
      <c r="F21" s="22">
        <v>38240</v>
      </c>
      <c r="G21" s="11">
        <v>332</v>
      </c>
      <c r="H21" s="22">
        <v>48218</v>
      </c>
      <c r="I21" s="22">
        <v>867</v>
      </c>
    </row>
    <row r="22" spans="2:9" s="32" customFormat="1" ht="14.25" customHeight="1">
      <c r="B22" s="131">
        <v>13</v>
      </c>
      <c r="C22" s="22">
        <v>32698</v>
      </c>
      <c r="D22" s="123">
        <v>23685.5</v>
      </c>
      <c r="E22" s="22">
        <v>4627674</v>
      </c>
      <c r="F22" s="22">
        <v>84513</v>
      </c>
      <c r="G22" s="11">
        <v>303</v>
      </c>
      <c r="H22" s="22">
        <v>96120</v>
      </c>
      <c r="I22" s="22">
        <v>1389</v>
      </c>
    </row>
    <row r="23" spans="2:9" s="32" customFormat="1" ht="14.25" customHeight="1">
      <c r="B23" s="131">
        <v>14</v>
      </c>
      <c r="C23" s="22">
        <v>14619</v>
      </c>
      <c r="D23" s="123">
        <f>14765.4+7547.5+2486.3</f>
        <v>24799.2</v>
      </c>
      <c r="E23" s="22">
        <v>3975170</v>
      </c>
      <c r="F23" s="22">
        <v>63113</v>
      </c>
      <c r="G23" s="11">
        <v>273</v>
      </c>
      <c r="H23" s="22">
        <v>76268</v>
      </c>
      <c r="I23" s="22">
        <v>907</v>
      </c>
    </row>
    <row r="24" spans="2:9" s="39" customFormat="1" ht="14.25" customHeight="1">
      <c r="B24" s="131">
        <v>15</v>
      </c>
      <c r="C24" s="22">
        <v>4093</v>
      </c>
      <c r="D24" s="123">
        <v>36487.9</v>
      </c>
      <c r="E24" s="22">
        <v>1778349</v>
      </c>
      <c r="F24" s="22">
        <v>14699</v>
      </c>
      <c r="G24" s="11">
        <v>227</v>
      </c>
      <c r="H24" s="22">
        <v>18483</v>
      </c>
      <c r="I24" s="22">
        <v>576</v>
      </c>
    </row>
    <row r="25" spans="2:9" s="39" customFormat="1" ht="6" customHeight="1">
      <c r="B25" s="131"/>
      <c r="C25" s="22"/>
      <c r="D25" s="123"/>
      <c r="E25" s="22"/>
      <c r="F25" s="22"/>
      <c r="G25" s="32"/>
      <c r="H25" s="22"/>
      <c r="I25" s="22"/>
    </row>
    <row r="26" spans="2:9" s="32" customFormat="1" ht="14.25" customHeight="1">
      <c r="B26" s="131">
        <v>16</v>
      </c>
      <c r="C26" s="22">
        <v>2386</v>
      </c>
      <c r="D26" s="123">
        <v>13213.5</v>
      </c>
      <c r="E26" s="22">
        <v>868510</v>
      </c>
      <c r="F26" s="22">
        <v>7889</v>
      </c>
      <c r="G26" s="11">
        <v>74</v>
      </c>
      <c r="H26" s="22">
        <v>9452</v>
      </c>
      <c r="I26" s="22">
        <v>224</v>
      </c>
    </row>
    <row r="27" spans="2:9" s="32" customFormat="1" ht="14.25" customHeight="1">
      <c r="B27" s="131">
        <v>17</v>
      </c>
      <c r="C27" s="22">
        <v>2816</v>
      </c>
      <c r="D27" s="123">
        <v>12638.6</v>
      </c>
      <c r="E27" s="22">
        <v>861259</v>
      </c>
      <c r="F27" s="22">
        <v>8307</v>
      </c>
      <c r="G27" s="11">
        <v>65</v>
      </c>
      <c r="H27" s="22">
        <v>10371</v>
      </c>
      <c r="I27" s="22">
        <v>248</v>
      </c>
    </row>
    <row r="28" spans="2:9" s="32" customFormat="1" ht="14.25" customHeight="1">
      <c r="B28" s="131">
        <v>18</v>
      </c>
      <c r="C28" s="22">
        <v>1672</v>
      </c>
      <c r="D28" s="123">
        <v>10408.2</v>
      </c>
      <c r="E28" s="22">
        <v>637459</v>
      </c>
      <c r="F28" s="22">
        <v>5281</v>
      </c>
      <c r="G28" s="11">
        <v>78</v>
      </c>
      <c r="H28" s="22">
        <v>6587</v>
      </c>
      <c r="I28" s="22">
        <v>220</v>
      </c>
    </row>
    <row r="29" spans="2:9" s="46" customFormat="1" ht="15.75" customHeight="1">
      <c r="B29" s="130">
        <v>19</v>
      </c>
      <c r="C29" s="34">
        <v>1655</v>
      </c>
      <c r="D29" s="122">
        <v>10736.9</v>
      </c>
      <c r="E29" s="34">
        <v>721776</v>
      </c>
      <c r="F29" s="34">
        <v>7485</v>
      </c>
      <c r="G29" s="143">
        <v>80</v>
      </c>
      <c r="H29" s="34">
        <v>9849</v>
      </c>
      <c r="I29" s="34">
        <v>219</v>
      </c>
    </row>
    <row r="30" spans="2:9" s="32" customFormat="1" ht="14.25" customHeight="1">
      <c r="B30" s="131">
        <v>20</v>
      </c>
      <c r="C30" s="22">
        <v>4019</v>
      </c>
      <c r="D30" s="123">
        <v>47155.1</v>
      </c>
      <c r="E30" s="22">
        <v>1845546</v>
      </c>
      <c r="F30" s="22">
        <v>14522</v>
      </c>
      <c r="G30" s="11">
        <v>176</v>
      </c>
      <c r="H30" s="22">
        <v>19028</v>
      </c>
      <c r="I30" s="22">
        <v>410</v>
      </c>
    </row>
    <row r="31" spans="2:9" s="32" customFormat="1" ht="6" customHeight="1">
      <c r="B31" s="131"/>
      <c r="C31" s="22"/>
      <c r="D31" s="123"/>
      <c r="E31" s="22"/>
      <c r="F31" s="22"/>
      <c r="H31" s="22"/>
      <c r="I31" s="22"/>
    </row>
    <row r="32" spans="2:9" s="32" customFormat="1" ht="14.25" customHeight="1">
      <c r="B32" s="131">
        <v>21</v>
      </c>
      <c r="C32" s="22">
        <v>3482</v>
      </c>
      <c r="D32" s="123">
        <f>29452+6287.2</f>
        <v>35739.2</v>
      </c>
      <c r="E32" s="22">
        <v>1636467</v>
      </c>
      <c r="F32" s="22">
        <v>14621</v>
      </c>
      <c r="G32" s="11">
        <v>194</v>
      </c>
      <c r="H32" s="22">
        <v>19985</v>
      </c>
      <c r="I32" s="22">
        <v>394</v>
      </c>
    </row>
    <row r="33" spans="2:9" s="32" customFormat="1" ht="14.25" customHeight="1">
      <c r="B33" s="131">
        <v>22</v>
      </c>
      <c r="C33" s="22">
        <v>6395</v>
      </c>
      <c r="D33" s="123">
        <v>36103.1</v>
      </c>
      <c r="E33" s="22">
        <v>2760777</v>
      </c>
      <c r="F33" s="22">
        <v>41649</v>
      </c>
      <c r="G33" s="11">
        <v>277</v>
      </c>
      <c r="H33" s="22">
        <v>53505</v>
      </c>
      <c r="I33" s="22">
        <v>548</v>
      </c>
    </row>
    <row r="34" spans="2:9" s="32" customFormat="1" ht="14.25" customHeight="1">
      <c r="B34" s="131">
        <v>23</v>
      </c>
      <c r="C34" s="22">
        <v>12577</v>
      </c>
      <c r="D34" s="123">
        <v>42251.1</v>
      </c>
      <c r="E34" s="22">
        <v>4868625</v>
      </c>
      <c r="F34" s="22">
        <v>61707</v>
      </c>
      <c r="G34" s="11">
        <v>368</v>
      </c>
      <c r="H34" s="22">
        <v>76168</v>
      </c>
      <c r="I34" s="22">
        <v>989</v>
      </c>
    </row>
    <row r="35" spans="2:9" s="39" customFormat="1" ht="14.25" customHeight="1">
      <c r="B35" s="131">
        <v>24</v>
      </c>
      <c r="C35" s="22">
        <v>3295</v>
      </c>
      <c r="D35" s="123">
        <v>24262.5</v>
      </c>
      <c r="E35" s="22">
        <v>1426106</v>
      </c>
      <c r="F35" s="22">
        <v>13479</v>
      </c>
      <c r="G35" s="11">
        <v>187</v>
      </c>
      <c r="H35" s="22">
        <v>17703</v>
      </c>
      <c r="I35" s="22">
        <v>441</v>
      </c>
    </row>
    <row r="36" spans="2:9" s="39" customFormat="1" ht="14.25" customHeight="1">
      <c r="B36" s="131">
        <v>25</v>
      </c>
      <c r="C36" s="22">
        <v>2603</v>
      </c>
      <c r="D36" s="123">
        <v>11713.5</v>
      </c>
      <c r="E36" s="22">
        <v>947159</v>
      </c>
      <c r="F36" s="22">
        <v>10292</v>
      </c>
      <c r="G36" s="11">
        <v>104</v>
      </c>
      <c r="H36" s="22">
        <v>13511</v>
      </c>
      <c r="I36" s="22">
        <v>236</v>
      </c>
    </row>
    <row r="37" spans="2:9" s="32" customFormat="1" ht="6" customHeight="1">
      <c r="B37" s="131"/>
      <c r="C37" s="22"/>
      <c r="D37" s="123"/>
      <c r="E37" s="22"/>
      <c r="F37" s="22"/>
      <c r="H37" s="22" t="s">
        <v>224</v>
      </c>
      <c r="I37" s="22"/>
    </row>
    <row r="38" spans="2:9" s="32" customFormat="1" ht="14.25" customHeight="1">
      <c r="B38" s="131">
        <v>26</v>
      </c>
      <c r="C38" s="22">
        <v>6815</v>
      </c>
      <c r="D38" s="123">
        <f>11851.3+3195.3</f>
        <v>15046.599999999999</v>
      </c>
      <c r="E38" s="22">
        <v>1363133</v>
      </c>
      <c r="F38" s="22">
        <v>19590</v>
      </c>
      <c r="G38" s="11">
        <v>130</v>
      </c>
      <c r="H38" s="22">
        <v>24162</v>
      </c>
      <c r="I38" s="22">
        <v>449</v>
      </c>
    </row>
    <row r="39" spans="2:9" s="32" customFormat="1" ht="14.25" customHeight="1">
      <c r="B39" s="131">
        <v>27</v>
      </c>
      <c r="C39" s="22">
        <v>20379</v>
      </c>
      <c r="D39" s="123">
        <f>14576.5+3925.2</f>
        <v>18501.7</v>
      </c>
      <c r="E39" s="22">
        <v>3804794</v>
      </c>
      <c r="F39" s="22">
        <v>67593</v>
      </c>
      <c r="G39" s="11">
        <v>313</v>
      </c>
      <c r="H39" s="22">
        <v>81392</v>
      </c>
      <c r="I39" s="22">
        <v>1050</v>
      </c>
    </row>
    <row r="40" spans="2:9" s="32" customFormat="1" ht="14.25" customHeight="1">
      <c r="B40" s="131">
        <v>28</v>
      </c>
      <c r="C40" s="22">
        <v>11021</v>
      </c>
      <c r="D40" s="123">
        <f>29337.1+5683.2</f>
        <v>35020.299999999996</v>
      </c>
      <c r="E40" s="22">
        <v>2932952</v>
      </c>
      <c r="F40" s="22">
        <v>43526</v>
      </c>
      <c r="G40" s="11">
        <v>285</v>
      </c>
      <c r="H40" s="22">
        <v>53985</v>
      </c>
      <c r="I40" s="22">
        <v>845</v>
      </c>
    </row>
    <row r="41" spans="2:9" s="32" customFormat="1" ht="14.25" customHeight="1">
      <c r="B41" s="131">
        <v>29</v>
      </c>
      <c r="C41" s="22">
        <v>2815</v>
      </c>
      <c r="D41" s="123">
        <v>12297.9</v>
      </c>
      <c r="E41" s="22">
        <v>826227</v>
      </c>
      <c r="F41" s="22">
        <v>9123</v>
      </c>
      <c r="G41" s="11">
        <v>71</v>
      </c>
      <c r="H41" s="22">
        <v>10553</v>
      </c>
      <c r="I41" s="22">
        <v>241</v>
      </c>
    </row>
    <row r="42" spans="2:9" s="32" customFormat="1" ht="14.25" customHeight="1">
      <c r="B42" s="131">
        <v>30</v>
      </c>
      <c r="C42" s="22">
        <v>2486</v>
      </c>
      <c r="D42" s="123">
        <v>12900.3</v>
      </c>
      <c r="E42" s="22">
        <v>739482</v>
      </c>
      <c r="F42" s="22">
        <v>8529</v>
      </c>
      <c r="G42" s="11">
        <v>89</v>
      </c>
      <c r="H42" s="22">
        <v>10673</v>
      </c>
      <c r="I42" s="22">
        <v>316</v>
      </c>
    </row>
    <row r="43" spans="2:9" s="39" customFormat="1" ht="6" customHeight="1">
      <c r="B43" s="131"/>
      <c r="C43" s="22" t="s">
        <v>226</v>
      </c>
      <c r="D43" s="123"/>
      <c r="E43" s="22"/>
      <c r="F43" s="22"/>
      <c r="G43" s="32"/>
      <c r="H43" s="22"/>
      <c r="I43" s="22"/>
    </row>
    <row r="44" spans="2:9" s="39" customFormat="1" ht="14.25" customHeight="1">
      <c r="B44" s="131">
        <v>31</v>
      </c>
      <c r="C44" s="22">
        <v>1573</v>
      </c>
      <c r="D44" s="123">
        <v>8471.4</v>
      </c>
      <c r="E44" s="22">
        <v>453358</v>
      </c>
      <c r="F44" s="22">
        <v>3048</v>
      </c>
      <c r="G44" s="11">
        <v>51</v>
      </c>
      <c r="H44" s="22">
        <v>3992</v>
      </c>
      <c r="I44" s="22">
        <v>175</v>
      </c>
    </row>
    <row r="45" spans="2:9" s="32" customFormat="1" ht="14.25" customHeight="1">
      <c r="B45" s="131">
        <v>32</v>
      </c>
      <c r="C45" s="22">
        <v>1783</v>
      </c>
      <c r="D45" s="123">
        <v>17730</v>
      </c>
      <c r="E45" s="22">
        <v>542466</v>
      </c>
      <c r="F45" s="22">
        <v>3086</v>
      </c>
      <c r="G45" s="11">
        <v>47</v>
      </c>
      <c r="H45" s="22">
        <v>3732</v>
      </c>
      <c r="I45" s="22">
        <v>270</v>
      </c>
    </row>
    <row r="46" spans="2:9" s="32" customFormat="1" ht="14.25" customHeight="1">
      <c r="B46" s="131">
        <v>33</v>
      </c>
      <c r="C46" s="22">
        <v>4807</v>
      </c>
      <c r="D46" s="123">
        <v>31174.7</v>
      </c>
      <c r="E46" s="22">
        <v>1458499</v>
      </c>
      <c r="F46" s="22">
        <v>21099</v>
      </c>
      <c r="G46" s="11">
        <v>159</v>
      </c>
      <c r="H46" s="22">
        <v>26963</v>
      </c>
      <c r="I46" s="22">
        <v>445</v>
      </c>
    </row>
    <row r="47" spans="2:9" s="32" customFormat="1" ht="14.25" customHeight="1">
      <c r="B47" s="131">
        <v>34</v>
      </c>
      <c r="C47" s="22">
        <v>6472</v>
      </c>
      <c r="D47" s="123">
        <f>23702.7+4030.6</f>
        <v>27733.3</v>
      </c>
      <c r="E47" s="22">
        <v>1811324</v>
      </c>
      <c r="F47" s="22">
        <v>21994</v>
      </c>
      <c r="G47" s="11">
        <v>189</v>
      </c>
      <c r="H47" s="22">
        <v>27992</v>
      </c>
      <c r="I47" s="22">
        <v>613</v>
      </c>
    </row>
    <row r="48" spans="2:9" s="32" customFormat="1" ht="14.25" customHeight="1">
      <c r="B48" s="131">
        <v>35</v>
      </c>
      <c r="C48" s="22">
        <v>3371</v>
      </c>
      <c r="D48" s="123">
        <v>15904.5</v>
      </c>
      <c r="E48" s="22">
        <v>1055959</v>
      </c>
      <c r="F48" s="22">
        <v>9642</v>
      </c>
      <c r="G48" s="11">
        <v>106</v>
      </c>
      <c r="H48" s="22">
        <v>11755</v>
      </c>
      <c r="I48" s="22">
        <v>362</v>
      </c>
    </row>
    <row r="49" spans="2:9" s="32" customFormat="1" ht="6" customHeight="1">
      <c r="B49" s="131"/>
      <c r="C49" s="22"/>
      <c r="D49" s="123"/>
      <c r="E49" s="22"/>
      <c r="F49" s="22"/>
      <c r="I49" s="22"/>
    </row>
    <row r="50" spans="2:9" s="32" customFormat="1" ht="14.25" customHeight="1">
      <c r="B50" s="131">
        <v>36</v>
      </c>
      <c r="C50" s="22">
        <v>2133</v>
      </c>
      <c r="D50" s="123">
        <v>14645.8</v>
      </c>
      <c r="E50" s="22">
        <v>609906</v>
      </c>
      <c r="F50" s="22">
        <v>6774</v>
      </c>
      <c r="G50" s="11">
        <v>58</v>
      </c>
      <c r="H50" s="22">
        <v>8477</v>
      </c>
      <c r="I50" s="22">
        <v>276</v>
      </c>
    </row>
    <row r="51" spans="2:9" s="32" customFormat="1" ht="14.25" customHeight="1">
      <c r="B51" s="131">
        <v>37</v>
      </c>
      <c r="C51" s="22">
        <v>2409</v>
      </c>
      <c r="D51" s="123">
        <v>9796.5</v>
      </c>
      <c r="E51" s="22">
        <v>745869</v>
      </c>
      <c r="F51" s="22">
        <v>13359</v>
      </c>
      <c r="G51" s="11">
        <v>86</v>
      </c>
      <c r="H51" s="22">
        <v>16772</v>
      </c>
      <c r="I51" s="22">
        <v>206</v>
      </c>
    </row>
    <row r="52" spans="2:9" s="32" customFormat="1" ht="14.25" customHeight="1">
      <c r="B52" s="131">
        <v>38</v>
      </c>
      <c r="C52" s="22">
        <v>3307</v>
      </c>
      <c r="D52" s="123">
        <v>17569.6</v>
      </c>
      <c r="E52" s="22">
        <v>995852</v>
      </c>
      <c r="F52" s="22">
        <v>11490</v>
      </c>
      <c r="G52" s="11">
        <v>101</v>
      </c>
      <c r="H52" s="22">
        <v>14064</v>
      </c>
      <c r="I52" s="22">
        <v>364</v>
      </c>
    </row>
    <row r="53" spans="2:9" s="32" customFormat="1" ht="14.25" customHeight="1">
      <c r="B53" s="131">
        <v>39</v>
      </c>
      <c r="C53" s="22">
        <v>2099</v>
      </c>
      <c r="D53" s="123">
        <v>13315.5</v>
      </c>
      <c r="E53" s="22">
        <v>564367</v>
      </c>
      <c r="F53" s="22">
        <v>4970</v>
      </c>
      <c r="G53" s="11">
        <v>79</v>
      </c>
      <c r="H53" s="22">
        <v>5978</v>
      </c>
      <c r="I53" s="22">
        <v>314</v>
      </c>
    </row>
    <row r="54" spans="2:9" s="32" customFormat="1" ht="14.25" customHeight="1">
      <c r="B54" s="131">
        <v>40</v>
      </c>
      <c r="C54" s="22">
        <v>12807</v>
      </c>
      <c r="D54" s="123">
        <f>28384.6+4094.5+3845.1</f>
        <v>36324.2</v>
      </c>
      <c r="E54" s="22">
        <v>3123466</v>
      </c>
      <c r="F54" s="22">
        <v>51185</v>
      </c>
      <c r="G54" s="11">
        <v>275</v>
      </c>
      <c r="H54" s="22">
        <v>62244</v>
      </c>
      <c r="I54" s="22">
        <v>783</v>
      </c>
    </row>
    <row r="55" spans="2:9" s="32" customFormat="1" ht="6" customHeight="1">
      <c r="B55" s="131"/>
      <c r="C55" s="22"/>
      <c r="D55" s="123"/>
      <c r="E55" s="22"/>
      <c r="F55" s="22"/>
      <c r="G55" s="22" t="s">
        <v>224</v>
      </c>
      <c r="I55" s="22"/>
    </row>
    <row r="56" spans="2:9" s="32" customFormat="1" ht="14.25" customHeight="1">
      <c r="B56" s="131">
        <v>41</v>
      </c>
      <c r="C56" s="22">
        <v>1883</v>
      </c>
      <c r="D56" s="123">
        <v>10361.7</v>
      </c>
      <c r="E56" s="22">
        <v>632469</v>
      </c>
      <c r="F56" s="22">
        <v>9977</v>
      </c>
      <c r="G56" s="11">
        <v>73</v>
      </c>
      <c r="H56" s="22">
        <v>13413</v>
      </c>
      <c r="I56" s="22">
        <v>194</v>
      </c>
    </row>
    <row r="57" spans="2:9" s="39" customFormat="1" ht="14.25" customHeight="1">
      <c r="B57" s="131">
        <v>42</v>
      </c>
      <c r="C57" s="22">
        <v>3696</v>
      </c>
      <c r="D57" s="123">
        <v>17745.9</v>
      </c>
      <c r="E57" s="22">
        <v>909149</v>
      </c>
      <c r="F57" s="22">
        <v>8550</v>
      </c>
      <c r="G57" s="11">
        <v>61</v>
      </c>
      <c r="H57" s="22">
        <v>11121</v>
      </c>
      <c r="I57" s="22">
        <v>416</v>
      </c>
    </row>
    <row r="58" spans="2:9" s="39" customFormat="1" ht="14.25" customHeight="1">
      <c r="B58" s="131">
        <v>43</v>
      </c>
      <c r="C58" s="22">
        <v>4359</v>
      </c>
      <c r="D58" s="123">
        <v>25074.6</v>
      </c>
      <c r="E58" s="22">
        <v>1280834</v>
      </c>
      <c r="F58" s="22">
        <v>13167</v>
      </c>
      <c r="G58" s="11">
        <v>126</v>
      </c>
      <c r="H58" s="22">
        <v>17072</v>
      </c>
      <c r="I58" s="22">
        <v>470</v>
      </c>
    </row>
    <row r="59" spans="2:9" s="39" customFormat="1" ht="14.25" customHeight="1">
      <c r="B59" s="131">
        <v>44</v>
      </c>
      <c r="C59" s="22">
        <v>2757</v>
      </c>
      <c r="D59" s="123">
        <v>17478.9</v>
      </c>
      <c r="E59" s="22">
        <v>869019</v>
      </c>
      <c r="F59" s="22">
        <v>7860</v>
      </c>
      <c r="G59" s="11">
        <v>84</v>
      </c>
      <c r="H59" s="22">
        <v>10411</v>
      </c>
      <c r="I59" s="22">
        <v>369</v>
      </c>
    </row>
    <row r="60" spans="2:9" s="39" customFormat="1" ht="14.25" customHeight="1">
      <c r="B60" s="131">
        <v>45</v>
      </c>
      <c r="C60" s="22">
        <v>2404</v>
      </c>
      <c r="D60" s="123">
        <v>19448.3</v>
      </c>
      <c r="E60" s="22">
        <v>894255</v>
      </c>
      <c r="F60" s="22">
        <v>10612</v>
      </c>
      <c r="G60" s="11">
        <v>87</v>
      </c>
      <c r="H60" s="22">
        <v>13321</v>
      </c>
      <c r="I60" s="22">
        <v>282</v>
      </c>
    </row>
    <row r="61" spans="2:9" s="39" customFormat="1" ht="6" customHeight="1">
      <c r="B61" s="131"/>
      <c r="C61" s="22"/>
      <c r="D61" s="123"/>
      <c r="E61" s="22"/>
      <c r="F61" s="22"/>
      <c r="G61" s="22"/>
      <c r="H61" s="22"/>
      <c r="I61" s="22"/>
    </row>
    <row r="62" spans="2:9" s="39" customFormat="1" ht="14.25" customHeight="1">
      <c r="B62" s="131">
        <v>46</v>
      </c>
      <c r="C62" s="22">
        <v>3767</v>
      </c>
      <c r="D62" s="123">
        <v>26424.2</v>
      </c>
      <c r="E62" s="22">
        <v>1297057</v>
      </c>
      <c r="F62" s="22">
        <v>12655</v>
      </c>
      <c r="G62" s="11">
        <v>123</v>
      </c>
      <c r="H62" s="22">
        <v>15465</v>
      </c>
      <c r="I62" s="22">
        <v>609</v>
      </c>
    </row>
    <row r="63" spans="2:9" s="39" customFormat="1" ht="14.25" customHeight="1">
      <c r="B63" s="131">
        <v>47</v>
      </c>
      <c r="C63" s="22">
        <v>2668</v>
      </c>
      <c r="D63" s="123">
        <v>7744.7</v>
      </c>
      <c r="E63" s="22">
        <v>917598</v>
      </c>
      <c r="F63" s="22">
        <v>6512</v>
      </c>
      <c r="G63" s="145">
        <v>61</v>
      </c>
      <c r="H63" s="22">
        <v>7752</v>
      </c>
      <c r="I63" s="22">
        <v>284</v>
      </c>
    </row>
    <row r="64" spans="2:9" s="39" customFormat="1" ht="6" customHeight="1">
      <c r="B64" s="128"/>
      <c r="C64" s="19"/>
      <c r="D64" s="137"/>
      <c r="E64" s="19"/>
      <c r="F64" s="19"/>
      <c r="G64" s="19"/>
      <c r="H64" s="19"/>
      <c r="I64" s="19"/>
    </row>
    <row r="65" spans="2:9" s="39" customFormat="1" ht="4.5" customHeight="1">
      <c r="B65" s="37"/>
      <c r="C65" s="16"/>
      <c r="D65" s="139"/>
      <c r="E65" s="16"/>
      <c r="F65" s="16"/>
      <c r="G65" s="16"/>
      <c r="H65" s="16"/>
      <c r="I65" s="16"/>
    </row>
    <row r="66" spans="2:9" s="39" customFormat="1" ht="15" customHeight="1">
      <c r="B66" s="138" t="s">
        <v>231</v>
      </c>
      <c r="D66" s="31"/>
      <c r="E66" s="16"/>
      <c r="F66" s="16"/>
      <c r="G66" s="31"/>
      <c r="H66" s="16"/>
      <c r="I66" s="16"/>
    </row>
    <row r="67" spans="2:9" s="39" customFormat="1" ht="15" customHeight="1">
      <c r="B67" s="133" t="s">
        <v>232</v>
      </c>
      <c r="D67" s="31"/>
      <c r="E67" s="22"/>
      <c r="F67" s="22"/>
      <c r="G67" s="22"/>
      <c r="H67" s="22"/>
      <c r="I67" s="22"/>
    </row>
    <row r="68" spans="2:9" s="39" customFormat="1" ht="13.5" customHeight="1">
      <c r="B68" s="32"/>
      <c r="E68" s="11"/>
      <c r="F68" s="11"/>
      <c r="G68" s="11"/>
      <c r="H68" s="11"/>
      <c r="I68" s="11"/>
    </row>
    <row r="69" spans="3:9" s="39" customFormat="1" ht="13.5">
      <c r="C69" s="50"/>
      <c r="D69" s="50"/>
      <c r="E69" s="50"/>
      <c r="F69" s="50"/>
      <c r="G69" s="50"/>
      <c r="H69" s="50"/>
      <c r="I69" s="50"/>
    </row>
    <row r="70" spans="3:9" ht="13.5">
      <c r="C70" s="48"/>
      <c r="D70" s="48"/>
      <c r="E70" s="48"/>
      <c r="F70" s="48"/>
      <c r="G70" s="48"/>
      <c r="H70" s="48"/>
      <c r="I70" s="48"/>
    </row>
    <row r="71" spans="3:9" ht="13.5">
      <c r="C71" s="48"/>
      <c r="D71" s="48"/>
      <c r="E71" s="48"/>
      <c r="F71" s="48"/>
      <c r="G71" s="48"/>
      <c r="H71" s="48"/>
      <c r="I71" s="48"/>
    </row>
    <row r="72" spans="3:9" ht="13.5">
      <c r="C72" s="48"/>
      <c r="D72" s="48"/>
      <c r="E72" s="48"/>
      <c r="F72" s="48"/>
      <c r="G72" s="48"/>
      <c r="H72" s="48"/>
      <c r="I72" s="48"/>
    </row>
    <row r="73" spans="3:9" ht="13.5">
      <c r="C73" s="48"/>
      <c r="D73" s="48"/>
      <c r="E73" s="48"/>
      <c r="F73" s="48"/>
      <c r="G73" s="48"/>
      <c r="H73" s="48"/>
      <c r="I73" s="48"/>
    </row>
  </sheetData>
  <mergeCells count="4">
    <mergeCell ref="F3:H3"/>
    <mergeCell ref="C3:C4"/>
    <mergeCell ref="D3:D4"/>
    <mergeCell ref="E3:E4"/>
  </mergeCells>
  <hyperlinks>
    <hyperlink ref="A1" r:id="rId1" display="平成１７年度　県勢ダイジェスト&lt;&lt;"/>
  </hyperlinks>
  <printOptions/>
  <pageMargins left="0.3937007874015748" right="0.3937007874015748" top="0.65" bottom="0.3" header="0.37" footer="0"/>
  <pageSetup horizontalDpi="600" verticalDpi="600" orientation="portrait" paperSize="9" scale="97" r:id="rId3"/>
  <headerFooter alignWithMargins="0">
    <oddHeader>&amp;R&amp;"ＭＳ Ｐゴシック,太字"&amp;14都道府県別主要統計　&amp;"ＭＳ Ｐ明朝,太字"97
&amp;"ＭＳ Ｐゴシック,太字"&amp;11
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11.00390625" style="9" customWidth="1"/>
    <col min="3" max="4" width="10.625" style="3" customWidth="1"/>
    <col min="5" max="5" width="11.25390625" style="3" customWidth="1"/>
    <col min="6" max="7" width="10.625" style="3" customWidth="1"/>
    <col min="8" max="8" width="11.50390625" style="3" customWidth="1"/>
    <col min="9" max="9" width="9.75390625" style="3" customWidth="1"/>
    <col min="10" max="10" width="1.37890625" style="3" customWidth="1"/>
    <col min="11" max="11" width="5.25390625" style="3" customWidth="1"/>
    <col min="12" max="12" width="3.125" style="3" customWidth="1"/>
    <col min="13" max="16384" width="9.00390625" style="3" customWidth="1"/>
  </cols>
  <sheetData>
    <row r="1" ht="13.5">
      <c r="A1" s="218" t="s">
        <v>369</v>
      </c>
    </row>
    <row r="2" ht="21" customHeight="1" thickBot="1">
      <c r="B2" s="5" t="s">
        <v>195</v>
      </c>
    </row>
    <row r="3" spans="2:11" s="32" customFormat="1" ht="22.5" customHeight="1" thickTop="1">
      <c r="B3" s="315" t="str">
        <f>"(17.5.1）"</f>
        <v>(17.5.1）</v>
      </c>
      <c r="C3" s="316"/>
      <c r="D3" s="312" t="str">
        <f>"21.中学校（17.5.1）"</f>
        <v>21.中学校（17.5.1）</v>
      </c>
      <c r="E3" s="313"/>
      <c r="F3" s="314"/>
      <c r="G3" s="317" t="str">
        <f>"22.高等学校（17.5.1）"</f>
        <v>22.高等学校（17.5.1）</v>
      </c>
      <c r="H3" s="318"/>
      <c r="I3" s="318"/>
      <c r="J3" s="319"/>
      <c r="K3" s="118"/>
    </row>
    <row r="4" spans="2:11" s="32" customFormat="1" ht="22.5" customHeight="1">
      <c r="B4" s="33" t="s">
        <v>2</v>
      </c>
      <c r="C4" s="23" t="s">
        <v>130</v>
      </c>
      <c r="D4" s="23" t="s">
        <v>128</v>
      </c>
      <c r="E4" s="23" t="s">
        <v>131</v>
      </c>
      <c r="F4" s="23" t="s">
        <v>130</v>
      </c>
      <c r="G4" s="23" t="s">
        <v>128</v>
      </c>
      <c r="H4" s="23" t="s">
        <v>131</v>
      </c>
      <c r="I4" s="310" t="s">
        <v>130</v>
      </c>
      <c r="J4" s="311"/>
      <c r="K4" s="119"/>
    </row>
    <row r="5" spans="2:11" s="32" customFormat="1" ht="14.25" customHeight="1">
      <c r="B5" s="116" t="s">
        <v>77</v>
      </c>
      <c r="C5" s="116" t="s">
        <v>77</v>
      </c>
      <c r="D5" s="116" t="s">
        <v>133</v>
      </c>
      <c r="E5" s="116" t="s">
        <v>77</v>
      </c>
      <c r="F5" s="116" t="s">
        <v>77</v>
      </c>
      <c r="G5" s="116" t="s">
        <v>133</v>
      </c>
      <c r="H5" s="116" t="s">
        <v>77</v>
      </c>
      <c r="I5" s="116" t="s">
        <v>77</v>
      </c>
      <c r="J5" s="116"/>
      <c r="K5" s="121"/>
    </row>
    <row r="6" spans="1:11" s="43" customFormat="1" ht="15.75" customHeight="1">
      <c r="A6" s="42"/>
      <c r="B6" s="34">
        <v>7197458</v>
      </c>
      <c r="C6" s="34">
        <v>416833</v>
      </c>
      <c r="D6" s="34">
        <v>11035</v>
      </c>
      <c r="E6" s="34">
        <v>3626415</v>
      </c>
      <c r="F6" s="34">
        <v>248694</v>
      </c>
      <c r="G6" s="34">
        <v>5418</v>
      </c>
      <c r="H6" s="34">
        <v>3605242</v>
      </c>
      <c r="I6" s="147">
        <v>251408</v>
      </c>
      <c r="J6" s="34"/>
      <c r="K6" s="35" t="s">
        <v>135</v>
      </c>
    </row>
    <row r="7" spans="2:11" s="32" customFormat="1" ht="6" customHeight="1">
      <c r="B7" s="22"/>
      <c r="C7" s="22"/>
      <c r="D7" s="22"/>
      <c r="E7" s="22"/>
      <c r="F7" s="22"/>
      <c r="G7" s="22"/>
      <c r="I7" s="22"/>
      <c r="J7" s="22"/>
      <c r="K7" s="36"/>
    </row>
    <row r="8" spans="2:11" s="32" customFormat="1" ht="14.25" customHeight="1">
      <c r="B8" s="22">
        <v>297450</v>
      </c>
      <c r="C8" s="22">
        <v>20063</v>
      </c>
      <c r="D8" s="22">
        <v>719</v>
      </c>
      <c r="E8" s="22">
        <v>159708</v>
      </c>
      <c r="F8" s="22">
        <v>12674</v>
      </c>
      <c r="G8" s="22">
        <v>334</v>
      </c>
      <c r="H8" s="22">
        <v>160712</v>
      </c>
      <c r="I8" s="22">
        <v>12319</v>
      </c>
      <c r="J8" s="22"/>
      <c r="K8" s="36">
        <v>1</v>
      </c>
    </row>
    <row r="9" spans="2:11" s="32" customFormat="1" ht="14.25" customHeight="1">
      <c r="B9" s="22">
        <v>84848</v>
      </c>
      <c r="C9" s="22">
        <v>5868</v>
      </c>
      <c r="D9" s="22">
        <v>178</v>
      </c>
      <c r="E9" s="22">
        <v>44934</v>
      </c>
      <c r="F9" s="22">
        <v>3501</v>
      </c>
      <c r="G9" s="22">
        <v>91</v>
      </c>
      <c r="H9" s="22">
        <v>46067</v>
      </c>
      <c r="I9" s="22">
        <v>3658</v>
      </c>
      <c r="J9" s="22"/>
      <c r="K9" s="36">
        <v>2</v>
      </c>
    </row>
    <row r="10" spans="2:11" s="32" customFormat="1" ht="14.25" customHeight="1">
      <c r="B10" s="22">
        <v>78989</v>
      </c>
      <c r="C10" s="22">
        <v>5833</v>
      </c>
      <c r="D10" s="22">
        <v>204</v>
      </c>
      <c r="E10" s="22">
        <v>43263</v>
      </c>
      <c r="F10" s="22">
        <v>3453</v>
      </c>
      <c r="G10" s="22">
        <v>93</v>
      </c>
      <c r="H10" s="22">
        <v>43960</v>
      </c>
      <c r="I10" s="22">
        <v>3511</v>
      </c>
      <c r="J10" s="22"/>
      <c r="K10" s="36">
        <v>3</v>
      </c>
    </row>
    <row r="11" spans="2:11" s="32" customFormat="1" ht="14.25" customHeight="1">
      <c r="B11" s="22">
        <v>133432</v>
      </c>
      <c r="C11" s="22">
        <v>8265</v>
      </c>
      <c r="D11" s="22">
        <v>234</v>
      </c>
      <c r="E11" s="22">
        <v>69960</v>
      </c>
      <c r="F11" s="22">
        <v>4989</v>
      </c>
      <c r="G11" s="22">
        <v>110</v>
      </c>
      <c r="H11" s="22">
        <v>71777</v>
      </c>
      <c r="I11" s="22">
        <v>5126</v>
      </c>
      <c r="J11" s="22"/>
      <c r="K11" s="36">
        <v>4</v>
      </c>
    </row>
    <row r="12" spans="2:11" s="32" customFormat="1" ht="14.25" customHeight="1">
      <c r="B12" s="22">
        <v>60699</v>
      </c>
      <c r="C12" s="22">
        <v>4319</v>
      </c>
      <c r="D12" s="22">
        <v>135</v>
      </c>
      <c r="E12" s="22">
        <v>33002</v>
      </c>
      <c r="F12" s="22">
        <v>2533</v>
      </c>
      <c r="G12" s="22">
        <v>64</v>
      </c>
      <c r="H12" s="22">
        <v>34390</v>
      </c>
      <c r="I12" s="22">
        <v>2707</v>
      </c>
      <c r="J12" s="22"/>
      <c r="K12" s="36">
        <v>5</v>
      </c>
    </row>
    <row r="13" spans="2:11" s="32" customFormat="1" ht="6" customHeight="1">
      <c r="B13" s="22"/>
      <c r="C13" s="22"/>
      <c r="D13" s="22"/>
      <c r="E13" s="22"/>
      <c r="F13" s="22"/>
      <c r="G13" s="22"/>
      <c r="I13" s="22"/>
      <c r="J13" s="22"/>
      <c r="K13" s="36"/>
    </row>
    <row r="14" spans="2:11" s="32" customFormat="1" ht="14.25" customHeight="1">
      <c r="B14" s="22">
        <v>69027</v>
      </c>
      <c r="C14" s="22">
        <v>4786</v>
      </c>
      <c r="D14" s="22">
        <v>131</v>
      </c>
      <c r="E14" s="22">
        <v>37420</v>
      </c>
      <c r="F14" s="22">
        <v>2763</v>
      </c>
      <c r="G14" s="22">
        <v>68</v>
      </c>
      <c r="H14" s="22">
        <v>39503</v>
      </c>
      <c r="I14" s="22">
        <v>2968</v>
      </c>
      <c r="J14" s="22"/>
      <c r="K14" s="36">
        <v>6</v>
      </c>
    </row>
    <row r="15" spans="2:11" s="32" customFormat="1" ht="14.25" customHeight="1">
      <c r="B15" s="22">
        <v>127486</v>
      </c>
      <c r="C15" s="22">
        <v>8407</v>
      </c>
      <c r="D15" s="22">
        <v>246</v>
      </c>
      <c r="E15" s="22">
        <v>68382</v>
      </c>
      <c r="F15" s="22">
        <v>5080</v>
      </c>
      <c r="G15" s="22">
        <v>115</v>
      </c>
      <c r="H15" s="22">
        <v>68843</v>
      </c>
      <c r="I15" s="22">
        <v>5045</v>
      </c>
      <c r="J15" s="22"/>
      <c r="K15" s="36">
        <v>7</v>
      </c>
    </row>
    <row r="16" spans="2:11" s="32" customFormat="1" ht="14.25" customHeight="1">
      <c r="B16" s="22">
        <v>174435</v>
      </c>
      <c r="C16" s="22">
        <v>10273</v>
      </c>
      <c r="D16" s="22">
        <v>245</v>
      </c>
      <c r="E16" s="22">
        <v>90722</v>
      </c>
      <c r="F16" s="22">
        <v>6184</v>
      </c>
      <c r="G16" s="22">
        <v>135</v>
      </c>
      <c r="H16" s="22">
        <v>89734</v>
      </c>
      <c r="I16" s="22">
        <v>6294</v>
      </c>
      <c r="J16" s="22"/>
      <c r="K16" s="36">
        <v>8</v>
      </c>
    </row>
    <row r="17" spans="2:11" s="32" customFormat="1" ht="14.25" customHeight="1">
      <c r="B17" s="22">
        <v>115574</v>
      </c>
      <c r="C17" s="22">
        <v>7143</v>
      </c>
      <c r="D17" s="22">
        <v>179</v>
      </c>
      <c r="E17" s="22">
        <v>60688</v>
      </c>
      <c r="F17" s="22">
        <v>4310</v>
      </c>
      <c r="G17" s="22">
        <v>86</v>
      </c>
      <c r="H17" s="22">
        <v>64495</v>
      </c>
      <c r="I17" s="22">
        <v>4356</v>
      </c>
      <c r="J17" s="22"/>
      <c r="K17" s="36">
        <v>9</v>
      </c>
    </row>
    <row r="18" spans="2:11" s="32" customFormat="1" ht="14.25" customHeight="1">
      <c r="B18" s="22">
        <v>119933</v>
      </c>
      <c r="C18" s="22">
        <v>6919</v>
      </c>
      <c r="D18" s="22">
        <v>182</v>
      </c>
      <c r="E18" s="22">
        <v>59488</v>
      </c>
      <c r="F18" s="22">
        <v>4048</v>
      </c>
      <c r="G18" s="22">
        <v>90</v>
      </c>
      <c r="H18" s="22">
        <v>57752</v>
      </c>
      <c r="I18" s="22">
        <v>4090</v>
      </c>
      <c r="J18" s="22"/>
      <c r="K18" s="36">
        <v>10</v>
      </c>
    </row>
    <row r="19" spans="2:11" s="32" customFormat="1" ht="6" customHeight="1">
      <c r="B19" s="22"/>
      <c r="C19" s="22"/>
      <c r="D19" s="22"/>
      <c r="E19" s="22"/>
      <c r="F19" s="22"/>
      <c r="G19" s="22"/>
      <c r="I19" s="22"/>
      <c r="J19" s="22"/>
      <c r="K19" s="36"/>
    </row>
    <row r="20" spans="2:11" s="32" customFormat="1" ht="14.25" customHeight="1">
      <c r="B20" s="22">
        <v>405314</v>
      </c>
      <c r="C20" s="22">
        <v>19605</v>
      </c>
      <c r="D20" s="22">
        <v>449</v>
      </c>
      <c r="E20" s="22">
        <v>194154</v>
      </c>
      <c r="F20" s="22">
        <v>11489</v>
      </c>
      <c r="G20" s="22">
        <v>208</v>
      </c>
      <c r="H20" s="22">
        <v>178459</v>
      </c>
      <c r="I20" s="22">
        <v>11439</v>
      </c>
      <c r="J20" s="22"/>
      <c r="K20" s="36">
        <v>11</v>
      </c>
    </row>
    <row r="21" spans="2:11" s="32" customFormat="1" ht="14.25" customHeight="1">
      <c r="B21" s="22">
        <v>336003</v>
      </c>
      <c r="C21" s="22">
        <v>17833</v>
      </c>
      <c r="D21" s="22">
        <v>406</v>
      </c>
      <c r="E21" s="22">
        <v>161783</v>
      </c>
      <c r="F21" s="22">
        <v>10238</v>
      </c>
      <c r="G21" s="22">
        <v>200</v>
      </c>
      <c r="H21" s="22">
        <v>154573</v>
      </c>
      <c r="I21" s="22">
        <v>9898</v>
      </c>
      <c r="J21" s="22"/>
      <c r="K21" s="36">
        <v>12</v>
      </c>
    </row>
    <row r="22" spans="2:11" s="32" customFormat="1" ht="14.25" customHeight="1">
      <c r="B22" s="22">
        <v>580036</v>
      </c>
      <c r="C22" s="22">
        <v>29902</v>
      </c>
      <c r="D22" s="22">
        <v>832</v>
      </c>
      <c r="E22" s="22">
        <v>295843</v>
      </c>
      <c r="F22" s="22">
        <v>18182</v>
      </c>
      <c r="G22" s="22">
        <v>448</v>
      </c>
      <c r="H22" s="22">
        <v>318464</v>
      </c>
      <c r="I22" s="22">
        <v>19164</v>
      </c>
      <c r="J22" s="22"/>
      <c r="K22" s="36">
        <v>13</v>
      </c>
    </row>
    <row r="23" spans="2:11" s="32" customFormat="1" ht="14.25" customHeight="1">
      <c r="B23" s="22">
        <v>479371</v>
      </c>
      <c r="C23" s="22">
        <v>23414</v>
      </c>
      <c r="D23" s="22">
        <v>485</v>
      </c>
      <c r="E23" s="22">
        <v>220569</v>
      </c>
      <c r="F23" s="22">
        <v>13558</v>
      </c>
      <c r="G23" s="22">
        <v>246</v>
      </c>
      <c r="H23" s="22">
        <v>198569</v>
      </c>
      <c r="I23" s="22">
        <v>12610</v>
      </c>
      <c r="J23" s="22"/>
      <c r="K23" s="36">
        <v>14</v>
      </c>
    </row>
    <row r="24" spans="2:11" s="32" customFormat="1" ht="14.25" customHeight="1">
      <c r="B24" s="22">
        <v>138812</v>
      </c>
      <c r="C24" s="22">
        <v>9043</v>
      </c>
      <c r="D24" s="22">
        <v>248</v>
      </c>
      <c r="E24" s="22">
        <v>71892</v>
      </c>
      <c r="F24" s="22">
        <v>5245</v>
      </c>
      <c r="G24" s="22">
        <v>123</v>
      </c>
      <c r="H24" s="22">
        <v>74936</v>
      </c>
      <c r="I24" s="22">
        <v>5336</v>
      </c>
      <c r="J24" s="22"/>
      <c r="K24" s="36">
        <v>15</v>
      </c>
    </row>
    <row r="25" spans="2:11" s="32" customFormat="1" ht="6" customHeight="1">
      <c r="B25" s="22"/>
      <c r="C25" s="22"/>
      <c r="D25" s="22"/>
      <c r="E25" s="22"/>
      <c r="F25" s="22"/>
      <c r="G25" s="22"/>
      <c r="I25" s="22"/>
      <c r="J25" s="22"/>
      <c r="K25" s="36"/>
    </row>
    <row r="26" spans="2:11" s="32" customFormat="1" ht="14.25" customHeight="1">
      <c r="B26" s="22">
        <v>61088</v>
      </c>
      <c r="C26" s="22">
        <v>3707</v>
      </c>
      <c r="D26" s="22">
        <v>86</v>
      </c>
      <c r="E26" s="22">
        <v>30402</v>
      </c>
      <c r="F26" s="22">
        <v>2092</v>
      </c>
      <c r="G26" s="22">
        <v>57</v>
      </c>
      <c r="H26" s="22">
        <v>30784</v>
      </c>
      <c r="I26" s="22">
        <v>2421</v>
      </c>
      <c r="J26" s="22"/>
      <c r="K26" s="36">
        <v>16</v>
      </c>
    </row>
    <row r="27" spans="2:11" s="32" customFormat="1" ht="14.25" customHeight="1">
      <c r="B27" s="22">
        <v>68235</v>
      </c>
      <c r="C27" s="22">
        <v>4242</v>
      </c>
      <c r="D27" s="22">
        <v>111</v>
      </c>
      <c r="E27" s="22">
        <v>33979</v>
      </c>
      <c r="F27" s="22">
        <v>2349</v>
      </c>
      <c r="G27" s="22">
        <v>65</v>
      </c>
      <c r="H27" s="22">
        <v>34743</v>
      </c>
      <c r="I27" s="22">
        <v>2692</v>
      </c>
      <c r="J27" s="22"/>
      <c r="K27" s="36">
        <v>17</v>
      </c>
    </row>
    <row r="28" spans="2:11" s="32" customFormat="1" ht="14.25" customHeight="1">
      <c r="B28" s="22">
        <v>49922</v>
      </c>
      <c r="C28" s="22">
        <v>3261</v>
      </c>
      <c r="D28" s="22">
        <v>86</v>
      </c>
      <c r="E28" s="22">
        <v>25467</v>
      </c>
      <c r="F28" s="22">
        <v>1863</v>
      </c>
      <c r="G28" s="22">
        <v>39</v>
      </c>
      <c r="H28" s="22">
        <v>25867</v>
      </c>
      <c r="I28" s="22">
        <v>1902</v>
      </c>
      <c r="J28" s="22"/>
      <c r="K28" s="36">
        <v>18</v>
      </c>
    </row>
    <row r="29" spans="2:11" s="43" customFormat="1" ht="15.75" customHeight="1">
      <c r="B29" s="34">
        <v>53774</v>
      </c>
      <c r="C29" s="34">
        <v>3511</v>
      </c>
      <c r="D29" s="34">
        <v>106</v>
      </c>
      <c r="E29" s="34">
        <v>27537</v>
      </c>
      <c r="F29" s="34">
        <v>2028</v>
      </c>
      <c r="G29" s="34">
        <v>47</v>
      </c>
      <c r="H29" s="34">
        <v>28796</v>
      </c>
      <c r="I29" s="34">
        <v>2128</v>
      </c>
      <c r="J29" s="34"/>
      <c r="K29" s="35">
        <v>19</v>
      </c>
    </row>
    <row r="30" spans="2:11" s="32" customFormat="1" ht="14.25" customHeight="1">
      <c r="B30" s="22">
        <v>129523</v>
      </c>
      <c r="C30" s="22">
        <v>7874</v>
      </c>
      <c r="D30" s="22">
        <v>201</v>
      </c>
      <c r="E30" s="22">
        <v>65627</v>
      </c>
      <c r="F30" s="22">
        <v>4803</v>
      </c>
      <c r="G30" s="22">
        <v>107</v>
      </c>
      <c r="H30" s="22">
        <v>64385</v>
      </c>
      <c r="I30" s="22">
        <v>4859</v>
      </c>
      <c r="J30" s="22"/>
      <c r="K30" s="36">
        <v>20</v>
      </c>
    </row>
    <row r="31" spans="2:11" s="32" customFormat="1" ht="6" customHeight="1">
      <c r="B31" s="22"/>
      <c r="C31" s="22"/>
      <c r="D31" s="22"/>
      <c r="E31" s="22"/>
      <c r="F31" s="22"/>
      <c r="G31" s="22"/>
      <c r="I31" s="22"/>
      <c r="J31" s="22"/>
      <c r="K31" s="36"/>
    </row>
    <row r="32" spans="2:11" s="32" customFormat="1" ht="14.25" customHeight="1">
      <c r="B32" s="22">
        <v>125856</v>
      </c>
      <c r="C32" s="22">
        <v>7416</v>
      </c>
      <c r="D32" s="22">
        <v>203</v>
      </c>
      <c r="E32" s="22">
        <v>63122</v>
      </c>
      <c r="F32" s="22">
        <v>4474</v>
      </c>
      <c r="G32" s="22">
        <v>85</v>
      </c>
      <c r="H32" s="22">
        <v>62486</v>
      </c>
      <c r="I32" s="22">
        <v>4362</v>
      </c>
      <c r="J32" s="22"/>
      <c r="K32" s="36">
        <v>21</v>
      </c>
    </row>
    <row r="33" spans="2:11" s="32" customFormat="1" ht="14.25" customHeight="1">
      <c r="B33" s="22">
        <v>217231</v>
      </c>
      <c r="C33" s="22">
        <v>11441</v>
      </c>
      <c r="D33" s="22">
        <v>294</v>
      </c>
      <c r="E33" s="22">
        <v>109823</v>
      </c>
      <c r="F33" s="22">
        <v>6900</v>
      </c>
      <c r="G33" s="22">
        <v>148</v>
      </c>
      <c r="H33" s="22">
        <v>112090</v>
      </c>
      <c r="I33" s="22">
        <v>7546</v>
      </c>
      <c r="J33" s="22"/>
      <c r="K33" s="36">
        <v>22</v>
      </c>
    </row>
    <row r="34" spans="2:11" s="32" customFormat="1" ht="14.25" customHeight="1">
      <c r="B34" s="22">
        <v>432324</v>
      </c>
      <c r="C34" s="22">
        <v>21662</v>
      </c>
      <c r="D34" s="22">
        <v>438</v>
      </c>
      <c r="E34" s="22">
        <v>206435</v>
      </c>
      <c r="F34" s="22">
        <v>12238</v>
      </c>
      <c r="G34" s="22">
        <v>233</v>
      </c>
      <c r="H34" s="22">
        <v>195452</v>
      </c>
      <c r="I34" s="22">
        <v>12250</v>
      </c>
      <c r="J34" s="22"/>
      <c r="K34" s="36">
        <v>23</v>
      </c>
    </row>
    <row r="35" spans="2:11" s="32" customFormat="1" ht="14.25" customHeight="1">
      <c r="B35" s="22">
        <v>109657</v>
      </c>
      <c r="C35" s="22">
        <v>7158</v>
      </c>
      <c r="D35" s="22">
        <v>188</v>
      </c>
      <c r="E35" s="22">
        <v>55546</v>
      </c>
      <c r="F35" s="22">
        <v>4115</v>
      </c>
      <c r="G35" s="22">
        <v>82</v>
      </c>
      <c r="H35" s="22">
        <v>55771</v>
      </c>
      <c r="I35" s="22">
        <v>4046</v>
      </c>
      <c r="J35" s="22"/>
      <c r="K35" s="36">
        <v>24</v>
      </c>
    </row>
    <row r="36" spans="2:11" s="32" customFormat="1" ht="14.25" customHeight="1">
      <c r="B36" s="22">
        <v>85767</v>
      </c>
      <c r="C36" s="22">
        <v>4961</v>
      </c>
      <c r="D36" s="22">
        <v>106</v>
      </c>
      <c r="E36" s="22">
        <v>42261</v>
      </c>
      <c r="F36" s="22">
        <v>2960</v>
      </c>
      <c r="G36" s="22">
        <v>58</v>
      </c>
      <c r="H36" s="22">
        <v>40782</v>
      </c>
      <c r="I36" s="22">
        <v>2915</v>
      </c>
      <c r="J36" s="22"/>
      <c r="K36" s="36">
        <v>25</v>
      </c>
    </row>
    <row r="37" spans="2:11" s="32" customFormat="1" ht="6" customHeight="1">
      <c r="B37" s="22"/>
      <c r="C37" s="22"/>
      <c r="D37" s="22"/>
      <c r="E37" s="22"/>
      <c r="F37" s="22"/>
      <c r="G37" s="22"/>
      <c r="I37" s="22"/>
      <c r="J37" s="22"/>
      <c r="K37" s="36"/>
    </row>
    <row r="38" spans="2:11" s="32" customFormat="1" ht="14.25" customHeight="1">
      <c r="B38" s="22">
        <v>141109</v>
      </c>
      <c r="C38" s="22">
        <v>8319</v>
      </c>
      <c r="D38" s="22">
        <v>208</v>
      </c>
      <c r="E38" s="22">
        <v>70683</v>
      </c>
      <c r="F38" s="22">
        <v>4923</v>
      </c>
      <c r="G38" s="22">
        <v>106</v>
      </c>
      <c r="H38" s="22">
        <v>75475</v>
      </c>
      <c r="I38" s="22">
        <v>5346</v>
      </c>
      <c r="J38" s="22"/>
      <c r="K38" s="36">
        <v>26</v>
      </c>
    </row>
    <row r="39" spans="2:11" s="32" customFormat="1" ht="14.25" customHeight="1">
      <c r="B39" s="22">
        <v>498373</v>
      </c>
      <c r="C39" s="22">
        <v>25041</v>
      </c>
      <c r="D39" s="22">
        <v>529</v>
      </c>
      <c r="E39" s="22">
        <v>239796</v>
      </c>
      <c r="F39" s="22">
        <v>15021</v>
      </c>
      <c r="G39" s="22">
        <v>287</v>
      </c>
      <c r="H39" s="22">
        <v>228084</v>
      </c>
      <c r="I39" s="22">
        <v>15126</v>
      </c>
      <c r="J39" s="22"/>
      <c r="K39" s="36">
        <v>27</v>
      </c>
    </row>
    <row r="40" spans="2:11" s="32" customFormat="1" ht="14.25" customHeight="1">
      <c r="B40" s="22">
        <v>326520</v>
      </c>
      <c r="C40" s="22">
        <v>17939</v>
      </c>
      <c r="D40" s="22">
        <v>401</v>
      </c>
      <c r="E40" s="22">
        <v>161198</v>
      </c>
      <c r="F40" s="22">
        <v>10649</v>
      </c>
      <c r="G40" s="22">
        <v>224</v>
      </c>
      <c r="H40" s="22">
        <v>154209</v>
      </c>
      <c r="I40" s="22">
        <v>10662</v>
      </c>
      <c r="J40" s="22"/>
      <c r="K40" s="36">
        <v>28</v>
      </c>
    </row>
    <row r="41" spans="2:11" s="32" customFormat="1" ht="14.25" customHeight="1">
      <c r="B41" s="22">
        <v>82833</v>
      </c>
      <c r="C41" s="22">
        <v>4979</v>
      </c>
      <c r="D41" s="22">
        <v>118</v>
      </c>
      <c r="E41" s="22">
        <v>42545</v>
      </c>
      <c r="F41" s="22">
        <v>3040</v>
      </c>
      <c r="G41" s="22">
        <v>72</v>
      </c>
      <c r="H41" s="22">
        <v>40062</v>
      </c>
      <c r="I41" s="22">
        <v>2773</v>
      </c>
      <c r="J41" s="22"/>
      <c r="K41" s="36">
        <v>29</v>
      </c>
    </row>
    <row r="42" spans="2:11" s="32" customFormat="1" ht="14.25" customHeight="1">
      <c r="B42" s="22">
        <v>60322</v>
      </c>
      <c r="C42" s="22">
        <v>4161</v>
      </c>
      <c r="D42" s="22">
        <v>147</v>
      </c>
      <c r="E42" s="22">
        <v>32347</v>
      </c>
      <c r="F42" s="22">
        <v>2595</v>
      </c>
      <c r="G42" s="22">
        <v>54</v>
      </c>
      <c r="H42" s="22">
        <v>33373</v>
      </c>
      <c r="I42" s="22">
        <v>2552</v>
      </c>
      <c r="J42" s="22"/>
      <c r="K42" s="36">
        <v>30</v>
      </c>
    </row>
    <row r="43" spans="2:11" s="32" customFormat="1" ht="6" customHeight="1">
      <c r="B43" s="22"/>
      <c r="C43" s="22"/>
      <c r="D43" s="22"/>
      <c r="E43" s="22"/>
      <c r="F43" s="22"/>
      <c r="G43" s="22"/>
      <c r="I43" s="22"/>
      <c r="J43" s="22"/>
      <c r="K43" s="36"/>
    </row>
    <row r="44" spans="2:11" s="32" customFormat="1" ht="14.25" customHeight="1">
      <c r="B44" s="22">
        <v>34726</v>
      </c>
      <c r="C44" s="22">
        <v>2693</v>
      </c>
      <c r="D44" s="22">
        <v>63</v>
      </c>
      <c r="E44" s="22">
        <v>18957</v>
      </c>
      <c r="F44" s="22">
        <v>1537</v>
      </c>
      <c r="G44" s="22">
        <v>31</v>
      </c>
      <c r="H44" s="22">
        <v>19169</v>
      </c>
      <c r="I44" s="22">
        <v>1596</v>
      </c>
      <c r="J44" s="22"/>
      <c r="K44" s="36">
        <v>31</v>
      </c>
    </row>
    <row r="45" spans="2:11" s="32" customFormat="1" ht="14.25" customHeight="1">
      <c r="B45" s="22">
        <v>41500</v>
      </c>
      <c r="C45" s="22">
        <v>3609</v>
      </c>
      <c r="D45" s="22">
        <v>111</v>
      </c>
      <c r="E45" s="22">
        <v>22439</v>
      </c>
      <c r="F45" s="22">
        <v>1997</v>
      </c>
      <c r="G45" s="22">
        <v>51</v>
      </c>
      <c r="H45" s="22">
        <v>23276</v>
      </c>
      <c r="I45" s="22">
        <v>2000</v>
      </c>
      <c r="J45" s="22"/>
      <c r="K45" s="36">
        <v>32</v>
      </c>
    </row>
    <row r="46" spans="2:11" s="32" customFormat="1" ht="14.25" customHeight="1">
      <c r="B46" s="22">
        <v>113763</v>
      </c>
      <c r="C46" s="22">
        <v>7208</v>
      </c>
      <c r="D46" s="22">
        <v>178</v>
      </c>
      <c r="E46" s="22">
        <v>57229</v>
      </c>
      <c r="F46" s="22">
        <v>4188</v>
      </c>
      <c r="G46" s="22">
        <v>108</v>
      </c>
      <c r="H46" s="22">
        <v>59841</v>
      </c>
      <c r="I46" s="22">
        <v>4356</v>
      </c>
      <c r="J46" s="22"/>
      <c r="K46" s="36">
        <v>33</v>
      </c>
    </row>
    <row r="47" spans="2:11" s="32" customFormat="1" ht="14.25" customHeight="1">
      <c r="B47" s="22">
        <v>166217</v>
      </c>
      <c r="C47" s="22">
        <v>9796</v>
      </c>
      <c r="D47" s="22">
        <v>286</v>
      </c>
      <c r="E47" s="22">
        <v>83504</v>
      </c>
      <c r="F47" s="22">
        <v>5718</v>
      </c>
      <c r="G47" s="22">
        <v>140</v>
      </c>
      <c r="H47" s="22">
        <v>81775</v>
      </c>
      <c r="I47" s="22">
        <v>6016</v>
      </c>
      <c r="J47" s="22"/>
      <c r="K47" s="36">
        <v>34</v>
      </c>
    </row>
    <row r="48" spans="2:11" s="32" customFormat="1" ht="14.25" customHeight="1">
      <c r="B48" s="22">
        <v>81413</v>
      </c>
      <c r="C48" s="22">
        <v>5324</v>
      </c>
      <c r="D48" s="22">
        <v>190</v>
      </c>
      <c r="E48" s="22">
        <v>41508</v>
      </c>
      <c r="F48" s="22">
        <v>3375</v>
      </c>
      <c r="G48" s="22">
        <v>92</v>
      </c>
      <c r="H48" s="22">
        <v>41106</v>
      </c>
      <c r="I48" s="22">
        <v>3314</v>
      </c>
      <c r="J48" s="22"/>
      <c r="K48" s="36">
        <v>35</v>
      </c>
    </row>
    <row r="49" spans="2:11" s="32" customFormat="1" ht="6" customHeight="1">
      <c r="B49" s="22"/>
      <c r="C49" s="22"/>
      <c r="D49" s="22"/>
      <c r="E49" s="22"/>
      <c r="F49" s="22"/>
      <c r="G49" s="22"/>
      <c r="I49" s="22"/>
      <c r="J49" s="22"/>
      <c r="K49" s="36"/>
    </row>
    <row r="50" spans="2:11" s="32" customFormat="1" ht="14.25" customHeight="1">
      <c r="B50" s="22">
        <v>44069</v>
      </c>
      <c r="C50" s="22">
        <v>3295</v>
      </c>
      <c r="D50" s="22">
        <v>98</v>
      </c>
      <c r="E50" s="22">
        <v>23282</v>
      </c>
      <c r="F50" s="22">
        <v>1940</v>
      </c>
      <c r="G50" s="22">
        <v>47</v>
      </c>
      <c r="H50" s="22">
        <v>24048</v>
      </c>
      <c r="I50" s="22">
        <v>1973</v>
      </c>
      <c r="J50" s="22"/>
      <c r="K50" s="36">
        <v>36</v>
      </c>
    </row>
    <row r="51" spans="2:11" s="32" customFormat="1" ht="14.25" customHeight="1">
      <c r="B51" s="22">
        <v>57066</v>
      </c>
      <c r="C51" s="22">
        <v>3642</v>
      </c>
      <c r="D51" s="22">
        <v>91</v>
      </c>
      <c r="E51" s="22">
        <v>28731</v>
      </c>
      <c r="F51" s="22">
        <v>2231</v>
      </c>
      <c r="G51" s="22">
        <v>45</v>
      </c>
      <c r="H51" s="22">
        <v>29043</v>
      </c>
      <c r="I51" s="22">
        <v>2377</v>
      </c>
      <c r="J51" s="22"/>
      <c r="K51" s="36">
        <v>37</v>
      </c>
    </row>
    <row r="52" spans="2:11" s="32" customFormat="1" ht="14.25" customHeight="1">
      <c r="B52" s="22">
        <v>83526</v>
      </c>
      <c r="C52" s="22">
        <v>5565</v>
      </c>
      <c r="D52" s="22">
        <v>155</v>
      </c>
      <c r="E52" s="22">
        <v>43269</v>
      </c>
      <c r="F52" s="22">
        <v>3277</v>
      </c>
      <c r="G52" s="22">
        <v>74</v>
      </c>
      <c r="H52" s="22">
        <v>44382</v>
      </c>
      <c r="I52" s="22">
        <v>3331</v>
      </c>
      <c r="J52" s="22"/>
      <c r="K52" s="36">
        <v>38</v>
      </c>
    </row>
    <row r="53" spans="2:11" s="32" customFormat="1" ht="14.25" customHeight="1">
      <c r="B53" s="22">
        <v>42720</v>
      </c>
      <c r="C53" s="22">
        <v>3720</v>
      </c>
      <c r="D53" s="22">
        <v>142</v>
      </c>
      <c r="E53" s="22">
        <v>22323</v>
      </c>
      <c r="F53" s="22">
        <v>2395</v>
      </c>
      <c r="G53" s="22">
        <v>51</v>
      </c>
      <c r="H53" s="22">
        <v>23104</v>
      </c>
      <c r="I53" s="22">
        <v>2270</v>
      </c>
      <c r="J53" s="22"/>
      <c r="K53" s="36">
        <v>39</v>
      </c>
    </row>
    <row r="54" spans="2:11" s="32" customFormat="1" ht="14.25" customHeight="1">
      <c r="B54" s="22">
        <v>287775</v>
      </c>
      <c r="C54" s="22">
        <v>15463</v>
      </c>
      <c r="D54" s="22">
        <v>380</v>
      </c>
      <c r="E54" s="22">
        <v>146961</v>
      </c>
      <c r="F54" s="22">
        <v>9383</v>
      </c>
      <c r="G54" s="22">
        <v>181</v>
      </c>
      <c r="H54" s="22">
        <v>145203</v>
      </c>
      <c r="I54" s="22">
        <v>9009</v>
      </c>
      <c r="J54" s="22"/>
      <c r="K54" s="36">
        <v>40</v>
      </c>
    </row>
    <row r="55" spans="2:11" s="32" customFormat="1" ht="6" customHeight="1">
      <c r="B55" s="22"/>
      <c r="C55" s="22"/>
      <c r="D55" s="22"/>
      <c r="E55" s="22"/>
      <c r="F55" s="22"/>
      <c r="G55" s="22"/>
      <c r="H55" s="22"/>
      <c r="I55" s="22"/>
      <c r="J55" s="22"/>
      <c r="K55" s="36"/>
    </row>
    <row r="56" spans="2:11" s="32" customFormat="1" ht="14.25" customHeight="1">
      <c r="B56" s="22">
        <v>54400</v>
      </c>
      <c r="C56" s="22">
        <v>3319</v>
      </c>
      <c r="D56" s="22">
        <v>99</v>
      </c>
      <c r="E56" s="22">
        <v>29466</v>
      </c>
      <c r="F56" s="22">
        <v>2154</v>
      </c>
      <c r="G56" s="22">
        <v>47</v>
      </c>
      <c r="H56" s="22">
        <v>29808</v>
      </c>
      <c r="I56" s="22">
        <v>2288</v>
      </c>
      <c r="J56" s="22"/>
      <c r="K56" s="36">
        <v>41</v>
      </c>
    </row>
    <row r="57" spans="2:11" s="32" customFormat="1" ht="14.25" customHeight="1">
      <c r="B57" s="22">
        <v>90363</v>
      </c>
      <c r="C57" s="22">
        <v>5927</v>
      </c>
      <c r="D57" s="22">
        <v>214</v>
      </c>
      <c r="E57" s="22">
        <v>49101</v>
      </c>
      <c r="F57" s="22">
        <v>3811</v>
      </c>
      <c r="G57" s="22">
        <v>89</v>
      </c>
      <c r="H57" s="22">
        <v>50485</v>
      </c>
      <c r="I57" s="22">
        <v>3851</v>
      </c>
      <c r="J57" s="22"/>
      <c r="K57" s="36">
        <v>42</v>
      </c>
    </row>
    <row r="58" spans="2:11" s="32" customFormat="1" ht="14.25" customHeight="1">
      <c r="B58" s="22">
        <v>109529</v>
      </c>
      <c r="C58" s="22">
        <v>7211</v>
      </c>
      <c r="D58" s="22">
        <v>194</v>
      </c>
      <c r="E58" s="22">
        <v>58282</v>
      </c>
      <c r="F58" s="22">
        <v>4187</v>
      </c>
      <c r="G58" s="22">
        <v>85</v>
      </c>
      <c r="H58" s="22">
        <v>58386</v>
      </c>
      <c r="I58" s="22">
        <v>4179</v>
      </c>
      <c r="J58" s="22"/>
      <c r="K58" s="36">
        <v>43</v>
      </c>
    </row>
    <row r="59" spans="2:11" s="32" customFormat="1" ht="14.25" customHeight="1">
      <c r="B59" s="22">
        <v>68589</v>
      </c>
      <c r="C59" s="22">
        <v>4800</v>
      </c>
      <c r="D59" s="22">
        <v>150</v>
      </c>
      <c r="E59" s="22">
        <v>35305</v>
      </c>
      <c r="F59" s="22">
        <v>2784</v>
      </c>
      <c r="G59" s="22">
        <v>69</v>
      </c>
      <c r="H59" s="22">
        <v>37958</v>
      </c>
      <c r="I59" s="22">
        <v>3005</v>
      </c>
      <c r="J59" s="22"/>
      <c r="K59" s="36">
        <v>44</v>
      </c>
    </row>
    <row r="60" spans="2:11" s="32" customFormat="1" ht="14.25" customHeight="1">
      <c r="B60" s="22">
        <v>71107</v>
      </c>
      <c r="C60" s="22">
        <v>4411</v>
      </c>
      <c r="D60" s="22">
        <v>147</v>
      </c>
      <c r="E60" s="22">
        <v>37003</v>
      </c>
      <c r="F60" s="22">
        <v>2889</v>
      </c>
      <c r="G60" s="22">
        <v>59</v>
      </c>
      <c r="H60" s="22">
        <v>38846</v>
      </c>
      <c r="I60" s="22">
        <v>2857</v>
      </c>
      <c r="J60" s="22"/>
      <c r="K60" s="36">
        <v>45</v>
      </c>
    </row>
    <row r="61" spans="2:11" s="32" customFormat="1" ht="6" customHeight="1">
      <c r="B61" s="22"/>
      <c r="C61" s="22"/>
      <c r="D61" s="22"/>
      <c r="E61" s="22"/>
      <c r="F61" s="22"/>
      <c r="G61" s="22"/>
      <c r="H61" s="22"/>
      <c r="I61" s="22"/>
      <c r="J61" s="22"/>
      <c r="K61" s="36"/>
    </row>
    <row r="62" spans="2:11" s="32" customFormat="1" ht="14.25" customHeight="1">
      <c r="B62" s="22">
        <v>103819</v>
      </c>
      <c r="C62" s="22">
        <v>7837</v>
      </c>
      <c r="D62" s="22">
        <v>279</v>
      </c>
      <c r="E62" s="22">
        <v>57700</v>
      </c>
      <c r="F62" s="22">
        <v>4823</v>
      </c>
      <c r="G62" s="22">
        <v>107</v>
      </c>
      <c r="H62" s="22">
        <v>61101</v>
      </c>
      <c r="I62" s="22">
        <v>4875</v>
      </c>
      <c r="J62" s="22"/>
      <c r="K62" s="36">
        <v>46</v>
      </c>
    </row>
    <row r="63" spans="2:11" s="32" customFormat="1" ht="14.25" customHeight="1">
      <c r="B63" s="22">
        <v>102933</v>
      </c>
      <c r="C63" s="22">
        <v>5668</v>
      </c>
      <c r="D63" s="22">
        <v>163</v>
      </c>
      <c r="E63" s="22">
        <v>52779</v>
      </c>
      <c r="F63" s="22">
        <v>3708</v>
      </c>
      <c r="G63" s="22">
        <v>67</v>
      </c>
      <c r="H63" s="22">
        <v>53118</v>
      </c>
      <c r="I63" s="22">
        <v>4010</v>
      </c>
      <c r="J63" s="22"/>
      <c r="K63" s="36">
        <v>47</v>
      </c>
    </row>
    <row r="64" spans="2:11" s="32" customFormat="1" ht="6" customHeight="1">
      <c r="B64" s="19"/>
      <c r="C64" s="19"/>
      <c r="D64" s="19"/>
      <c r="E64" s="19"/>
      <c r="F64" s="19"/>
      <c r="G64" s="19"/>
      <c r="H64" s="19"/>
      <c r="I64" s="19"/>
      <c r="J64" s="19"/>
      <c r="K64" s="119"/>
    </row>
    <row r="65" spans="2:7" s="32" customFormat="1" ht="13.5" customHeight="1">
      <c r="B65" s="44"/>
      <c r="D65" s="44"/>
      <c r="E65" s="44"/>
      <c r="F65" s="44"/>
      <c r="G65" s="47"/>
    </row>
    <row r="66" spans="2:7" s="32" customFormat="1" ht="13.5" customHeight="1">
      <c r="B66" s="44"/>
      <c r="D66" s="44"/>
      <c r="E66" s="44"/>
      <c r="F66" s="44"/>
      <c r="G66" s="47"/>
    </row>
    <row r="67" spans="2:7" ht="13.5">
      <c r="B67" s="48"/>
      <c r="C67" s="48"/>
      <c r="D67" s="48"/>
      <c r="E67" s="48"/>
      <c r="F67" s="48"/>
      <c r="G67" s="49"/>
    </row>
  </sheetData>
  <mergeCells count="4">
    <mergeCell ref="I4:J4"/>
    <mergeCell ref="D3:F3"/>
    <mergeCell ref="B3:C3"/>
    <mergeCell ref="G3:J3"/>
  </mergeCells>
  <hyperlinks>
    <hyperlink ref="A1" r:id="rId1" display="平成１７年度　県勢ダイジェスト&lt;&lt;"/>
  </hyperlinks>
  <printOptions/>
  <pageMargins left="0.3937007874015748" right="0.3937007874015748" top="0.65" bottom="0.3" header="0.5118110236220472" footer="0"/>
  <pageSetup horizontalDpi="600" verticalDpi="600" orientation="portrait" paperSize="9" scale="97" r:id="rId3"/>
  <headerFooter alignWithMargins="0">
    <oddHeader>&amp;R&amp;"ＭＳ Ｐゴシック,太字"&amp;14都道府県別主要統計　&amp;"ＭＳ Ｐ明朝,太字"9８
&amp;"ＭＳ Ｐゴシック,太字"&amp;11
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B2:E47"/>
  <sheetViews>
    <sheetView workbookViewId="0" topLeftCell="A1">
      <selection activeCell="Q21" sqref="Q21"/>
    </sheetView>
  </sheetViews>
  <sheetFormatPr defaultColWidth="9.00390625" defaultRowHeight="15.75" customHeight="1"/>
  <cols>
    <col min="1" max="1" width="9.00390625" style="1" customWidth="1"/>
    <col min="2" max="2" width="3.75390625" style="2" customWidth="1"/>
    <col min="3" max="3" width="20.25390625" style="1" customWidth="1"/>
    <col min="4" max="4" width="4.50390625" style="1" customWidth="1"/>
    <col min="5" max="5" width="52.00390625" style="1" customWidth="1"/>
    <col min="6" max="6" width="7.00390625" style="1" customWidth="1"/>
    <col min="7" max="16384" width="9.00390625" style="1" customWidth="1"/>
  </cols>
  <sheetData>
    <row r="2" ht="33" customHeight="1">
      <c r="C2" s="7" t="s">
        <v>72</v>
      </c>
    </row>
    <row r="5" spans="2:5" ht="15.75" customHeight="1">
      <c r="B5" s="140">
        <v>1</v>
      </c>
      <c r="C5" s="52" t="s">
        <v>23</v>
      </c>
      <c r="D5" s="51"/>
      <c r="E5" s="51" t="s">
        <v>216</v>
      </c>
    </row>
    <row r="6" spans="2:5" ht="12.75" customHeight="1">
      <c r="B6" s="140"/>
      <c r="C6" s="52"/>
      <c r="D6" s="51"/>
      <c r="E6" s="51"/>
    </row>
    <row r="7" spans="2:5" ht="15.75" customHeight="1">
      <c r="B7" s="140">
        <v>2</v>
      </c>
      <c r="C7" s="52" t="s">
        <v>201</v>
      </c>
      <c r="D7" s="51"/>
      <c r="E7" s="51" t="s">
        <v>212</v>
      </c>
    </row>
    <row r="8" spans="2:5" ht="12.75" customHeight="1">
      <c r="B8" s="140"/>
      <c r="C8" s="52"/>
      <c r="D8" s="51"/>
      <c r="E8" s="51"/>
    </row>
    <row r="9" spans="2:5" ht="15.75" customHeight="1">
      <c r="B9" s="140">
        <v>3</v>
      </c>
      <c r="C9" s="52" t="s">
        <v>3</v>
      </c>
      <c r="D9" s="51"/>
      <c r="E9" s="51" t="s">
        <v>230</v>
      </c>
    </row>
    <row r="10" spans="2:5" ht="12.75" customHeight="1">
      <c r="B10" s="140"/>
      <c r="C10" s="52"/>
      <c r="D10" s="51"/>
      <c r="E10" s="51"/>
    </row>
    <row r="11" spans="2:5" ht="15.75" customHeight="1">
      <c r="B11" s="140">
        <v>4</v>
      </c>
      <c r="C11" s="52" t="s">
        <v>71</v>
      </c>
      <c r="D11" s="51"/>
      <c r="E11" s="51" t="s">
        <v>213</v>
      </c>
    </row>
    <row r="12" spans="2:5" ht="12.75" customHeight="1">
      <c r="B12" s="140"/>
      <c r="C12" s="52"/>
      <c r="D12" s="51"/>
      <c r="E12" s="51"/>
    </row>
    <row r="13" spans="2:5" ht="15.75" customHeight="1">
      <c r="B13" s="140">
        <v>5</v>
      </c>
      <c r="C13" s="52" t="s">
        <v>4</v>
      </c>
      <c r="D13" s="51"/>
      <c r="E13" s="51" t="s">
        <v>213</v>
      </c>
    </row>
    <row r="14" spans="2:5" ht="12.75" customHeight="1">
      <c r="B14" s="140"/>
      <c r="C14" s="52"/>
      <c r="D14" s="51"/>
      <c r="E14" s="51"/>
    </row>
    <row r="15" spans="2:5" ht="15.75" customHeight="1">
      <c r="B15" s="140">
        <v>6</v>
      </c>
      <c r="C15" s="52" t="s">
        <v>5</v>
      </c>
      <c r="D15" s="51"/>
      <c r="E15" s="51" t="s">
        <v>6</v>
      </c>
    </row>
    <row r="16" spans="2:5" ht="12.75" customHeight="1">
      <c r="B16" s="140"/>
      <c r="C16" s="52"/>
      <c r="D16" s="51"/>
      <c r="E16" s="51"/>
    </row>
    <row r="17" spans="2:5" ht="15.75" customHeight="1">
      <c r="B17" s="140">
        <v>7</v>
      </c>
      <c r="C17" s="52" t="s">
        <v>7</v>
      </c>
      <c r="D17" s="51"/>
      <c r="E17" s="51" t="s">
        <v>213</v>
      </c>
    </row>
    <row r="18" spans="2:5" ht="12.75" customHeight="1">
      <c r="B18" s="140"/>
      <c r="C18" s="52"/>
      <c r="D18" s="51"/>
      <c r="E18" s="51"/>
    </row>
    <row r="19" spans="2:5" ht="15.75" customHeight="1">
      <c r="B19" s="140">
        <v>8</v>
      </c>
      <c r="C19" s="52" t="s">
        <v>8</v>
      </c>
      <c r="D19" s="51"/>
      <c r="E19" s="51" t="s">
        <v>258</v>
      </c>
    </row>
    <row r="20" spans="2:5" ht="12.75" customHeight="1">
      <c r="B20" s="140"/>
      <c r="C20" s="52"/>
      <c r="D20" s="51"/>
      <c r="E20" s="51"/>
    </row>
    <row r="21" spans="2:5" ht="15.75" customHeight="1">
      <c r="B21" s="140">
        <v>9</v>
      </c>
      <c r="C21" s="52" t="s">
        <v>9</v>
      </c>
      <c r="D21" s="51"/>
      <c r="E21" s="51" t="s">
        <v>214</v>
      </c>
    </row>
    <row r="22" spans="2:5" ht="12.75" customHeight="1">
      <c r="B22" s="140"/>
      <c r="C22" s="52"/>
      <c r="D22" s="51"/>
      <c r="E22" s="51"/>
    </row>
    <row r="23" spans="2:5" ht="15.75" customHeight="1">
      <c r="B23" s="140">
        <v>10</v>
      </c>
      <c r="C23" s="52" t="s">
        <v>10</v>
      </c>
      <c r="D23" s="51"/>
      <c r="E23" s="51" t="s">
        <v>204</v>
      </c>
    </row>
    <row r="24" spans="2:5" ht="12.75" customHeight="1">
      <c r="B24" s="140"/>
      <c r="C24" s="52"/>
      <c r="D24" s="51"/>
      <c r="E24" s="51"/>
    </row>
    <row r="25" spans="2:5" ht="15.75" customHeight="1">
      <c r="B25" s="140">
        <v>11</v>
      </c>
      <c r="C25" s="52" t="s">
        <v>202</v>
      </c>
      <c r="D25" s="51"/>
      <c r="E25" s="51" t="s">
        <v>205</v>
      </c>
    </row>
    <row r="26" spans="2:5" ht="12.75" customHeight="1">
      <c r="B26" s="140"/>
      <c r="C26" s="52"/>
      <c r="D26" s="51"/>
      <c r="E26" s="51"/>
    </row>
    <row r="27" spans="2:5" ht="15.75" customHeight="1">
      <c r="B27" s="140">
        <v>12</v>
      </c>
      <c r="C27" s="52" t="s">
        <v>11</v>
      </c>
      <c r="D27" s="51"/>
      <c r="E27" s="51" t="s">
        <v>215</v>
      </c>
    </row>
    <row r="28" spans="2:5" ht="12.75" customHeight="1">
      <c r="B28" s="140"/>
      <c r="C28" s="52"/>
      <c r="D28" s="51"/>
      <c r="E28" s="51"/>
    </row>
    <row r="29" spans="2:5" ht="15.75" customHeight="1">
      <c r="B29" s="140">
        <v>13</v>
      </c>
      <c r="C29" s="52" t="s">
        <v>12</v>
      </c>
      <c r="D29" s="51"/>
      <c r="E29" s="51" t="s">
        <v>217</v>
      </c>
    </row>
    <row r="30" spans="2:5" ht="12.75" customHeight="1">
      <c r="B30" s="140"/>
      <c r="C30" s="52"/>
      <c r="D30" s="51"/>
      <c r="E30" s="51"/>
    </row>
    <row r="31" spans="2:5" ht="15.75" customHeight="1">
      <c r="B31" s="140">
        <v>14</v>
      </c>
      <c r="C31" s="52" t="s">
        <v>13</v>
      </c>
      <c r="D31" s="51"/>
      <c r="E31" s="51" t="s">
        <v>206</v>
      </c>
    </row>
    <row r="32" spans="2:5" ht="12.75" customHeight="1">
      <c r="B32" s="140"/>
      <c r="C32" s="52"/>
      <c r="D32" s="51"/>
      <c r="E32" s="51"/>
    </row>
    <row r="33" spans="2:5" ht="15.75" customHeight="1">
      <c r="B33" s="140">
        <v>15</v>
      </c>
      <c r="C33" s="54" t="s">
        <v>14</v>
      </c>
      <c r="D33" s="51"/>
      <c r="E33" s="51" t="s">
        <v>207</v>
      </c>
    </row>
    <row r="34" spans="2:5" ht="12.75" customHeight="1">
      <c r="B34" s="140"/>
      <c r="C34" s="52"/>
      <c r="D34" s="51"/>
      <c r="E34" s="51"/>
    </row>
    <row r="35" spans="2:5" ht="15.75" customHeight="1">
      <c r="B35" s="140">
        <v>16</v>
      </c>
      <c r="C35" s="52" t="s">
        <v>15</v>
      </c>
      <c r="D35" s="51"/>
      <c r="E35" s="51" t="s">
        <v>208</v>
      </c>
    </row>
    <row r="36" spans="2:5" ht="12.75" customHeight="1">
      <c r="B36" s="140"/>
      <c r="C36" s="52"/>
      <c r="D36" s="51"/>
      <c r="E36" s="51"/>
    </row>
    <row r="37" spans="2:5" ht="15.75" customHeight="1">
      <c r="B37" s="140">
        <v>17</v>
      </c>
      <c r="C37" s="52" t="s">
        <v>16</v>
      </c>
      <c r="D37" s="51"/>
      <c r="E37" s="51" t="s">
        <v>209</v>
      </c>
    </row>
    <row r="38" spans="2:5" ht="12.75" customHeight="1">
      <c r="B38" s="140"/>
      <c r="C38" s="51"/>
      <c r="D38" s="51"/>
      <c r="E38" s="51"/>
    </row>
    <row r="39" spans="2:5" ht="15.75" customHeight="1">
      <c r="B39" s="140">
        <v>18</v>
      </c>
      <c r="C39" s="52" t="s">
        <v>17</v>
      </c>
      <c r="D39" s="51"/>
      <c r="E39" s="51" t="s">
        <v>211</v>
      </c>
    </row>
    <row r="40" spans="2:5" ht="12.75" customHeight="1">
      <c r="B40" s="140"/>
      <c r="C40" s="52"/>
      <c r="D40" s="51"/>
      <c r="E40" s="51"/>
    </row>
    <row r="41" spans="2:5" ht="15.75" customHeight="1">
      <c r="B41" s="140">
        <v>19</v>
      </c>
      <c r="C41" s="52" t="s">
        <v>18</v>
      </c>
      <c r="D41" s="51"/>
      <c r="E41" s="51" t="s">
        <v>19</v>
      </c>
    </row>
    <row r="42" spans="2:5" ht="12.75" customHeight="1">
      <c r="B42" s="140"/>
      <c r="C42" s="52"/>
      <c r="D42" s="51"/>
      <c r="E42" s="51"/>
    </row>
    <row r="43" spans="2:5" ht="15.75" customHeight="1">
      <c r="B43" s="140">
        <v>20</v>
      </c>
      <c r="C43" s="52" t="s">
        <v>20</v>
      </c>
      <c r="D43" s="51"/>
      <c r="E43" s="51" t="s">
        <v>210</v>
      </c>
    </row>
    <row r="44" spans="2:5" ht="12.75" customHeight="1">
      <c r="B44" s="140"/>
      <c r="C44" s="52"/>
      <c r="D44" s="51"/>
      <c r="E44" s="51"/>
    </row>
    <row r="45" spans="2:5" ht="15.75" customHeight="1">
      <c r="B45" s="140">
        <v>21</v>
      </c>
      <c r="C45" s="52" t="s">
        <v>21</v>
      </c>
      <c r="D45" s="51"/>
      <c r="E45" s="51" t="s">
        <v>210</v>
      </c>
    </row>
    <row r="46" spans="2:5" ht="12.75" customHeight="1">
      <c r="B46" s="140"/>
      <c r="C46" s="52"/>
      <c r="D46" s="51"/>
      <c r="E46" s="51"/>
    </row>
    <row r="47" spans="2:5" ht="15.75" customHeight="1">
      <c r="B47" s="140">
        <v>22</v>
      </c>
      <c r="C47" s="52" t="s">
        <v>22</v>
      </c>
      <c r="D47" s="51"/>
      <c r="E47" s="51" t="s">
        <v>210</v>
      </c>
    </row>
    <row r="48" ht="15.75" customHeight="1"/>
    <row r="49" ht="15.75" customHeight="1"/>
  </sheetData>
  <printOptions/>
  <pageMargins left="0.3937007874015748" right="0.3937007874015748" top="0.65" bottom="0.3" header="0.5118110236220472" footer="0"/>
  <pageSetup horizontalDpi="600" verticalDpi="600" orientation="portrait" paperSize="9" scale="97" r:id="rId2"/>
  <headerFooter alignWithMargins="0">
    <oddHeader>&amp;R&amp;"ＭＳ Ｐゴシック,太字"&amp;14都道府県別主要統計　&amp;"ＭＳ Ｐ明朝,太字"99
&amp;"ＭＳ Ｐゴシック,太字"&amp;11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3.625" style="9" customWidth="1"/>
    <col min="3" max="3" width="13.50390625" style="0" customWidth="1"/>
    <col min="4" max="4" width="1.37890625" style="0" customWidth="1"/>
    <col min="5" max="5" width="2.625" style="0" customWidth="1"/>
    <col min="6" max="6" width="13.75390625" style="0" customWidth="1"/>
    <col min="7" max="8" width="11.00390625" style="0" customWidth="1"/>
    <col min="9" max="9" width="10.625" style="0" customWidth="1"/>
    <col min="10" max="10" width="11.375" style="0" customWidth="1"/>
    <col min="11" max="11" width="14.00390625" style="0" customWidth="1"/>
    <col min="12" max="12" width="3.125" style="0" customWidth="1"/>
  </cols>
  <sheetData>
    <row r="1" ht="13.5">
      <c r="A1" s="218" t="s">
        <v>369</v>
      </c>
    </row>
    <row r="2" spans="2:8" s="3" customFormat="1" ht="21" customHeight="1" thickBot="1">
      <c r="B2" s="9"/>
      <c r="H2" s="5" t="s">
        <v>434</v>
      </c>
    </row>
    <row r="3" spans="2:11" s="12" customFormat="1" ht="25.5" customHeight="1" thickTop="1">
      <c r="B3" s="230" t="s">
        <v>73</v>
      </c>
      <c r="C3" s="231"/>
      <c r="D3" s="232"/>
      <c r="E3" s="227" t="s">
        <v>435</v>
      </c>
      <c r="F3" s="228"/>
      <c r="G3" s="239" t="str">
        <f>"人口（17.10.1）"</f>
        <v>人口（17.10.1）</v>
      </c>
      <c r="H3" s="240"/>
      <c r="I3" s="241"/>
      <c r="J3" s="235" t="str">
        <f>"世帯数（17.10.1）"</f>
        <v>世帯数（17.10.1）</v>
      </c>
      <c r="K3" s="237" t="str">
        <f>"選挙人名簿登録者数　　（１７．９．２）"</f>
        <v>選挙人名簿登録者数　　（１７．９．２）</v>
      </c>
    </row>
    <row r="4" spans="2:11" s="12" customFormat="1" ht="25.5" customHeight="1">
      <c r="B4" s="233"/>
      <c r="C4" s="233"/>
      <c r="D4" s="234"/>
      <c r="E4" s="229"/>
      <c r="F4" s="226"/>
      <c r="G4" s="55" t="s">
        <v>74</v>
      </c>
      <c r="H4" s="55" t="s">
        <v>75</v>
      </c>
      <c r="I4" s="56" t="s">
        <v>76</v>
      </c>
      <c r="J4" s="236"/>
      <c r="K4" s="238"/>
    </row>
    <row r="5" spans="2:11" s="12" customFormat="1" ht="21" customHeight="1">
      <c r="B5" s="57"/>
      <c r="C5" s="58"/>
      <c r="D5" s="59"/>
      <c r="E5" s="58"/>
      <c r="F5" s="60" t="s">
        <v>203</v>
      </c>
      <c r="G5" s="61" t="s">
        <v>77</v>
      </c>
      <c r="H5" s="61" t="s">
        <v>77</v>
      </c>
      <c r="I5" s="61" t="s">
        <v>77</v>
      </c>
      <c r="J5" s="61" t="s">
        <v>78</v>
      </c>
      <c r="K5" s="61" t="s">
        <v>77</v>
      </c>
    </row>
    <row r="6" spans="2:16" s="25" customFormat="1" ht="16.5" customHeight="1">
      <c r="B6" s="242" t="s">
        <v>79</v>
      </c>
      <c r="C6" s="243"/>
      <c r="D6" s="63"/>
      <c r="E6" s="175" t="s">
        <v>436</v>
      </c>
      <c r="F6" s="174">
        <v>4465.37</v>
      </c>
      <c r="G6" s="65">
        <v>884531</v>
      </c>
      <c r="H6" s="65">
        <v>433519</v>
      </c>
      <c r="I6" s="65">
        <v>451012</v>
      </c>
      <c r="J6" s="65">
        <v>321173</v>
      </c>
      <c r="K6" s="65">
        <v>707834</v>
      </c>
      <c r="M6" s="161"/>
      <c r="N6" s="161"/>
      <c r="O6" s="161"/>
      <c r="P6" s="161"/>
    </row>
    <row r="7" spans="2:11" s="12" customFormat="1" ht="5.25" customHeight="1">
      <c r="B7" s="57"/>
      <c r="C7" s="66"/>
      <c r="D7" s="67"/>
      <c r="E7" s="66"/>
      <c r="F7" s="58"/>
      <c r="G7" s="68"/>
      <c r="H7" s="68"/>
      <c r="I7" s="68"/>
      <c r="J7" s="68"/>
      <c r="K7" s="68"/>
    </row>
    <row r="8" spans="2:16" s="12" customFormat="1" ht="16.5" customHeight="1">
      <c r="B8" s="57">
        <v>1</v>
      </c>
      <c r="C8" s="66" t="s">
        <v>262</v>
      </c>
      <c r="D8" s="67"/>
      <c r="E8" s="66"/>
      <c r="F8" s="58">
        <v>171.88</v>
      </c>
      <c r="G8" s="68">
        <v>194245</v>
      </c>
      <c r="H8" s="68">
        <v>95516</v>
      </c>
      <c r="I8" s="68">
        <v>98729</v>
      </c>
      <c r="J8" s="68">
        <v>80855</v>
      </c>
      <c r="K8" s="68">
        <v>154074</v>
      </c>
      <c r="M8" s="162"/>
      <c r="N8" s="162"/>
      <c r="O8" s="162"/>
      <c r="P8" s="162"/>
    </row>
    <row r="9" spans="2:13" s="12" customFormat="1" ht="16.5" customHeight="1">
      <c r="B9" s="57">
        <v>2</v>
      </c>
      <c r="C9" s="66" t="s">
        <v>28</v>
      </c>
      <c r="D9" s="67"/>
      <c r="E9" s="175" t="s">
        <v>437</v>
      </c>
      <c r="F9" s="58">
        <v>121.83</v>
      </c>
      <c r="G9" s="68">
        <v>52572</v>
      </c>
      <c r="H9" s="68">
        <v>25657</v>
      </c>
      <c r="I9" s="68">
        <v>26915</v>
      </c>
      <c r="J9" s="68">
        <v>17376</v>
      </c>
      <c r="K9" s="68">
        <v>42590</v>
      </c>
      <c r="M9" s="173"/>
    </row>
    <row r="10" spans="2:11" s="12" customFormat="1" ht="16.5" customHeight="1">
      <c r="B10" s="57">
        <v>3</v>
      </c>
      <c r="C10" s="66" t="s">
        <v>263</v>
      </c>
      <c r="D10" s="67"/>
      <c r="E10" s="66"/>
      <c r="F10" s="58">
        <v>184.74</v>
      </c>
      <c r="G10" s="68">
        <v>25227</v>
      </c>
      <c r="H10" s="68">
        <v>12127</v>
      </c>
      <c r="I10" s="68">
        <v>13100</v>
      </c>
      <c r="J10" s="68">
        <v>8393</v>
      </c>
      <c r="K10" s="68">
        <v>21217</v>
      </c>
    </row>
    <row r="11" spans="2:11" s="12" customFormat="1" ht="16.5" customHeight="1">
      <c r="B11" s="57">
        <v>4</v>
      </c>
      <c r="C11" s="66" t="s">
        <v>264</v>
      </c>
      <c r="D11" s="67"/>
      <c r="E11" s="66"/>
      <c r="F11" s="58">
        <v>161.58</v>
      </c>
      <c r="G11" s="68">
        <v>35016</v>
      </c>
      <c r="H11" s="68">
        <v>16842</v>
      </c>
      <c r="I11" s="68">
        <v>18174</v>
      </c>
      <c r="J11" s="68">
        <v>13272</v>
      </c>
      <c r="K11" s="68">
        <v>26305</v>
      </c>
    </row>
    <row r="12" spans="2:11" s="12" customFormat="1" ht="16.5" customHeight="1">
      <c r="B12" s="57">
        <v>5</v>
      </c>
      <c r="C12" s="66" t="s">
        <v>265</v>
      </c>
      <c r="D12" s="67"/>
      <c r="E12" s="66"/>
      <c r="F12" s="58">
        <v>289.87</v>
      </c>
      <c r="G12" s="68">
        <v>38684</v>
      </c>
      <c r="H12" s="68">
        <v>18554</v>
      </c>
      <c r="I12" s="68">
        <v>20130</v>
      </c>
      <c r="J12" s="68">
        <v>13093</v>
      </c>
      <c r="K12" s="68">
        <v>31709</v>
      </c>
    </row>
    <row r="13" spans="2:11" s="12" customFormat="1" ht="16.5" customHeight="1">
      <c r="B13" s="57">
        <v>6</v>
      </c>
      <c r="C13" s="66" t="s">
        <v>266</v>
      </c>
      <c r="D13" s="67"/>
      <c r="E13" s="66"/>
      <c r="F13" s="69">
        <v>280.3</v>
      </c>
      <c r="G13" s="68">
        <v>30879</v>
      </c>
      <c r="H13" s="68">
        <v>15001</v>
      </c>
      <c r="I13" s="68">
        <v>15878</v>
      </c>
      <c r="J13" s="68">
        <v>10519</v>
      </c>
      <c r="K13" s="68">
        <v>25682</v>
      </c>
    </row>
    <row r="14" spans="2:11" s="12" customFormat="1" ht="16.5" customHeight="1">
      <c r="B14" s="57">
        <v>7</v>
      </c>
      <c r="C14" s="66" t="s">
        <v>267</v>
      </c>
      <c r="D14" s="67"/>
      <c r="E14" s="66"/>
      <c r="F14" s="58">
        <v>143.73</v>
      </c>
      <c r="G14" s="68">
        <v>33800</v>
      </c>
      <c r="H14" s="68">
        <v>16735</v>
      </c>
      <c r="I14" s="68">
        <v>17065</v>
      </c>
      <c r="J14" s="68">
        <v>11439</v>
      </c>
      <c r="K14" s="68">
        <v>25465</v>
      </c>
    </row>
    <row r="15" spans="2:11" s="12" customFormat="1" ht="16.5" customHeight="1">
      <c r="B15" s="57">
        <v>8</v>
      </c>
      <c r="C15" s="172" t="s">
        <v>268</v>
      </c>
      <c r="D15" s="67"/>
      <c r="E15" s="66" t="s">
        <v>345</v>
      </c>
      <c r="F15" s="58">
        <v>264.06</v>
      </c>
      <c r="G15" s="156">
        <v>72072</v>
      </c>
      <c r="H15" s="156">
        <v>35401</v>
      </c>
      <c r="I15" s="156">
        <v>36671</v>
      </c>
      <c r="J15" s="156">
        <v>23315</v>
      </c>
      <c r="K15" s="156">
        <v>56672</v>
      </c>
    </row>
    <row r="16" spans="2:11" s="12" customFormat="1" ht="16.5" customHeight="1">
      <c r="B16" s="57">
        <v>9</v>
      </c>
      <c r="C16" s="66" t="s">
        <v>269</v>
      </c>
      <c r="D16" s="67"/>
      <c r="E16" s="66"/>
      <c r="F16" s="58">
        <v>569.75</v>
      </c>
      <c r="G16" s="156">
        <v>42169</v>
      </c>
      <c r="H16" s="156">
        <v>20623</v>
      </c>
      <c r="I16" s="156">
        <v>21546</v>
      </c>
      <c r="J16" s="156">
        <v>15564</v>
      </c>
      <c r="K16" s="156">
        <v>36334</v>
      </c>
    </row>
    <row r="17" spans="2:11" s="12" customFormat="1" ht="16.5" customHeight="1">
      <c r="B17" s="57">
        <v>10</v>
      </c>
      <c r="C17" s="66" t="s">
        <v>270</v>
      </c>
      <c r="D17" s="67"/>
      <c r="E17" s="66"/>
      <c r="F17" s="58">
        <v>71.94</v>
      </c>
      <c r="G17" s="156">
        <v>74066</v>
      </c>
      <c r="H17" s="156">
        <v>36901</v>
      </c>
      <c r="I17" s="156">
        <v>37165</v>
      </c>
      <c r="J17" s="156">
        <v>27623</v>
      </c>
      <c r="K17" s="156">
        <v>57169</v>
      </c>
    </row>
    <row r="18" spans="2:11" s="12" customFormat="1" ht="16.5" customHeight="1">
      <c r="B18" s="57">
        <v>11</v>
      </c>
      <c r="C18" s="66" t="s">
        <v>271</v>
      </c>
      <c r="D18" s="67"/>
      <c r="E18" s="66"/>
      <c r="F18" s="58">
        <v>164.77</v>
      </c>
      <c r="G18" s="156">
        <v>71190</v>
      </c>
      <c r="H18" s="156">
        <v>34223</v>
      </c>
      <c r="I18" s="156">
        <v>36967</v>
      </c>
      <c r="J18" s="156">
        <v>24781</v>
      </c>
      <c r="K18" s="156">
        <v>57031</v>
      </c>
    </row>
    <row r="19" spans="2:11" s="12" customFormat="1" ht="16.5" customHeight="1">
      <c r="B19" s="57">
        <v>12</v>
      </c>
      <c r="C19" s="66" t="s">
        <v>272</v>
      </c>
      <c r="D19" s="67"/>
      <c r="E19" s="66"/>
      <c r="F19" s="58">
        <v>170.65</v>
      </c>
      <c r="G19" s="156">
        <v>28986</v>
      </c>
      <c r="H19" s="156">
        <v>14531</v>
      </c>
      <c r="I19" s="156">
        <v>14455</v>
      </c>
      <c r="J19" s="156">
        <v>10260</v>
      </c>
      <c r="K19" s="156">
        <v>23132</v>
      </c>
    </row>
    <row r="20" spans="2:11" s="12" customFormat="1" ht="5.25" customHeight="1">
      <c r="B20" s="57"/>
      <c r="C20" s="66"/>
      <c r="D20" s="67"/>
      <c r="E20" s="66"/>
      <c r="F20" s="58"/>
      <c r="G20" s="68"/>
      <c r="H20" s="68"/>
      <c r="I20" s="68"/>
      <c r="J20" s="68"/>
      <c r="K20" s="68"/>
    </row>
    <row r="21" spans="2:16" s="25" customFormat="1" ht="16.5" customHeight="1">
      <c r="B21" s="242" t="s">
        <v>80</v>
      </c>
      <c r="C21" s="243"/>
      <c r="D21" s="63"/>
      <c r="E21" s="62"/>
      <c r="F21" s="70">
        <v>79.27</v>
      </c>
      <c r="G21" s="65">
        <v>10697</v>
      </c>
      <c r="H21" s="65">
        <v>5165</v>
      </c>
      <c r="I21" s="65">
        <v>5532</v>
      </c>
      <c r="J21" s="65">
        <v>3272</v>
      </c>
      <c r="K21" s="158">
        <v>8883</v>
      </c>
      <c r="M21" s="161"/>
      <c r="N21" s="161"/>
      <c r="O21" s="161"/>
      <c r="P21" s="161"/>
    </row>
    <row r="22" spans="2:11" s="25" customFormat="1" ht="5.25" customHeight="1">
      <c r="B22" s="71"/>
      <c r="C22" s="62"/>
      <c r="D22" s="63"/>
      <c r="E22" s="62"/>
      <c r="F22" s="70"/>
      <c r="G22" s="65"/>
      <c r="H22" s="65"/>
      <c r="I22" s="65"/>
      <c r="J22" s="65"/>
      <c r="K22" s="65"/>
    </row>
    <row r="23" spans="2:11" s="25" customFormat="1" ht="16.5" customHeight="1">
      <c r="B23" s="57">
        <v>13</v>
      </c>
      <c r="C23" s="66" t="s">
        <v>330</v>
      </c>
      <c r="D23" s="63"/>
      <c r="E23" s="62"/>
      <c r="F23" s="246" t="s">
        <v>430</v>
      </c>
      <c r="G23" s="247"/>
      <c r="H23" s="247"/>
      <c r="I23" s="247"/>
      <c r="J23" s="247"/>
      <c r="K23" s="247"/>
    </row>
    <row r="24" spans="2:11" s="25" customFormat="1" ht="16.5" customHeight="1">
      <c r="B24" s="57">
        <v>14</v>
      </c>
      <c r="C24" s="66" t="s">
        <v>331</v>
      </c>
      <c r="D24" s="63"/>
      <c r="E24" s="62"/>
      <c r="F24" s="248" t="s">
        <v>431</v>
      </c>
      <c r="G24" s="248"/>
      <c r="H24" s="248"/>
      <c r="I24" s="248"/>
      <c r="J24" s="248"/>
      <c r="K24" s="248"/>
    </row>
    <row r="25" spans="2:11" s="25" customFormat="1" ht="16.5" customHeight="1">
      <c r="B25" s="57">
        <v>15</v>
      </c>
      <c r="C25" s="66" t="s">
        <v>332</v>
      </c>
      <c r="D25" s="63"/>
      <c r="E25" s="62"/>
      <c r="F25" s="248"/>
      <c r="G25" s="248"/>
      <c r="H25" s="248"/>
      <c r="I25" s="248"/>
      <c r="J25" s="248"/>
      <c r="K25" s="248"/>
    </row>
    <row r="26" spans="2:11" s="12" customFormat="1" ht="16.5" customHeight="1">
      <c r="B26" s="57">
        <v>16</v>
      </c>
      <c r="C26" s="66" t="s">
        <v>81</v>
      </c>
      <c r="D26" s="67"/>
      <c r="E26" s="175" t="s">
        <v>274</v>
      </c>
      <c r="F26" s="58">
        <v>36.24</v>
      </c>
      <c r="G26" s="68">
        <v>9201</v>
      </c>
      <c r="H26" s="68">
        <v>4418</v>
      </c>
      <c r="I26" s="68">
        <v>4783</v>
      </c>
      <c r="J26" s="68">
        <v>2769</v>
      </c>
      <c r="K26" s="68">
        <v>7620</v>
      </c>
    </row>
    <row r="27" spans="2:11" s="12" customFormat="1" ht="16.5" customHeight="1">
      <c r="B27" s="57">
        <v>17</v>
      </c>
      <c r="C27" s="66" t="s">
        <v>82</v>
      </c>
      <c r="D27" s="67"/>
      <c r="E27" s="175" t="s">
        <v>274</v>
      </c>
      <c r="F27" s="58">
        <v>43.03</v>
      </c>
      <c r="G27" s="68">
        <v>1496</v>
      </c>
      <c r="H27" s="68">
        <v>747</v>
      </c>
      <c r="I27" s="68">
        <v>749</v>
      </c>
      <c r="J27" s="68">
        <v>503</v>
      </c>
      <c r="K27" s="68">
        <v>1263</v>
      </c>
    </row>
    <row r="28" spans="2:11" s="12" customFormat="1" ht="5.25" customHeight="1">
      <c r="B28" s="57"/>
      <c r="C28" s="66"/>
      <c r="D28" s="67"/>
      <c r="E28" s="66"/>
      <c r="F28" s="58"/>
      <c r="G28" s="68"/>
      <c r="H28" s="68"/>
      <c r="I28" s="68"/>
      <c r="J28" s="68"/>
      <c r="K28" s="68"/>
    </row>
    <row r="29" spans="2:16" s="25" customFormat="1" ht="16.5" customHeight="1">
      <c r="B29" s="242" t="s">
        <v>83</v>
      </c>
      <c r="C29" s="243"/>
      <c r="D29" s="63"/>
      <c r="E29" s="62"/>
      <c r="F29" s="64">
        <v>71.67</v>
      </c>
      <c r="G29" s="65">
        <v>9622</v>
      </c>
      <c r="H29" s="65">
        <v>4730</v>
      </c>
      <c r="I29" s="65">
        <v>4892</v>
      </c>
      <c r="J29" s="65">
        <v>3008</v>
      </c>
      <c r="K29" s="158">
        <v>7885</v>
      </c>
      <c r="M29" s="161"/>
      <c r="N29" s="161"/>
      <c r="O29" s="161"/>
      <c r="P29" s="161"/>
    </row>
    <row r="30" spans="2:11" s="25" customFormat="1" ht="5.25" customHeight="1">
      <c r="B30" s="71"/>
      <c r="C30" s="62"/>
      <c r="D30" s="63"/>
      <c r="E30" s="62"/>
      <c r="F30" s="64"/>
      <c r="G30" s="65"/>
      <c r="H30" s="65"/>
      <c r="I30" s="65"/>
      <c r="J30" s="65"/>
      <c r="K30" s="65"/>
    </row>
    <row r="31" spans="2:11" s="25" customFormat="1" ht="16.5" customHeight="1">
      <c r="B31" s="57">
        <v>18</v>
      </c>
      <c r="C31" s="66" t="s">
        <v>333</v>
      </c>
      <c r="D31" s="63"/>
      <c r="E31" s="62"/>
      <c r="F31" s="249" t="s">
        <v>430</v>
      </c>
      <c r="G31" s="250"/>
      <c r="H31" s="250"/>
      <c r="I31" s="250"/>
      <c r="J31" s="250"/>
      <c r="K31" s="250"/>
    </row>
    <row r="32" spans="2:11" s="25" customFormat="1" ht="16.5" customHeight="1">
      <c r="B32" s="57">
        <v>19</v>
      </c>
      <c r="C32" s="66" t="s">
        <v>334</v>
      </c>
      <c r="D32" s="63"/>
      <c r="E32" s="62"/>
      <c r="F32" s="250"/>
      <c r="G32" s="250"/>
      <c r="H32" s="250"/>
      <c r="I32" s="250"/>
      <c r="J32" s="250"/>
      <c r="K32" s="250"/>
    </row>
    <row r="33" spans="2:11" s="25" customFormat="1" ht="16.5" customHeight="1">
      <c r="B33" s="57">
        <v>20</v>
      </c>
      <c r="C33" s="66" t="s">
        <v>335</v>
      </c>
      <c r="D33" s="63"/>
      <c r="E33" s="62"/>
      <c r="F33" s="250"/>
      <c r="G33" s="250"/>
      <c r="H33" s="250"/>
      <c r="I33" s="250"/>
      <c r="J33" s="250"/>
      <c r="K33" s="250"/>
    </row>
    <row r="34" spans="2:11" s="25" customFormat="1" ht="16.5" customHeight="1">
      <c r="B34" s="57">
        <v>21</v>
      </c>
      <c r="C34" s="66" t="s">
        <v>336</v>
      </c>
      <c r="D34" s="63"/>
      <c r="E34" s="62"/>
      <c r="F34" s="250"/>
      <c r="G34" s="250"/>
      <c r="H34" s="250"/>
      <c r="I34" s="250"/>
      <c r="J34" s="250"/>
      <c r="K34" s="250"/>
    </row>
    <row r="35" spans="2:11" s="25" customFormat="1" ht="16.5" customHeight="1">
      <c r="B35" s="57">
        <v>22</v>
      </c>
      <c r="C35" s="66" t="s">
        <v>337</v>
      </c>
      <c r="D35" s="63"/>
      <c r="E35" s="62"/>
      <c r="F35" s="250"/>
      <c r="G35" s="250"/>
      <c r="H35" s="250"/>
      <c r="I35" s="250"/>
      <c r="J35" s="250"/>
      <c r="K35" s="250"/>
    </row>
    <row r="36" spans="2:11" s="12" customFormat="1" ht="16.5" customHeight="1">
      <c r="B36" s="57">
        <v>23</v>
      </c>
      <c r="C36" s="66" t="s">
        <v>84</v>
      </c>
      <c r="D36" s="67"/>
      <c r="E36" s="66"/>
      <c r="F36" s="69">
        <v>21.02</v>
      </c>
      <c r="G36" s="68">
        <v>5505</v>
      </c>
      <c r="H36" s="68">
        <v>2691</v>
      </c>
      <c r="I36" s="68">
        <v>2814</v>
      </c>
      <c r="J36" s="68">
        <v>1646</v>
      </c>
      <c r="K36" s="68">
        <v>4508</v>
      </c>
    </row>
    <row r="37" spans="2:11" s="12" customFormat="1" ht="16.5" customHeight="1">
      <c r="B37" s="57">
        <v>24</v>
      </c>
      <c r="C37" s="66" t="s">
        <v>85</v>
      </c>
      <c r="D37" s="67"/>
      <c r="E37" s="66"/>
      <c r="F37" s="69">
        <v>37.15</v>
      </c>
      <c r="G37" s="68">
        <v>521</v>
      </c>
      <c r="H37" s="68">
        <v>245</v>
      </c>
      <c r="I37" s="68">
        <v>276</v>
      </c>
      <c r="J37" s="68">
        <v>234</v>
      </c>
      <c r="K37" s="68">
        <v>510</v>
      </c>
    </row>
    <row r="38" spans="2:11" s="12" customFormat="1" ht="16.5" customHeight="1">
      <c r="B38" s="57">
        <v>25</v>
      </c>
      <c r="C38" s="66" t="s">
        <v>86</v>
      </c>
      <c r="D38" s="67"/>
      <c r="E38" s="66"/>
      <c r="F38" s="69">
        <v>13.5</v>
      </c>
      <c r="G38" s="68">
        <v>3596</v>
      </c>
      <c r="H38" s="68">
        <v>1794</v>
      </c>
      <c r="I38" s="68">
        <v>1802</v>
      </c>
      <c r="J38" s="68">
        <v>1128</v>
      </c>
      <c r="K38" s="68">
        <v>2867</v>
      </c>
    </row>
    <row r="39" spans="2:11" s="12" customFormat="1" ht="5.25" customHeight="1">
      <c r="B39" s="57"/>
      <c r="C39" s="66"/>
      <c r="D39" s="67"/>
      <c r="E39" s="66"/>
      <c r="F39" s="58"/>
      <c r="G39" s="68"/>
      <c r="H39" s="68"/>
      <c r="I39" s="68"/>
      <c r="J39" s="68"/>
      <c r="K39" s="68"/>
    </row>
    <row r="40" spans="2:16" s="25" customFormat="1" ht="16.5" customHeight="1">
      <c r="B40" s="242" t="s">
        <v>87</v>
      </c>
      <c r="C40" s="243"/>
      <c r="D40" s="63"/>
      <c r="E40" s="175" t="s">
        <v>346</v>
      </c>
      <c r="F40" s="64">
        <v>159.79</v>
      </c>
      <c r="G40" s="65">
        <v>19460</v>
      </c>
      <c r="H40" s="65">
        <v>9475</v>
      </c>
      <c r="I40" s="65">
        <v>9985</v>
      </c>
      <c r="J40" s="65">
        <v>6596</v>
      </c>
      <c r="K40" s="158">
        <v>16859</v>
      </c>
      <c r="M40" s="161"/>
      <c r="N40" s="161"/>
      <c r="O40" s="161"/>
      <c r="P40" s="161"/>
    </row>
    <row r="41" spans="2:11" s="25" customFormat="1" ht="5.25" customHeight="1">
      <c r="B41" s="71"/>
      <c r="C41" s="62"/>
      <c r="D41" s="63"/>
      <c r="E41" s="62"/>
      <c r="F41" s="64"/>
      <c r="G41" s="65"/>
      <c r="H41" s="65"/>
      <c r="I41" s="65"/>
      <c r="J41" s="65"/>
      <c r="K41" s="65"/>
    </row>
    <row r="42" spans="2:11" s="12" customFormat="1" ht="16.5" customHeight="1">
      <c r="B42" s="57">
        <v>26</v>
      </c>
      <c r="C42" s="66" t="s">
        <v>38</v>
      </c>
      <c r="D42" s="67"/>
      <c r="E42" s="66"/>
      <c r="F42" s="58">
        <v>84.72</v>
      </c>
      <c r="G42" s="68">
        <v>1521</v>
      </c>
      <c r="H42" s="68">
        <v>768</v>
      </c>
      <c r="I42" s="68">
        <v>753</v>
      </c>
      <c r="J42" s="68">
        <v>539</v>
      </c>
      <c r="K42" s="68">
        <v>1344</v>
      </c>
    </row>
    <row r="43" spans="2:11" s="12" customFormat="1" ht="16.5" customHeight="1">
      <c r="B43" s="57">
        <v>27</v>
      </c>
      <c r="C43" s="66" t="s">
        <v>293</v>
      </c>
      <c r="D43" s="67"/>
      <c r="E43" s="66"/>
      <c r="F43" s="58">
        <v>75.05</v>
      </c>
      <c r="G43" s="68">
        <v>17939</v>
      </c>
      <c r="H43" s="68">
        <v>8707</v>
      </c>
      <c r="I43" s="68">
        <v>9232</v>
      </c>
      <c r="J43" s="68">
        <v>6057</v>
      </c>
      <c r="K43" s="79" t="s">
        <v>347</v>
      </c>
    </row>
    <row r="44" spans="2:11" s="12" customFormat="1" ht="16.5" customHeight="1">
      <c r="B44" s="57">
        <v>28</v>
      </c>
      <c r="C44" s="66" t="s">
        <v>88</v>
      </c>
      <c r="D44" s="67"/>
      <c r="E44" s="66"/>
      <c r="F44" s="251" t="s">
        <v>432</v>
      </c>
      <c r="G44" s="252"/>
      <c r="H44" s="252"/>
      <c r="I44" s="252"/>
      <c r="J44" s="252"/>
      <c r="K44" s="68">
        <v>3402</v>
      </c>
    </row>
    <row r="45" spans="2:11" s="12" customFormat="1" ht="16.5" customHeight="1">
      <c r="B45" s="57">
        <v>29</v>
      </c>
      <c r="C45" s="66" t="s">
        <v>39</v>
      </c>
      <c r="D45" s="67"/>
      <c r="E45" s="66"/>
      <c r="F45" s="252"/>
      <c r="G45" s="252"/>
      <c r="H45" s="252"/>
      <c r="I45" s="252"/>
      <c r="J45" s="252"/>
      <c r="K45" s="68">
        <v>8830</v>
      </c>
    </row>
    <row r="46" spans="2:11" s="12" customFormat="1" ht="16.5" customHeight="1">
      <c r="B46" s="57">
        <v>30</v>
      </c>
      <c r="C46" s="66" t="s">
        <v>89</v>
      </c>
      <c r="D46" s="67"/>
      <c r="E46" s="66"/>
      <c r="F46" s="252"/>
      <c r="G46" s="252"/>
      <c r="H46" s="252"/>
      <c r="I46" s="252"/>
      <c r="J46" s="252"/>
      <c r="K46" s="68">
        <v>3283</v>
      </c>
    </row>
    <row r="47" spans="2:11" s="12" customFormat="1" ht="16.5" customHeight="1">
      <c r="B47" s="57">
        <v>31</v>
      </c>
      <c r="C47" s="66" t="s">
        <v>317</v>
      </c>
      <c r="D47" s="67"/>
      <c r="E47" s="66"/>
      <c r="F47" s="244" t="s">
        <v>433</v>
      </c>
      <c r="G47" s="245"/>
      <c r="H47" s="245"/>
      <c r="I47" s="245"/>
      <c r="J47" s="245"/>
      <c r="K47" s="245"/>
    </row>
    <row r="48" spans="2:11" s="12" customFormat="1" ht="5.25" customHeight="1">
      <c r="B48" s="57"/>
      <c r="C48" s="66"/>
      <c r="D48" s="67"/>
      <c r="E48" s="66"/>
      <c r="F48" s="58"/>
      <c r="G48" s="68"/>
      <c r="H48" s="68"/>
      <c r="I48" s="68"/>
      <c r="J48" s="68"/>
      <c r="K48" s="68"/>
    </row>
    <row r="49" spans="2:16" s="25" customFormat="1" ht="16.5" customHeight="1">
      <c r="B49" s="242" t="s">
        <v>90</v>
      </c>
      <c r="C49" s="243"/>
      <c r="D49" s="63"/>
      <c r="E49" s="175" t="s">
        <v>438</v>
      </c>
      <c r="F49" s="64">
        <v>984.47</v>
      </c>
      <c r="G49" s="65">
        <v>45525</v>
      </c>
      <c r="H49" s="65">
        <v>21943</v>
      </c>
      <c r="I49" s="65">
        <v>23582</v>
      </c>
      <c r="J49" s="65">
        <v>15796</v>
      </c>
      <c r="K49" s="158">
        <v>38723</v>
      </c>
      <c r="M49" s="161"/>
      <c r="N49" s="161"/>
      <c r="O49" s="161"/>
      <c r="P49" s="161"/>
    </row>
    <row r="50" spans="2:13" s="25" customFormat="1" ht="5.25" customHeight="1">
      <c r="B50" s="71"/>
      <c r="C50" s="62"/>
      <c r="D50" s="63"/>
      <c r="E50" s="62"/>
      <c r="F50" s="64"/>
      <c r="G50" s="65"/>
      <c r="H50" s="65"/>
      <c r="I50" s="65"/>
      <c r="J50" s="65"/>
      <c r="K50" s="65"/>
      <c r="M50" s="161"/>
    </row>
    <row r="51" spans="2:11" s="12" customFormat="1" ht="16.5" customHeight="1">
      <c r="B51" s="57">
        <v>32</v>
      </c>
      <c r="C51" s="66" t="s">
        <v>91</v>
      </c>
      <c r="D51" s="67"/>
      <c r="E51" s="66"/>
      <c r="F51" s="58">
        <v>65.17</v>
      </c>
      <c r="G51" s="68">
        <v>13110</v>
      </c>
      <c r="H51" s="68">
        <v>6388</v>
      </c>
      <c r="I51" s="68">
        <v>6722</v>
      </c>
      <c r="J51" s="68">
        <v>4428</v>
      </c>
      <c r="K51" s="68">
        <v>10740</v>
      </c>
    </row>
    <row r="52" spans="2:11" s="12" customFormat="1" ht="16.5" customHeight="1">
      <c r="B52" s="57">
        <v>33</v>
      </c>
      <c r="C52" s="66" t="s">
        <v>92</v>
      </c>
      <c r="D52" s="67"/>
      <c r="E52" s="66"/>
      <c r="F52" s="58">
        <v>46.81</v>
      </c>
      <c r="G52" s="68">
        <v>4294</v>
      </c>
      <c r="H52" s="68">
        <v>2015</v>
      </c>
      <c r="I52" s="68">
        <v>2279</v>
      </c>
      <c r="J52" s="68">
        <v>1478</v>
      </c>
      <c r="K52" s="68">
        <v>3552</v>
      </c>
    </row>
    <row r="53" spans="2:11" s="12" customFormat="1" ht="16.5" customHeight="1">
      <c r="B53" s="57">
        <v>34</v>
      </c>
      <c r="C53" s="66" t="s">
        <v>338</v>
      </c>
      <c r="D53" s="67"/>
      <c r="E53" s="66"/>
      <c r="F53" s="244" t="s">
        <v>433</v>
      </c>
      <c r="G53" s="245"/>
      <c r="H53" s="245"/>
      <c r="I53" s="245"/>
      <c r="J53" s="245"/>
      <c r="K53" s="245"/>
    </row>
    <row r="54" spans="2:11" s="12" customFormat="1" ht="16.5" customHeight="1">
      <c r="B54" s="57">
        <v>35</v>
      </c>
      <c r="C54" s="66" t="s">
        <v>93</v>
      </c>
      <c r="D54" s="67"/>
      <c r="E54" s="66"/>
      <c r="F54" s="58">
        <v>369.86</v>
      </c>
      <c r="G54" s="68">
        <v>1534</v>
      </c>
      <c r="H54" s="68">
        <v>727</v>
      </c>
      <c r="I54" s="68">
        <v>807</v>
      </c>
      <c r="J54" s="68">
        <v>763</v>
      </c>
      <c r="K54" s="68">
        <v>1455</v>
      </c>
    </row>
    <row r="55" spans="2:11" s="12" customFormat="1" ht="16.5" customHeight="1">
      <c r="B55" s="57">
        <v>36</v>
      </c>
      <c r="C55" s="66" t="s">
        <v>94</v>
      </c>
      <c r="D55" s="67"/>
      <c r="E55" s="66"/>
      <c r="F55" s="204">
        <v>302</v>
      </c>
      <c r="G55" s="68">
        <v>16333</v>
      </c>
      <c r="H55" s="68">
        <v>7797</v>
      </c>
      <c r="I55" s="68">
        <v>8536</v>
      </c>
      <c r="J55" s="68">
        <v>5926</v>
      </c>
      <c r="K55" s="68">
        <v>14401</v>
      </c>
    </row>
    <row r="56" spans="2:11" s="12" customFormat="1" ht="16.5" customHeight="1">
      <c r="B56" s="57">
        <v>37</v>
      </c>
      <c r="C56" s="66" t="s">
        <v>95</v>
      </c>
      <c r="D56" s="67"/>
      <c r="E56" s="66"/>
      <c r="F56" s="58">
        <v>200.63</v>
      </c>
      <c r="G56" s="68">
        <v>10254</v>
      </c>
      <c r="H56" s="68">
        <v>5016</v>
      </c>
      <c r="I56" s="68">
        <v>5238</v>
      </c>
      <c r="J56" s="68">
        <v>3201</v>
      </c>
      <c r="K56" s="68">
        <v>8575</v>
      </c>
    </row>
    <row r="57" spans="2:11" s="12" customFormat="1" ht="5.25" customHeight="1">
      <c r="B57" s="17"/>
      <c r="C57" s="30"/>
      <c r="D57" s="18"/>
      <c r="E57" s="30"/>
      <c r="F57" s="30"/>
      <c r="G57" s="19"/>
      <c r="H57" s="19"/>
      <c r="I57" s="19"/>
      <c r="J57" s="19"/>
      <c r="K57" s="19"/>
    </row>
    <row r="58" spans="2:11" s="12" customFormat="1" ht="5.25" customHeight="1">
      <c r="B58" s="13"/>
      <c r="C58" s="21"/>
      <c r="D58" s="21"/>
      <c r="E58" s="21"/>
      <c r="F58" s="21"/>
      <c r="G58" s="16"/>
      <c r="H58" s="16"/>
      <c r="I58" s="16"/>
      <c r="J58" s="16"/>
      <c r="K58" s="16"/>
    </row>
    <row r="59" spans="3:11" s="12" customFormat="1" ht="15" customHeight="1">
      <c r="C59" s="223" t="s">
        <v>439</v>
      </c>
      <c r="D59" s="167"/>
      <c r="E59" s="167"/>
      <c r="F59" s="10"/>
      <c r="G59" s="22"/>
      <c r="H59" s="22"/>
      <c r="I59" s="22"/>
      <c r="J59" s="22"/>
      <c r="K59" s="22"/>
    </row>
    <row r="60" spans="3:11" s="12" customFormat="1" ht="15" customHeight="1">
      <c r="C60" s="223" t="s">
        <v>348</v>
      </c>
      <c r="D60" s="167"/>
      <c r="E60" s="167"/>
      <c r="F60" s="10"/>
      <c r="G60" s="22"/>
      <c r="H60" s="22"/>
      <c r="I60" s="22"/>
      <c r="J60" s="22"/>
      <c r="K60" s="22"/>
    </row>
    <row r="61" spans="3:11" ht="14.25">
      <c r="C61" s="202"/>
      <c r="D61" s="202"/>
      <c r="E61" s="202"/>
      <c r="F61" s="202"/>
      <c r="G61" s="202"/>
      <c r="H61" s="202"/>
      <c r="I61" s="202"/>
      <c r="J61" s="202"/>
      <c r="K61" s="202"/>
    </row>
  </sheetData>
  <mergeCells count="16">
    <mergeCell ref="F53:K53"/>
    <mergeCell ref="F23:K23"/>
    <mergeCell ref="F24:K25"/>
    <mergeCell ref="B49:C49"/>
    <mergeCell ref="F31:K35"/>
    <mergeCell ref="F47:K47"/>
    <mergeCell ref="F44:J46"/>
    <mergeCell ref="B6:C6"/>
    <mergeCell ref="B21:C21"/>
    <mergeCell ref="B29:C29"/>
    <mergeCell ref="B40:C40"/>
    <mergeCell ref="B3:D4"/>
    <mergeCell ref="J3:J4"/>
    <mergeCell ref="K3:K4"/>
    <mergeCell ref="G3:I3"/>
    <mergeCell ref="E3:F4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scale="92" r:id="rId3"/>
  <headerFooter alignWithMargins="0">
    <oddHeader>&amp;L&amp;"ＭＳ Ｐ明朝,太字"&amp;14 82&amp;"ＭＳ Ｐゴシック,標準"　&amp;"ＭＳ Ｐゴシック,太字"市町村別主要統計&amp;R&amp;"ＭＳ Ｐゴシック,太字"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3" width="15.50390625" style="3" customWidth="1"/>
    <col min="4" max="4" width="12.75390625" style="3" customWidth="1"/>
    <col min="5" max="5" width="11.375" style="3" customWidth="1"/>
    <col min="6" max="6" width="10.875" style="3" customWidth="1"/>
    <col min="7" max="7" width="11.125" style="3" customWidth="1"/>
    <col min="8" max="8" width="10.375" style="3" customWidth="1"/>
    <col min="9" max="9" width="1.37890625" style="3" customWidth="1"/>
    <col min="10" max="10" width="5.50390625" style="6" customWidth="1"/>
    <col min="11" max="11" width="3.125" style="3" customWidth="1"/>
    <col min="12" max="16384" width="9.00390625" style="3" customWidth="1"/>
  </cols>
  <sheetData>
    <row r="1" ht="14.25">
      <c r="A1" s="218" t="s">
        <v>369</v>
      </c>
    </row>
    <row r="2" ht="21" customHeight="1" thickBot="1">
      <c r="B2" s="5" t="s">
        <v>356</v>
      </c>
    </row>
    <row r="3" spans="2:10" s="6" customFormat="1" ht="25.5" customHeight="1" thickTop="1">
      <c r="B3" s="240" t="str">
        <f>"普通会計決算額（16年度）"</f>
        <v>普通会計決算額（16年度）</v>
      </c>
      <c r="C3" s="241"/>
      <c r="D3" s="235" t="s">
        <v>440</v>
      </c>
      <c r="E3" s="235" t="s">
        <v>441</v>
      </c>
      <c r="F3" s="235" t="s">
        <v>442</v>
      </c>
      <c r="G3" s="235" t="s">
        <v>443</v>
      </c>
      <c r="H3" s="237" t="str">
        <f>"水稲　　　　　収穫量　　　（16年）"</f>
        <v>水稲　　　　　収穫量　　　（16年）</v>
      </c>
      <c r="I3" s="232"/>
      <c r="J3" s="72"/>
    </row>
    <row r="4" spans="2:10" s="6" customFormat="1" ht="25.5" customHeight="1">
      <c r="B4" s="73" t="s">
        <v>113</v>
      </c>
      <c r="C4" s="55" t="s">
        <v>114</v>
      </c>
      <c r="D4" s="236"/>
      <c r="E4" s="236"/>
      <c r="F4" s="236"/>
      <c r="G4" s="236"/>
      <c r="H4" s="238"/>
      <c r="I4" s="234"/>
      <c r="J4" s="74"/>
    </row>
    <row r="5" spans="2:10" s="6" customFormat="1" ht="21" customHeight="1">
      <c r="B5" s="61" t="s">
        <v>115</v>
      </c>
      <c r="C5" s="61" t="s">
        <v>115</v>
      </c>
      <c r="D5" s="61" t="s">
        <v>116</v>
      </c>
      <c r="E5" s="61" t="s">
        <v>116</v>
      </c>
      <c r="F5" s="61" t="s">
        <v>117</v>
      </c>
      <c r="G5" s="61" t="s">
        <v>77</v>
      </c>
      <c r="H5" s="61" t="s">
        <v>118</v>
      </c>
      <c r="I5" s="61"/>
      <c r="J5" s="75"/>
    </row>
    <row r="6" spans="2:10" s="31" customFormat="1" ht="16.5" customHeight="1">
      <c r="B6" s="65">
        <v>390598011</v>
      </c>
      <c r="C6" s="65">
        <v>374852094</v>
      </c>
      <c r="D6" s="65">
        <v>18937</v>
      </c>
      <c r="E6" s="213">
        <v>347517</v>
      </c>
      <c r="F6" s="65">
        <v>39780</v>
      </c>
      <c r="G6" s="65">
        <v>172029</v>
      </c>
      <c r="H6" s="65">
        <v>30400</v>
      </c>
      <c r="I6" s="65"/>
      <c r="J6" s="76" t="s">
        <v>357</v>
      </c>
    </row>
    <row r="7" spans="2:10" s="6" customFormat="1" ht="5.25" customHeight="1">
      <c r="B7" s="68"/>
      <c r="C7" s="68"/>
      <c r="D7" s="68"/>
      <c r="E7" s="68"/>
      <c r="F7" s="68"/>
      <c r="G7" s="68"/>
      <c r="H7" s="68"/>
      <c r="I7" s="68"/>
      <c r="J7" s="77"/>
    </row>
    <row r="8" spans="1:10" s="6" customFormat="1" ht="16.5" customHeight="1">
      <c r="A8" s="12"/>
      <c r="B8" s="68">
        <v>62204704</v>
      </c>
      <c r="C8" s="68">
        <v>61313844</v>
      </c>
      <c r="D8" s="68">
        <v>796.1</v>
      </c>
      <c r="E8" s="68">
        <v>10826</v>
      </c>
      <c r="F8" s="68">
        <v>1914</v>
      </c>
      <c r="G8" s="68">
        <v>8341</v>
      </c>
      <c r="H8" s="68">
        <v>1540</v>
      </c>
      <c r="I8" s="68"/>
      <c r="J8" s="77">
        <v>1</v>
      </c>
    </row>
    <row r="9" spans="1:10" s="6" customFormat="1" ht="16.5" customHeight="1">
      <c r="A9" s="12"/>
      <c r="B9" s="68">
        <v>17285483</v>
      </c>
      <c r="C9" s="68">
        <v>16113932</v>
      </c>
      <c r="D9" s="68">
        <v>167.42</v>
      </c>
      <c r="E9" s="68">
        <v>8530</v>
      </c>
      <c r="F9" s="68">
        <v>773</v>
      </c>
      <c r="G9" s="68">
        <v>4304</v>
      </c>
      <c r="H9" s="68">
        <v>895</v>
      </c>
      <c r="I9" s="68"/>
      <c r="J9" s="77">
        <v>2</v>
      </c>
    </row>
    <row r="10" spans="1:10" s="6" customFormat="1" ht="16.5" customHeight="1">
      <c r="A10" s="12"/>
      <c r="B10" s="68">
        <v>11068408</v>
      </c>
      <c r="C10" s="68">
        <v>10819400</v>
      </c>
      <c r="D10" s="68">
        <v>1005.83</v>
      </c>
      <c r="E10" s="68">
        <v>15024</v>
      </c>
      <c r="F10" s="68">
        <v>1834</v>
      </c>
      <c r="G10" s="68">
        <v>7894</v>
      </c>
      <c r="H10" s="68">
        <v>77</v>
      </c>
      <c r="I10" s="68"/>
      <c r="J10" s="77">
        <v>3</v>
      </c>
    </row>
    <row r="11" spans="1:10" s="6" customFormat="1" ht="16.5" customHeight="1">
      <c r="A11" s="12"/>
      <c r="B11" s="68">
        <v>14232689</v>
      </c>
      <c r="C11" s="68">
        <v>13697662</v>
      </c>
      <c r="D11" s="68">
        <v>277.77</v>
      </c>
      <c r="E11" s="68">
        <v>13614</v>
      </c>
      <c r="F11" s="68">
        <v>1167</v>
      </c>
      <c r="G11" s="68">
        <v>5625</v>
      </c>
      <c r="H11" s="68">
        <v>1160</v>
      </c>
      <c r="I11" s="68" t="s">
        <v>444</v>
      </c>
      <c r="J11" s="77">
        <v>4</v>
      </c>
    </row>
    <row r="12" spans="1:10" s="6" customFormat="1" ht="16.5" customHeight="1">
      <c r="A12" s="12"/>
      <c r="B12" s="68">
        <v>19305407</v>
      </c>
      <c r="C12" s="68">
        <v>18376947</v>
      </c>
      <c r="D12" s="68">
        <v>1081.48</v>
      </c>
      <c r="E12" s="68">
        <v>23686</v>
      </c>
      <c r="F12" s="68">
        <v>1862</v>
      </c>
      <c r="G12" s="68">
        <v>8420</v>
      </c>
      <c r="H12" s="68">
        <v>56</v>
      </c>
      <c r="I12" s="68"/>
      <c r="J12" s="77">
        <v>5</v>
      </c>
    </row>
    <row r="13" spans="1:10" s="6" customFormat="1" ht="16.5" customHeight="1">
      <c r="A13" s="12"/>
      <c r="B13" s="68">
        <v>13275674</v>
      </c>
      <c r="C13" s="68">
        <v>12865461</v>
      </c>
      <c r="D13" s="68">
        <v>214.43</v>
      </c>
      <c r="E13" s="68">
        <v>24371</v>
      </c>
      <c r="F13" s="68">
        <v>1094</v>
      </c>
      <c r="G13" s="68">
        <v>4371</v>
      </c>
      <c r="H13" s="68">
        <v>476</v>
      </c>
      <c r="I13" s="68"/>
      <c r="J13" s="77">
        <v>6</v>
      </c>
    </row>
    <row r="14" spans="1:10" s="6" customFormat="1" ht="16.5" customHeight="1">
      <c r="A14" s="12"/>
      <c r="B14" s="68">
        <v>12662204</v>
      </c>
      <c r="C14" s="68">
        <v>12358240</v>
      </c>
      <c r="D14" s="68">
        <v>1340.7</v>
      </c>
      <c r="E14" s="68">
        <v>9255</v>
      </c>
      <c r="F14" s="68">
        <v>2481</v>
      </c>
      <c r="G14" s="68">
        <v>10424</v>
      </c>
      <c r="H14" s="68">
        <v>4420</v>
      </c>
      <c r="I14" s="68"/>
      <c r="J14" s="77">
        <v>7</v>
      </c>
    </row>
    <row r="15" spans="1:10" s="6" customFormat="1" ht="16.5" customHeight="1">
      <c r="A15" s="12"/>
      <c r="B15" s="156">
        <v>27862137</v>
      </c>
      <c r="C15" s="156">
        <v>26340297</v>
      </c>
      <c r="D15" s="68">
        <v>2266.91</v>
      </c>
      <c r="E15" s="156">
        <v>19333</v>
      </c>
      <c r="F15" s="68">
        <v>4401</v>
      </c>
      <c r="G15" s="79">
        <v>20947</v>
      </c>
      <c r="H15" s="156">
        <v>2350</v>
      </c>
      <c r="I15" s="68"/>
      <c r="J15" s="77">
        <v>8</v>
      </c>
    </row>
    <row r="16" spans="1:10" s="6" customFormat="1" ht="16.5" customHeight="1">
      <c r="A16" s="12"/>
      <c r="B16" s="68">
        <v>36497429</v>
      </c>
      <c r="C16" s="156">
        <v>35673033</v>
      </c>
      <c r="D16" s="68">
        <v>3129.08</v>
      </c>
      <c r="E16" s="58">
        <v>3153</v>
      </c>
      <c r="F16" s="68">
        <v>5236</v>
      </c>
      <c r="G16" s="58" t="s">
        <v>358</v>
      </c>
      <c r="H16" s="58" t="s">
        <v>358</v>
      </c>
      <c r="I16" s="68"/>
      <c r="J16" s="77">
        <v>9</v>
      </c>
    </row>
    <row r="17" spans="1:10" s="6" customFormat="1" ht="16.5" customHeight="1">
      <c r="A17" s="12"/>
      <c r="B17" s="68">
        <v>23374943</v>
      </c>
      <c r="C17" s="68">
        <v>22429974</v>
      </c>
      <c r="D17" s="68">
        <v>624.69</v>
      </c>
      <c r="E17" s="58">
        <v>8394</v>
      </c>
      <c r="F17" s="68">
        <v>1551</v>
      </c>
      <c r="G17" s="58" t="s">
        <v>358</v>
      </c>
      <c r="H17" s="58" t="s">
        <v>358</v>
      </c>
      <c r="I17" s="68"/>
      <c r="J17" s="77">
        <v>10</v>
      </c>
    </row>
    <row r="18" spans="1:10" s="31" customFormat="1" ht="16.5" customHeight="1">
      <c r="A18" s="12"/>
      <c r="B18" s="216">
        <v>32973776</v>
      </c>
      <c r="C18" s="216">
        <v>30776868</v>
      </c>
      <c r="D18" s="68">
        <v>2963.12</v>
      </c>
      <c r="E18" s="68">
        <v>44098</v>
      </c>
      <c r="F18" s="68">
        <v>4678</v>
      </c>
      <c r="G18" s="58" t="s">
        <v>445</v>
      </c>
      <c r="H18" s="58" t="s">
        <v>445</v>
      </c>
      <c r="I18" s="65"/>
      <c r="J18" s="77">
        <v>11</v>
      </c>
    </row>
    <row r="19" spans="1:10" s="6" customFormat="1" ht="16.5" customHeight="1">
      <c r="A19" s="12"/>
      <c r="B19" s="68">
        <v>13669931</v>
      </c>
      <c r="C19" s="68">
        <v>12966518</v>
      </c>
      <c r="D19" s="58" t="s">
        <v>364</v>
      </c>
      <c r="E19" s="79">
        <v>14027</v>
      </c>
      <c r="F19" s="58" t="s">
        <v>364</v>
      </c>
      <c r="G19" s="58" t="s">
        <v>364</v>
      </c>
      <c r="H19" s="58" t="s">
        <v>364</v>
      </c>
      <c r="I19" s="78"/>
      <c r="J19" s="77">
        <v>12</v>
      </c>
    </row>
    <row r="20" spans="1:10" s="6" customFormat="1" ht="5.25" customHeight="1">
      <c r="A20" s="12"/>
      <c r="B20" s="68"/>
      <c r="C20" s="68"/>
      <c r="D20" s="68"/>
      <c r="E20" s="68"/>
      <c r="F20" s="68"/>
      <c r="G20" s="68"/>
      <c r="H20" s="68"/>
      <c r="I20" s="68"/>
      <c r="J20" s="77"/>
    </row>
    <row r="21" spans="1:10" s="6" customFormat="1" ht="16.5" customHeight="1">
      <c r="A21" s="25"/>
      <c r="B21" s="159">
        <f>SUM(B26:B27)</f>
        <v>6690945</v>
      </c>
      <c r="C21" s="159">
        <f>SUM(C26:C27)</f>
        <v>6450590</v>
      </c>
      <c r="D21" s="159">
        <f>SUM(D23:D27)</f>
        <v>1247.4599999999998</v>
      </c>
      <c r="E21" s="224">
        <v>6067</v>
      </c>
      <c r="F21" s="159">
        <f>SUM(F23:F27)</f>
        <v>2335</v>
      </c>
      <c r="G21" s="159">
        <f>SUM(G23:G27)</f>
        <v>11496</v>
      </c>
      <c r="H21" s="159">
        <f>SUM(H23:H27)</f>
        <v>60</v>
      </c>
      <c r="I21" s="159"/>
      <c r="J21" s="215" t="s">
        <v>359</v>
      </c>
    </row>
    <row r="22" spans="1:10" s="6" customFormat="1" ht="5.25" customHeight="1">
      <c r="A22" s="25"/>
      <c r="B22" s="68"/>
      <c r="C22" s="68"/>
      <c r="D22" s="58" t="s">
        <v>358</v>
      </c>
      <c r="E22" s="79"/>
      <c r="F22" s="58" t="s">
        <v>358</v>
      </c>
      <c r="G22" s="58" t="s">
        <v>358</v>
      </c>
      <c r="H22" s="79"/>
      <c r="I22" s="79"/>
      <c r="J22" s="77"/>
    </row>
    <row r="23" spans="1:10" s="6" customFormat="1" ht="16.5" customHeight="1">
      <c r="A23" s="25"/>
      <c r="B23" s="58" t="s">
        <v>358</v>
      </c>
      <c r="C23" s="58" t="s">
        <v>358</v>
      </c>
      <c r="D23" s="58" t="s">
        <v>358</v>
      </c>
      <c r="E23" s="79" t="s">
        <v>362</v>
      </c>
      <c r="F23" s="58" t="s">
        <v>358</v>
      </c>
      <c r="G23" s="58">
        <v>2012</v>
      </c>
      <c r="H23" s="79">
        <v>5</v>
      </c>
      <c r="I23" s="79"/>
      <c r="J23" s="77">
        <v>13</v>
      </c>
    </row>
    <row r="24" spans="1:10" s="6" customFormat="1" ht="16.5" customHeight="1">
      <c r="A24" s="25"/>
      <c r="B24" s="58" t="s">
        <v>419</v>
      </c>
      <c r="C24" s="58" t="s">
        <v>419</v>
      </c>
      <c r="D24" s="68">
        <v>411.9</v>
      </c>
      <c r="E24" s="79" t="s">
        <v>428</v>
      </c>
      <c r="F24" s="68">
        <v>846</v>
      </c>
      <c r="G24" s="58">
        <v>3093</v>
      </c>
      <c r="H24" s="79">
        <v>55</v>
      </c>
      <c r="I24" s="79"/>
      <c r="J24" s="77">
        <v>14</v>
      </c>
    </row>
    <row r="25" spans="1:10" s="6" customFormat="1" ht="16.5" customHeight="1">
      <c r="A25" s="25"/>
      <c r="B25" s="58" t="s">
        <v>419</v>
      </c>
      <c r="C25" s="58" t="s">
        <v>419</v>
      </c>
      <c r="D25" s="68">
        <v>31.59</v>
      </c>
      <c r="E25" s="79" t="s">
        <v>428</v>
      </c>
      <c r="F25" s="68">
        <v>126</v>
      </c>
      <c r="G25" s="58">
        <v>480</v>
      </c>
      <c r="H25" s="58" t="s">
        <v>419</v>
      </c>
      <c r="I25" s="79"/>
      <c r="J25" s="77">
        <v>15</v>
      </c>
    </row>
    <row r="26" spans="1:10" s="6" customFormat="1" ht="16.5" customHeight="1">
      <c r="A26" s="12"/>
      <c r="B26" s="68">
        <v>4380799</v>
      </c>
      <c r="C26" s="68">
        <v>4217642</v>
      </c>
      <c r="D26" s="68">
        <v>756.37</v>
      </c>
      <c r="E26" s="68">
        <v>1876</v>
      </c>
      <c r="F26" s="68">
        <v>1195</v>
      </c>
      <c r="G26" s="68">
        <v>5298</v>
      </c>
      <c r="H26" s="68">
        <v>0</v>
      </c>
      <c r="I26" s="68"/>
      <c r="J26" s="77">
        <v>16</v>
      </c>
    </row>
    <row r="27" spans="1:10" s="6" customFormat="1" ht="16.5" customHeight="1">
      <c r="A27" s="12"/>
      <c r="B27" s="68">
        <v>2310146</v>
      </c>
      <c r="C27" s="68">
        <v>2232948</v>
      </c>
      <c r="D27" s="68">
        <v>47.6</v>
      </c>
      <c r="E27" s="68">
        <v>4191</v>
      </c>
      <c r="F27" s="68">
        <v>168</v>
      </c>
      <c r="G27" s="68">
        <v>613</v>
      </c>
      <c r="H27" s="68">
        <v>0</v>
      </c>
      <c r="I27" s="68"/>
      <c r="J27" s="77">
        <v>17</v>
      </c>
    </row>
    <row r="28" spans="1:10" s="6" customFormat="1" ht="5.25" customHeight="1">
      <c r="A28" s="12"/>
      <c r="B28" s="68"/>
      <c r="C28" s="68"/>
      <c r="D28" s="68"/>
      <c r="E28" s="68"/>
      <c r="F28" s="68"/>
      <c r="G28" s="68"/>
      <c r="H28" s="68"/>
      <c r="I28" s="68"/>
      <c r="J28" s="77"/>
    </row>
    <row r="29" spans="1:10" s="31" customFormat="1" ht="16.5" customHeight="1">
      <c r="A29" s="25"/>
      <c r="B29" s="159">
        <f>SUM(B36:B38)</f>
        <v>6823189</v>
      </c>
      <c r="C29" s="159">
        <f>SUM(C36:C38)</f>
        <v>6633792</v>
      </c>
      <c r="D29" s="159">
        <f>SUM(D31:D38)</f>
        <v>604.48</v>
      </c>
      <c r="E29" s="224">
        <v>4920</v>
      </c>
      <c r="F29" s="159">
        <f>SUM(F31:F38)</f>
        <v>1100</v>
      </c>
      <c r="G29" s="159">
        <f>SUM(G31:G38)</f>
        <v>24496</v>
      </c>
      <c r="H29" s="159">
        <f>SUM(H31:H38)</f>
        <v>815</v>
      </c>
      <c r="I29" s="159"/>
      <c r="J29" s="215" t="s">
        <v>360</v>
      </c>
    </row>
    <row r="30" spans="1:10" s="6" customFormat="1" ht="5.25" customHeight="1">
      <c r="A30" s="25"/>
      <c r="B30" s="78"/>
      <c r="C30" s="78"/>
      <c r="D30" s="68"/>
      <c r="E30" s="78"/>
      <c r="F30" s="68"/>
      <c r="G30" s="78"/>
      <c r="H30" s="78"/>
      <c r="I30" s="78"/>
      <c r="J30" s="77"/>
    </row>
    <row r="31" spans="1:10" s="6" customFormat="1" ht="16.5" customHeight="1">
      <c r="A31" s="25"/>
      <c r="B31" s="58" t="s">
        <v>358</v>
      </c>
      <c r="C31" s="58" t="s">
        <v>358</v>
      </c>
      <c r="D31" s="58" t="s">
        <v>358</v>
      </c>
      <c r="E31" s="79" t="s">
        <v>362</v>
      </c>
      <c r="F31" s="58" t="s">
        <v>358</v>
      </c>
      <c r="G31" s="58">
        <v>3027</v>
      </c>
      <c r="H31" s="68">
        <v>19</v>
      </c>
      <c r="I31" s="78"/>
      <c r="J31" s="77">
        <v>18</v>
      </c>
    </row>
    <row r="32" spans="1:10" s="6" customFormat="1" ht="16.5" customHeight="1">
      <c r="A32" s="25"/>
      <c r="B32" s="58" t="s">
        <v>358</v>
      </c>
      <c r="C32" s="58" t="s">
        <v>358</v>
      </c>
      <c r="D32" s="58" t="s">
        <v>358</v>
      </c>
      <c r="E32" s="79" t="s">
        <v>362</v>
      </c>
      <c r="F32" s="58" t="s">
        <v>358</v>
      </c>
      <c r="G32" s="58">
        <v>4873</v>
      </c>
      <c r="H32" s="68">
        <v>5</v>
      </c>
      <c r="I32" s="78"/>
      <c r="J32" s="77">
        <v>19</v>
      </c>
    </row>
    <row r="33" spans="1:10" s="6" customFormat="1" ht="16.5" customHeight="1">
      <c r="A33" s="25"/>
      <c r="B33" s="58" t="s">
        <v>364</v>
      </c>
      <c r="C33" s="58" t="s">
        <v>364</v>
      </c>
      <c r="D33" s="58" t="s">
        <v>364</v>
      </c>
      <c r="E33" s="79" t="s">
        <v>225</v>
      </c>
      <c r="F33" s="58" t="s">
        <v>364</v>
      </c>
      <c r="G33" s="58">
        <v>5641</v>
      </c>
      <c r="H33" s="68">
        <v>0</v>
      </c>
      <c r="I33" s="78"/>
      <c r="J33" s="77">
        <v>20</v>
      </c>
    </row>
    <row r="34" spans="1:10" s="6" customFormat="1" ht="16.5" customHeight="1">
      <c r="A34" s="25"/>
      <c r="B34" s="58" t="s">
        <v>419</v>
      </c>
      <c r="C34" s="58" t="s">
        <v>419</v>
      </c>
      <c r="D34" s="58" t="s">
        <v>419</v>
      </c>
      <c r="E34" s="79" t="s">
        <v>428</v>
      </c>
      <c r="F34" s="58" t="s">
        <v>419</v>
      </c>
      <c r="G34" s="58">
        <v>3531</v>
      </c>
      <c r="H34" s="68">
        <v>25</v>
      </c>
      <c r="I34" s="78"/>
      <c r="J34" s="77">
        <v>21</v>
      </c>
    </row>
    <row r="35" spans="1:10" s="6" customFormat="1" ht="16.5" customHeight="1">
      <c r="A35" s="25"/>
      <c r="B35" s="58" t="s">
        <v>419</v>
      </c>
      <c r="C35" s="58" t="s">
        <v>419</v>
      </c>
      <c r="D35" s="58" t="s">
        <v>419</v>
      </c>
      <c r="E35" s="79" t="s">
        <v>428</v>
      </c>
      <c r="F35" s="58" t="s">
        <v>419</v>
      </c>
      <c r="G35" s="58">
        <v>2411</v>
      </c>
      <c r="H35" s="68">
        <v>166</v>
      </c>
      <c r="I35" s="78"/>
      <c r="J35" s="77">
        <v>22</v>
      </c>
    </row>
    <row r="36" spans="1:10" s="6" customFormat="1" ht="16.5" customHeight="1">
      <c r="A36" s="12"/>
      <c r="B36" s="68">
        <v>2943445</v>
      </c>
      <c r="C36" s="68">
        <v>2839319</v>
      </c>
      <c r="D36" s="68">
        <v>358.51</v>
      </c>
      <c r="E36" s="68">
        <v>937</v>
      </c>
      <c r="F36" s="68">
        <v>597</v>
      </c>
      <c r="G36" s="68">
        <v>2939</v>
      </c>
      <c r="H36" s="68">
        <v>330</v>
      </c>
      <c r="I36" s="68"/>
      <c r="J36" s="77">
        <v>23</v>
      </c>
    </row>
    <row r="37" spans="1:10" s="6" customFormat="1" ht="16.5" customHeight="1">
      <c r="A37" s="12"/>
      <c r="B37" s="68">
        <v>888143</v>
      </c>
      <c r="C37" s="68">
        <v>866430</v>
      </c>
      <c r="D37" s="68">
        <v>28.39</v>
      </c>
      <c r="E37" s="68">
        <v>3431</v>
      </c>
      <c r="F37" s="68">
        <v>120</v>
      </c>
      <c r="G37" s="68">
        <v>326</v>
      </c>
      <c r="H37" s="68">
        <v>13</v>
      </c>
      <c r="I37" s="68"/>
      <c r="J37" s="77">
        <v>24</v>
      </c>
    </row>
    <row r="38" spans="1:10" s="6" customFormat="1" ht="16.5" customHeight="1">
      <c r="A38" s="12"/>
      <c r="B38" s="68">
        <v>2991601</v>
      </c>
      <c r="C38" s="68">
        <v>2928043</v>
      </c>
      <c r="D38" s="68">
        <v>217.58</v>
      </c>
      <c r="E38" s="68">
        <v>552</v>
      </c>
      <c r="F38" s="68">
        <v>383</v>
      </c>
      <c r="G38" s="68">
        <v>1748</v>
      </c>
      <c r="H38" s="68">
        <v>257</v>
      </c>
      <c r="I38" s="68"/>
      <c r="J38" s="77">
        <v>25</v>
      </c>
    </row>
    <row r="39" spans="1:10" s="6" customFormat="1" ht="5.25" customHeight="1">
      <c r="A39" s="12"/>
      <c r="B39" s="68"/>
      <c r="C39" s="68"/>
      <c r="D39" s="68"/>
      <c r="E39" s="68"/>
      <c r="F39" s="68"/>
      <c r="G39" s="68"/>
      <c r="H39" s="68"/>
      <c r="I39" s="68"/>
      <c r="J39" s="77"/>
    </row>
    <row r="40" spans="1:10" s="6" customFormat="1" ht="16.5" customHeight="1">
      <c r="A40" s="25"/>
      <c r="B40" s="159">
        <f>SUM(B42:B46)</f>
        <v>10586893</v>
      </c>
      <c r="C40" s="159">
        <f>SUM(C42:C46)</f>
        <v>9841966</v>
      </c>
      <c r="D40" s="159">
        <f>SUM(D42:D47)</f>
        <v>730.36</v>
      </c>
      <c r="E40" s="159">
        <v>11473</v>
      </c>
      <c r="F40" s="159">
        <f>SUM(F42:F47)</f>
        <v>1285</v>
      </c>
      <c r="G40" s="159">
        <f>SUM(G42:G47)</f>
        <v>6587</v>
      </c>
      <c r="H40" s="159">
        <f>SUM(H42:H47)</f>
        <v>1007</v>
      </c>
      <c r="I40" s="159"/>
      <c r="J40" s="215" t="s">
        <v>361</v>
      </c>
    </row>
    <row r="41" spans="1:10" s="6" customFormat="1" ht="5.25" customHeight="1">
      <c r="A41" s="25"/>
      <c r="B41" s="68"/>
      <c r="C41" s="68"/>
      <c r="D41" s="68"/>
      <c r="E41" s="68"/>
      <c r="F41" s="68"/>
      <c r="G41" s="68"/>
      <c r="H41" s="68"/>
      <c r="I41" s="68"/>
      <c r="J41" s="77"/>
    </row>
    <row r="42" spans="1:10" s="6" customFormat="1" ht="16.5" customHeight="1">
      <c r="A42" s="12"/>
      <c r="B42" s="68">
        <v>1688565</v>
      </c>
      <c r="C42" s="68">
        <v>1640878</v>
      </c>
      <c r="D42" s="68">
        <v>374.09</v>
      </c>
      <c r="E42" s="68">
        <v>6648</v>
      </c>
      <c r="F42" s="68">
        <v>180</v>
      </c>
      <c r="G42" s="68">
        <v>871</v>
      </c>
      <c r="H42" s="68">
        <v>26</v>
      </c>
      <c r="I42" s="68"/>
      <c r="J42" s="77">
        <v>26</v>
      </c>
    </row>
    <row r="43" spans="1:10" s="6" customFormat="1" ht="16.5" customHeight="1">
      <c r="A43" s="12"/>
      <c r="B43" s="79" t="s">
        <v>446</v>
      </c>
      <c r="C43" s="79" t="s">
        <v>446</v>
      </c>
      <c r="D43" s="79" t="s">
        <v>446</v>
      </c>
      <c r="E43" s="79" t="s">
        <v>446</v>
      </c>
      <c r="F43" s="79" t="s">
        <v>446</v>
      </c>
      <c r="G43" s="79" t="s">
        <v>446</v>
      </c>
      <c r="H43" s="79" t="s">
        <v>446</v>
      </c>
      <c r="I43" s="68"/>
      <c r="J43" s="77">
        <v>27</v>
      </c>
    </row>
    <row r="44" spans="1:10" s="6" customFormat="1" ht="16.5" customHeight="1">
      <c r="A44" s="12"/>
      <c r="B44" s="68">
        <v>2218256</v>
      </c>
      <c r="C44" s="68">
        <v>2088841</v>
      </c>
      <c r="D44" s="68">
        <v>197.39</v>
      </c>
      <c r="E44" s="68">
        <v>2265</v>
      </c>
      <c r="F44" s="68">
        <v>392</v>
      </c>
      <c r="G44" s="68">
        <v>1656</v>
      </c>
      <c r="H44" s="68">
        <v>370</v>
      </c>
      <c r="I44" s="68"/>
      <c r="J44" s="77">
        <v>28</v>
      </c>
    </row>
    <row r="45" spans="1:10" s="31" customFormat="1" ht="16.5" customHeight="1">
      <c r="A45" s="12"/>
      <c r="B45" s="68">
        <v>4242193</v>
      </c>
      <c r="C45" s="68">
        <v>3890759</v>
      </c>
      <c r="D45" s="68">
        <v>91.85</v>
      </c>
      <c r="E45" s="68">
        <v>1920</v>
      </c>
      <c r="F45" s="68">
        <v>424</v>
      </c>
      <c r="G45" s="68">
        <v>1408</v>
      </c>
      <c r="H45" s="68">
        <v>248</v>
      </c>
      <c r="I45" s="65"/>
      <c r="J45" s="77">
        <v>29</v>
      </c>
    </row>
    <row r="46" spans="1:10" s="6" customFormat="1" ht="18.75" customHeight="1">
      <c r="A46" s="12"/>
      <c r="B46" s="68">
        <v>2437879</v>
      </c>
      <c r="C46" s="68">
        <v>2221488</v>
      </c>
      <c r="D46" s="68">
        <v>67.03</v>
      </c>
      <c r="E46" s="68">
        <v>640</v>
      </c>
      <c r="F46" s="68">
        <v>289</v>
      </c>
      <c r="G46" s="68">
        <v>1078</v>
      </c>
      <c r="H46" s="68">
        <v>156</v>
      </c>
      <c r="I46" s="78"/>
      <c r="J46" s="77">
        <v>30</v>
      </c>
    </row>
    <row r="47" spans="1:10" s="6" customFormat="1" ht="18.75" customHeight="1">
      <c r="A47" s="12"/>
      <c r="B47" s="58" t="s">
        <v>419</v>
      </c>
      <c r="C47" s="58" t="s">
        <v>419</v>
      </c>
      <c r="D47" s="58" t="s">
        <v>419</v>
      </c>
      <c r="E47" s="58" t="s">
        <v>419</v>
      </c>
      <c r="F47" s="58" t="s">
        <v>419</v>
      </c>
      <c r="G47" s="58">
        <v>1574</v>
      </c>
      <c r="H47" s="68">
        <v>207</v>
      </c>
      <c r="I47" s="78"/>
      <c r="J47" s="77">
        <v>31</v>
      </c>
    </row>
    <row r="48" spans="1:10" s="6" customFormat="1" ht="5.25" customHeight="1">
      <c r="A48" s="25"/>
      <c r="B48" s="78"/>
      <c r="C48" s="78"/>
      <c r="D48" s="68"/>
      <c r="E48" s="68"/>
      <c r="F48" s="68"/>
      <c r="G48" s="68"/>
      <c r="H48" s="68"/>
      <c r="I48" s="68"/>
      <c r="J48" s="183"/>
    </row>
    <row r="49" spans="1:10" s="6" customFormat="1" ht="16.5" customHeight="1">
      <c r="A49" s="25"/>
      <c r="B49" s="159">
        <v>31318276</v>
      </c>
      <c r="C49" s="159">
        <v>29725331</v>
      </c>
      <c r="D49" s="159">
        <f>SUM(D51:D56)</f>
        <v>881.4</v>
      </c>
      <c r="E49" s="159">
        <v>86579</v>
      </c>
      <c r="F49" s="159">
        <f>SUM(F51:F56)</f>
        <v>3497</v>
      </c>
      <c r="G49" s="159">
        <f>SUM(G51:G56)</f>
        <v>12534</v>
      </c>
      <c r="H49" s="159">
        <f>SUM(H51:H56)</f>
        <v>2085</v>
      </c>
      <c r="I49" s="159"/>
      <c r="J49" s="215" t="s">
        <v>363</v>
      </c>
    </row>
    <row r="50" spans="1:10" s="6" customFormat="1" ht="5.25" customHeight="1">
      <c r="A50" s="12"/>
      <c r="B50" s="68"/>
      <c r="C50" s="68"/>
      <c r="D50" s="68"/>
      <c r="E50" s="68"/>
      <c r="F50" s="68"/>
      <c r="G50" s="68"/>
      <c r="H50" s="68"/>
      <c r="I50" s="68"/>
      <c r="J50" s="77"/>
    </row>
    <row r="51" spans="1:10" s="6" customFormat="1" ht="16.5" customHeight="1">
      <c r="A51" s="12"/>
      <c r="B51" s="68">
        <v>4787066</v>
      </c>
      <c r="C51" s="68">
        <v>4552950</v>
      </c>
      <c r="D51" s="68">
        <v>271.13</v>
      </c>
      <c r="E51" s="68">
        <v>5193</v>
      </c>
      <c r="F51" s="68">
        <v>829</v>
      </c>
      <c r="G51" s="68">
        <v>3348</v>
      </c>
      <c r="H51" s="68">
        <v>579</v>
      </c>
      <c r="I51" s="68"/>
      <c r="J51" s="77">
        <v>32</v>
      </c>
    </row>
    <row r="52" spans="1:10" s="6" customFormat="1" ht="16.5" customHeight="1">
      <c r="A52" s="12"/>
      <c r="B52" s="68">
        <v>3062705</v>
      </c>
      <c r="C52" s="68">
        <v>2983509</v>
      </c>
      <c r="D52" s="68">
        <v>33.62</v>
      </c>
      <c r="E52" s="68">
        <v>3972</v>
      </c>
      <c r="F52" s="68">
        <v>139</v>
      </c>
      <c r="G52" s="68">
        <v>553</v>
      </c>
      <c r="H52" s="68">
        <v>114</v>
      </c>
      <c r="I52" s="68"/>
      <c r="J52" s="77">
        <v>33</v>
      </c>
    </row>
    <row r="53" spans="1:10" s="6" customFormat="1" ht="16.5" customHeight="1">
      <c r="A53" s="12"/>
      <c r="B53" s="58" t="s">
        <v>417</v>
      </c>
      <c r="C53" s="58" t="s">
        <v>417</v>
      </c>
      <c r="D53" s="58" t="s">
        <v>417</v>
      </c>
      <c r="E53" s="58" t="s">
        <v>417</v>
      </c>
      <c r="F53" s="58" t="s">
        <v>417</v>
      </c>
      <c r="G53" s="58">
        <v>1207</v>
      </c>
      <c r="H53" s="68">
        <v>271</v>
      </c>
      <c r="I53" s="68"/>
      <c r="J53" s="77">
        <v>34</v>
      </c>
    </row>
    <row r="54" spans="1:10" s="6" customFormat="1" ht="16.5" customHeight="1">
      <c r="A54" s="12"/>
      <c r="B54" s="68">
        <v>2355739</v>
      </c>
      <c r="C54" s="68">
        <v>2287449</v>
      </c>
      <c r="D54" s="68">
        <v>24.59</v>
      </c>
      <c r="E54" s="68">
        <v>35448</v>
      </c>
      <c r="F54" s="68">
        <v>139</v>
      </c>
      <c r="G54" s="68">
        <v>426</v>
      </c>
      <c r="H54" s="68">
        <v>23</v>
      </c>
      <c r="I54" s="68"/>
      <c r="J54" s="77">
        <v>35</v>
      </c>
    </row>
    <row r="55" spans="1:10" s="6" customFormat="1" ht="16.5" customHeight="1">
      <c r="A55" s="12"/>
      <c r="B55" s="68">
        <v>12027863</v>
      </c>
      <c r="C55" s="80">
        <v>11185542</v>
      </c>
      <c r="D55" s="68">
        <v>269.66</v>
      </c>
      <c r="E55" s="80">
        <v>24341</v>
      </c>
      <c r="F55" s="68">
        <v>1307</v>
      </c>
      <c r="G55" s="68">
        <v>2259</v>
      </c>
      <c r="H55" s="80">
        <v>411</v>
      </c>
      <c r="I55" s="80"/>
      <c r="J55" s="77">
        <v>36</v>
      </c>
    </row>
    <row r="56" spans="1:10" s="6" customFormat="1" ht="16.5" customHeight="1">
      <c r="A56" s="12"/>
      <c r="B56" s="68">
        <v>9084903</v>
      </c>
      <c r="C56" s="80">
        <v>8715881</v>
      </c>
      <c r="D56" s="68">
        <v>282.4</v>
      </c>
      <c r="E56" s="80">
        <v>17625</v>
      </c>
      <c r="F56" s="68">
        <v>1083</v>
      </c>
      <c r="G56" s="68">
        <v>4741</v>
      </c>
      <c r="H56" s="80">
        <v>687</v>
      </c>
      <c r="I56" s="80"/>
      <c r="J56" s="77">
        <v>37</v>
      </c>
    </row>
    <row r="57" spans="1:10" s="6" customFormat="1" ht="5.25" customHeight="1">
      <c r="A57" s="184"/>
      <c r="B57" s="185"/>
      <c r="C57" s="186"/>
      <c r="D57" s="185"/>
      <c r="E57" s="185"/>
      <c r="F57" s="185"/>
      <c r="G57" s="185"/>
      <c r="H57" s="185"/>
      <c r="I57" s="185"/>
      <c r="J57" s="82"/>
    </row>
    <row r="58" spans="2:3" ht="15" customHeight="1">
      <c r="B58" s="12"/>
      <c r="C58" s="141"/>
    </row>
    <row r="59" ht="15" customHeight="1"/>
    <row r="60" ht="15" customHeight="1"/>
    <row r="61" ht="15" customHeight="1"/>
  </sheetData>
  <mergeCells count="6">
    <mergeCell ref="G3:G4"/>
    <mergeCell ref="H3:I4"/>
    <mergeCell ref="B3:C3"/>
    <mergeCell ref="D3:D4"/>
    <mergeCell ref="E3:E4"/>
    <mergeCell ref="F3:F4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scale="95" r:id="rId3"/>
  <headerFooter alignWithMargins="0">
    <oddHeader>&amp;R&amp;"ＭＳ Ｐゴシック,太字"&amp;14市町村別主要統計　&amp;"ＭＳ Ｐ明朝,太字"83&amp;"ＭＳ Ｐゴシック,太字"&amp;11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SheetLayoutView="100" workbookViewId="0" topLeftCell="B1">
      <selection activeCell="B1" sqref="B1"/>
    </sheetView>
  </sheetViews>
  <sheetFormatPr defaultColWidth="9.00390625" defaultRowHeight="13.5"/>
  <cols>
    <col min="1" max="1" width="3.125" style="0" customWidth="1"/>
    <col min="2" max="2" width="3.625" style="9" customWidth="1"/>
    <col min="3" max="3" width="12.125" style="3" customWidth="1"/>
    <col min="4" max="4" width="1.37890625" style="3" customWidth="1"/>
    <col min="5" max="5" width="2.875" style="3" customWidth="1"/>
    <col min="6" max="6" width="14.25390625" style="0" customWidth="1"/>
    <col min="7" max="10" width="11.375" style="0" customWidth="1"/>
    <col min="11" max="11" width="14.00390625" style="0" customWidth="1"/>
    <col min="12" max="12" width="3.125" style="0" customWidth="1"/>
  </cols>
  <sheetData>
    <row r="1" ht="13.5">
      <c r="B1" s="218" t="s">
        <v>369</v>
      </c>
    </row>
    <row r="2" spans="2:8" s="3" customFormat="1" ht="21" customHeight="1" thickBot="1">
      <c r="B2" s="9"/>
      <c r="H2" s="5" t="s">
        <v>112</v>
      </c>
    </row>
    <row r="3" spans="2:11" s="12" customFormat="1" ht="25.5" customHeight="1" thickTop="1">
      <c r="B3" s="230" t="s">
        <v>73</v>
      </c>
      <c r="C3" s="254"/>
      <c r="D3" s="255"/>
      <c r="E3" s="258" t="s">
        <v>449</v>
      </c>
      <c r="F3" s="259"/>
      <c r="G3" s="239" t="str">
        <f>"人口（17.10.1）"</f>
        <v>人口（17.10.1）</v>
      </c>
      <c r="H3" s="240"/>
      <c r="I3" s="241"/>
      <c r="J3" s="235" t="str">
        <f>"世帯数（17.10.1）"</f>
        <v>世帯数（17.10.1）</v>
      </c>
      <c r="K3" s="237" t="str">
        <f>"選挙人名簿登録者数　　（１７．９．２）"</f>
        <v>選挙人名簿登録者数　　（１７．９．２）</v>
      </c>
    </row>
    <row r="4" spans="2:11" s="12" customFormat="1" ht="25.5" customHeight="1">
      <c r="B4" s="256"/>
      <c r="C4" s="256"/>
      <c r="D4" s="257"/>
      <c r="E4" s="260"/>
      <c r="F4" s="261"/>
      <c r="G4" s="55" t="s">
        <v>74</v>
      </c>
      <c r="H4" s="55" t="s">
        <v>75</v>
      </c>
      <c r="I4" s="56" t="s">
        <v>76</v>
      </c>
      <c r="J4" s="236"/>
      <c r="K4" s="238"/>
    </row>
    <row r="5" spans="2:11" s="12" customFormat="1" ht="21" customHeight="1">
      <c r="B5" s="57"/>
      <c r="C5" s="58"/>
      <c r="D5" s="59"/>
      <c r="E5" s="58"/>
      <c r="F5" s="60" t="s">
        <v>203</v>
      </c>
      <c r="G5" s="61" t="s">
        <v>77</v>
      </c>
      <c r="H5" s="61" t="s">
        <v>77</v>
      </c>
      <c r="I5" s="61" t="s">
        <v>77</v>
      </c>
      <c r="J5" s="61" t="s">
        <v>78</v>
      </c>
      <c r="K5" s="61" t="s">
        <v>77</v>
      </c>
    </row>
    <row r="6" spans="2:16" s="25" customFormat="1" ht="16.5" customHeight="1">
      <c r="B6" s="242" t="s">
        <v>96</v>
      </c>
      <c r="C6" s="253"/>
      <c r="D6" s="84"/>
      <c r="E6" s="176"/>
      <c r="F6" s="70">
        <v>27.46</v>
      </c>
      <c r="G6" s="65">
        <v>44819</v>
      </c>
      <c r="H6" s="65">
        <v>22587</v>
      </c>
      <c r="I6" s="65">
        <v>22232</v>
      </c>
      <c r="J6" s="65">
        <v>17281</v>
      </c>
      <c r="K6" s="158">
        <v>33267</v>
      </c>
      <c r="L6" s="27"/>
      <c r="M6" s="161"/>
      <c r="N6" s="161"/>
      <c r="O6" s="161"/>
      <c r="P6" s="161"/>
    </row>
    <row r="7" spans="2:12" s="12" customFormat="1" ht="5.25" customHeight="1">
      <c r="B7" s="85"/>
      <c r="C7" s="86"/>
      <c r="D7" s="87"/>
      <c r="E7" s="85"/>
      <c r="F7" s="177"/>
      <c r="G7" s="78"/>
      <c r="H7" s="78"/>
      <c r="I7" s="78"/>
      <c r="J7" s="78"/>
      <c r="K7" s="78"/>
      <c r="L7" s="14"/>
    </row>
    <row r="8" spans="2:12" s="12" customFormat="1" ht="16.5" customHeight="1">
      <c r="B8" s="88">
        <v>38</v>
      </c>
      <c r="C8" s="66" t="s">
        <v>318</v>
      </c>
      <c r="D8" s="87"/>
      <c r="E8" s="85"/>
      <c r="F8" s="264" t="s">
        <v>447</v>
      </c>
      <c r="G8" s="265"/>
      <c r="H8" s="265"/>
      <c r="I8" s="265"/>
      <c r="J8" s="265"/>
      <c r="K8" s="265"/>
      <c r="L8" s="14"/>
    </row>
    <row r="9" spans="2:12" s="12" customFormat="1" ht="16.5" customHeight="1">
      <c r="B9" s="88">
        <v>39</v>
      </c>
      <c r="C9" s="66" t="s">
        <v>319</v>
      </c>
      <c r="D9" s="87"/>
      <c r="E9" s="85"/>
      <c r="F9" s="266"/>
      <c r="G9" s="266"/>
      <c r="H9" s="266"/>
      <c r="I9" s="266"/>
      <c r="J9" s="266"/>
      <c r="K9" s="266"/>
      <c r="L9" s="14"/>
    </row>
    <row r="10" spans="2:12" s="12" customFormat="1" ht="16.5" customHeight="1">
      <c r="B10" s="88">
        <v>40</v>
      </c>
      <c r="C10" s="66" t="s">
        <v>97</v>
      </c>
      <c r="D10" s="89"/>
      <c r="E10" s="88"/>
      <c r="F10" s="58">
        <v>8.22</v>
      </c>
      <c r="G10" s="68">
        <v>10787</v>
      </c>
      <c r="H10" s="68">
        <v>5517</v>
      </c>
      <c r="I10" s="68">
        <v>5270</v>
      </c>
      <c r="J10" s="68">
        <v>4553</v>
      </c>
      <c r="K10" s="68">
        <v>7798</v>
      </c>
      <c r="L10" s="16"/>
    </row>
    <row r="11" spans="2:12" s="12" customFormat="1" ht="16.5" customHeight="1">
      <c r="B11" s="88">
        <v>41</v>
      </c>
      <c r="C11" s="66" t="s">
        <v>98</v>
      </c>
      <c r="D11" s="89"/>
      <c r="E11" s="175" t="s">
        <v>349</v>
      </c>
      <c r="F11" s="58">
        <v>9.15</v>
      </c>
      <c r="G11" s="68">
        <v>16765</v>
      </c>
      <c r="H11" s="68">
        <v>8517</v>
      </c>
      <c r="I11" s="68">
        <v>8248</v>
      </c>
      <c r="J11" s="68">
        <v>6557</v>
      </c>
      <c r="K11" s="68">
        <v>12601</v>
      </c>
      <c r="L11" s="16"/>
    </row>
    <row r="12" spans="2:12" s="12" customFormat="1" ht="16.5" customHeight="1">
      <c r="B12" s="88">
        <v>42</v>
      </c>
      <c r="C12" s="66" t="s">
        <v>99</v>
      </c>
      <c r="D12" s="89"/>
      <c r="E12" s="88"/>
      <c r="F12" s="58">
        <v>10.09</v>
      </c>
      <c r="G12" s="68">
        <v>17267</v>
      </c>
      <c r="H12" s="68">
        <v>8553</v>
      </c>
      <c r="I12" s="68">
        <v>8714</v>
      </c>
      <c r="J12" s="68">
        <v>6171</v>
      </c>
      <c r="K12" s="68">
        <v>12868</v>
      </c>
      <c r="L12" s="16"/>
    </row>
    <row r="13" spans="2:12" s="12" customFormat="1" ht="5.25" customHeight="1">
      <c r="B13" s="88"/>
      <c r="C13" s="66"/>
      <c r="D13" s="89"/>
      <c r="E13" s="88"/>
      <c r="F13" s="58"/>
      <c r="G13" s="68"/>
      <c r="H13" s="68"/>
      <c r="I13" s="68"/>
      <c r="J13" s="68"/>
      <c r="K13" s="68"/>
      <c r="L13" s="16"/>
    </row>
    <row r="14" spans="2:16" s="25" customFormat="1" ht="16.5" customHeight="1">
      <c r="B14" s="242" t="s">
        <v>100</v>
      </c>
      <c r="C14" s="253"/>
      <c r="D14" s="84"/>
      <c r="E14" s="176"/>
      <c r="F14" s="64">
        <v>33.14</v>
      </c>
      <c r="G14" s="65">
        <v>5976</v>
      </c>
      <c r="H14" s="65">
        <v>2918</v>
      </c>
      <c r="I14" s="65">
        <v>3058</v>
      </c>
      <c r="J14" s="65">
        <v>2257</v>
      </c>
      <c r="K14" s="157">
        <v>4991</v>
      </c>
      <c r="L14" s="41"/>
      <c r="M14" s="161"/>
      <c r="N14" s="161"/>
      <c r="O14" s="161"/>
      <c r="P14" s="161"/>
    </row>
    <row r="15" spans="2:12" s="12" customFormat="1" ht="5.25" customHeight="1">
      <c r="B15" s="85"/>
      <c r="C15" s="86"/>
      <c r="D15" s="87"/>
      <c r="E15" s="85"/>
      <c r="F15" s="178"/>
      <c r="G15" s="78"/>
      <c r="H15" s="78"/>
      <c r="I15" s="78"/>
      <c r="J15" s="78"/>
      <c r="K15" s="78"/>
      <c r="L15" s="16"/>
    </row>
    <row r="16" spans="2:12" s="12" customFormat="1" ht="16.5" customHeight="1">
      <c r="B16" s="88">
        <v>43</v>
      </c>
      <c r="C16" s="66" t="s">
        <v>320</v>
      </c>
      <c r="D16" s="87"/>
      <c r="E16" s="85"/>
      <c r="F16" s="244" t="s">
        <v>447</v>
      </c>
      <c r="G16" s="245"/>
      <c r="H16" s="245"/>
      <c r="I16" s="245"/>
      <c r="J16" s="245"/>
      <c r="K16" s="245"/>
      <c r="L16" s="16"/>
    </row>
    <row r="17" spans="2:12" s="12" customFormat="1" ht="16.5" customHeight="1">
      <c r="B17" s="88">
        <v>44</v>
      </c>
      <c r="C17" s="66" t="s">
        <v>321</v>
      </c>
      <c r="D17" s="87"/>
      <c r="E17" s="85"/>
      <c r="F17" s="262" t="s">
        <v>448</v>
      </c>
      <c r="G17" s="263"/>
      <c r="H17" s="263"/>
      <c r="I17" s="263"/>
      <c r="J17" s="263"/>
      <c r="K17" s="263"/>
      <c r="L17" s="16"/>
    </row>
    <row r="18" spans="2:12" s="12" customFormat="1" ht="16.5" customHeight="1">
      <c r="B18" s="88">
        <v>45</v>
      </c>
      <c r="C18" s="66" t="s">
        <v>322</v>
      </c>
      <c r="D18" s="87"/>
      <c r="E18" s="85"/>
      <c r="F18" s="263"/>
      <c r="G18" s="263"/>
      <c r="H18" s="263"/>
      <c r="I18" s="263"/>
      <c r="J18" s="263"/>
      <c r="K18" s="263"/>
      <c r="L18" s="16"/>
    </row>
    <row r="19" spans="2:12" s="12" customFormat="1" ht="16.5" customHeight="1">
      <c r="B19" s="88">
        <v>46</v>
      </c>
      <c r="C19" s="66" t="s">
        <v>323</v>
      </c>
      <c r="D19" s="87"/>
      <c r="E19" s="85"/>
      <c r="F19" s="263"/>
      <c r="G19" s="263"/>
      <c r="H19" s="263"/>
      <c r="I19" s="263"/>
      <c r="J19" s="263"/>
      <c r="K19" s="263"/>
      <c r="L19" s="16"/>
    </row>
    <row r="20" spans="2:12" s="12" customFormat="1" ht="16.5" customHeight="1">
      <c r="B20" s="88">
        <v>47</v>
      </c>
      <c r="C20" s="66" t="s">
        <v>324</v>
      </c>
      <c r="D20" s="87"/>
      <c r="E20" s="85"/>
      <c r="F20" s="263"/>
      <c r="G20" s="263"/>
      <c r="H20" s="263"/>
      <c r="I20" s="263"/>
      <c r="J20" s="263"/>
      <c r="K20" s="263"/>
      <c r="L20" s="16"/>
    </row>
    <row r="21" spans="2:12" s="12" customFormat="1" ht="16.5" customHeight="1">
      <c r="B21" s="88">
        <v>48</v>
      </c>
      <c r="C21" s="66" t="s">
        <v>325</v>
      </c>
      <c r="D21" s="87"/>
      <c r="E21" s="85"/>
      <c r="F21" s="263"/>
      <c r="G21" s="263"/>
      <c r="H21" s="263"/>
      <c r="I21" s="263"/>
      <c r="J21" s="263"/>
      <c r="K21" s="263"/>
      <c r="L21" s="16"/>
    </row>
    <row r="22" spans="2:12" s="12" customFormat="1" ht="16.5" customHeight="1">
      <c r="B22" s="88">
        <v>49</v>
      </c>
      <c r="C22" s="66" t="s">
        <v>101</v>
      </c>
      <c r="D22" s="89"/>
      <c r="E22" s="88"/>
      <c r="F22" s="58">
        <v>33.14</v>
      </c>
      <c r="G22" s="68">
        <v>5976</v>
      </c>
      <c r="H22" s="68">
        <v>2918</v>
      </c>
      <c r="I22" s="68">
        <v>3058</v>
      </c>
      <c r="J22" s="68">
        <v>2257</v>
      </c>
      <c r="K22" s="68">
        <v>4991</v>
      </c>
      <c r="L22" s="16"/>
    </row>
    <row r="23" spans="2:12" s="12" customFormat="1" ht="16.5" customHeight="1">
      <c r="B23" s="88">
        <v>50</v>
      </c>
      <c r="C23" s="66" t="s">
        <v>326</v>
      </c>
      <c r="D23" s="89"/>
      <c r="E23" s="88"/>
      <c r="F23" s="262" t="s">
        <v>339</v>
      </c>
      <c r="G23" s="263"/>
      <c r="H23" s="263"/>
      <c r="I23" s="263"/>
      <c r="J23" s="263"/>
      <c r="K23" s="263"/>
      <c r="L23" s="16"/>
    </row>
    <row r="24" spans="2:12" s="12" customFormat="1" ht="16.5" customHeight="1">
      <c r="B24" s="88">
        <v>51</v>
      </c>
      <c r="C24" s="66" t="s">
        <v>327</v>
      </c>
      <c r="D24" s="89"/>
      <c r="E24" s="88"/>
      <c r="F24" s="263"/>
      <c r="G24" s="263"/>
      <c r="H24" s="263"/>
      <c r="I24" s="263"/>
      <c r="J24" s="263"/>
      <c r="K24" s="263"/>
      <c r="L24" s="16"/>
    </row>
    <row r="25" spans="2:12" s="12" customFormat="1" ht="5.25" customHeight="1">
      <c r="B25" s="88"/>
      <c r="C25" s="66"/>
      <c r="D25" s="89"/>
      <c r="E25" s="88"/>
      <c r="F25" s="58"/>
      <c r="G25" s="68"/>
      <c r="H25" s="68"/>
      <c r="I25" s="68"/>
      <c r="J25" s="68"/>
      <c r="K25" s="68"/>
      <c r="L25" s="16"/>
    </row>
    <row r="26" spans="2:16" s="25" customFormat="1" ht="16.5" customHeight="1">
      <c r="B26" s="242" t="s">
        <v>102</v>
      </c>
      <c r="C26" s="253"/>
      <c r="D26" s="84"/>
      <c r="E26" s="175" t="s">
        <v>450</v>
      </c>
      <c r="F26" s="64">
        <v>355.57</v>
      </c>
      <c r="G26" s="65">
        <v>47728</v>
      </c>
      <c r="H26" s="65">
        <v>23733</v>
      </c>
      <c r="I26" s="65">
        <v>23995</v>
      </c>
      <c r="J26" s="65">
        <v>15727</v>
      </c>
      <c r="K26" s="158">
        <v>38257</v>
      </c>
      <c r="L26" s="41"/>
      <c r="M26" s="161"/>
      <c r="N26" s="161"/>
      <c r="O26" s="161"/>
      <c r="P26" s="161"/>
    </row>
    <row r="27" spans="2:12" s="12" customFormat="1" ht="5.25" customHeight="1">
      <c r="B27" s="85"/>
      <c r="C27" s="86"/>
      <c r="D27" s="87"/>
      <c r="E27" s="85"/>
      <c r="F27" s="178"/>
      <c r="G27" s="78"/>
      <c r="H27" s="78"/>
      <c r="I27" s="78"/>
      <c r="J27" s="78"/>
      <c r="K27" s="78"/>
      <c r="L27" s="16"/>
    </row>
    <row r="28" spans="2:12" s="12" customFormat="1" ht="16.5" customHeight="1">
      <c r="B28" s="88">
        <v>52</v>
      </c>
      <c r="C28" s="66" t="s">
        <v>328</v>
      </c>
      <c r="D28" s="87"/>
      <c r="E28" s="85"/>
      <c r="F28" s="244" t="s">
        <v>340</v>
      </c>
      <c r="G28" s="245"/>
      <c r="H28" s="245"/>
      <c r="I28" s="245"/>
      <c r="J28" s="245"/>
      <c r="K28" s="245"/>
      <c r="L28" s="16"/>
    </row>
    <row r="29" spans="2:12" s="12" customFormat="1" ht="16.5" customHeight="1">
      <c r="B29" s="88">
        <v>53</v>
      </c>
      <c r="C29" s="66" t="s">
        <v>103</v>
      </c>
      <c r="D29" s="89"/>
      <c r="E29" s="88"/>
      <c r="F29" s="58">
        <v>79.57</v>
      </c>
      <c r="G29" s="68">
        <v>2051</v>
      </c>
      <c r="H29" s="68">
        <v>1001</v>
      </c>
      <c r="I29" s="68">
        <v>1050</v>
      </c>
      <c r="J29" s="68">
        <v>598</v>
      </c>
      <c r="K29" s="68">
        <v>1711</v>
      </c>
      <c r="L29" s="16"/>
    </row>
    <row r="30" spans="2:12" s="12" customFormat="1" ht="16.5" customHeight="1">
      <c r="B30" s="88">
        <v>54</v>
      </c>
      <c r="C30" s="66" t="s">
        <v>104</v>
      </c>
      <c r="D30" s="89"/>
      <c r="E30" s="88"/>
      <c r="F30" s="58">
        <v>15.18</v>
      </c>
      <c r="G30" s="68">
        <v>4850</v>
      </c>
      <c r="H30" s="68">
        <v>2394</v>
      </c>
      <c r="I30" s="68">
        <v>2456</v>
      </c>
      <c r="J30" s="68">
        <v>1482</v>
      </c>
      <c r="K30" s="68">
        <v>3787</v>
      </c>
      <c r="L30" s="16"/>
    </row>
    <row r="31" spans="2:12" s="12" customFormat="1" ht="16.5" customHeight="1">
      <c r="B31" s="88">
        <v>55</v>
      </c>
      <c r="C31" s="66" t="s">
        <v>105</v>
      </c>
      <c r="D31" s="89"/>
      <c r="E31" s="88"/>
      <c r="F31" s="58">
        <v>25.15</v>
      </c>
      <c r="G31" s="68">
        <v>8488</v>
      </c>
      <c r="H31" s="68">
        <v>4571</v>
      </c>
      <c r="I31" s="68">
        <v>3917</v>
      </c>
      <c r="J31" s="68">
        <v>2667</v>
      </c>
      <c r="K31" s="68">
        <v>6685</v>
      </c>
      <c r="L31" s="16"/>
    </row>
    <row r="32" spans="2:12" s="12" customFormat="1" ht="16.5" customHeight="1">
      <c r="B32" s="88">
        <v>56</v>
      </c>
      <c r="C32" s="66" t="s">
        <v>106</v>
      </c>
      <c r="D32" s="89"/>
      <c r="E32" s="175" t="s">
        <v>438</v>
      </c>
      <c r="F32" s="58">
        <v>52.81</v>
      </c>
      <c r="G32" s="68">
        <v>5438</v>
      </c>
      <c r="H32" s="68">
        <v>2655</v>
      </c>
      <c r="I32" s="68">
        <v>2783</v>
      </c>
      <c r="J32" s="68">
        <v>1688</v>
      </c>
      <c r="K32" s="68">
        <v>4760</v>
      </c>
      <c r="L32" s="14"/>
    </row>
    <row r="33" spans="2:12" s="12" customFormat="1" ht="16.5" customHeight="1">
      <c r="B33" s="88">
        <v>57</v>
      </c>
      <c r="C33" s="66" t="s">
        <v>107</v>
      </c>
      <c r="D33" s="89"/>
      <c r="E33" s="175" t="s">
        <v>438</v>
      </c>
      <c r="F33" s="58">
        <v>89.56</v>
      </c>
      <c r="G33" s="68">
        <v>2958</v>
      </c>
      <c r="H33" s="68">
        <v>1425</v>
      </c>
      <c r="I33" s="68">
        <v>1533</v>
      </c>
      <c r="J33" s="68">
        <v>933</v>
      </c>
      <c r="K33" s="68">
        <v>2481</v>
      </c>
      <c r="L33" s="16"/>
    </row>
    <row r="34" spans="2:12" s="12" customFormat="1" ht="16.5" customHeight="1">
      <c r="B34" s="88">
        <v>58</v>
      </c>
      <c r="C34" s="160" t="s">
        <v>228</v>
      </c>
      <c r="D34" s="89"/>
      <c r="E34" s="88"/>
      <c r="F34" s="205">
        <v>93.3</v>
      </c>
      <c r="G34" s="68">
        <v>23943</v>
      </c>
      <c r="H34" s="68">
        <v>11687</v>
      </c>
      <c r="I34" s="68">
        <v>12256</v>
      </c>
      <c r="J34" s="68">
        <v>8359</v>
      </c>
      <c r="K34" s="68">
        <v>18833</v>
      </c>
      <c r="L34" s="16"/>
    </row>
    <row r="35" spans="2:12" s="12" customFormat="1" ht="8.25" customHeight="1">
      <c r="B35" s="88"/>
      <c r="C35" s="66"/>
      <c r="D35" s="89"/>
      <c r="E35" s="88"/>
      <c r="F35" s="58"/>
      <c r="G35" s="68"/>
      <c r="H35" s="68"/>
      <c r="I35" s="68"/>
      <c r="J35" s="68"/>
      <c r="K35" s="68"/>
      <c r="L35" s="16"/>
    </row>
    <row r="36" spans="2:16" s="25" customFormat="1" ht="16.5" customHeight="1">
      <c r="B36" s="242" t="s">
        <v>108</v>
      </c>
      <c r="C36" s="253"/>
      <c r="D36" s="84"/>
      <c r="E36" s="176"/>
      <c r="F36" s="206">
        <v>154.2</v>
      </c>
      <c r="G36" s="65">
        <v>1798</v>
      </c>
      <c r="H36" s="65">
        <v>857</v>
      </c>
      <c r="I36" s="65">
        <v>941</v>
      </c>
      <c r="J36" s="65">
        <v>746</v>
      </c>
      <c r="K36" s="158">
        <v>1589</v>
      </c>
      <c r="L36" s="41"/>
      <c r="M36" s="161"/>
      <c r="N36" s="161"/>
      <c r="O36" s="161"/>
      <c r="P36" s="161"/>
    </row>
    <row r="37" spans="2:12" s="12" customFormat="1" ht="8.25" customHeight="1">
      <c r="B37" s="85"/>
      <c r="C37" s="86"/>
      <c r="D37" s="87"/>
      <c r="E37" s="85"/>
      <c r="F37" s="178"/>
      <c r="G37" s="78"/>
      <c r="H37" s="78"/>
      <c r="I37" s="78"/>
      <c r="J37" s="78"/>
      <c r="K37" s="78"/>
      <c r="L37" s="16"/>
    </row>
    <row r="38" spans="2:12" s="12" customFormat="1" ht="16.5" customHeight="1">
      <c r="B38" s="88">
        <v>59</v>
      </c>
      <c r="C38" s="29" t="s">
        <v>329</v>
      </c>
      <c r="D38" s="87"/>
      <c r="E38" s="85"/>
      <c r="F38" s="244" t="s">
        <v>340</v>
      </c>
      <c r="G38" s="245"/>
      <c r="H38" s="245"/>
      <c r="I38" s="245"/>
      <c r="J38" s="245"/>
      <c r="K38" s="245"/>
      <c r="L38" s="16"/>
    </row>
    <row r="39" spans="2:12" s="12" customFormat="1" ht="16.5" customHeight="1">
      <c r="B39" s="88">
        <v>60</v>
      </c>
      <c r="C39" s="66" t="s">
        <v>109</v>
      </c>
      <c r="D39" s="89"/>
      <c r="E39" s="88"/>
      <c r="F39" s="58">
        <v>52.65</v>
      </c>
      <c r="G39" s="68">
        <v>1018</v>
      </c>
      <c r="H39" s="68">
        <v>487</v>
      </c>
      <c r="I39" s="68">
        <v>531</v>
      </c>
      <c r="J39" s="68">
        <v>387</v>
      </c>
      <c r="K39" s="68">
        <v>838</v>
      </c>
      <c r="L39" s="14"/>
    </row>
    <row r="40" spans="2:12" s="12" customFormat="1" ht="16.5" customHeight="1">
      <c r="B40" s="88">
        <v>61</v>
      </c>
      <c r="C40" s="66" t="s">
        <v>110</v>
      </c>
      <c r="D40" s="89"/>
      <c r="E40" s="88"/>
      <c r="F40" s="58">
        <v>101.55</v>
      </c>
      <c r="G40" s="68">
        <v>780</v>
      </c>
      <c r="H40" s="68">
        <v>370</v>
      </c>
      <c r="I40" s="68">
        <v>410</v>
      </c>
      <c r="J40" s="68">
        <v>359</v>
      </c>
      <c r="K40" s="68">
        <v>751</v>
      </c>
      <c r="L40" s="14"/>
    </row>
    <row r="41" spans="2:12" s="12" customFormat="1" ht="8.25" customHeight="1">
      <c r="B41" s="90"/>
      <c r="C41" s="91"/>
      <c r="D41" s="92"/>
      <c r="E41" s="90"/>
      <c r="F41" s="179"/>
      <c r="G41" s="81"/>
      <c r="H41" s="81"/>
      <c r="I41" s="81"/>
      <c r="J41" s="81"/>
      <c r="K41" s="81"/>
      <c r="L41" s="16"/>
    </row>
    <row r="42" spans="2:12" s="12" customFormat="1" ht="5.25" customHeight="1">
      <c r="B42" s="88"/>
      <c r="C42" s="66"/>
      <c r="D42" s="88"/>
      <c r="E42" s="88"/>
      <c r="F42" s="58"/>
      <c r="G42" s="68"/>
      <c r="H42" s="68"/>
      <c r="I42" s="68"/>
      <c r="J42" s="68"/>
      <c r="K42" s="68"/>
      <c r="L42" s="16"/>
    </row>
    <row r="43" spans="1:11" s="12" customFormat="1" ht="15" customHeight="1">
      <c r="A43"/>
      <c r="B43" s="9"/>
      <c r="C43" s="223" t="s">
        <v>451</v>
      </c>
      <c r="D43" s="3"/>
      <c r="E43" s="3"/>
      <c r="F43"/>
      <c r="G43" s="22"/>
      <c r="H43" s="22"/>
      <c r="I43" s="22"/>
      <c r="J43" s="22"/>
      <c r="K43" s="22"/>
    </row>
    <row r="44" spans="1:11" s="12" customFormat="1" ht="15" customHeight="1">
      <c r="A44"/>
      <c r="B44" s="9"/>
      <c r="C44" s="223" t="s">
        <v>348</v>
      </c>
      <c r="D44" s="3"/>
      <c r="E44" s="3"/>
      <c r="F44"/>
      <c r="G44" s="22"/>
      <c r="H44" s="22"/>
      <c r="I44" s="22"/>
      <c r="J44" s="22"/>
      <c r="K44" s="22"/>
    </row>
    <row r="45" ht="13.5">
      <c r="F45" s="3"/>
    </row>
    <row r="47" ht="13.5">
      <c r="K47" s="171"/>
    </row>
  </sheetData>
  <mergeCells count="15">
    <mergeCell ref="F8:K9"/>
    <mergeCell ref="F16:K16"/>
    <mergeCell ref="F28:K28"/>
    <mergeCell ref="F38:K38"/>
    <mergeCell ref="B36:C36"/>
    <mergeCell ref="B26:C26"/>
    <mergeCell ref="B14:C14"/>
    <mergeCell ref="F17:K21"/>
    <mergeCell ref="F23:K24"/>
    <mergeCell ref="K3:K4"/>
    <mergeCell ref="G3:I3"/>
    <mergeCell ref="B6:C6"/>
    <mergeCell ref="B3:D4"/>
    <mergeCell ref="J3:J4"/>
    <mergeCell ref="E3:F4"/>
  </mergeCells>
  <hyperlinks>
    <hyperlink ref="B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scale="97" r:id="rId3"/>
  <headerFooter alignWithMargins="0">
    <oddHeader>&amp;L&amp;"ＭＳ Ｐ明朝,太字"&amp;14 84&amp;"ＭＳ Ｐゴシック,標準"　&amp;"ＭＳ Ｐゴシック,太字"市町村別主要統計&amp;R&amp;"ＭＳ Ｐゴシック,太字"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3" width="14.625" style="3" customWidth="1"/>
    <col min="4" max="4" width="11.125" style="3" customWidth="1"/>
    <col min="5" max="5" width="11.375" style="3" customWidth="1"/>
    <col min="6" max="6" width="10.875" style="3" customWidth="1"/>
    <col min="7" max="7" width="11.125" style="3" customWidth="1"/>
    <col min="8" max="8" width="10.25390625" style="3" customWidth="1"/>
    <col min="9" max="9" width="2.00390625" style="3" customWidth="1"/>
    <col min="10" max="10" width="5.50390625" style="6" customWidth="1"/>
    <col min="11" max="11" width="3.125" style="3" customWidth="1"/>
    <col min="12" max="16384" width="9.00390625" style="3" customWidth="1"/>
  </cols>
  <sheetData>
    <row r="1" ht="14.25">
      <c r="A1" s="218" t="s">
        <v>369</v>
      </c>
    </row>
    <row r="2" ht="21" customHeight="1" thickBot="1">
      <c r="B2" s="5" t="s">
        <v>365</v>
      </c>
    </row>
    <row r="3" spans="2:10" s="6" customFormat="1" ht="25.5" customHeight="1" thickTop="1">
      <c r="B3" s="240" t="str">
        <f>"普通会計決算額（16年度）"</f>
        <v>普通会計決算額（16年度）</v>
      </c>
      <c r="C3" s="241"/>
      <c r="D3" s="235" t="s">
        <v>368</v>
      </c>
      <c r="E3" s="235" t="s">
        <v>353</v>
      </c>
      <c r="F3" s="235" t="s">
        <v>341</v>
      </c>
      <c r="G3" s="235" t="s">
        <v>366</v>
      </c>
      <c r="H3" s="237" t="str">
        <f>"水稲　　　　　収穫量　　　（16年）"</f>
        <v>水稲　　　　　収穫量　　　（16年）</v>
      </c>
      <c r="I3" s="232"/>
      <c r="J3" s="72"/>
    </row>
    <row r="4" spans="2:10" s="6" customFormat="1" ht="25.5" customHeight="1">
      <c r="B4" s="73" t="s">
        <v>113</v>
      </c>
      <c r="C4" s="55" t="s">
        <v>114</v>
      </c>
      <c r="D4" s="236"/>
      <c r="E4" s="236"/>
      <c r="F4" s="236"/>
      <c r="G4" s="236"/>
      <c r="H4" s="238"/>
      <c r="I4" s="234"/>
      <c r="J4" s="74"/>
    </row>
    <row r="5" spans="2:10" s="6" customFormat="1" ht="21" customHeight="1">
      <c r="B5" s="61" t="s">
        <v>115</v>
      </c>
      <c r="C5" s="61" t="s">
        <v>115</v>
      </c>
      <c r="D5" s="61" t="s">
        <v>116</v>
      </c>
      <c r="E5" s="61" t="s">
        <v>116</v>
      </c>
      <c r="F5" s="61" t="s">
        <v>117</v>
      </c>
      <c r="G5" s="61" t="s">
        <v>77</v>
      </c>
      <c r="H5" s="61" t="s">
        <v>118</v>
      </c>
      <c r="I5" s="61"/>
      <c r="J5" s="75"/>
    </row>
    <row r="6" spans="2:10" s="31" customFormat="1" ht="16.5" customHeight="1">
      <c r="B6" s="159">
        <f>SUM(B10:B12)</f>
        <v>17680894</v>
      </c>
      <c r="C6" s="159">
        <f>SUM(C10:C12)</f>
        <v>17091998</v>
      </c>
      <c r="D6" s="65">
        <f>SUM(D8:D12)</f>
        <v>617.5600000000001</v>
      </c>
      <c r="E6" s="65">
        <v>0</v>
      </c>
      <c r="F6" s="65">
        <f>SUM(F8:F12)</f>
        <v>1183</v>
      </c>
      <c r="G6" s="65">
        <f>SUM(G8:G12)</f>
        <v>9356</v>
      </c>
      <c r="H6" s="65">
        <f>SUM(H8:H12)</f>
        <v>3015</v>
      </c>
      <c r="I6" s="65"/>
      <c r="J6" s="76" t="s">
        <v>367</v>
      </c>
    </row>
    <row r="7" spans="2:10" s="31" customFormat="1" ht="5.25" customHeight="1">
      <c r="B7" s="78"/>
      <c r="C7" s="78"/>
      <c r="D7" s="78"/>
      <c r="E7" s="78"/>
      <c r="F7" s="78"/>
      <c r="G7" s="78"/>
      <c r="H7" s="78"/>
      <c r="I7" s="78"/>
      <c r="J7" s="76"/>
    </row>
    <row r="8" spans="2:10" s="31" customFormat="1" ht="16.5" customHeight="1">
      <c r="B8" s="58" t="s">
        <v>358</v>
      </c>
      <c r="C8" s="58" t="s">
        <v>358</v>
      </c>
      <c r="D8" s="58" t="s">
        <v>358</v>
      </c>
      <c r="E8" s="58" t="s">
        <v>358</v>
      </c>
      <c r="F8" s="58" t="s">
        <v>358</v>
      </c>
      <c r="G8" s="58">
        <v>2254</v>
      </c>
      <c r="H8" s="68">
        <v>645</v>
      </c>
      <c r="I8" s="78"/>
      <c r="J8" s="195">
        <v>38</v>
      </c>
    </row>
    <row r="9" spans="2:10" s="31" customFormat="1" ht="16.5" customHeight="1">
      <c r="B9" s="58" t="s">
        <v>358</v>
      </c>
      <c r="C9" s="58" t="s">
        <v>358</v>
      </c>
      <c r="D9" s="58" t="s">
        <v>358</v>
      </c>
      <c r="E9" s="58" t="s">
        <v>358</v>
      </c>
      <c r="F9" s="58" t="s">
        <v>358</v>
      </c>
      <c r="G9" s="58">
        <v>1936</v>
      </c>
      <c r="H9" s="68">
        <v>406</v>
      </c>
      <c r="I9" s="78"/>
      <c r="J9" s="195">
        <v>39</v>
      </c>
    </row>
    <row r="10" spans="2:10" s="6" customFormat="1" ht="17.25" customHeight="1">
      <c r="B10" s="68">
        <v>5689199</v>
      </c>
      <c r="C10" s="68">
        <v>5595314</v>
      </c>
      <c r="D10" s="68">
        <v>209.03</v>
      </c>
      <c r="E10" s="58" t="s">
        <v>358</v>
      </c>
      <c r="F10" s="68">
        <v>335</v>
      </c>
      <c r="G10" s="68">
        <v>1528</v>
      </c>
      <c r="H10" s="68">
        <v>815</v>
      </c>
      <c r="I10" s="68"/>
      <c r="J10" s="195">
        <v>40</v>
      </c>
    </row>
    <row r="11" spans="2:10" s="6" customFormat="1" ht="16.5" customHeight="1">
      <c r="B11" s="68">
        <v>7025265</v>
      </c>
      <c r="C11" s="68">
        <v>6685323</v>
      </c>
      <c r="D11" s="68">
        <v>171.69</v>
      </c>
      <c r="E11" s="58" t="s">
        <v>358</v>
      </c>
      <c r="F11" s="68">
        <v>400</v>
      </c>
      <c r="G11" s="68">
        <v>1770</v>
      </c>
      <c r="H11" s="68">
        <v>520</v>
      </c>
      <c r="I11" s="68"/>
      <c r="J11" s="195">
        <v>41</v>
      </c>
    </row>
    <row r="12" spans="2:10" s="6" customFormat="1" ht="16.5" customHeight="1">
      <c r="B12" s="68">
        <v>4966430</v>
      </c>
      <c r="C12" s="68">
        <v>4811361</v>
      </c>
      <c r="D12" s="68">
        <v>236.84</v>
      </c>
      <c r="E12" s="58" t="s">
        <v>358</v>
      </c>
      <c r="F12" s="68">
        <v>448</v>
      </c>
      <c r="G12" s="68">
        <v>1868</v>
      </c>
      <c r="H12" s="68">
        <v>629</v>
      </c>
      <c r="I12" s="68"/>
      <c r="J12" s="195">
        <v>42</v>
      </c>
    </row>
    <row r="13" spans="2:10" s="6" customFormat="1" ht="5.25" customHeight="1">
      <c r="B13" s="68"/>
      <c r="C13" s="68"/>
      <c r="D13" s="68"/>
      <c r="E13" s="79"/>
      <c r="F13" s="68"/>
      <c r="G13" s="68"/>
      <c r="H13" s="68"/>
      <c r="I13" s="68"/>
      <c r="J13" s="77"/>
    </row>
    <row r="14" spans="2:10" s="6" customFormat="1" ht="16.5" customHeight="1">
      <c r="B14" s="159">
        <f>+B22</f>
        <v>3576049</v>
      </c>
      <c r="C14" s="159">
        <f>+C22</f>
        <v>3321989</v>
      </c>
      <c r="D14" s="65">
        <f>SUM(D16:D24)</f>
        <v>233</v>
      </c>
      <c r="E14" s="65">
        <v>1846</v>
      </c>
      <c r="F14" s="65">
        <f>SUM(F16:F24)</f>
        <v>471</v>
      </c>
      <c r="G14" s="65">
        <f>SUM(G16:G24)</f>
        <v>24486</v>
      </c>
      <c r="H14" s="65">
        <f>SUM(H16:H24)</f>
        <v>11596</v>
      </c>
      <c r="I14" s="65"/>
      <c r="J14" s="76" t="s">
        <v>313</v>
      </c>
    </row>
    <row r="15" spans="2:10" s="6" customFormat="1" ht="5.25" customHeight="1">
      <c r="B15" s="79"/>
      <c r="C15" s="79"/>
      <c r="D15" s="68"/>
      <c r="E15" s="79"/>
      <c r="F15" s="68"/>
      <c r="G15" s="68"/>
      <c r="H15" s="79"/>
      <c r="I15" s="68"/>
      <c r="J15" s="77"/>
    </row>
    <row r="16" spans="2:10" s="6" customFormat="1" ht="16.5" customHeight="1">
      <c r="B16" s="58" t="s">
        <v>358</v>
      </c>
      <c r="C16" s="58" t="s">
        <v>358</v>
      </c>
      <c r="D16" s="58" t="s">
        <v>358</v>
      </c>
      <c r="E16" s="58" t="s">
        <v>358</v>
      </c>
      <c r="F16" s="58" t="s">
        <v>358</v>
      </c>
      <c r="G16" s="58">
        <v>2268</v>
      </c>
      <c r="H16" s="79">
        <v>850</v>
      </c>
      <c r="I16" s="68"/>
      <c r="J16" s="195">
        <v>43</v>
      </c>
    </row>
    <row r="17" spans="2:10" s="6" customFormat="1" ht="16.5" customHeight="1">
      <c r="B17" s="58" t="s">
        <v>358</v>
      </c>
      <c r="C17" s="58" t="s">
        <v>358</v>
      </c>
      <c r="D17" s="58" t="s">
        <v>358</v>
      </c>
      <c r="E17" s="58" t="s">
        <v>358</v>
      </c>
      <c r="F17" s="58" t="s">
        <v>358</v>
      </c>
      <c r="G17" s="58">
        <v>2859</v>
      </c>
      <c r="H17" s="79">
        <v>1240</v>
      </c>
      <c r="I17" s="68"/>
      <c r="J17" s="195">
        <v>44</v>
      </c>
    </row>
    <row r="18" spans="2:10" s="6" customFormat="1" ht="16.5" customHeight="1">
      <c r="B18" s="58" t="s">
        <v>358</v>
      </c>
      <c r="C18" s="58" t="s">
        <v>358</v>
      </c>
      <c r="D18" s="58" t="s">
        <v>358</v>
      </c>
      <c r="E18" s="58" t="s">
        <v>358</v>
      </c>
      <c r="F18" s="58" t="s">
        <v>358</v>
      </c>
      <c r="G18" s="58">
        <v>3696</v>
      </c>
      <c r="H18" s="79">
        <v>1830</v>
      </c>
      <c r="I18" s="68"/>
      <c r="J18" s="195">
        <v>45</v>
      </c>
    </row>
    <row r="19" spans="2:10" s="6" customFormat="1" ht="16.5" customHeight="1">
      <c r="B19" s="58" t="s">
        <v>358</v>
      </c>
      <c r="C19" s="58" t="s">
        <v>358</v>
      </c>
      <c r="D19" s="58" t="s">
        <v>358</v>
      </c>
      <c r="E19" s="58" t="s">
        <v>358</v>
      </c>
      <c r="F19" s="58" t="s">
        <v>358</v>
      </c>
      <c r="G19" s="58">
        <v>4577</v>
      </c>
      <c r="H19" s="79">
        <v>2090</v>
      </c>
      <c r="I19" s="68"/>
      <c r="J19" s="195">
        <v>46</v>
      </c>
    </row>
    <row r="20" spans="2:10" s="6" customFormat="1" ht="16.5" customHeight="1">
      <c r="B20" s="58" t="s">
        <v>358</v>
      </c>
      <c r="C20" s="58" t="s">
        <v>358</v>
      </c>
      <c r="D20" s="58" t="s">
        <v>358</v>
      </c>
      <c r="E20" s="58" t="s">
        <v>358</v>
      </c>
      <c r="F20" s="58" t="s">
        <v>358</v>
      </c>
      <c r="G20" s="58">
        <v>3613</v>
      </c>
      <c r="H20" s="79">
        <v>1500</v>
      </c>
      <c r="I20" s="68"/>
      <c r="J20" s="195">
        <v>47</v>
      </c>
    </row>
    <row r="21" spans="2:10" s="6" customFormat="1" ht="16.5" customHeight="1">
      <c r="B21" s="58" t="s">
        <v>358</v>
      </c>
      <c r="C21" s="58" t="s">
        <v>358</v>
      </c>
      <c r="D21" s="58" t="s">
        <v>358</v>
      </c>
      <c r="E21" s="58" t="s">
        <v>358</v>
      </c>
      <c r="F21" s="58" t="s">
        <v>358</v>
      </c>
      <c r="G21" s="58">
        <v>1741</v>
      </c>
      <c r="H21" s="79">
        <v>801</v>
      </c>
      <c r="I21" s="68"/>
      <c r="J21" s="195">
        <v>48</v>
      </c>
    </row>
    <row r="22" spans="2:10" s="6" customFormat="1" ht="16.5" customHeight="1">
      <c r="B22" s="79">
        <v>3576049</v>
      </c>
      <c r="C22" s="79">
        <v>3321989</v>
      </c>
      <c r="D22" s="68">
        <v>233</v>
      </c>
      <c r="E22" s="79">
        <v>1846</v>
      </c>
      <c r="F22" s="68">
        <v>471</v>
      </c>
      <c r="G22" s="68">
        <v>1724</v>
      </c>
      <c r="H22" s="79">
        <v>785</v>
      </c>
      <c r="I22" s="68"/>
      <c r="J22" s="195">
        <v>49</v>
      </c>
    </row>
    <row r="23" spans="2:10" s="6" customFormat="1" ht="16.5" customHeight="1">
      <c r="B23" s="58" t="s">
        <v>358</v>
      </c>
      <c r="C23" s="58" t="s">
        <v>358</v>
      </c>
      <c r="D23" s="58" t="s">
        <v>358</v>
      </c>
      <c r="E23" s="58" t="s">
        <v>358</v>
      </c>
      <c r="F23" s="58" t="s">
        <v>358</v>
      </c>
      <c r="G23" s="58">
        <v>2248</v>
      </c>
      <c r="H23" s="79">
        <v>1390</v>
      </c>
      <c r="I23" s="68"/>
      <c r="J23" s="195">
        <v>50</v>
      </c>
    </row>
    <row r="24" spans="2:10" s="6" customFormat="1" ht="16.5" customHeight="1">
      <c r="B24" s="58" t="s">
        <v>358</v>
      </c>
      <c r="C24" s="58" t="s">
        <v>358</v>
      </c>
      <c r="D24" s="58" t="s">
        <v>358</v>
      </c>
      <c r="E24" s="58" t="s">
        <v>358</v>
      </c>
      <c r="F24" s="58" t="s">
        <v>358</v>
      </c>
      <c r="G24" s="58">
        <v>1760</v>
      </c>
      <c r="H24" s="79">
        <v>1110</v>
      </c>
      <c r="I24" s="68"/>
      <c r="J24" s="195">
        <v>51</v>
      </c>
    </row>
    <row r="25" spans="2:10" s="6" customFormat="1" ht="5.25" customHeight="1">
      <c r="B25" s="79"/>
      <c r="C25" s="79"/>
      <c r="D25" s="68"/>
      <c r="E25" s="79"/>
      <c r="F25" s="68"/>
      <c r="G25" s="68"/>
      <c r="H25" s="79"/>
      <c r="I25" s="68"/>
      <c r="J25" s="77"/>
    </row>
    <row r="26" spans="2:10" s="6" customFormat="1" ht="16.5" customHeight="1">
      <c r="B26" s="159">
        <f>SUM(B29:B34)</f>
        <v>26010809</v>
      </c>
      <c r="C26" s="159">
        <f>SUM(C29:C34)</f>
        <v>24788267</v>
      </c>
      <c r="D26" s="65">
        <f>SUM(D28:D34)</f>
        <v>542.78</v>
      </c>
      <c r="E26" s="65">
        <v>27517</v>
      </c>
      <c r="F26" s="65">
        <f>SUM(F28:F34)</f>
        <v>1779</v>
      </c>
      <c r="G26" s="65">
        <f>SUM(G28:G34)</f>
        <v>8578</v>
      </c>
      <c r="H26" s="65">
        <f>SUM(H28:H34)</f>
        <v>741</v>
      </c>
      <c r="I26" s="65"/>
      <c r="J26" s="76" t="s">
        <v>314</v>
      </c>
    </row>
    <row r="27" spans="2:10" s="31" customFormat="1" ht="5.25" customHeight="1">
      <c r="B27" s="79"/>
      <c r="C27" s="79"/>
      <c r="D27" s="68"/>
      <c r="E27" s="79"/>
      <c r="F27" s="68"/>
      <c r="G27" s="68"/>
      <c r="H27" s="79"/>
      <c r="I27" s="68"/>
      <c r="J27" s="77"/>
    </row>
    <row r="28" spans="2:10" s="31" customFormat="1" ht="16.5" customHeight="1">
      <c r="B28" s="58" t="s">
        <v>364</v>
      </c>
      <c r="C28" s="58" t="s">
        <v>364</v>
      </c>
      <c r="D28" s="68">
        <v>39.48</v>
      </c>
      <c r="E28" s="58" t="s">
        <v>364</v>
      </c>
      <c r="F28" s="68">
        <v>229</v>
      </c>
      <c r="G28" s="68">
        <v>1144</v>
      </c>
      <c r="H28" s="79">
        <v>46</v>
      </c>
      <c r="I28" s="68"/>
      <c r="J28" s="195">
        <v>52</v>
      </c>
    </row>
    <row r="29" spans="2:10" s="6" customFormat="1" ht="16.5" customHeight="1">
      <c r="B29" s="79">
        <v>2169199</v>
      </c>
      <c r="C29" s="79">
        <v>2104124</v>
      </c>
      <c r="D29" s="68">
        <v>56.33</v>
      </c>
      <c r="E29" s="79">
        <v>7447</v>
      </c>
      <c r="F29" s="68">
        <v>231</v>
      </c>
      <c r="G29" s="68">
        <v>1062</v>
      </c>
      <c r="H29" s="79">
        <v>86</v>
      </c>
      <c r="I29" s="68"/>
      <c r="J29" s="195">
        <v>53</v>
      </c>
    </row>
    <row r="30" spans="2:10" s="6" customFormat="1" ht="16.5" customHeight="1">
      <c r="B30" s="68">
        <v>1899239</v>
      </c>
      <c r="C30" s="68">
        <v>1808067</v>
      </c>
      <c r="D30" s="68">
        <v>37.4</v>
      </c>
      <c r="E30" s="68">
        <v>1202</v>
      </c>
      <c r="F30" s="80">
        <v>193</v>
      </c>
      <c r="G30" s="68">
        <v>955</v>
      </c>
      <c r="H30" s="68">
        <v>156</v>
      </c>
      <c r="I30" s="68"/>
      <c r="J30" s="195">
        <v>54</v>
      </c>
    </row>
    <row r="31" spans="2:10" s="31" customFormat="1" ht="16.5" customHeight="1">
      <c r="B31" s="68">
        <v>4182282</v>
      </c>
      <c r="C31" s="68">
        <v>3972058</v>
      </c>
      <c r="D31" s="68">
        <v>137.52</v>
      </c>
      <c r="E31" s="68">
        <v>1354</v>
      </c>
      <c r="F31" s="80">
        <v>384</v>
      </c>
      <c r="G31" s="68">
        <v>2082</v>
      </c>
      <c r="H31" s="68">
        <v>227</v>
      </c>
      <c r="I31" s="65"/>
      <c r="J31" s="195">
        <v>55</v>
      </c>
    </row>
    <row r="32" spans="2:10" s="6" customFormat="1" ht="16.5" customHeight="1">
      <c r="B32" s="68">
        <v>5623556</v>
      </c>
      <c r="C32" s="68">
        <v>5395702</v>
      </c>
      <c r="D32" s="68">
        <v>36.14</v>
      </c>
      <c r="E32" s="68">
        <v>3041</v>
      </c>
      <c r="F32" s="80">
        <v>163</v>
      </c>
      <c r="G32" s="68">
        <v>624</v>
      </c>
      <c r="H32" s="68">
        <v>5</v>
      </c>
      <c r="I32" s="78"/>
      <c r="J32" s="195">
        <v>56</v>
      </c>
    </row>
    <row r="33" spans="2:10" s="6" customFormat="1" ht="16.5" customHeight="1">
      <c r="B33" s="68">
        <v>1846387</v>
      </c>
      <c r="C33" s="68">
        <v>1727561</v>
      </c>
      <c r="D33" s="68">
        <v>140.86</v>
      </c>
      <c r="E33" s="68">
        <v>7764</v>
      </c>
      <c r="F33" s="68">
        <v>172</v>
      </c>
      <c r="G33" s="68">
        <v>822</v>
      </c>
      <c r="H33" s="58" t="s">
        <v>364</v>
      </c>
      <c r="I33" s="68"/>
      <c r="J33" s="195">
        <v>57</v>
      </c>
    </row>
    <row r="34" spans="2:10" s="6" customFormat="1" ht="16.5" customHeight="1">
      <c r="B34" s="68">
        <v>10290146</v>
      </c>
      <c r="C34" s="68">
        <v>9780755</v>
      </c>
      <c r="D34" s="68">
        <v>95.05</v>
      </c>
      <c r="E34" s="68">
        <v>6709</v>
      </c>
      <c r="F34" s="68">
        <v>407</v>
      </c>
      <c r="G34" s="68">
        <v>1889</v>
      </c>
      <c r="H34" s="68">
        <v>221</v>
      </c>
      <c r="I34" s="68"/>
      <c r="J34" s="195">
        <v>58</v>
      </c>
    </row>
    <row r="35" spans="2:10" s="6" customFormat="1" ht="5.25" customHeight="1">
      <c r="B35" s="68"/>
      <c r="C35" s="68"/>
      <c r="D35" s="68"/>
      <c r="E35" s="68"/>
      <c r="F35" s="68"/>
      <c r="G35" s="68"/>
      <c r="H35" s="68"/>
      <c r="I35" s="68"/>
      <c r="J35" s="77"/>
    </row>
    <row r="36" spans="2:10" s="6" customFormat="1" ht="16.5" customHeight="1">
      <c r="B36" s="159">
        <f>SUM(B39:B40)</f>
        <v>3497871</v>
      </c>
      <c r="C36" s="159">
        <f>SUM(C39:C40)</f>
        <v>3265985</v>
      </c>
      <c r="D36" s="65">
        <f>SUM(D38:D40)</f>
        <v>212.69000000000003</v>
      </c>
      <c r="E36" s="65">
        <v>14804</v>
      </c>
      <c r="F36" s="65">
        <f>SUM(F38:F40)</f>
        <v>1139</v>
      </c>
      <c r="G36" s="65">
        <f>SUM(G38:G40)</f>
        <v>4170</v>
      </c>
      <c r="H36" s="65">
        <f>SUM(H38:H40)</f>
        <v>144</v>
      </c>
      <c r="I36" s="65"/>
      <c r="J36" s="76" t="s">
        <v>315</v>
      </c>
    </row>
    <row r="37" spans="2:10" s="31" customFormat="1" ht="5.25" customHeight="1">
      <c r="B37" s="68"/>
      <c r="C37" s="68"/>
      <c r="D37" s="68"/>
      <c r="E37" s="68"/>
      <c r="F37" s="68"/>
      <c r="G37" s="68"/>
      <c r="H37" s="68"/>
      <c r="I37" s="68"/>
      <c r="J37" s="77"/>
    </row>
    <row r="38" spans="2:10" s="31" customFormat="1" ht="16.5" customHeight="1">
      <c r="B38" s="58" t="s">
        <v>358</v>
      </c>
      <c r="C38" s="58" t="s">
        <v>358</v>
      </c>
      <c r="D38" s="68">
        <v>173.18</v>
      </c>
      <c r="E38" s="58" t="s">
        <v>358</v>
      </c>
      <c r="F38" s="68">
        <v>941</v>
      </c>
      <c r="G38" s="68">
        <v>3519</v>
      </c>
      <c r="H38" s="68">
        <v>144</v>
      </c>
      <c r="I38" s="68"/>
      <c r="J38" s="195">
        <v>59</v>
      </c>
    </row>
    <row r="39" spans="2:10" s="6" customFormat="1" ht="16.5" customHeight="1">
      <c r="B39" s="68">
        <v>1815104</v>
      </c>
      <c r="C39" s="68">
        <v>1678040</v>
      </c>
      <c r="D39" s="68">
        <v>20.02</v>
      </c>
      <c r="E39" s="68">
        <v>4930</v>
      </c>
      <c r="F39" s="68">
        <v>105</v>
      </c>
      <c r="G39" s="68">
        <v>380</v>
      </c>
      <c r="H39" s="58" t="s">
        <v>358</v>
      </c>
      <c r="I39" s="68"/>
      <c r="J39" s="195">
        <v>60</v>
      </c>
    </row>
    <row r="40" spans="2:10" s="6" customFormat="1" ht="16.5" customHeight="1">
      <c r="B40" s="68">
        <v>1682767</v>
      </c>
      <c r="C40" s="68">
        <v>1587945</v>
      </c>
      <c r="D40" s="68">
        <v>19.49</v>
      </c>
      <c r="E40" s="68">
        <v>9874</v>
      </c>
      <c r="F40" s="68">
        <v>93</v>
      </c>
      <c r="G40" s="68">
        <v>271</v>
      </c>
      <c r="H40" s="58" t="s">
        <v>358</v>
      </c>
      <c r="I40" s="68"/>
      <c r="J40" s="195">
        <v>61</v>
      </c>
    </row>
    <row r="41" spans="2:10" s="6" customFormat="1" ht="8.25" customHeight="1">
      <c r="B41" s="81"/>
      <c r="C41" s="81"/>
      <c r="D41" s="81"/>
      <c r="E41" s="81"/>
      <c r="F41" s="81"/>
      <c r="G41" s="81"/>
      <c r="H41" s="81"/>
      <c r="I41" s="81"/>
      <c r="J41" s="82"/>
    </row>
    <row r="42" spans="2:10" s="6" customFormat="1" ht="5.25" customHeight="1">
      <c r="B42" s="68"/>
      <c r="C42" s="68"/>
      <c r="D42" s="68"/>
      <c r="E42" s="68"/>
      <c r="F42" s="68"/>
      <c r="G42" s="68"/>
      <c r="H42" s="68"/>
      <c r="I42" s="68"/>
      <c r="J42" s="57"/>
    </row>
    <row r="43" spans="2:3" ht="15" customHeight="1">
      <c r="B43" s="141"/>
      <c r="C43" s="141"/>
    </row>
    <row r="44" ht="15" customHeight="1"/>
    <row r="45" ht="15" customHeight="1"/>
    <row r="46" ht="15" customHeight="1"/>
  </sheetData>
  <mergeCells count="6">
    <mergeCell ref="G3:G4"/>
    <mergeCell ref="H3:I4"/>
    <mergeCell ref="B3:C3"/>
    <mergeCell ref="D3:D4"/>
    <mergeCell ref="E3:E4"/>
    <mergeCell ref="F3:F4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Ｐゴシック,太字"&amp;14市町村別主要統計　&amp;"ＭＳ Ｐ明朝,太字"85&amp;"ＭＳ Ｐゴシック,太字"&amp;11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O6" sqref="O6"/>
    </sheetView>
  </sheetViews>
  <sheetFormatPr defaultColWidth="9.00390625" defaultRowHeight="13.5"/>
  <cols>
    <col min="1" max="1" width="3.125" style="0" customWidth="1"/>
    <col min="2" max="2" width="3.625" style="9" customWidth="1"/>
    <col min="3" max="3" width="13.50390625" style="0" customWidth="1"/>
    <col min="4" max="4" width="1.37890625" style="0" customWidth="1"/>
    <col min="5" max="5" width="11.00390625" style="0" customWidth="1"/>
    <col min="6" max="6" width="7.75390625" style="0" customWidth="1"/>
    <col min="7" max="7" width="8.375" style="0" customWidth="1"/>
    <col min="8" max="8" width="14.625" style="0" customWidth="1"/>
    <col min="9" max="10" width="8.50390625" style="0" customWidth="1"/>
    <col min="11" max="11" width="14.50390625" style="0" customWidth="1"/>
    <col min="12" max="12" width="3.125" style="0" customWidth="1"/>
    <col min="13" max="13" width="0" style="0" hidden="1" customWidth="1"/>
  </cols>
  <sheetData>
    <row r="1" ht="13.5">
      <c r="B1" s="218" t="s">
        <v>369</v>
      </c>
    </row>
    <row r="2" spans="2:7" s="3" customFormat="1" ht="21" customHeight="1" thickBot="1">
      <c r="B2" s="9"/>
      <c r="G2" s="5" t="s">
        <v>112</v>
      </c>
    </row>
    <row r="3" spans="2:11" s="12" customFormat="1" ht="18" customHeight="1" thickTop="1">
      <c r="B3" s="230" t="s">
        <v>73</v>
      </c>
      <c r="C3" s="231"/>
      <c r="D3" s="232"/>
      <c r="E3" s="235" t="str">
        <f>"繭生産   数量      （16年）"</f>
        <v>繭生産   数量      （16年）</v>
      </c>
      <c r="F3" s="239" t="str">
        <f>"工業（4人以上）（16.12.31）"</f>
        <v>工業（4人以上）（16.12.31）</v>
      </c>
      <c r="G3" s="268"/>
      <c r="H3" s="269"/>
      <c r="I3" s="239" t="s">
        <v>480</v>
      </c>
      <c r="J3" s="267"/>
      <c r="K3" s="267"/>
    </row>
    <row r="4" spans="2:11" s="12" customFormat="1" ht="33" customHeight="1">
      <c r="B4" s="233"/>
      <c r="C4" s="233"/>
      <c r="D4" s="234"/>
      <c r="E4" s="236"/>
      <c r="F4" s="55" t="s">
        <v>481</v>
      </c>
      <c r="G4" s="55" t="s">
        <v>482</v>
      </c>
      <c r="H4" s="55" t="s">
        <v>121</v>
      </c>
      <c r="I4" s="55" t="s">
        <v>261</v>
      </c>
      <c r="J4" s="55" t="s">
        <v>483</v>
      </c>
      <c r="K4" s="56" t="s">
        <v>122</v>
      </c>
    </row>
    <row r="5" spans="2:11" s="12" customFormat="1" ht="21" customHeight="1">
      <c r="B5" s="57"/>
      <c r="C5" s="58"/>
      <c r="D5" s="59"/>
      <c r="E5" s="61" t="s">
        <v>123</v>
      </c>
      <c r="F5" s="61" t="s">
        <v>124</v>
      </c>
      <c r="G5" s="61" t="s">
        <v>77</v>
      </c>
      <c r="H5" s="61" t="s">
        <v>125</v>
      </c>
      <c r="I5" s="61"/>
      <c r="J5" s="61" t="s">
        <v>77</v>
      </c>
      <c r="K5" s="61" t="s">
        <v>125</v>
      </c>
    </row>
    <row r="6" spans="2:13" s="25" customFormat="1" ht="16.5" customHeight="1">
      <c r="B6" s="242" t="s">
        <v>79</v>
      </c>
      <c r="C6" s="243"/>
      <c r="D6" s="63"/>
      <c r="E6" s="151">
        <v>16831.1</v>
      </c>
      <c r="F6" s="65">
        <v>2493</v>
      </c>
      <c r="G6" s="148">
        <v>75811</v>
      </c>
      <c r="H6" s="148">
        <v>239966884</v>
      </c>
      <c r="I6" s="148">
        <v>12362</v>
      </c>
      <c r="J6" s="148">
        <v>72039</v>
      </c>
      <c r="K6" s="148">
        <v>193891313</v>
      </c>
      <c r="M6" s="161"/>
    </row>
    <row r="7" spans="2:11" s="12" customFormat="1" ht="5.25" customHeight="1">
      <c r="B7" s="57"/>
      <c r="C7" s="66"/>
      <c r="D7" s="67"/>
      <c r="E7" s="153"/>
      <c r="I7" s="149"/>
      <c r="J7" s="149"/>
      <c r="K7" s="149"/>
    </row>
    <row r="8" spans="2:11" s="12" customFormat="1" ht="16.5" customHeight="1">
      <c r="B8" s="57">
        <v>1</v>
      </c>
      <c r="C8" s="66" t="s">
        <v>262</v>
      </c>
      <c r="D8" s="67"/>
      <c r="E8" s="153" t="s">
        <v>484</v>
      </c>
      <c r="F8" s="80">
        <v>381</v>
      </c>
      <c r="G8" s="80">
        <v>10220</v>
      </c>
      <c r="H8" s="68">
        <v>28493117</v>
      </c>
      <c r="I8" s="149">
        <v>3678</v>
      </c>
      <c r="J8" s="149">
        <v>23392</v>
      </c>
      <c r="K8" s="149">
        <v>85620967</v>
      </c>
    </row>
    <row r="9" spans="2:11" s="12" customFormat="1" ht="16.5" customHeight="1">
      <c r="B9" s="57">
        <v>2</v>
      </c>
      <c r="C9" s="66" t="s">
        <v>28</v>
      </c>
      <c r="D9" s="67"/>
      <c r="E9" s="153">
        <v>0</v>
      </c>
      <c r="F9" s="80">
        <v>197</v>
      </c>
      <c r="G9" s="80">
        <v>4011</v>
      </c>
      <c r="H9" s="68">
        <v>14598004</v>
      </c>
      <c r="I9" s="149">
        <v>868</v>
      </c>
      <c r="J9" s="149">
        <v>4885</v>
      </c>
      <c r="K9" s="149">
        <v>11687119</v>
      </c>
    </row>
    <row r="10" spans="2:11" s="12" customFormat="1" ht="16.5" customHeight="1">
      <c r="B10" s="57">
        <v>3</v>
      </c>
      <c r="C10" s="66" t="s">
        <v>263</v>
      </c>
      <c r="D10" s="67"/>
      <c r="E10" s="153">
        <v>0</v>
      </c>
      <c r="F10" s="80">
        <v>62</v>
      </c>
      <c r="G10" s="80">
        <v>1142</v>
      </c>
      <c r="H10" s="68">
        <v>2899629</v>
      </c>
      <c r="I10" s="149">
        <v>324</v>
      </c>
      <c r="J10" s="149">
        <v>1404</v>
      </c>
      <c r="K10" s="149">
        <v>2573163</v>
      </c>
    </row>
    <row r="11" spans="2:11" s="12" customFormat="1" ht="16.5" customHeight="1">
      <c r="B11" s="57">
        <v>4</v>
      </c>
      <c r="C11" s="66" t="s">
        <v>264</v>
      </c>
      <c r="D11" s="67"/>
      <c r="E11" s="153">
        <v>0</v>
      </c>
      <c r="F11" s="80">
        <v>193</v>
      </c>
      <c r="G11" s="80">
        <v>3461</v>
      </c>
      <c r="H11" s="68">
        <v>6395526</v>
      </c>
      <c r="I11" s="149">
        <v>529</v>
      </c>
      <c r="J11" s="149">
        <v>2687</v>
      </c>
      <c r="K11" s="149">
        <v>4601551</v>
      </c>
    </row>
    <row r="12" spans="2:11" s="12" customFormat="1" ht="16.5" customHeight="1">
      <c r="B12" s="57">
        <v>5</v>
      </c>
      <c r="C12" s="66" t="s">
        <v>265</v>
      </c>
      <c r="D12" s="67"/>
      <c r="E12" s="153">
        <v>0</v>
      </c>
      <c r="F12" s="80">
        <v>69</v>
      </c>
      <c r="G12" s="80">
        <v>1452</v>
      </c>
      <c r="H12" s="68">
        <v>3117689</v>
      </c>
      <c r="I12" s="149">
        <v>392</v>
      </c>
      <c r="J12" s="149">
        <v>2160</v>
      </c>
      <c r="K12" s="149">
        <v>3697174</v>
      </c>
    </row>
    <row r="13" spans="2:11" s="12" customFormat="1" ht="16.5" customHeight="1">
      <c r="B13" s="57">
        <v>6</v>
      </c>
      <c r="C13" s="66" t="s">
        <v>266</v>
      </c>
      <c r="D13" s="67"/>
      <c r="E13" s="79" t="s">
        <v>484</v>
      </c>
      <c r="F13" s="80">
        <v>121</v>
      </c>
      <c r="G13" s="80">
        <v>2162</v>
      </c>
      <c r="H13" s="68">
        <v>3827972</v>
      </c>
      <c r="I13" s="149">
        <v>417</v>
      </c>
      <c r="J13" s="149">
        <v>1971</v>
      </c>
      <c r="K13" s="149">
        <v>2848030</v>
      </c>
    </row>
    <row r="14" spans="2:11" s="12" customFormat="1" ht="16.5" customHeight="1">
      <c r="B14" s="57">
        <v>7</v>
      </c>
      <c r="C14" s="66" t="s">
        <v>267</v>
      </c>
      <c r="D14" s="67"/>
      <c r="E14" s="79" t="s">
        <v>484</v>
      </c>
      <c r="F14" s="80">
        <v>141</v>
      </c>
      <c r="G14" s="80">
        <v>6798</v>
      </c>
      <c r="H14" s="68">
        <v>27823979</v>
      </c>
      <c r="I14" s="149">
        <v>378</v>
      </c>
      <c r="J14" s="149">
        <v>2261</v>
      </c>
      <c r="K14" s="149">
        <v>4333707</v>
      </c>
    </row>
    <row r="15" spans="2:11" s="12" customFormat="1" ht="16.5" customHeight="1">
      <c r="B15" s="57">
        <v>8</v>
      </c>
      <c r="C15" s="172" t="s">
        <v>268</v>
      </c>
      <c r="D15" s="67"/>
      <c r="E15" s="79" t="s">
        <v>485</v>
      </c>
      <c r="F15" s="80">
        <v>197</v>
      </c>
      <c r="G15" s="80">
        <v>7610</v>
      </c>
      <c r="H15" s="68">
        <v>23405688</v>
      </c>
      <c r="I15" s="79">
        <v>650</v>
      </c>
      <c r="J15" s="79">
        <v>3936</v>
      </c>
      <c r="K15" s="79">
        <v>7618060</v>
      </c>
    </row>
    <row r="16" spans="2:11" s="12" customFormat="1" ht="16.5" customHeight="1">
      <c r="B16" s="57">
        <v>9</v>
      </c>
      <c r="C16" s="66" t="s">
        <v>269</v>
      </c>
      <c r="D16" s="67"/>
      <c r="E16" s="79" t="s">
        <v>260</v>
      </c>
      <c r="F16" s="80">
        <v>123</v>
      </c>
      <c r="G16" s="80">
        <v>4700</v>
      </c>
      <c r="H16" s="68">
        <v>17191457</v>
      </c>
      <c r="I16" s="192" t="s">
        <v>225</v>
      </c>
      <c r="J16" s="192" t="s">
        <v>225</v>
      </c>
      <c r="K16" s="192" t="s">
        <v>225</v>
      </c>
    </row>
    <row r="17" spans="2:11" s="12" customFormat="1" ht="16.5" customHeight="1">
      <c r="B17" s="57">
        <v>10</v>
      </c>
      <c r="C17" s="66" t="s">
        <v>270</v>
      </c>
      <c r="D17" s="67"/>
      <c r="E17" s="79" t="s">
        <v>486</v>
      </c>
      <c r="F17" s="80">
        <v>124</v>
      </c>
      <c r="G17" s="80">
        <v>3399</v>
      </c>
      <c r="H17" s="68">
        <v>8006770</v>
      </c>
      <c r="I17" s="192" t="s">
        <v>487</v>
      </c>
      <c r="J17" s="192" t="s">
        <v>487</v>
      </c>
      <c r="K17" s="192" t="s">
        <v>487</v>
      </c>
    </row>
    <row r="18" spans="1:11" s="25" customFormat="1" ht="16.5" customHeight="1">
      <c r="A18" s="12"/>
      <c r="B18" s="57">
        <v>11</v>
      </c>
      <c r="C18" s="66" t="s">
        <v>271</v>
      </c>
      <c r="D18" s="67"/>
      <c r="E18" s="79" t="s">
        <v>260</v>
      </c>
      <c r="F18" s="80">
        <v>124</v>
      </c>
      <c r="G18" s="80">
        <v>4441</v>
      </c>
      <c r="H18" s="68">
        <v>11983945</v>
      </c>
      <c r="I18" s="192" t="s">
        <v>225</v>
      </c>
      <c r="J18" s="192" t="s">
        <v>225</v>
      </c>
      <c r="K18" s="192" t="s">
        <v>225</v>
      </c>
    </row>
    <row r="19" spans="1:11" s="25" customFormat="1" ht="16.5" customHeight="1">
      <c r="A19" s="12"/>
      <c r="B19" s="57">
        <v>12</v>
      </c>
      <c r="C19" s="66" t="s">
        <v>272</v>
      </c>
      <c r="D19" s="67"/>
      <c r="E19" s="153">
        <v>0</v>
      </c>
      <c r="F19" s="192" t="s">
        <v>225</v>
      </c>
      <c r="G19" s="192" t="s">
        <v>225</v>
      </c>
      <c r="H19" s="192" t="s">
        <v>225</v>
      </c>
      <c r="I19" s="192" t="s">
        <v>225</v>
      </c>
      <c r="J19" s="192" t="s">
        <v>225</v>
      </c>
      <c r="K19" s="192" t="s">
        <v>225</v>
      </c>
    </row>
    <row r="20" spans="2:11" s="12" customFormat="1" ht="5.25" customHeight="1">
      <c r="B20" s="57"/>
      <c r="C20" s="66"/>
      <c r="D20" s="67"/>
      <c r="E20" s="153"/>
      <c r="F20" s="68"/>
      <c r="G20" s="68"/>
      <c r="H20" s="68"/>
      <c r="I20" s="149"/>
      <c r="J20" s="149"/>
      <c r="K20" s="149"/>
    </row>
    <row r="21" spans="1:11" s="12" customFormat="1" ht="16.5" customHeight="1">
      <c r="A21" s="25"/>
      <c r="B21" s="242" t="s">
        <v>80</v>
      </c>
      <c r="C21" s="243"/>
      <c r="D21" s="63"/>
      <c r="E21" s="153"/>
      <c r="F21" s="65">
        <f>SUM(F24:F27)</f>
        <v>49</v>
      </c>
      <c r="G21" s="65">
        <f>SUM(G24:G27)</f>
        <v>941</v>
      </c>
      <c r="H21" s="65">
        <f>SUM(H24:H27)</f>
        <v>2012669</v>
      </c>
      <c r="I21" s="148">
        <v>268</v>
      </c>
      <c r="J21" s="148">
        <v>1106</v>
      </c>
      <c r="K21" s="148">
        <v>1471060</v>
      </c>
    </row>
    <row r="22" spans="1:11" s="12" customFormat="1" ht="5.25" customHeight="1">
      <c r="A22" s="25"/>
      <c r="B22" s="71"/>
      <c r="C22" s="62"/>
      <c r="D22" s="63"/>
      <c r="E22" s="153"/>
      <c r="F22" s="79"/>
      <c r="G22" s="79"/>
      <c r="H22" s="79"/>
      <c r="I22" s="149"/>
      <c r="J22" s="149"/>
      <c r="K22" s="149"/>
    </row>
    <row r="23" spans="1:11" s="12" customFormat="1" ht="16.5" customHeight="1">
      <c r="A23" s="25"/>
      <c r="B23" s="57">
        <v>13</v>
      </c>
      <c r="C23" s="66" t="s">
        <v>330</v>
      </c>
      <c r="D23" s="63"/>
      <c r="E23" s="153" t="s">
        <v>428</v>
      </c>
      <c r="F23" s="153" t="s">
        <v>428</v>
      </c>
      <c r="G23" s="153" t="s">
        <v>428</v>
      </c>
      <c r="H23" s="153" t="s">
        <v>428</v>
      </c>
      <c r="I23" s="149">
        <v>70</v>
      </c>
      <c r="J23" s="149">
        <v>334</v>
      </c>
      <c r="K23" s="149">
        <v>521489</v>
      </c>
    </row>
    <row r="24" spans="1:11" s="12" customFormat="1" ht="16.5" customHeight="1">
      <c r="A24" s="25"/>
      <c r="B24" s="57">
        <v>14</v>
      </c>
      <c r="C24" s="66" t="s">
        <v>331</v>
      </c>
      <c r="D24" s="63"/>
      <c r="E24" s="153" t="s">
        <v>428</v>
      </c>
      <c r="F24" s="79">
        <v>11</v>
      </c>
      <c r="G24" s="79">
        <v>196</v>
      </c>
      <c r="H24" s="79">
        <v>241368</v>
      </c>
      <c r="I24" s="149">
        <v>74</v>
      </c>
      <c r="J24" s="149">
        <v>220</v>
      </c>
      <c r="K24" s="149">
        <v>268185</v>
      </c>
    </row>
    <row r="25" spans="1:11" s="12" customFormat="1" ht="16.5" customHeight="1">
      <c r="A25" s="25"/>
      <c r="B25" s="57">
        <v>15</v>
      </c>
      <c r="C25" s="66" t="s">
        <v>332</v>
      </c>
      <c r="D25" s="63"/>
      <c r="E25" s="153">
        <v>0</v>
      </c>
      <c r="F25" s="79" t="s">
        <v>225</v>
      </c>
      <c r="G25" s="79" t="s">
        <v>225</v>
      </c>
      <c r="H25" s="79" t="s">
        <v>225</v>
      </c>
      <c r="I25" s="149">
        <v>20</v>
      </c>
      <c r="J25" s="149">
        <v>71</v>
      </c>
      <c r="K25" s="149">
        <v>47612</v>
      </c>
    </row>
    <row r="26" spans="2:11" s="12" customFormat="1" ht="16.5" customHeight="1">
      <c r="B26" s="57">
        <v>16</v>
      </c>
      <c r="C26" s="66" t="s">
        <v>81</v>
      </c>
      <c r="D26" s="67"/>
      <c r="E26" s="153">
        <v>0</v>
      </c>
      <c r="F26" s="68">
        <v>33</v>
      </c>
      <c r="G26" s="68">
        <v>696</v>
      </c>
      <c r="H26" s="68">
        <v>1703417</v>
      </c>
      <c r="I26" s="149">
        <v>89</v>
      </c>
      <c r="J26" s="149">
        <v>422</v>
      </c>
      <c r="K26" s="149">
        <v>560637</v>
      </c>
    </row>
    <row r="27" spans="2:11" s="12" customFormat="1" ht="16.5" customHeight="1">
      <c r="B27" s="57">
        <v>17</v>
      </c>
      <c r="C27" s="66" t="s">
        <v>82</v>
      </c>
      <c r="D27" s="67"/>
      <c r="E27" s="153" t="s">
        <v>225</v>
      </c>
      <c r="F27" s="68">
        <v>5</v>
      </c>
      <c r="G27" s="68">
        <v>49</v>
      </c>
      <c r="H27" s="68">
        <v>67884</v>
      </c>
      <c r="I27" s="149">
        <v>15</v>
      </c>
      <c r="J27" s="149">
        <v>59</v>
      </c>
      <c r="K27" s="149">
        <v>73137</v>
      </c>
    </row>
    <row r="28" spans="1:11" s="25" customFormat="1" ht="5.25" customHeight="1">
      <c r="A28" s="12"/>
      <c r="B28" s="57"/>
      <c r="C28" s="66"/>
      <c r="D28" s="67"/>
      <c r="E28" s="153"/>
      <c r="F28" s="12"/>
      <c r="G28" s="12"/>
      <c r="H28" s="12"/>
      <c r="I28" s="149"/>
      <c r="J28" s="149"/>
      <c r="K28" s="148"/>
    </row>
    <row r="29" spans="2:11" s="25" customFormat="1" ht="16.5" customHeight="1">
      <c r="B29" s="242" t="s">
        <v>83</v>
      </c>
      <c r="C29" s="243"/>
      <c r="D29" s="63"/>
      <c r="E29" s="151"/>
      <c r="F29" s="144">
        <f>SUM(F36:F38)</f>
        <v>42</v>
      </c>
      <c r="G29" s="144">
        <f>SUM(G36:G38)</f>
        <v>1737</v>
      </c>
      <c r="H29" s="144">
        <f>SUM(H36:H38)</f>
        <v>6274926</v>
      </c>
      <c r="I29" s="148">
        <v>847</v>
      </c>
      <c r="J29" s="148">
        <v>5548</v>
      </c>
      <c r="K29" s="148">
        <v>11539584</v>
      </c>
    </row>
    <row r="30" spans="1:11" s="12" customFormat="1" ht="5.25" customHeight="1">
      <c r="A30" s="25"/>
      <c r="B30" s="71"/>
      <c r="C30" s="62"/>
      <c r="D30" s="63"/>
      <c r="E30" s="152"/>
      <c r="F30" s="25"/>
      <c r="G30" s="25"/>
      <c r="H30" s="25"/>
      <c r="I30" s="150"/>
      <c r="J30" s="150"/>
      <c r="K30" s="149"/>
    </row>
    <row r="31" spans="1:11" s="12" customFormat="1" ht="16.5" customHeight="1">
      <c r="A31" s="25"/>
      <c r="B31" s="57">
        <v>18</v>
      </c>
      <c r="C31" s="66" t="s">
        <v>333</v>
      </c>
      <c r="D31" s="63"/>
      <c r="E31" s="192" t="s">
        <v>225</v>
      </c>
      <c r="F31" s="192" t="s">
        <v>225</v>
      </c>
      <c r="G31" s="192" t="s">
        <v>225</v>
      </c>
      <c r="H31" s="192" t="s">
        <v>225</v>
      </c>
      <c r="I31" s="149">
        <v>281</v>
      </c>
      <c r="J31" s="149">
        <v>2575</v>
      </c>
      <c r="K31" s="149">
        <v>5272022</v>
      </c>
    </row>
    <row r="32" spans="1:11" s="12" customFormat="1" ht="16.5" customHeight="1">
      <c r="A32" s="25"/>
      <c r="B32" s="57">
        <v>19</v>
      </c>
      <c r="C32" s="66" t="s">
        <v>334</v>
      </c>
      <c r="D32" s="63"/>
      <c r="E32" s="192" t="s">
        <v>225</v>
      </c>
      <c r="F32" s="192" t="s">
        <v>225</v>
      </c>
      <c r="G32" s="192" t="s">
        <v>225</v>
      </c>
      <c r="H32" s="192" t="s">
        <v>225</v>
      </c>
      <c r="I32" s="149">
        <v>179</v>
      </c>
      <c r="J32" s="149">
        <v>782</v>
      </c>
      <c r="K32" s="149">
        <v>1103313</v>
      </c>
    </row>
    <row r="33" spans="1:11" s="12" customFormat="1" ht="16.5" customHeight="1">
      <c r="A33" s="25"/>
      <c r="B33" s="57">
        <v>20</v>
      </c>
      <c r="C33" s="66" t="s">
        <v>335</v>
      </c>
      <c r="D33" s="63"/>
      <c r="E33" s="192" t="s">
        <v>428</v>
      </c>
      <c r="F33" s="192" t="s">
        <v>428</v>
      </c>
      <c r="G33" s="192" t="s">
        <v>428</v>
      </c>
      <c r="H33" s="192" t="s">
        <v>428</v>
      </c>
      <c r="I33" s="149">
        <v>171</v>
      </c>
      <c r="J33" s="149">
        <v>1074</v>
      </c>
      <c r="K33" s="149">
        <v>1971698</v>
      </c>
    </row>
    <row r="34" spans="1:11" s="12" customFormat="1" ht="16.5" customHeight="1">
      <c r="A34" s="25"/>
      <c r="B34" s="57">
        <v>21</v>
      </c>
      <c r="C34" s="66" t="s">
        <v>336</v>
      </c>
      <c r="D34" s="63"/>
      <c r="E34" s="192" t="s">
        <v>428</v>
      </c>
      <c r="F34" s="192" t="s">
        <v>428</v>
      </c>
      <c r="G34" s="192" t="s">
        <v>428</v>
      </c>
      <c r="H34" s="192" t="s">
        <v>428</v>
      </c>
      <c r="I34" s="149">
        <v>69</v>
      </c>
      <c r="J34" s="149">
        <v>293</v>
      </c>
      <c r="K34" s="149">
        <v>843798</v>
      </c>
    </row>
    <row r="35" spans="1:11" s="12" customFormat="1" ht="16.5" customHeight="1">
      <c r="A35" s="25"/>
      <c r="B35" s="57">
        <v>22</v>
      </c>
      <c r="C35" s="66" t="s">
        <v>337</v>
      </c>
      <c r="D35" s="63"/>
      <c r="E35" s="192" t="s">
        <v>347</v>
      </c>
      <c r="F35" s="192" t="s">
        <v>347</v>
      </c>
      <c r="G35" s="192" t="s">
        <v>347</v>
      </c>
      <c r="H35" s="192" t="s">
        <v>347</v>
      </c>
      <c r="I35" s="149">
        <v>31</v>
      </c>
      <c r="J35" s="149">
        <v>178</v>
      </c>
      <c r="K35" s="149">
        <v>331743</v>
      </c>
    </row>
    <row r="36" spans="2:11" s="12" customFormat="1" ht="16.5" customHeight="1">
      <c r="B36" s="57">
        <v>23</v>
      </c>
      <c r="C36" s="66" t="s">
        <v>84</v>
      </c>
      <c r="D36" s="67"/>
      <c r="E36" s="153">
        <v>1692.9</v>
      </c>
      <c r="F36" s="68">
        <v>24</v>
      </c>
      <c r="G36" s="68">
        <v>949</v>
      </c>
      <c r="H36" s="68">
        <v>3820302</v>
      </c>
      <c r="I36" s="149">
        <v>69</v>
      </c>
      <c r="J36" s="149">
        <v>462</v>
      </c>
      <c r="K36" s="149">
        <v>1503159</v>
      </c>
    </row>
    <row r="37" spans="2:11" s="12" customFormat="1" ht="16.5" customHeight="1">
      <c r="B37" s="57">
        <v>24</v>
      </c>
      <c r="C37" s="66" t="s">
        <v>85</v>
      </c>
      <c r="D37" s="67"/>
      <c r="E37" s="153">
        <v>0</v>
      </c>
      <c r="F37" s="68">
        <v>4</v>
      </c>
      <c r="G37" s="79">
        <v>35</v>
      </c>
      <c r="H37" s="79">
        <v>19192</v>
      </c>
      <c r="I37" s="149">
        <v>5</v>
      </c>
      <c r="J37" s="149">
        <v>7</v>
      </c>
      <c r="K37" s="149">
        <v>5102</v>
      </c>
    </row>
    <row r="38" spans="2:11" s="12" customFormat="1" ht="16.5" customHeight="1">
      <c r="B38" s="57">
        <v>25</v>
      </c>
      <c r="C38" s="66" t="s">
        <v>86</v>
      </c>
      <c r="D38" s="67"/>
      <c r="E38" s="79" t="s">
        <v>488</v>
      </c>
      <c r="F38" s="68">
        <v>14</v>
      </c>
      <c r="G38" s="79">
        <v>753</v>
      </c>
      <c r="H38" s="79">
        <v>2435432</v>
      </c>
      <c r="I38" s="149">
        <v>42</v>
      </c>
      <c r="J38" s="149">
        <v>177</v>
      </c>
      <c r="K38" s="149">
        <v>508749</v>
      </c>
    </row>
    <row r="39" spans="1:11" s="25" customFormat="1" ht="5.25" customHeight="1">
      <c r="A39" s="12"/>
      <c r="B39" s="57"/>
      <c r="C39" s="66"/>
      <c r="D39" s="67"/>
      <c r="E39" s="153"/>
      <c r="F39" s="68"/>
      <c r="G39" s="79"/>
      <c r="H39" s="79"/>
      <c r="I39" s="149"/>
      <c r="J39" s="149"/>
      <c r="K39" s="149"/>
    </row>
    <row r="40" spans="2:11" s="25" customFormat="1" ht="16.5" customHeight="1">
      <c r="B40" s="242" t="s">
        <v>87</v>
      </c>
      <c r="C40" s="243"/>
      <c r="D40" s="63"/>
      <c r="E40" s="153"/>
      <c r="F40" s="65">
        <f>SUM(F42:F46)</f>
        <v>76</v>
      </c>
      <c r="G40" s="65">
        <f>SUM(G42:G46)</f>
        <v>1949</v>
      </c>
      <c r="H40" s="65">
        <f>SUM(H42:H46)</f>
        <v>3199043</v>
      </c>
      <c r="I40" s="148">
        <v>366</v>
      </c>
      <c r="J40" s="148">
        <v>1443</v>
      </c>
      <c r="K40" s="148">
        <v>2058261</v>
      </c>
    </row>
    <row r="41" spans="1:11" s="12" customFormat="1" ht="5.25" customHeight="1">
      <c r="A41" s="25"/>
      <c r="B41" s="71"/>
      <c r="C41" s="62"/>
      <c r="D41" s="63"/>
      <c r="E41" s="153"/>
      <c r="F41" s="68"/>
      <c r="G41" s="68"/>
      <c r="H41" s="68"/>
      <c r="I41" s="149"/>
      <c r="J41" s="149"/>
      <c r="K41" s="149"/>
    </row>
    <row r="42" spans="2:11" s="12" customFormat="1" ht="16.5" customHeight="1">
      <c r="B42" s="57">
        <v>26</v>
      </c>
      <c r="C42" s="66" t="s">
        <v>38</v>
      </c>
      <c r="D42" s="67"/>
      <c r="E42" s="153">
        <v>0</v>
      </c>
      <c r="F42" s="193">
        <v>0</v>
      </c>
      <c r="G42" s="193">
        <v>0</v>
      </c>
      <c r="H42" s="193">
        <v>0</v>
      </c>
      <c r="I42" s="149">
        <v>16</v>
      </c>
      <c r="J42" s="149">
        <v>59</v>
      </c>
      <c r="K42" s="149">
        <v>39736</v>
      </c>
    </row>
    <row r="43" spans="2:11" s="12" customFormat="1" ht="16.5" customHeight="1">
      <c r="B43" s="57">
        <v>27</v>
      </c>
      <c r="C43" s="66" t="s">
        <v>293</v>
      </c>
      <c r="D43" s="67"/>
      <c r="E43" s="192" t="s">
        <v>347</v>
      </c>
      <c r="F43" s="192" t="s">
        <v>347</v>
      </c>
      <c r="G43" s="192" t="s">
        <v>347</v>
      </c>
      <c r="H43" s="192" t="s">
        <v>347</v>
      </c>
      <c r="I43" s="192" t="s">
        <v>347</v>
      </c>
      <c r="J43" s="192" t="s">
        <v>347</v>
      </c>
      <c r="K43" s="192" t="s">
        <v>347</v>
      </c>
    </row>
    <row r="44" spans="2:11" s="12" customFormat="1" ht="16.5" customHeight="1">
      <c r="B44" s="57">
        <v>28</v>
      </c>
      <c r="C44" s="66" t="s">
        <v>88</v>
      </c>
      <c r="D44" s="67"/>
      <c r="E44" s="79" t="s">
        <v>488</v>
      </c>
      <c r="F44" s="68">
        <v>13</v>
      </c>
      <c r="G44" s="79">
        <v>304</v>
      </c>
      <c r="H44" s="79">
        <v>560409</v>
      </c>
      <c r="I44" s="149">
        <v>30</v>
      </c>
      <c r="J44" s="149">
        <v>76</v>
      </c>
      <c r="K44" s="149">
        <v>80362</v>
      </c>
    </row>
    <row r="45" spans="2:11" s="12" customFormat="1" ht="16.5" customHeight="1">
      <c r="B45" s="57">
        <v>29</v>
      </c>
      <c r="C45" s="66" t="s">
        <v>39</v>
      </c>
      <c r="D45" s="67"/>
      <c r="E45" s="153">
        <v>2466.2</v>
      </c>
      <c r="F45" s="68">
        <v>46</v>
      </c>
      <c r="G45" s="79">
        <v>1277</v>
      </c>
      <c r="H45" s="79">
        <v>1723120</v>
      </c>
      <c r="I45" s="214">
        <v>175</v>
      </c>
      <c r="J45" s="214">
        <v>811</v>
      </c>
      <c r="K45" s="149">
        <v>1355410</v>
      </c>
    </row>
    <row r="46" spans="2:11" s="12" customFormat="1" ht="16.5" customHeight="1">
      <c r="B46" s="57">
        <v>30</v>
      </c>
      <c r="C46" s="66" t="s">
        <v>89</v>
      </c>
      <c r="D46" s="67"/>
      <c r="E46" s="152" t="s">
        <v>347</v>
      </c>
      <c r="F46" s="68">
        <v>17</v>
      </c>
      <c r="G46" s="79">
        <v>368</v>
      </c>
      <c r="H46" s="79">
        <v>915514</v>
      </c>
      <c r="I46" s="149">
        <v>68</v>
      </c>
      <c r="J46" s="149">
        <v>304</v>
      </c>
      <c r="K46" s="149">
        <v>430198</v>
      </c>
    </row>
    <row r="47" spans="1:11" s="25" customFormat="1" ht="16.5" customHeight="1">
      <c r="A47" s="12"/>
      <c r="B47" s="57">
        <v>31</v>
      </c>
      <c r="C47" s="66" t="s">
        <v>317</v>
      </c>
      <c r="D47" s="67"/>
      <c r="E47" s="152" t="s">
        <v>229</v>
      </c>
      <c r="F47" s="79" t="s">
        <v>229</v>
      </c>
      <c r="G47" s="79" t="s">
        <v>229</v>
      </c>
      <c r="H47" s="79" t="s">
        <v>229</v>
      </c>
      <c r="I47" s="149">
        <v>77</v>
      </c>
      <c r="J47" s="149">
        <v>193</v>
      </c>
      <c r="K47" s="149">
        <v>152555</v>
      </c>
    </row>
    <row r="48" spans="1:11" s="25" customFormat="1" ht="5.25" customHeight="1">
      <c r="A48" s="12"/>
      <c r="B48" s="57"/>
      <c r="C48" s="66"/>
      <c r="D48" s="67"/>
      <c r="E48" s="153"/>
      <c r="F48" s="79"/>
      <c r="G48" s="79"/>
      <c r="H48" s="79"/>
      <c r="I48" s="149"/>
      <c r="J48" s="149"/>
      <c r="K48" s="149"/>
    </row>
    <row r="49" spans="1:11" s="12" customFormat="1" ht="16.5" customHeight="1">
      <c r="A49" s="25"/>
      <c r="B49" s="242" t="s">
        <v>90</v>
      </c>
      <c r="C49" s="243"/>
      <c r="D49" s="63"/>
      <c r="E49" s="153"/>
      <c r="F49" s="217">
        <f>SUM(F51:F55)</f>
        <v>98</v>
      </c>
      <c r="G49" s="217">
        <f>SUM(G51:G55)</f>
        <v>2506</v>
      </c>
      <c r="H49" s="217">
        <f>SUM(H51:H55)</f>
        <v>6304046</v>
      </c>
      <c r="I49" s="148">
        <v>701</v>
      </c>
      <c r="J49" s="148">
        <v>2530</v>
      </c>
      <c r="K49" s="148">
        <v>3743528</v>
      </c>
    </row>
    <row r="50" spans="1:11" s="12" customFormat="1" ht="5.25" customHeight="1">
      <c r="A50" s="25"/>
      <c r="B50" s="71"/>
      <c r="C50" s="62"/>
      <c r="D50" s="63"/>
      <c r="E50" s="153"/>
      <c r="F50" s="68"/>
      <c r="G50" s="79"/>
      <c r="H50" s="79"/>
      <c r="I50" s="149"/>
      <c r="J50" s="149"/>
      <c r="K50" s="149"/>
    </row>
    <row r="51" spans="2:11" s="12" customFormat="1" ht="15" customHeight="1">
      <c r="B51" s="57">
        <v>32</v>
      </c>
      <c r="C51" s="66" t="s">
        <v>91</v>
      </c>
      <c r="D51" s="67"/>
      <c r="E51" s="153">
        <v>5691.5</v>
      </c>
      <c r="F51" s="68">
        <v>33</v>
      </c>
      <c r="G51" s="79">
        <v>1309</v>
      </c>
      <c r="H51" s="79">
        <v>3786945</v>
      </c>
      <c r="I51" s="149">
        <v>178</v>
      </c>
      <c r="J51" s="149">
        <v>782</v>
      </c>
      <c r="K51" s="149">
        <v>1323972</v>
      </c>
    </row>
    <row r="52" spans="2:11" s="12" customFormat="1" ht="15" customHeight="1">
      <c r="B52" s="57">
        <v>33</v>
      </c>
      <c r="C52" s="66" t="s">
        <v>92</v>
      </c>
      <c r="D52" s="67"/>
      <c r="E52" s="153" t="s">
        <v>347</v>
      </c>
      <c r="F52" s="68">
        <v>9</v>
      </c>
      <c r="G52" s="79">
        <v>122</v>
      </c>
      <c r="H52" s="79">
        <v>119607</v>
      </c>
      <c r="I52" s="149">
        <v>76</v>
      </c>
      <c r="J52" s="149">
        <v>248</v>
      </c>
      <c r="K52" s="149">
        <v>276060</v>
      </c>
    </row>
    <row r="53" spans="1:11" ht="17.25">
      <c r="A53" s="12"/>
      <c r="B53" s="57">
        <v>34</v>
      </c>
      <c r="C53" s="66" t="s">
        <v>338</v>
      </c>
      <c r="D53" s="67"/>
      <c r="E53" s="154">
        <v>0</v>
      </c>
      <c r="F53" s="79" t="s">
        <v>428</v>
      </c>
      <c r="G53" s="79" t="s">
        <v>428</v>
      </c>
      <c r="H53" s="79" t="s">
        <v>428</v>
      </c>
      <c r="I53" s="149">
        <v>80</v>
      </c>
      <c r="J53" s="149">
        <v>270</v>
      </c>
      <c r="K53" s="149">
        <v>376127</v>
      </c>
    </row>
    <row r="54" spans="1:11" ht="17.25">
      <c r="A54" s="12"/>
      <c r="B54" s="57">
        <v>35</v>
      </c>
      <c r="C54" s="66" t="s">
        <v>93</v>
      </c>
      <c r="D54" s="67"/>
      <c r="E54" s="79" t="s">
        <v>484</v>
      </c>
      <c r="F54" s="79" t="s">
        <v>489</v>
      </c>
      <c r="G54" s="79" t="s">
        <v>489</v>
      </c>
      <c r="H54" s="79" t="s">
        <v>489</v>
      </c>
      <c r="I54" s="149">
        <v>17</v>
      </c>
      <c r="J54" s="149">
        <v>28</v>
      </c>
      <c r="K54" s="149">
        <v>33927</v>
      </c>
    </row>
    <row r="55" spans="1:11" ht="17.25">
      <c r="A55" s="12"/>
      <c r="B55" s="57">
        <v>36</v>
      </c>
      <c r="C55" s="66" t="s">
        <v>94</v>
      </c>
      <c r="D55" s="67"/>
      <c r="E55" s="153" t="s">
        <v>489</v>
      </c>
      <c r="F55" s="68">
        <v>56</v>
      </c>
      <c r="G55" s="79">
        <v>1075</v>
      </c>
      <c r="H55" s="79">
        <v>2397494</v>
      </c>
      <c r="I55" s="149">
        <v>185</v>
      </c>
      <c r="J55" s="149">
        <v>647</v>
      </c>
      <c r="K55" s="149">
        <v>854977</v>
      </c>
    </row>
    <row r="56" spans="1:11" ht="17.25">
      <c r="A56" s="12"/>
      <c r="B56" s="57">
        <v>37</v>
      </c>
      <c r="C56" s="66" t="s">
        <v>95</v>
      </c>
      <c r="D56" s="15"/>
      <c r="E56" s="225" t="s">
        <v>229</v>
      </c>
      <c r="F56" s="68">
        <v>36</v>
      </c>
      <c r="G56" s="79">
        <v>1070</v>
      </c>
      <c r="H56" s="79">
        <v>2962229</v>
      </c>
      <c r="I56" s="149">
        <v>165</v>
      </c>
      <c r="J56" s="149">
        <v>555</v>
      </c>
      <c r="K56" s="149">
        <v>878465</v>
      </c>
    </row>
    <row r="57" spans="2:11" s="12" customFormat="1" ht="5.25" customHeight="1">
      <c r="B57" s="17"/>
      <c r="C57" s="30"/>
      <c r="D57" s="18"/>
      <c r="E57" s="30"/>
      <c r="F57" s="30"/>
      <c r="G57" s="19"/>
      <c r="H57" s="19"/>
      <c r="I57" s="19"/>
      <c r="J57" s="19"/>
      <c r="K57" s="19"/>
    </row>
    <row r="58" spans="2:11" s="12" customFormat="1" ht="5.25" customHeight="1">
      <c r="B58" s="13"/>
      <c r="C58" s="21"/>
      <c r="D58" s="21"/>
      <c r="E58" s="21"/>
      <c r="F58" s="21"/>
      <c r="G58" s="16"/>
      <c r="H58" s="16"/>
      <c r="I58" s="16"/>
      <c r="J58" s="16"/>
      <c r="K58" s="16"/>
    </row>
    <row r="59" spans="5:11" ht="14.25">
      <c r="E59" s="10"/>
      <c r="F59" s="22"/>
      <c r="G59" s="22"/>
      <c r="H59" s="22"/>
      <c r="I59" s="22"/>
      <c r="J59" s="22"/>
      <c r="K59" s="12"/>
    </row>
    <row r="60" spans="5:11" ht="14.25">
      <c r="E60" s="10"/>
      <c r="F60" s="22"/>
      <c r="G60" s="22"/>
      <c r="H60" s="22"/>
      <c r="I60" s="22"/>
      <c r="J60" s="22"/>
      <c r="K60" s="12"/>
    </row>
    <row r="61" spans="5:11" ht="17.25">
      <c r="E61" s="79"/>
      <c r="F61" s="22"/>
      <c r="G61" s="22"/>
      <c r="H61" s="22"/>
      <c r="I61" s="22"/>
      <c r="J61" s="22"/>
      <c r="K61" s="12"/>
    </row>
  </sheetData>
  <mergeCells count="9">
    <mergeCell ref="I3:K3"/>
    <mergeCell ref="B49:C49"/>
    <mergeCell ref="B3:D4"/>
    <mergeCell ref="E3:E4"/>
    <mergeCell ref="F3:H3"/>
    <mergeCell ref="B6:C6"/>
    <mergeCell ref="B29:C29"/>
    <mergeCell ref="B21:C21"/>
    <mergeCell ref="B40:C40"/>
  </mergeCells>
  <hyperlinks>
    <hyperlink ref="B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scale="97" r:id="rId3"/>
  <headerFooter alignWithMargins="0">
    <oddHeader>&amp;L&amp;"ＭＳ Ｐ明朝,太字"&amp;14 86&amp;"ＭＳ Ｐゴシック,太字"　市町村別主要統計&amp;R&amp;"ＭＳ Ｐゴシック,太字"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1" sqref="A1"/>
    </sheetView>
  </sheetViews>
  <sheetFormatPr defaultColWidth="9.00390625" defaultRowHeight="13.5"/>
  <cols>
    <col min="1" max="1" width="3.625" style="9" customWidth="1"/>
    <col min="2" max="2" width="9.125" style="0" customWidth="1"/>
    <col min="3" max="3" width="14.125" style="0" customWidth="1"/>
    <col min="4" max="4" width="12.125" style="3" customWidth="1"/>
    <col min="5" max="5" width="9.125" style="3" customWidth="1"/>
    <col min="6" max="6" width="8.75390625" style="3" customWidth="1"/>
    <col min="7" max="7" width="8.50390625" style="3" customWidth="1"/>
    <col min="8" max="8" width="9.125" style="3" customWidth="1"/>
    <col min="9" max="9" width="8.75390625" style="3" customWidth="1"/>
    <col min="10" max="10" width="8.50390625" style="3" customWidth="1"/>
    <col min="11" max="11" width="1.25" style="3" customWidth="1"/>
    <col min="12" max="12" width="5.375" style="6" customWidth="1"/>
    <col min="13" max="13" width="2.50390625" style="3" customWidth="1"/>
    <col min="14" max="14" width="4.125" style="3" customWidth="1"/>
    <col min="15" max="16384" width="9.00390625" style="3" customWidth="1"/>
  </cols>
  <sheetData>
    <row r="1" ht="14.25">
      <c r="A1" s="218" t="s">
        <v>369</v>
      </c>
    </row>
    <row r="2" spans="2:3" ht="21" customHeight="1" thickBot="1">
      <c r="B2" s="3"/>
      <c r="C2" s="3"/>
    </row>
    <row r="3" spans="2:12" s="6" customFormat="1" ht="33" customHeight="1" thickTop="1">
      <c r="B3" s="270" t="s">
        <v>342</v>
      </c>
      <c r="C3" s="239" t="str">
        <f>"自動車台数（17.3.31）  （二輪車を除く）"</f>
        <v>自動車台数（17.3.31）  （二輪車を除く）</v>
      </c>
      <c r="D3" s="269"/>
      <c r="E3" s="239" t="str">
        <f>"公・私立小学校（含分校）（17.5.1）"</f>
        <v>公・私立小学校（含分校）（17.5.1）</v>
      </c>
      <c r="F3" s="268"/>
      <c r="G3" s="269"/>
      <c r="H3" s="239" t="s">
        <v>275</v>
      </c>
      <c r="I3" s="240"/>
      <c r="J3" s="240"/>
      <c r="K3" s="269"/>
      <c r="L3" s="72"/>
    </row>
    <row r="4" spans="2:12" s="6" customFormat="1" ht="18" customHeight="1">
      <c r="B4" s="271"/>
      <c r="C4" s="23" t="s">
        <v>126</v>
      </c>
      <c r="D4" s="55" t="s">
        <v>127</v>
      </c>
      <c r="E4" s="55" t="s">
        <v>128</v>
      </c>
      <c r="F4" s="55" t="s">
        <v>129</v>
      </c>
      <c r="G4" s="55" t="s">
        <v>130</v>
      </c>
      <c r="H4" s="95" t="s">
        <v>128</v>
      </c>
      <c r="I4" s="95" t="s">
        <v>131</v>
      </c>
      <c r="J4" s="272" t="s">
        <v>130</v>
      </c>
      <c r="K4" s="234"/>
      <c r="L4" s="74"/>
    </row>
    <row r="5" spans="1:12" s="6" customFormat="1" ht="21" customHeight="1">
      <c r="A5" s="57"/>
      <c r="B5" s="180" t="s">
        <v>276</v>
      </c>
      <c r="C5" s="180" t="s">
        <v>132</v>
      </c>
      <c r="D5" s="180" t="s">
        <v>132</v>
      </c>
      <c r="E5" s="61" t="s">
        <v>133</v>
      </c>
      <c r="F5" s="61" t="s">
        <v>77</v>
      </c>
      <c r="G5" s="61" t="s">
        <v>77</v>
      </c>
      <c r="H5" s="61" t="s">
        <v>133</v>
      </c>
      <c r="I5" s="61" t="s">
        <v>77</v>
      </c>
      <c r="J5" s="61" t="s">
        <v>77</v>
      </c>
      <c r="K5" s="61"/>
      <c r="L5" s="75"/>
    </row>
    <row r="6" spans="1:12" s="31" customFormat="1" ht="16.5" customHeight="1">
      <c r="A6" s="58"/>
      <c r="B6" s="93">
        <v>47035</v>
      </c>
      <c r="C6" s="65">
        <v>441095</v>
      </c>
      <c r="D6" s="65">
        <v>253510</v>
      </c>
      <c r="E6" s="65">
        <v>219</v>
      </c>
      <c r="F6" s="65">
        <v>53774</v>
      </c>
      <c r="G6" s="65">
        <v>3511</v>
      </c>
      <c r="H6" s="65">
        <v>106</v>
      </c>
      <c r="I6" s="65">
        <v>27537</v>
      </c>
      <c r="J6" s="65">
        <v>2028</v>
      </c>
      <c r="K6" s="65"/>
      <c r="L6" s="76" t="s">
        <v>357</v>
      </c>
    </row>
    <row r="7" spans="1:12" s="6" customFormat="1" ht="5.25" customHeight="1">
      <c r="A7" s="57"/>
      <c r="B7" s="79"/>
      <c r="C7" s="68" t="s">
        <v>343</v>
      </c>
      <c r="D7" s="68"/>
      <c r="E7" s="68"/>
      <c r="F7" s="68"/>
      <c r="G7" s="68"/>
      <c r="H7" s="68"/>
      <c r="I7" s="68"/>
      <c r="J7" s="68"/>
      <c r="K7" s="68"/>
      <c r="L7" s="77"/>
    </row>
    <row r="8" spans="1:12" s="6" customFormat="1" ht="16.5" customHeight="1">
      <c r="A8" s="57"/>
      <c r="B8" s="79">
        <v>12299</v>
      </c>
      <c r="C8" s="68">
        <v>98490</v>
      </c>
      <c r="D8" s="68">
        <v>40000</v>
      </c>
      <c r="E8" s="68">
        <v>28</v>
      </c>
      <c r="F8" s="68">
        <v>10852</v>
      </c>
      <c r="G8" s="68">
        <v>602</v>
      </c>
      <c r="H8" s="68">
        <v>16</v>
      </c>
      <c r="I8" s="68">
        <v>6070</v>
      </c>
      <c r="J8" s="68">
        <v>372</v>
      </c>
      <c r="K8" s="68"/>
      <c r="L8" s="77">
        <v>1</v>
      </c>
    </row>
    <row r="9" spans="1:12" s="6" customFormat="1" ht="16.5" customHeight="1">
      <c r="A9" s="57"/>
      <c r="B9" s="79">
        <v>3869</v>
      </c>
      <c r="C9" s="68">
        <v>25634</v>
      </c>
      <c r="D9" s="68">
        <v>14173</v>
      </c>
      <c r="E9" s="68">
        <v>8</v>
      </c>
      <c r="F9" s="68">
        <v>3639</v>
      </c>
      <c r="G9" s="68">
        <v>186</v>
      </c>
      <c r="H9" s="68">
        <v>4</v>
      </c>
      <c r="I9" s="68">
        <v>1924</v>
      </c>
      <c r="J9" s="68">
        <v>114</v>
      </c>
      <c r="K9" s="68"/>
      <c r="L9" s="77">
        <v>2</v>
      </c>
    </row>
    <row r="10" spans="1:12" s="6" customFormat="1" ht="16.5" customHeight="1">
      <c r="A10" s="57"/>
      <c r="B10" s="79">
        <v>1233</v>
      </c>
      <c r="C10" s="68">
        <v>12195</v>
      </c>
      <c r="D10" s="68">
        <v>9473</v>
      </c>
      <c r="E10" s="68">
        <v>11</v>
      </c>
      <c r="F10" s="68">
        <v>1512</v>
      </c>
      <c r="G10" s="68">
        <v>113</v>
      </c>
      <c r="H10" s="68">
        <v>5</v>
      </c>
      <c r="I10" s="68">
        <v>760</v>
      </c>
      <c r="J10" s="68">
        <v>59</v>
      </c>
      <c r="K10" s="68"/>
      <c r="L10" s="77">
        <v>3</v>
      </c>
    </row>
    <row r="11" spans="1:12" s="6" customFormat="1" ht="16.5" customHeight="1">
      <c r="A11" s="57"/>
      <c r="B11" s="79">
        <v>2343</v>
      </c>
      <c r="C11" s="68">
        <v>15388</v>
      </c>
      <c r="D11" s="181">
        <v>8385</v>
      </c>
      <c r="E11" s="68">
        <v>8</v>
      </c>
      <c r="F11" s="68">
        <v>2089</v>
      </c>
      <c r="G11" s="68">
        <v>130</v>
      </c>
      <c r="H11" s="68">
        <v>3</v>
      </c>
      <c r="I11" s="68">
        <v>1117</v>
      </c>
      <c r="J11" s="68">
        <v>75</v>
      </c>
      <c r="K11" s="68"/>
      <c r="L11" s="77">
        <v>4</v>
      </c>
    </row>
    <row r="12" spans="1:12" s="6" customFormat="1" ht="16.5" customHeight="1">
      <c r="A12" s="57"/>
      <c r="B12" s="79">
        <v>1299</v>
      </c>
      <c r="C12" s="68">
        <v>17414</v>
      </c>
      <c r="D12" s="68">
        <v>14705</v>
      </c>
      <c r="E12" s="68">
        <v>13</v>
      </c>
      <c r="F12" s="68">
        <v>2297</v>
      </c>
      <c r="G12" s="68">
        <v>182</v>
      </c>
      <c r="H12" s="68">
        <v>3</v>
      </c>
      <c r="I12" s="68">
        <v>1151</v>
      </c>
      <c r="J12" s="68">
        <v>78</v>
      </c>
      <c r="K12" s="68"/>
      <c r="L12" s="77">
        <v>5</v>
      </c>
    </row>
    <row r="13" spans="1:12" s="6" customFormat="1" ht="16.5" customHeight="1">
      <c r="A13" s="57"/>
      <c r="B13" s="79">
        <v>1648</v>
      </c>
      <c r="C13" s="68">
        <v>13198</v>
      </c>
      <c r="D13" s="68">
        <v>7877</v>
      </c>
      <c r="E13" s="68">
        <v>15</v>
      </c>
      <c r="F13" s="68">
        <v>1709</v>
      </c>
      <c r="G13" s="68">
        <v>181</v>
      </c>
      <c r="H13" s="68">
        <v>6</v>
      </c>
      <c r="I13" s="68">
        <v>971</v>
      </c>
      <c r="J13" s="68">
        <v>95</v>
      </c>
      <c r="K13" s="68"/>
      <c r="L13" s="77">
        <v>6</v>
      </c>
    </row>
    <row r="14" spans="1:12" s="6" customFormat="1" ht="16.5" customHeight="1">
      <c r="A14" s="57"/>
      <c r="B14" s="79">
        <v>1401</v>
      </c>
      <c r="C14" s="68">
        <v>17019</v>
      </c>
      <c r="D14" s="68">
        <v>10434</v>
      </c>
      <c r="E14" s="68">
        <v>5</v>
      </c>
      <c r="F14" s="68">
        <v>2138</v>
      </c>
      <c r="G14" s="68">
        <v>123</v>
      </c>
      <c r="H14" s="68">
        <v>2</v>
      </c>
      <c r="I14" s="68">
        <v>1102</v>
      </c>
      <c r="J14" s="68">
        <v>69</v>
      </c>
      <c r="K14" s="68"/>
      <c r="L14" s="77">
        <v>7</v>
      </c>
    </row>
    <row r="15" spans="1:12" s="6" customFormat="1" ht="16.5" customHeight="1">
      <c r="A15" s="57"/>
      <c r="B15" s="197">
        <v>2617</v>
      </c>
      <c r="C15" s="68">
        <v>35869</v>
      </c>
      <c r="D15" s="68">
        <v>25100</v>
      </c>
      <c r="E15" s="68">
        <v>15</v>
      </c>
      <c r="F15" s="68">
        <v>4914</v>
      </c>
      <c r="G15" s="68">
        <v>281</v>
      </c>
      <c r="H15" s="68">
        <v>7</v>
      </c>
      <c r="I15" s="68">
        <v>2477</v>
      </c>
      <c r="J15" s="68">
        <v>163</v>
      </c>
      <c r="K15" s="68"/>
      <c r="L15" s="77">
        <v>8</v>
      </c>
    </row>
    <row r="16" spans="1:12" s="6" customFormat="1" ht="16.5" customHeight="1">
      <c r="A16" s="57"/>
      <c r="B16" s="58" t="s">
        <v>358</v>
      </c>
      <c r="C16" s="68">
        <v>22816</v>
      </c>
      <c r="D16" s="68">
        <v>15552</v>
      </c>
      <c r="E16" s="68">
        <v>14</v>
      </c>
      <c r="F16" s="68">
        <v>2410</v>
      </c>
      <c r="G16" s="68">
        <v>184</v>
      </c>
      <c r="H16" s="68">
        <v>8</v>
      </c>
      <c r="I16" s="68">
        <v>1352</v>
      </c>
      <c r="J16" s="68">
        <v>114</v>
      </c>
      <c r="K16" s="68"/>
      <c r="L16" s="77">
        <v>9</v>
      </c>
    </row>
    <row r="17" spans="1:12" s="6" customFormat="1" ht="16.5" customHeight="1">
      <c r="A17" s="57"/>
      <c r="B17" s="58" t="s">
        <v>364</v>
      </c>
      <c r="C17" s="68">
        <v>36364</v>
      </c>
      <c r="D17" s="68">
        <v>18497</v>
      </c>
      <c r="E17" s="68">
        <v>11</v>
      </c>
      <c r="F17" s="68">
        <v>4596</v>
      </c>
      <c r="G17" s="68">
        <v>266</v>
      </c>
      <c r="H17" s="68">
        <v>5</v>
      </c>
      <c r="I17" s="68">
        <v>2062</v>
      </c>
      <c r="J17" s="68">
        <v>132</v>
      </c>
      <c r="K17" s="68"/>
      <c r="L17" s="77">
        <v>10</v>
      </c>
    </row>
    <row r="18" spans="1:12" s="6" customFormat="1" ht="16.5" customHeight="1">
      <c r="A18" s="57"/>
      <c r="B18" s="58" t="s">
        <v>445</v>
      </c>
      <c r="C18" s="68">
        <v>35210</v>
      </c>
      <c r="D18" s="68">
        <v>25288</v>
      </c>
      <c r="E18" s="68">
        <v>13</v>
      </c>
      <c r="F18" s="68">
        <v>4540</v>
      </c>
      <c r="G18" s="68">
        <v>266</v>
      </c>
      <c r="H18" s="68">
        <v>5</v>
      </c>
      <c r="I18" s="68">
        <v>1976</v>
      </c>
      <c r="J18" s="68">
        <v>132</v>
      </c>
      <c r="K18" s="68"/>
      <c r="L18" s="77">
        <v>11</v>
      </c>
    </row>
    <row r="19" spans="1:12" s="6" customFormat="1" ht="16.5" customHeight="1">
      <c r="A19" s="57"/>
      <c r="B19" s="58" t="s">
        <v>364</v>
      </c>
      <c r="C19" s="68">
        <v>11395</v>
      </c>
      <c r="D19" s="68">
        <v>5983</v>
      </c>
      <c r="E19" s="79">
        <v>11</v>
      </c>
      <c r="F19" s="79">
        <v>1642</v>
      </c>
      <c r="G19" s="79">
        <v>140</v>
      </c>
      <c r="H19" s="79">
        <v>7</v>
      </c>
      <c r="I19" s="79">
        <v>905</v>
      </c>
      <c r="J19" s="79">
        <v>98</v>
      </c>
      <c r="K19" s="68"/>
      <c r="L19" s="77">
        <v>12</v>
      </c>
    </row>
    <row r="20" spans="1:12" s="6" customFormat="1" ht="5.25" customHeight="1">
      <c r="A20" s="57"/>
      <c r="B20" s="196"/>
      <c r="C20" s="66"/>
      <c r="D20" s="68"/>
      <c r="K20" s="68"/>
      <c r="L20" s="77"/>
    </row>
    <row r="21" spans="1:12" s="31" customFormat="1" ht="16.5" customHeight="1">
      <c r="A21" s="58"/>
      <c r="B21" s="94">
        <v>1031</v>
      </c>
      <c r="C21" s="65">
        <v>5250</v>
      </c>
      <c r="D21" s="65">
        <v>4702</v>
      </c>
      <c r="E21" s="65">
        <v>7</v>
      </c>
      <c r="F21" s="65">
        <v>638</v>
      </c>
      <c r="G21" s="65">
        <v>57</v>
      </c>
      <c r="H21" s="65">
        <v>2</v>
      </c>
      <c r="I21" s="65">
        <v>303</v>
      </c>
      <c r="J21" s="65">
        <v>31</v>
      </c>
      <c r="K21" s="65"/>
      <c r="L21" s="215" t="s">
        <v>359</v>
      </c>
    </row>
    <row r="22" spans="1:12" s="31" customFormat="1" ht="5.25" customHeight="1">
      <c r="A22" s="58"/>
      <c r="B22" s="79"/>
      <c r="C22" s="194"/>
      <c r="D22" s="65"/>
      <c r="E22" s="65"/>
      <c r="F22" s="65"/>
      <c r="G22" s="65"/>
      <c r="H22" s="65"/>
      <c r="I22" s="65"/>
      <c r="J22" s="65"/>
      <c r="K22" s="65"/>
      <c r="L22" s="77"/>
    </row>
    <row r="23" spans="1:12" s="31" customFormat="1" ht="16.5" customHeight="1">
      <c r="A23" s="58"/>
      <c r="B23" s="198">
        <v>334</v>
      </c>
      <c r="C23" s="79" t="s">
        <v>229</v>
      </c>
      <c r="D23" s="79" t="s">
        <v>229</v>
      </c>
      <c r="E23" s="58" t="s">
        <v>358</v>
      </c>
      <c r="F23" s="58" t="s">
        <v>358</v>
      </c>
      <c r="G23" s="58" t="s">
        <v>358</v>
      </c>
      <c r="H23" s="58" t="s">
        <v>358</v>
      </c>
      <c r="I23" s="58" t="s">
        <v>358</v>
      </c>
      <c r="J23" s="58" t="s">
        <v>358</v>
      </c>
      <c r="K23" s="65"/>
      <c r="L23" s="77">
        <v>13</v>
      </c>
    </row>
    <row r="24" spans="1:12" s="31" customFormat="1" ht="16.5" customHeight="1">
      <c r="A24" s="58"/>
      <c r="B24" s="198">
        <v>230</v>
      </c>
      <c r="C24" s="79" t="s">
        <v>229</v>
      </c>
      <c r="D24" s="79" t="s">
        <v>229</v>
      </c>
      <c r="E24" s="58" t="s">
        <v>419</v>
      </c>
      <c r="F24" s="58" t="s">
        <v>419</v>
      </c>
      <c r="G24" s="58" t="s">
        <v>419</v>
      </c>
      <c r="H24" s="58" t="s">
        <v>419</v>
      </c>
      <c r="I24" s="58" t="s">
        <v>419</v>
      </c>
      <c r="J24" s="58" t="s">
        <v>419</v>
      </c>
      <c r="K24" s="65"/>
      <c r="L24" s="77">
        <v>14</v>
      </c>
    </row>
    <row r="25" spans="1:12" s="6" customFormat="1" ht="16.5" customHeight="1">
      <c r="A25" s="71"/>
      <c r="B25" s="198">
        <v>77</v>
      </c>
      <c r="C25" s="79" t="s">
        <v>229</v>
      </c>
      <c r="D25" s="79" t="s">
        <v>229</v>
      </c>
      <c r="E25" s="58" t="s">
        <v>419</v>
      </c>
      <c r="F25" s="58" t="s">
        <v>419</v>
      </c>
      <c r="G25" s="58" t="s">
        <v>419</v>
      </c>
      <c r="H25" s="58" t="s">
        <v>419</v>
      </c>
      <c r="I25" s="58" t="s">
        <v>419</v>
      </c>
      <c r="J25" s="58" t="s">
        <v>419</v>
      </c>
      <c r="K25" s="78"/>
      <c r="L25" s="77">
        <v>15</v>
      </c>
    </row>
    <row r="26" spans="1:12" s="6" customFormat="1" ht="16.5" customHeight="1">
      <c r="A26" s="57"/>
      <c r="B26" s="198">
        <v>296</v>
      </c>
      <c r="C26" s="68">
        <v>4308</v>
      </c>
      <c r="D26" s="68">
        <v>4138</v>
      </c>
      <c r="E26" s="68">
        <v>5</v>
      </c>
      <c r="F26" s="68">
        <v>582</v>
      </c>
      <c r="G26" s="68">
        <v>47</v>
      </c>
      <c r="H26" s="68">
        <v>1</v>
      </c>
      <c r="I26" s="68">
        <v>255</v>
      </c>
      <c r="J26" s="68">
        <v>21</v>
      </c>
      <c r="K26" s="79"/>
      <c r="L26" s="77">
        <v>16</v>
      </c>
    </row>
    <row r="27" spans="1:12" s="6" customFormat="1" ht="16.5" customHeight="1">
      <c r="A27" s="168"/>
      <c r="B27" s="198">
        <v>94</v>
      </c>
      <c r="C27" s="68">
        <v>942</v>
      </c>
      <c r="D27" s="68">
        <v>564</v>
      </c>
      <c r="E27" s="68">
        <v>2</v>
      </c>
      <c r="F27" s="68">
        <v>56</v>
      </c>
      <c r="G27" s="68">
        <v>10</v>
      </c>
      <c r="H27" s="79">
        <v>1</v>
      </c>
      <c r="I27" s="79">
        <v>48</v>
      </c>
      <c r="J27" s="79">
        <v>10</v>
      </c>
      <c r="K27" s="79"/>
      <c r="L27" s="77">
        <v>17</v>
      </c>
    </row>
    <row r="28" spans="1:12" s="6" customFormat="1" ht="6" customHeight="1">
      <c r="A28" s="57"/>
      <c r="B28" s="198"/>
      <c r="C28" s="66"/>
      <c r="D28" s="68"/>
      <c r="E28" s="68"/>
      <c r="F28" s="68"/>
      <c r="G28" s="68"/>
      <c r="H28" s="79"/>
      <c r="I28" s="79"/>
      <c r="J28" s="79"/>
      <c r="K28" s="79"/>
      <c r="L28" s="77"/>
    </row>
    <row r="29" spans="1:12" s="6" customFormat="1" ht="16.5" customHeight="1">
      <c r="A29" s="58"/>
      <c r="B29" s="199">
        <v>3264</v>
      </c>
      <c r="C29" s="203">
        <v>6032</v>
      </c>
      <c r="D29" s="65">
        <v>4606</v>
      </c>
      <c r="E29" s="65">
        <v>4</v>
      </c>
      <c r="F29" s="65">
        <v>651</v>
      </c>
      <c r="G29" s="65">
        <v>46</v>
      </c>
      <c r="H29" s="93">
        <v>2</v>
      </c>
      <c r="I29" s="93">
        <v>280</v>
      </c>
      <c r="J29" s="93">
        <v>31</v>
      </c>
      <c r="K29" s="79"/>
      <c r="L29" s="215" t="s">
        <v>360</v>
      </c>
    </row>
    <row r="30" spans="1:12" s="6" customFormat="1" ht="5.25" customHeight="1">
      <c r="A30" s="71"/>
      <c r="B30" s="199"/>
      <c r="C30" s="62"/>
      <c r="D30" s="65"/>
      <c r="E30" s="65"/>
      <c r="F30" s="65"/>
      <c r="G30" s="65"/>
      <c r="H30" s="93"/>
      <c r="I30" s="93"/>
      <c r="J30" s="93"/>
      <c r="K30" s="79"/>
      <c r="L30" s="77"/>
    </row>
    <row r="31" spans="1:12" s="31" customFormat="1" ht="16.5" customHeight="1">
      <c r="A31" s="57"/>
      <c r="B31" s="198">
        <v>1291</v>
      </c>
      <c r="C31" s="79" t="s">
        <v>229</v>
      </c>
      <c r="D31" s="79" t="s">
        <v>229</v>
      </c>
      <c r="E31" s="58" t="s">
        <v>358</v>
      </c>
      <c r="F31" s="58" t="s">
        <v>358</v>
      </c>
      <c r="G31" s="58" t="s">
        <v>358</v>
      </c>
      <c r="H31" s="58" t="s">
        <v>358</v>
      </c>
      <c r="I31" s="58" t="s">
        <v>358</v>
      </c>
      <c r="J31" s="58" t="s">
        <v>358</v>
      </c>
      <c r="K31" s="79"/>
      <c r="L31" s="77">
        <v>18</v>
      </c>
    </row>
    <row r="32" spans="1:12" s="6" customFormat="1" ht="16.5" customHeight="1">
      <c r="A32" s="57"/>
      <c r="B32" s="198">
        <v>530</v>
      </c>
      <c r="C32" s="79" t="s">
        <v>229</v>
      </c>
      <c r="D32" s="79" t="s">
        <v>229</v>
      </c>
      <c r="E32" s="58" t="s">
        <v>358</v>
      </c>
      <c r="F32" s="58" t="s">
        <v>358</v>
      </c>
      <c r="G32" s="58" t="s">
        <v>358</v>
      </c>
      <c r="H32" s="58" t="s">
        <v>358</v>
      </c>
      <c r="I32" s="58" t="s">
        <v>358</v>
      </c>
      <c r="J32" s="58" t="s">
        <v>358</v>
      </c>
      <c r="K32" s="79"/>
      <c r="L32" s="77">
        <v>19</v>
      </c>
    </row>
    <row r="33" spans="1:12" s="6" customFormat="1" ht="16.5" customHeight="1">
      <c r="A33" s="57"/>
      <c r="B33" s="198">
        <v>527</v>
      </c>
      <c r="C33" s="79" t="s">
        <v>229</v>
      </c>
      <c r="D33" s="79" t="s">
        <v>229</v>
      </c>
      <c r="E33" s="58" t="s">
        <v>364</v>
      </c>
      <c r="F33" s="58" t="s">
        <v>364</v>
      </c>
      <c r="G33" s="58" t="s">
        <v>364</v>
      </c>
      <c r="H33" s="58" t="s">
        <v>364</v>
      </c>
      <c r="I33" s="58" t="s">
        <v>364</v>
      </c>
      <c r="J33" s="58" t="s">
        <v>364</v>
      </c>
      <c r="K33" s="79"/>
      <c r="L33" s="77">
        <v>20</v>
      </c>
    </row>
    <row r="34" spans="1:12" s="6" customFormat="1" ht="16.5" customHeight="1">
      <c r="A34" s="58"/>
      <c r="B34" s="198">
        <v>259</v>
      </c>
      <c r="C34" s="79" t="s">
        <v>229</v>
      </c>
      <c r="D34" s="79" t="s">
        <v>229</v>
      </c>
      <c r="E34" s="58" t="s">
        <v>419</v>
      </c>
      <c r="F34" s="58" t="s">
        <v>419</v>
      </c>
      <c r="G34" s="58" t="s">
        <v>419</v>
      </c>
      <c r="H34" s="58" t="s">
        <v>419</v>
      </c>
      <c r="I34" s="58" t="s">
        <v>419</v>
      </c>
      <c r="J34" s="58" t="s">
        <v>419</v>
      </c>
      <c r="K34" s="79"/>
      <c r="L34" s="77">
        <v>21</v>
      </c>
    </row>
    <row r="35" spans="1:12" s="6" customFormat="1" ht="16.5" customHeight="1">
      <c r="A35" s="71"/>
      <c r="B35" s="201">
        <v>186</v>
      </c>
      <c r="C35" s="79" t="s">
        <v>229</v>
      </c>
      <c r="D35" s="79" t="s">
        <v>229</v>
      </c>
      <c r="E35" s="58" t="s">
        <v>419</v>
      </c>
      <c r="F35" s="58" t="s">
        <v>419</v>
      </c>
      <c r="G35" s="58" t="s">
        <v>419</v>
      </c>
      <c r="H35" s="58" t="s">
        <v>419</v>
      </c>
      <c r="I35" s="58" t="s">
        <v>419</v>
      </c>
      <c r="J35" s="58" t="s">
        <v>419</v>
      </c>
      <c r="K35" s="79"/>
      <c r="L35" s="77">
        <v>22</v>
      </c>
    </row>
    <row r="36" spans="1:12" s="6" customFormat="1" ht="16.5" customHeight="1">
      <c r="A36" s="57"/>
      <c r="B36" s="198">
        <v>256</v>
      </c>
      <c r="C36" s="68">
        <v>3592</v>
      </c>
      <c r="D36" s="68">
        <v>2619</v>
      </c>
      <c r="E36" s="68">
        <v>2</v>
      </c>
      <c r="F36" s="68">
        <v>383</v>
      </c>
      <c r="G36" s="68">
        <v>22</v>
      </c>
      <c r="H36" s="79">
        <v>1</v>
      </c>
      <c r="I36" s="79">
        <v>270</v>
      </c>
      <c r="J36" s="79">
        <v>24</v>
      </c>
      <c r="K36" s="79"/>
      <c r="L36" s="77">
        <v>23</v>
      </c>
    </row>
    <row r="37" spans="1:12" s="6" customFormat="1" ht="16.5" customHeight="1">
      <c r="A37" s="57"/>
      <c r="B37" s="198">
        <v>36</v>
      </c>
      <c r="C37" s="68">
        <v>276</v>
      </c>
      <c r="D37" s="68">
        <v>227</v>
      </c>
      <c r="E37" s="68">
        <v>1</v>
      </c>
      <c r="F37" s="68">
        <v>11</v>
      </c>
      <c r="G37" s="68">
        <v>6</v>
      </c>
      <c r="H37" s="79">
        <v>1</v>
      </c>
      <c r="I37" s="79">
        <v>10</v>
      </c>
      <c r="J37" s="79">
        <v>7</v>
      </c>
      <c r="K37" s="79"/>
      <c r="L37" s="77">
        <v>24</v>
      </c>
    </row>
    <row r="38" spans="1:12" s="6" customFormat="1" ht="16.5" customHeight="1">
      <c r="A38" s="57"/>
      <c r="B38" s="198">
        <v>179</v>
      </c>
      <c r="C38" s="68">
        <v>2164</v>
      </c>
      <c r="D38" s="68">
        <v>1760</v>
      </c>
      <c r="E38" s="68">
        <v>1</v>
      </c>
      <c r="F38" s="68">
        <v>257</v>
      </c>
      <c r="G38" s="68">
        <v>18</v>
      </c>
      <c r="H38" s="79" t="s">
        <v>273</v>
      </c>
      <c r="I38" s="79" t="s">
        <v>273</v>
      </c>
      <c r="J38" s="79" t="s">
        <v>273</v>
      </c>
      <c r="K38" s="79"/>
      <c r="L38" s="77">
        <v>25</v>
      </c>
    </row>
    <row r="39" spans="1:12" s="6" customFormat="1" ht="5.25" customHeight="1">
      <c r="A39" s="57"/>
      <c r="B39" s="198"/>
      <c r="C39" s="66"/>
      <c r="D39" s="68"/>
      <c r="K39" s="68"/>
      <c r="L39" s="77"/>
    </row>
    <row r="40" spans="1:12" s="6" customFormat="1" ht="16.5" customHeight="1">
      <c r="A40" s="57"/>
      <c r="B40" s="199">
        <v>1333</v>
      </c>
      <c r="C40" s="203">
        <v>9765</v>
      </c>
      <c r="D40" s="65">
        <v>6199</v>
      </c>
      <c r="E40" s="65">
        <v>9</v>
      </c>
      <c r="F40" s="65">
        <v>1150</v>
      </c>
      <c r="G40" s="65">
        <v>102</v>
      </c>
      <c r="H40" s="93">
        <v>5</v>
      </c>
      <c r="I40" s="93">
        <v>571</v>
      </c>
      <c r="J40" s="93">
        <v>64</v>
      </c>
      <c r="K40" s="65"/>
      <c r="L40" s="215" t="s">
        <v>361</v>
      </c>
    </row>
    <row r="41" spans="1:12" s="6" customFormat="1" ht="5.25" customHeight="1">
      <c r="A41" s="58"/>
      <c r="B41" s="199"/>
      <c r="C41" s="62"/>
      <c r="D41" s="78"/>
      <c r="K41" s="78"/>
      <c r="L41" s="77"/>
    </row>
    <row r="42" spans="1:12" s="31" customFormat="1" ht="16.5" customHeight="1">
      <c r="A42" s="71"/>
      <c r="B42" s="198">
        <v>93</v>
      </c>
      <c r="C42" s="68">
        <v>1188</v>
      </c>
      <c r="D42" s="68">
        <v>536</v>
      </c>
      <c r="E42" s="68">
        <v>3</v>
      </c>
      <c r="F42" s="68">
        <v>83</v>
      </c>
      <c r="G42" s="68">
        <v>23</v>
      </c>
      <c r="H42" s="79">
        <v>1</v>
      </c>
      <c r="I42" s="79">
        <v>52</v>
      </c>
      <c r="J42" s="79">
        <v>10</v>
      </c>
      <c r="K42" s="68"/>
      <c r="L42" s="77">
        <v>26</v>
      </c>
    </row>
    <row r="43" spans="1:12" s="6" customFormat="1" ht="13.5" customHeight="1">
      <c r="A43" s="71"/>
      <c r="B43" s="79" t="s">
        <v>362</v>
      </c>
      <c r="C43" s="79" t="s">
        <v>229</v>
      </c>
      <c r="D43" s="79" t="s">
        <v>229</v>
      </c>
      <c r="E43" s="79" t="s">
        <v>273</v>
      </c>
      <c r="F43" s="79" t="s">
        <v>273</v>
      </c>
      <c r="G43" s="79" t="s">
        <v>273</v>
      </c>
      <c r="H43" s="79" t="s">
        <v>273</v>
      </c>
      <c r="I43" s="79" t="s">
        <v>273</v>
      </c>
      <c r="J43" s="79" t="s">
        <v>273</v>
      </c>
      <c r="K43" s="68"/>
      <c r="L43" s="77">
        <v>27</v>
      </c>
    </row>
    <row r="44" spans="1:12" s="6" customFormat="1" ht="16.5" customHeight="1">
      <c r="A44" s="57"/>
      <c r="B44" s="198">
        <v>133</v>
      </c>
      <c r="C44" s="68">
        <v>1952</v>
      </c>
      <c r="D44" s="68">
        <v>1551</v>
      </c>
      <c r="E44" s="68">
        <v>2</v>
      </c>
      <c r="F44" s="68">
        <v>240</v>
      </c>
      <c r="G44" s="68">
        <v>22</v>
      </c>
      <c r="H44" s="79">
        <v>1</v>
      </c>
      <c r="I44" s="79">
        <v>108</v>
      </c>
      <c r="J44" s="79">
        <v>12</v>
      </c>
      <c r="K44" s="68"/>
      <c r="L44" s="77">
        <v>28</v>
      </c>
    </row>
    <row r="45" spans="1:12" s="6" customFormat="1" ht="16.5" customHeight="1">
      <c r="A45" s="57"/>
      <c r="B45" s="198">
        <v>576</v>
      </c>
      <c r="C45" s="68">
        <v>4877</v>
      </c>
      <c r="D45" s="68">
        <v>3127</v>
      </c>
      <c r="E45" s="68">
        <v>3</v>
      </c>
      <c r="F45" s="68">
        <v>582</v>
      </c>
      <c r="G45" s="68">
        <v>43</v>
      </c>
      <c r="H45" s="79">
        <v>2</v>
      </c>
      <c r="I45" s="79">
        <v>308</v>
      </c>
      <c r="J45" s="79">
        <v>30</v>
      </c>
      <c r="K45" s="68"/>
      <c r="L45" s="77">
        <v>29</v>
      </c>
    </row>
    <row r="46" spans="1:12" s="6" customFormat="1" ht="16.5" customHeight="1">
      <c r="A46" s="57"/>
      <c r="B46" s="198">
        <v>246</v>
      </c>
      <c r="C46" s="68">
        <v>1748</v>
      </c>
      <c r="D46" s="68">
        <v>985</v>
      </c>
      <c r="E46" s="68">
        <v>1</v>
      </c>
      <c r="F46" s="68">
        <v>245</v>
      </c>
      <c r="G46" s="68">
        <v>14</v>
      </c>
      <c r="H46" s="80">
        <v>1</v>
      </c>
      <c r="I46" s="68">
        <v>103</v>
      </c>
      <c r="J46" s="68">
        <v>12</v>
      </c>
      <c r="K46" s="68"/>
      <c r="L46" s="77">
        <v>30</v>
      </c>
    </row>
    <row r="47" spans="1:12" s="6" customFormat="1" ht="16.5" customHeight="1">
      <c r="A47" s="57"/>
      <c r="B47" s="198">
        <v>285</v>
      </c>
      <c r="C47" s="79" t="s">
        <v>229</v>
      </c>
      <c r="D47" s="79" t="s">
        <v>229</v>
      </c>
      <c r="E47" s="58" t="s">
        <v>358</v>
      </c>
      <c r="F47" s="58" t="s">
        <v>358</v>
      </c>
      <c r="G47" s="58" t="s">
        <v>358</v>
      </c>
      <c r="H47" s="58" t="s">
        <v>358</v>
      </c>
      <c r="I47" s="58" t="s">
        <v>358</v>
      </c>
      <c r="J47" s="58" t="s">
        <v>358</v>
      </c>
      <c r="K47" s="68"/>
      <c r="L47" s="77">
        <v>31</v>
      </c>
    </row>
    <row r="48" spans="1:12" s="6" customFormat="1" ht="5.25" customHeight="1">
      <c r="A48" s="57"/>
      <c r="B48" s="198"/>
      <c r="C48" s="66"/>
      <c r="D48" s="68"/>
      <c r="E48" s="68"/>
      <c r="F48" s="68"/>
      <c r="G48" s="68"/>
      <c r="H48" s="68"/>
      <c r="I48" s="68"/>
      <c r="J48" s="68"/>
      <c r="K48" s="68"/>
      <c r="L48" s="183"/>
    </row>
    <row r="49" spans="1:12" s="6" customFormat="1" ht="16.5" customHeight="1">
      <c r="A49" s="57"/>
      <c r="B49" s="199">
        <v>2342</v>
      </c>
      <c r="C49" s="203">
        <v>22691</v>
      </c>
      <c r="D49" s="65">
        <v>14120</v>
      </c>
      <c r="E49" s="65">
        <v>21</v>
      </c>
      <c r="F49" s="65">
        <v>2375</v>
      </c>
      <c r="G49" s="65">
        <v>240</v>
      </c>
      <c r="H49" s="93">
        <v>1</v>
      </c>
      <c r="I49" s="93">
        <v>431</v>
      </c>
      <c r="J49" s="93">
        <v>29</v>
      </c>
      <c r="K49" s="68"/>
      <c r="L49" s="215" t="s">
        <v>363</v>
      </c>
    </row>
    <row r="50" spans="1:12" s="31" customFormat="1" ht="5.25" customHeight="1">
      <c r="A50" s="13"/>
      <c r="B50" s="199"/>
      <c r="C50" s="62"/>
      <c r="D50" s="65"/>
      <c r="E50" s="65"/>
      <c r="F50" s="65"/>
      <c r="G50" s="65"/>
      <c r="H50" s="65"/>
      <c r="I50" s="65"/>
      <c r="J50" s="65"/>
      <c r="K50" s="65"/>
      <c r="L50" s="77"/>
    </row>
    <row r="51" spans="1:12" s="6" customFormat="1" ht="16.5" customHeight="1">
      <c r="A51" s="13"/>
      <c r="B51" s="198">
        <v>648</v>
      </c>
      <c r="C51" s="68">
        <v>6342</v>
      </c>
      <c r="D51" s="68">
        <v>4463</v>
      </c>
      <c r="E51" s="68">
        <v>3</v>
      </c>
      <c r="F51" s="68">
        <v>823</v>
      </c>
      <c r="G51" s="68">
        <v>57</v>
      </c>
      <c r="H51" s="68">
        <v>1</v>
      </c>
      <c r="I51" s="68">
        <v>121</v>
      </c>
      <c r="J51" s="68">
        <v>16</v>
      </c>
      <c r="K51" s="78"/>
      <c r="L51" s="77">
        <v>32</v>
      </c>
    </row>
    <row r="52" spans="1:12" s="6" customFormat="1" ht="16.5" customHeight="1">
      <c r="A52" s="12"/>
      <c r="B52" s="198">
        <v>223</v>
      </c>
      <c r="C52" s="68">
        <v>1982</v>
      </c>
      <c r="D52" s="68">
        <v>1261</v>
      </c>
      <c r="E52" s="68">
        <v>3</v>
      </c>
      <c r="F52" s="68">
        <v>240</v>
      </c>
      <c r="G52" s="68">
        <v>29</v>
      </c>
      <c r="H52" s="68">
        <v>1</v>
      </c>
      <c r="I52" s="68">
        <v>25</v>
      </c>
      <c r="J52" s="68">
        <v>9</v>
      </c>
      <c r="K52" s="68"/>
      <c r="L52" s="77">
        <v>33</v>
      </c>
    </row>
    <row r="53" spans="1:12" ht="16.5" customHeight="1">
      <c r="A53" s="12"/>
      <c r="B53" s="198">
        <v>265</v>
      </c>
      <c r="C53" s="79" t="s">
        <v>229</v>
      </c>
      <c r="D53" s="79" t="s">
        <v>229</v>
      </c>
      <c r="E53" s="58" t="s">
        <v>364</v>
      </c>
      <c r="F53" s="58" t="s">
        <v>364</v>
      </c>
      <c r="G53" s="58" t="s">
        <v>364</v>
      </c>
      <c r="H53" s="58" t="s">
        <v>364</v>
      </c>
      <c r="I53" s="58" t="s">
        <v>364</v>
      </c>
      <c r="J53" s="58" t="s">
        <v>364</v>
      </c>
      <c r="K53" s="68"/>
      <c r="L53" s="77">
        <v>34</v>
      </c>
    </row>
    <row r="54" spans="1:12" ht="16.5" customHeight="1">
      <c r="A54" s="12"/>
      <c r="B54" s="198">
        <v>97</v>
      </c>
      <c r="C54" s="68">
        <v>933</v>
      </c>
      <c r="D54" s="68">
        <v>528</v>
      </c>
      <c r="E54" s="68">
        <v>2</v>
      </c>
      <c r="F54" s="68">
        <v>42</v>
      </c>
      <c r="G54" s="68">
        <v>14</v>
      </c>
      <c r="H54" s="68">
        <v>5</v>
      </c>
      <c r="I54" s="68">
        <v>437</v>
      </c>
      <c r="J54" s="68">
        <v>57</v>
      </c>
      <c r="K54" s="68"/>
      <c r="L54" s="77">
        <v>35</v>
      </c>
    </row>
    <row r="55" spans="1:12" ht="16.5" customHeight="1">
      <c r="A55" s="12"/>
      <c r="B55" s="198">
        <v>543</v>
      </c>
      <c r="C55" s="68">
        <v>8465</v>
      </c>
      <c r="D55" s="68">
        <v>4889</v>
      </c>
      <c r="E55" s="68">
        <v>9</v>
      </c>
      <c r="F55" s="68">
        <v>781</v>
      </c>
      <c r="G55" s="68">
        <v>95</v>
      </c>
      <c r="H55" s="68">
        <v>3</v>
      </c>
      <c r="I55" s="68">
        <v>329</v>
      </c>
      <c r="J55" s="68">
        <v>35</v>
      </c>
      <c r="K55" s="68"/>
      <c r="L55" s="77">
        <v>36</v>
      </c>
    </row>
    <row r="56" spans="1:12" ht="16.5" customHeight="1">
      <c r="A56" s="12"/>
      <c r="B56" s="198">
        <v>566</v>
      </c>
      <c r="C56" s="68">
        <v>4969</v>
      </c>
      <c r="D56" s="68">
        <v>2979</v>
      </c>
      <c r="E56" s="68">
        <v>4</v>
      </c>
      <c r="F56" s="68">
        <v>489</v>
      </c>
      <c r="G56" s="68">
        <v>45</v>
      </c>
      <c r="H56" s="79" t="s">
        <v>428</v>
      </c>
      <c r="I56" s="79" t="s">
        <v>428</v>
      </c>
      <c r="J56" s="79" t="s">
        <v>428</v>
      </c>
      <c r="K56" s="68"/>
      <c r="L56" s="77">
        <v>37</v>
      </c>
    </row>
    <row r="57" spans="2:12" ht="4.5" customHeight="1">
      <c r="B57" s="200"/>
      <c r="C57" s="30"/>
      <c r="D57" s="81"/>
      <c r="E57" s="81"/>
      <c r="F57" s="81"/>
      <c r="G57" s="81"/>
      <c r="H57" s="81"/>
      <c r="I57" s="81"/>
      <c r="J57" s="81"/>
      <c r="K57" s="182"/>
      <c r="L57" s="82"/>
    </row>
    <row r="58" spans="2:12" ht="4.5" customHeight="1">
      <c r="B58" s="21"/>
      <c r="C58" s="21"/>
      <c r="D58" s="68"/>
      <c r="E58" s="68"/>
      <c r="F58" s="68"/>
      <c r="G58" s="68"/>
      <c r="H58" s="68"/>
      <c r="I58" s="68"/>
      <c r="J58" s="68"/>
      <c r="K58" s="68"/>
      <c r="L58" s="57"/>
    </row>
    <row r="59" spans="2:12" ht="15.75" customHeight="1">
      <c r="B59" s="12"/>
      <c r="C59" s="22" t="s">
        <v>490</v>
      </c>
      <c r="D59" s="83"/>
      <c r="E59" s="83"/>
      <c r="F59" s="83"/>
      <c r="G59" s="83"/>
      <c r="H59" s="83"/>
      <c r="I59" s="83"/>
      <c r="J59" s="83"/>
      <c r="K59" s="83"/>
      <c r="L59" s="74"/>
    </row>
    <row r="60" spans="2:3" ht="15.75" customHeight="1">
      <c r="B60" s="12"/>
      <c r="C60" s="21"/>
    </row>
    <row r="61" spans="2:3" ht="15.75" customHeight="1">
      <c r="B61" s="12"/>
      <c r="C61" s="21"/>
    </row>
    <row r="62" spans="2:3" ht="15.75" customHeight="1">
      <c r="B62" s="12"/>
      <c r="C62" s="21"/>
    </row>
    <row r="63" spans="2:3" ht="15.75" customHeight="1">
      <c r="B63" s="3"/>
      <c r="C63" s="3"/>
    </row>
    <row r="64" spans="2:3" ht="15.75" customHeight="1">
      <c r="B64" s="3"/>
      <c r="C64" s="3"/>
    </row>
  </sheetData>
  <mergeCells count="5">
    <mergeCell ref="B3:B4"/>
    <mergeCell ref="C3:D3"/>
    <mergeCell ref="E3:G3"/>
    <mergeCell ref="H3:K3"/>
    <mergeCell ref="J4:K4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scale="88" r:id="rId3"/>
  <headerFooter alignWithMargins="0">
    <oddHeader>&amp;R&amp;"ＭＳ Ｐゴシック,太字"&amp;14市町村別主要統計　&amp;"ＭＳ Ｐ明朝,太字"87&amp;"ＭＳ Ｐゴシック,太字"&amp;11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S6" sqref="S6"/>
    </sheetView>
  </sheetViews>
  <sheetFormatPr defaultColWidth="9.00390625" defaultRowHeight="13.5"/>
  <cols>
    <col min="1" max="1" width="3.125" style="0" customWidth="1"/>
    <col min="2" max="2" width="3.625" style="9" customWidth="1"/>
    <col min="3" max="3" width="12.125" style="3" customWidth="1"/>
    <col min="4" max="4" width="1.37890625" style="3" customWidth="1"/>
    <col min="5" max="5" width="11.125" style="0" customWidth="1"/>
    <col min="6" max="7" width="8.50390625" style="0" customWidth="1"/>
    <col min="8" max="8" width="14.625" style="0" customWidth="1"/>
    <col min="9" max="9" width="8.50390625" style="0" customWidth="1"/>
    <col min="10" max="10" width="9.75390625" style="0" customWidth="1"/>
    <col min="11" max="11" width="14.00390625" style="0" customWidth="1"/>
    <col min="12" max="12" width="3.125" style="0" customWidth="1"/>
    <col min="13" max="13" width="10.25390625" style="0" bestFit="1" customWidth="1"/>
    <col min="14" max="14" width="3.125" style="0" customWidth="1"/>
  </cols>
  <sheetData>
    <row r="1" ht="13.5">
      <c r="A1" s="218" t="s">
        <v>369</v>
      </c>
    </row>
    <row r="2" spans="2:7" s="3" customFormat="1" ht="21" customHeight="1" thickBot="1">
      <c r="B2" s="9"/>
      <c r="G2" s="5" t="s">
        <v>112</v>
      </c>
    </row>
    <row r="3" spans="2:11" s="12" customFormat="1" ht="18" customHeight="1" thickTop="1">
      <c r="B3" s="230" t="s">
        <v>73</v>
      </c>
      <c r="C3" s="254"/>
      <c r="D3" s="255"/>
      <c r="E3" s="235" t="str">
        <f>"繭生産   数量      （1６年）"</f>
        <v>繭生産   数量      （1６年）</v>
      </c>
      <c r="F3" s="239" t="str">
        <f>"工業（4人以上）（16.12.31）"</f>
        <v>工業（4人以上）（16.12.31）</v>
      </c>
      <c r="G3" s="268"/>
      <c r="H3" s="269"/>
      <c r="I3" s="239" t="s">
        <v>422</v>
      </c>
      <c r="J3" s="268"/>
      <c r="K3" s="268"/>
    </row>
    <row r="4" spans="2:11" s="12" customFormat="1" ht="33" customHeight="1">
      <c r="B4" s="256"/>
      <c r="C4" s="256"/>
      <c r="D4" s="257"/>
      <c r="E4" s="236"/>
      <c r="F4" s="55" t="s">
        <v>423</v>
      </c>
      <c r="G4" s="55" t="s">
        <v>424</v>
      </c>
      <c r="H4" s="55" t="s">
        <v>121</v>
      </c>
      <c r="I4" s="55" t="s">
        <v>261</v>
      </c>
      <c r="J4" s="55" t="s">
        <v>425</v>
      </c>
      <c r="K4" s="56" t="s">
        <v>122</v>
      </c>
    </row>
    <row r="5" spans="2:11" s="12" customFormat="1" ht="21" customHeight="1">
      <c r="B5" s="57"/>
      <c r="C5" s="58"/>
      <c r="D5" s="59"/>
      <c r="E5" s="61" t="s">
        <v>123</v>
      </c>
      <c r="F5" s="61" t="s">
        <v>124</v>
      </c>
      <c r="G5" s="61" t="s">
        <v>77</v>
      </c>
      <c r="H5" s="61" t="s">
        <v>125</v>
      </c>
      <c r="I5" s="61"/>
      <c r="J5" s="61" t="s">
        <v>77</v>
      </c>
      <c r="K5" s="61" t="s">
        <v>125</v>
      </c>
    </row>
    <row r="6" spans="2:13" s="25" customFormat="1" ht="16.5" customHeight="1">
      <c r="B6" s="242" t="s">
        <v>96</v>
      </c>
      <c r="C6" s="253"/>
      <c r="D6" s="84"/>
      <c r="E6" s="189"/>
      <c r="F6" s="93">
        <f>SUM(F10:F12)</f>
        <v>103</v>
      </c>
      <c r="G6" s="93">
        <f>SUM(G10:G12)</f>
        <v>8060</v>
      </c>
      <c r="H6" s="93">
        <f>SUM(H10:H12)</f>
        <v>31756053</v>
      </c>
      <c r="I6" s="65">
        <v>1205</v>
      </c>
      <c r="J6" s="65">
        <v>10172</v>
      </c>
      <c r="K6" s="65">
        <v>35113590</v>
      </c>
      <c r="M6" s="161" t="s">
        <v>426</v>
      </c>
    </row>
    <row r="7" spans="2:11" s="12" customFormat="1" ht="8.25" customHeight="1">
      <c r="B7" s="85"/>
      <c r="C7" s="86"/>
      <c r="D7" s="87"/>
      <c r="E7" s="190"/>
      <c r="F7" s="93"/>
      <c r="G7" s="93"/>
      <c r="H7" s="93"/>
      <c r="I7" s="78"/>
      <c r="J7" s="78"/>
      <c r="K7" s="78"/>
    </row>
    <row r="8" spans="2:11" s="12" customFormat="1" ht="16.5" customHeight="1">
      <c r="B8" s="88">
        <v>38</v>
      </c>
      <c r="C8" s="66" t="s">
        <v>318</v>
      </c>
      <c r="D8" s="87"/>
      <c r="E8" s="191" t="s">
        <v>427</v>
      </c>
      <c r="F8" s="191" t="s">
        <v>427</v>
      </c>
      <c r="G8" s="191" t="s">
        <v>427</v>
      </c>
      <c r="H8" s="191" t="s">
        <v>427</v>
      </c>
      <c r="I8" s="68">
        <v>370</v>
      </c>
      <c r="J8" s="68">
        <v>2580</v>
      </c>
      <c r="K8" s="68">
        <v>7187887</v>
      </c>
    </row>
    <row r="9" spans="2:11" s="12" customFormat="1" ht="16.5" customHeight="1">
      <c r="B9" s="88">
        <v>39</v>
      </c>
      <c r="C9" s="66" t="s">
        <v>319</v>
      </c>
      <c r="D9" s="87"/>
      <c r="E9" s="191" t="s">
        <v>428</v>
      </c>
      <c r="F9" s="191" t="s">
        <v>428</v>
      </c>
      <c r="G9" s="191" t="s">
        <v>428</v>
      </c>
      <c r="H9" s="191" t="s">
        <v>428</v>
      </c>
      <c r="I9" s="68">
        <v>153</v>
      </c>
      <c r="J9" s="68">
        <v>900</v>
      </c>
      <c r="K9" s="68">
        <v>1549032</v>
      </c>
    </row>
    <row r="10" spans="2:11" s="12" customFormat="1" ht="16.5" customHeight="1">
      <c r="B10" s="88">
        <v>40</v>
      </c>
      <c r="C10" s="66" t="s">
        <v>97</v>
      </c>
      <c r="D10" s="89"/>
      <c r="E10" s="191">
        <v>0</v>
      </c>
      <c r="F10" s="79">
        <v>31</v>
      </c>
      <c r="G10" s="79">
        <v>3063</v>
      </c>
      <c r="H10" s="79">
        <v>11461626</v>
      </c>
      <c r="I10" s="68">
        <v>76</v>
      </c>
      <c r="J10" s="68">
        <v>592</v>
      </c>
      <c r="K10" s="68">
        <v>1832592</v>
      </c>
    </row>
    <row r="11" spans="2:11" s="12" customFormat="1" ht="16.5" customHeight="1">
      <c r="B11" s="88">
        <v>41</v>
      </c>
      <c r="C11" s="66" t="s">
        <v>98</v>
      </c>
      <c r="D11" s="89"/>
      <c r="E11" s="191">
        <v>0</v>
      </c>
      <c r="F11" s="79">
        <v>56</v>
      </c>
      <c r="G11" s="79">
        <v>3907</v>
      </c>
      <c r="H11" s="79">
        <v>17831633</v>
      </c>
      <c r="I11" s="68">
        <v>368</v>
      </c>
      <c r="J11" s="68">
        <v>3119</v>
      </c>
      <c r="K11" s="68">
        <v>11127639</v>
      </c>
    </row>
    <row r="12" spans="2:11" s="12" customFormat="1" ht="16.5" customHeight="1">
      <c r="B12" s="88">
        <v>42</v>
      </c>
      <c r="C12" s="66" t="s">
        <v>99</v>
      </c>
      <c r="D12" s="89"/>
      <c r="E12" s="191" t="s">
        <v>428</v>
      </c>
      <c r="F12" s="79">
        <v>16</v>
      </c>
      <c r="G12" s="79">
        <v>1090</v>
      </c>
      <c r="H12" s="79">
        <v>2462794</v>
      </c>
      <c r="I12" s="68">
        <v>238</v>
      </c>
      <c r="J12" s="68">
        <v>2981</v>
      </c>
      <c r="K12" s="68">
        <v>13416440</v>
      </c>
    </row>
    <row r="13" spans="2:11" s="12" customFormat="1" ht="5.25" customHeight="1">
      <c r="B13" s="88"/>
      <c r="C13" s="66"/>
      <c r="D13" s="89"/>
      <c r="E13" s="191"/>
      <c r="F13" s="79"/>
      <c r="G13" s="79"/>
      <c r="H13" s="79"/>
      <c r="I13" s="68"/>
      <c r="J13" s="68"/>
      <c r="K13" s="68"/>
    </row>
    <row r="14" spans="1:14" s="12" customFormat="1" ht="16.5" customHeight="1">
      <c r="A14" s="25"/>
      <c r="B14" s="242" t="s">
        <v>100</v>
      </c>
      <c r="C14" s="253"/>
      <c r="D14" s="84"/>
      <c r="E14" s="190"/>
      <c r="F14" s="93">
        <f>+F22</f>
        <v>18</v>
      </c>
      <c r="G14" s="93">
        <f>+G22</f>
        <v>433</v>
      </c>
      <c r="H14" s="93">
        <f>+H22</f>
        <v>1227281</v>
      </c>
      <c r="I14" s="65">
        <v>774</v>
      </c>
      <c r="J14" s="65">
        <v>3643</v>
      </c>
      <c r="K14" s="65">
        <v>7265024</v>
      </c>
      <c r="N14" s="25"/>
    </row>
    <row r="15" spans="2:11" s="12" customFormat="1" ht="5.25" customHeight="1">
      <c r="B15" s="85"/>
      <c r="C15" s="86"/>
      <c r="D15" s="87"/>
      <c r="E15" s="191"/>
      <c r="F15" s="79"/>
      <c r="G15" s="79"/>
      <c r="H15" s="79"/>
      <c r="I15" s="68"/>
      <c r="J15" s="68"/>
      <c r="K15" s="68"/>
    </row>
    <row r="16" spans="2:11" s="12" customFormat="1" ht="17.25" customHeight="1">
      <c r="B16" s="88">
        <v>43</v>
      </c>
      <c r="C16" s="66" t="s">
        <v>320</v>
      </c>
      <c r="D16" s="87"/>
      <c r="E16" s="191" t="s">
        <v>428</v>
      </c>
      <c r="F16" s="191" t="s">
        <v>428</v>
      </c>
      <c r="G16" s="191" t="s">
        <v>428</v>
      </c>
      <c r="H16" s="191" t="s">
        <v>428</v>
      </c>
      <c r="I16" s="68">
        <v>78</v>
      </c>
      <c r="J16" s="68">
        <v>615</v>
      </c>
      <c r="K16" s="68">
        <v>1575739</v>
      </c>
    </row>
    <row r="17" spans="2:11" s="12" customFormat="1" ht="17.25" customHeight="1">
      <c r="B17" s="88">
        <v>44</v>
      </c>
      <c r="C17" s="66" t="s">
        <v>321</v>
      </c>
      <c r="D17" s="87"/>
      <c r="E17" s="191" t="s">
        <v>429</v>
      </c>
      <c r="F17" s="191" t="s">
        <v>429</v>
      </c>
      <c r="G17" s="191" t="s">
        <v>429</v>
      </c>
      <c r="H17" s="191" t="s">
        <v>429</v>
      </c>
      <c r="I17" s="68">
        <v>33</v>
      </c>
      <c r="J17" s="68">
        <v>105</v>
      </c>
      <c r="K17" s="68">
        <v>119635</v>
      </c>
    </row>
    <row r="18" spans="2:11" s="12" customFormat="1" ht="17.25" customHeight="1">
      <c r="B18" s="88">
        <v>45</v>
      </c>
      <c r="C18" s="66" t="s">
        <v>322</v>
      </c>
      <c r="D18" s="87"/>
      <c r="E18" s="191" t="s">
        <v>429</v>
      </c>
      <c r="F18" s="191" t="s">
        <v>429</v>
      </c>
      <c r="G18" s="191" t="s">
        <v>429</v>
      </c>
      <c r="H18" s="191" t="s">
        <v>429</v>
      </c>
      <c r="I18" s="68">
        <v>96</v>
      </c>
      <c r="J18" s="68">
        <v>308</v>
      </c>
      <c r="K18" s="68">
        <v>510654</v>
      </c>
    </row>
    <row r="19" spans="2:11" s="12" customFormat="1" ht="17.25" customHeight="1">
      <c r="B19" s="88">
        <v>46</v>
      </c>
      <c r="C19" s="66" t="s">
        <v>323</v>
      </c>
      <c r="D19" s="87"/>
      <c r="E19" s="191" t="s">
        <v>429</v>
      </c>
      <c r="F19" s="191" t="s">
        <v>429</v>
      </c>
      <c r="G19" s="191" t="s">
        <v>429</v>
      </c>
      <c r="H19" s="191" t="s">
        <v>429</v>
      </c>
      <c r="I19" s="68">
        <v>146</v>
      </c>
      <c r="J19" s="68">
        <v>518</v>
      </c>
      <c r="K19" s="68">
        <v>799716</v>
      </c>
    </row>
    <row r="20" spans="2:11" s="12" customFormat="1" ht="17.25" customHeight="1">
      <c r="B20" s="88">
        <v>47</v>
      </c>
      <c r="C20" s="66" t="s">
        <v>324</v>
      </c>
      <c r="D20" s="87"/>
      <c r="E20" s="191" t="s">
        <v>428</v>
      </c>
      <c r="F20" s="191" t="s">
        <v>428</v>
      </c>
      <c r="G20" s="191" t="s">
        <v>428</v>
      </c>
      <c r="H20" s="191" t="s">
        <v>428</v>
      </c>
      <c r="I20" s="68">
        <v>119</v>
      </c>
      <c r="J20" s="68">
        <v>753</v>
      </c>
      <c r="K20" s="68">
        <v>1254925</v>
      </c>
    </row>
    <row r="21" spans="1:14" s="25" customFormat="1" ht="17.25" customHeight="1">
      <c r="A21" s="12"/>
      <c r="B21" s="88">
        <v>48</v>
      </c>
      <c r="C21" s="66" t="s">
        <v>325</v>
      </c>
      <c r="D21" s="87"/>
      <c r="E21" s="191" t="s">
        <v>347</v>
      </c>
      <c r="F21" s="191" t="s">
        <v>347</v>
      </c>
      <c r="G21" s="191" t="s">
        <v>347</v>
      </c>
      <c r="H21" s="191" t="s">
        <v>347</v>
      </c>
      <c r="I21" s="68">
        <v>66</v>
      </c>
      <c r="J21" s="68">
        <v>234</v>
      </c>
      <c r="K21" s="68">
        <v>428953</v>
      </c>
      <c r="L21" s="12"/>
      <c r="N21" s="12"/>
    </row>
    <row r="22" spans="2:11" s="12" customFormat="1" ht="16.5" customHeight="1">
      <c r="B22" s="88">
        <v>49</v>
      </c>
      <c r="C22" s="66" t="s">
        <v>101</v>
      </c>
      <c r="D22" s="89"/>
      <c r="E22" s="191" t="s">
        <v>347</v>
      </c>
      <c r="F22" s="79">
        <v>18</v>
      </c>
      <c r="G22" s="79">
        <v>433</v>
      </c>
      <c r="H22" s="79">
        <v>1227281</v>
      </c>
      <c r="I22" s="68">
        <v>150</v>
      </c>
      <c r="J22" s="68">
        <v>761</v>
      </c>
      <c r="K22" s="68">
        <v>2095442</v>
      </c>
    </row>
    <row r="23" spans="2:11" s="12" customFormat="1" ht="16.5" customHeight="1">
      <c r="B23" s="88">
        <v>50</v>
      </c>
      <c r="C23" s="66" t="s">
        <v>326</v>
      </c>
      <c r="D23" s="89"/>
      <c r="E23" s="191" t="s">
        <v>427</v>
      </c>
      <c r="F23" s="191" t="s">
        <v>427</v>
      </c>
      <c r="G23" s="191" t="s">
        <v>427</v>
      </c>
      <c r="H23" s="191" t="s">
        <v>427</v>
      </c>
      <c r="I23" s="68">
        <v>39</v>
      </c>
      <c r="J23" s="68">
        <v>188</v>
      </c>
      <c r="K23" s="68">
        <v>284657</v>
      </c>
    </row>
    <row r="24" spans="2:11" s="12" customFormat="1" ht="16.5" customHeight="1">
      <c r="B24" s="88">
        <v>51</v>
      </c>
      <c r="C24" s="66" t="s">
        <v>327</v>
      </c>
      <c r="D24" s="89"/>
      <c r="E24" s="191" t="s">
        <v>429</v>
      </c>
      <c r="F24" s="191" t="s">
        <v>429</v>
      </c>
      <c r="G24" s="191" t="s">
        <v>429</v>
      </c>
      <c r="H24" s="191" t="s">
        <v>429</v>
      </c>
      <c r="I24" s="68">
        <v>47</v>
      </c>
      <c r="J24" s="68">
        <v>161</v>
      </c>
      <c r="K24" s="68">
        <v>195303</v>
      </c>
    </row>
    <row r="25" spans="2:11" s="12" customFormat="1" ht="5.25" customHeight="1">
      <c r="B25" s="88"/>
      <c r="C25" s="66"/>
      <c r="D25" s="89"/>
      <c r="E25" s="191"/>
      <c r="F25" s="79"/>
      <c r="G25" s="79"/>
      <c r="H25" s="79"/>
      <c r="I25" s="68"/>
      <c r="J25" s="68"/>
      <c r="K25" s="68"/>
    </row>
    <row r="26" spans="1:14" s="12" customFormat="1" ht="16.5" customHeight="1">
      <c r="A26" s="25"/>
      <c r="B26" s="242" t="s">
        <v>102</v>
      </c>
      <c r="C26" s="253"/>
      <c r="D26" s="84"/>
      <c r="E26" s="190"/>
      <c r="F26" s="93">
        <f>SUM(F28:F34)</f>
        <v>194</v>
      </c>
      <c r="G26" s="93">
        <f>SUM(G28:G34)</f>
        <v>6630</v>
      </c>
      <c r="H26" s="93">
        <f>SUM(H28:H34)</f>
        <v>31600294</v>
      </c>
      <c r="I26" s="65">
        <v>626</v>
      </c>
      <c r="J26" s="65">
        <v>3223</v>
      </c>
      <c r="K26" s="65">
        <v>5809648</v>
      </c>
      <c r="N26" s="25"/>
    </row>
    <row r="27" spans="2:11" s="12" customFormat="1" ht="5.25" customHeight="1">
      <c r="B27" s="85"/>
      <c r="C27" s="86"/>
      <c r="D27" s="87"/>
      <c r="E27" s="191"/>
      <c r="F27" s="79"/>
      <c r="G27" s="79"/>
      <c r="H27" s="79"/>
      <c r="I27" s="68"/>
      <c r="J27" s="68"/>
      <c r="K27" s="68"/>
    </row>
    <row r="28" spans="2:12" s="12" customFormat="1" ht="16.5" customHeight="1">
      <c r="B28" s="88">
        <v>52</v>
      </c>
      <c r="C28" s="66" t="s">
        <v>328</v>
      </c>
      <c r="D28" s="87"/>
      <c r="E28" s="191" t="s">
        <v>429</v>
      </c>
      <c r="F28" s="79">
        <v>18</v>
      </c>
      <c r="G28" s="79">
        <v>222</v>
      </c>
      <c r="H28" s="79">
        <v>272276</v>
      </c>
      <c r="I28" s="68">
        <v>29</v>
      </c>
      <c r="J28" s="68">
        <v>53</v>
      </c>
      <c r="K28" s="68">
        <v>44395</v>
      </c>
      <c r="L28" s="25"/>
    </row>
    <row r="29" spans="2:11" s="12" customFormat="1" ht="16.5" customHeight="1">
      <c r="B29" s="88">
        <v>53</v>
      </c>
      <c r="C29" s="66" t="s">
        <v>103</v>
      </c>
      <c r="D29" s="89"/>
      <c r="E29" s="191">
        <v>0</v>
      </c>
      <c r="F29" s="79">
        <v>16</v>
      </c>
      <c r="G29" s="79">
        <v>161</v>
      </c>
      <c r="H29" s="79">
        <v>198422</v>
      </c>
      <c r="I29" s="68">
        <v>23</v>
      </c>
      <c r="J29" s="68">
        <v>66</v>
      </c>
      <c r="K29" s="68">
        <v>86289</v>
      </c>
    </row>
    <row r="30" spans="2:11" s="12" customFormat="1" ht="16.5" customHeight="1">
      <c r="B30" s="88">
        <v>54</v>
      </c>
      <c r="C30" s="66" t="s">
        <v>104</v>
      </c>
      <c r="D30" s="89"/>
      <c r="E30" s="191">
        <v>0</v>
      </c>
      <c r="F30" s="79">
        <v>36</v>
      </c>
      <c r="G30" s="79">
        <v>600</v>
      </c>
      <c r="H30" s="79">
        <v>1069470</v>
      </c>
      <c r="I30" s="68">
        <v>61</v>
      </c>
      <c r="J30" s="68">
        <v>288</v>
      </c>
      <c r="K30" s="68">
        <v>635700</v>
      </c>
    </row>
    <row r="31" spans="2:11" s="12" customFormat="1" ht="16.5" customHeight="1">
      <c r="B31" s="88">
        <v>55</v>
      </c>
      <c r="C31" s="66" t="s">
        <v>105</v>
      </c>
      <c r="D31" s="89"/>
      <c r="E31" s="191">
        <v>0</v>
      </c>
      <c r="F31" s="79">
        <v>48</v>
      </c>
      <c r="G31" s="79">
        <v>2590</v>
      </c>
      <c r="H31" s="79">
        <v>20023367</v>
      </c>
      <c r="I31" s="68">
        <v>70</v>
      </c>
      <c r="J31" s="68">
        <v>349</v>
      </c>
      <c r="K31" s="68">
        <v>515057</v>
      </c>
    </row>
    <row r="32" spans="2:11" s="12" customFormat="1" ht="16.5" customHeight="1">
      <c r="B32" s="88">
        <v>56</v>
      </c>
      <c r="C32" s="66" t="s">
        <v>106</v>
      </c>
      <c r="D32" s="89"/>
      <c r="E32" s="191">
        <v>0</v>
      </c>
      <c r="F32" s="79">
        <v>2</v>
      </c>
      <c r="G32" s="79">
        <v>33</v>
      </c>
      <c r="H32" s="79" t="s">
        <v>316</v>
      </c>
      <c r="I32" s="68">
        <v>48</v>
      </c>
      <c r="J32" s="68">
        <v>229</v>
      </c>
      <c r="K32" s="68">
        <v>492389</v>
      </c>
    </row>
    <row r="33" spans="2:11" s="12" customFormat="1" ht="16.5" customHeight="1">
      <c r="B33" s="88">
        <v>57</v>
      </c>
      <c r="C33" s="66" t="s">
        <v>107</v>
      </c>
      <c r="D33" s="89"/>
      <c r="E33" s="191">
        <v>0</v>
      </c>
      <c r="F33" s="79">
        <v>19</v>
      </c>
      <c r="G33" s="79">
        <v>939</v>
      </c>
      <c r="H33" s="79">
        <v>3619397</v>
      </c>
      <c r="I33" s="68">
        <v>35</v>
      </c>
      <c r="J33" s="68">
        <v>125</v>
      </c>
      <c r="K33" s="68">
        <v>203457</v>
      </c>
    </row>
    <row r="34" spans="2:11" s="12" customFormat="1" ht="16.5" customHeight="1">
      <c r="B34" s="88">
        <v>58</v>
      </c>
      <c r="C34" s="160" t="s">
        <v>228</v>
      </c>
      <c r="D34" s="89"/>
      <c r="E34" s="191">
        <v>0</v>
      </c>
      <c r="F34" s="79">
        <v>55</v>
      </c>
      <c r="G34" s="79">
        <v>2085</v>
      </c>
      <c r="H34" s="79">
        <v>6417362</v>
      </c>
      <c r="I34" s="68">
        <v>360</v>
      </c>
      <c r="J34" s="68">
        <v>2113</v>
      </c>
      <c r="K34" s="68">
        <v>3832361</v>
      </c>
    </row>
    <row r="35" spans="1:14" ht="5.25" customHeight="1">
      <c r="A35" s="12"/>
      <c r="B35" s="88"/>
      <c r="C35" s="66"/>
      <c r="D35" s="89"/>
      <c r="E35" s="191"/>
      <c r="F35" s="79"/>
      <c r="G35" s="79"/>
      <c r="H35" s="79"/>
      <c r="I35" s="68"/>
      <c r="J35" s="68"/>
      <c r="K35" s="68"/>
      <c r="L35" s="12"/>
      <c r="N35" s="12"/>
    </row>
    <row r="36" spans="1:14" ht="17.25" customHeight="1">
      <c r="A36" s="25"/>
      <c r="B36" s="242" t="s">
        <v>108</v>
      </c>
      <c r="C36" s="253"/>
      <c r="D36" s="84"/>
      <c r="E36" s="190"/>
      <c r="F36" s="93">
        <f>SUM(F38:F40)</f>
        <v>145</v>
      </c>
      <c r="G36" s="93">
        <f>SUM(G38:G40)</f>
        <v>3089</v>
      </c>
      <c r="H36" s="93">
        <f>SUM(H38:H40)</f>
        <v>6813703</v>
      </c>
      <c r="I36" s="65">
        <v>339</v>
      </c>
      <c r="J36" s="65">
        <v>1678</v>
      </c>
      <c r="K36" s="65">
        <v>3910847</v>
      </c>
      <c r="L36" s="12"/>
      <c r="N36" s="25"/>
    </row>
    <row r="37" spans="1:14" ht="5.25" customHeight="1">
      <c r="A37" s="12"/>
      <c r="B37" s="85"/>
      <c r="C37" s="86"/>
      <c r="D37" s="87"/>
      <c r="E37" s="191"/>
      <c r="F37" s="79"/>
      <c r="G37" s="79"/>
      <c r="H37" s="79"/>
      <c r="I37" s="68"/>
      <c r="J37" s="68"/>
      <c r="K37" s="68"/>
      <c r="L37" s="12"/>
      <c r="N37" s="12"/>
    </row>
    <row r="38" spans="1:14" ht="17.25">
      <c r="A38" s="12"/>
      <c r="B38" s="88">
        <v>59</v>
      </c>
      <c r="C38" s="29" t="s">
        <v>329</v>
      </c>
      <c r="D38" s="87"/>
      <c r="E38" s="191" t="s">
        <v>427</v>
      </c>
      <c r="F38" s="79">
        <v>139</v>
      </c>
      <c r="G38" s="79">
        <v>2993</v>
      </c>
      <c r="H38" s="79">
        <v>6703032</v>
      </c>
      <c r="I38" s="68">
        <v>298</v>
      </c>
      <c r="J38" s="68">
        <v>1572</v>
      </c>
      <c r="K38" s="68">
        <v>3811805</v>
      </c>
      <c r="L38" s="12"/>
      <c r="N38" s="12"/>
    </row>
    <row r="39" spans="1:14" ht="17.25">
      <c r="A39" s="12"/>
      <c r="B39" s="88">
        <v>60</v>
      </c>
      <c r="C39" s="66" t="s">
        <v>109</v>
      </c>
      <c r="D39" s="89"/>
      <c r="E39" s="191">
        <v>0</v>
      </c>
      <c r="F39" s="79">
        <v>5</v>
      </c>
      <c r="G39" s="79">
        <v>86</v>
      </c>
      <c r="H39" s="79">
        <v>110671</v>
      </c>
      <c r="I39" s="68">
        <v>24</v>
      </c>
      <c r="J39" s="68">
        <v>66</v>
      </c>
      <c r="K39" s="68">
        <v>71808</v>
      </c>
      <c r="L39" s="12"/>
      <c r="N39" s="12"/>
    </row>
    <row r="40" spans="1:14" ht="16.5" customHeight="1">
      <c r="A40" s="12"/>
      <c r="B40" s="88">
        <v>61</v>
      </c>
      <c r="C40" s="66" t="s">
        <v>110</v>
      </c>
      <c r="D40" s="89"/>
      <c r="E40" s="191">
        <v>0</v>
      </c>
      <c r="F40" s="79">
        <v>1</v>
      </c>
      <c r="G40" s="79">
        <v>10</v>
      </c>
      <c r="H40" s="79" t="s">
        <v>316</v>
      </c>
      <c r="I40" s="68">
        <v>17</v>
      </c>
      <c r="J40" s="68">
        <v>40</v>
      </c>
      <c r="K40" s="68">
        <v>27234</v>
      </c>
      <c r="L40" s="12"/>
      <c r="N40" s="12"/>
    </row>
    <row r="41" spans="1:14" ht="6" customHeight="1">
      <c r="A41" s="12"/>
      <c r="B41" s="90"/>
      <c r="C41" s="91"/>
      <c r="D41" s="92"/>
      <c r="E41" s="187"/>
      <c r="F41" s="188"/>
      <c r="G41" s="188"/>
      <c r="H41" s="188"/>
      <c r="I41" s="81"/>
      <c r="J41" s="81"/>
      <c r="K41" s="81"/>
      <c r="L41" s="12"/>
      <c r="N41" s="12"/>
    </row>
    <row r="42" spans="5:14" ht="4.5" customHeight="1">
      <c r="E42" s="10"/>
      <c r="F42" s="12"/>
      <c r="G42" s="12"/>
      <c r="H42" s="12"/>
      <c r="I42" s="12"/>
      <c r="J42" s="12"/>
      <c r="K42" s="12"/>
      <c r="N42" s="12"/>
    </row>
    <row r="43" spans="5:11" ht="14.25">
      <c r="E43" s="12"/>
      <c r="F43" s="12"/>
      <c r="G43" s="12"/>
      <c r="H43" s="12"/>
      <c r="I43" s="12"/>
      <c r="J43" s="12"/>
      <c r="K43" s="12"/>
    </row>
    <row r="44" spans="5:11" ht="14.25">
      <c r="E44" s="12"/>
      <c r="F44" s="12"/>
      <c r="G44" s="12"/>
      <c r="H44" s="12"/>
      <c r="I44" s="12"/>
      <c r="J44" s="12"/>
      <c r="K44" s="12"/>
    </row>
    <row r="48" spans="5:11" ht="14.25">
      <c r="E48" s="10"/>
      <c r="F48" s="22"/>
      <c r="G48" s="22"/>
      <c r="H48" s="22"/>
      <c r="I48" s="22"/>
      <c r="J48" s="22"/>
      <c r="K48" s="12"/>
    </row>
    <row r="49" spans="5:11" ht="14.25">
      <c r="E49" s="10"/>
      <c r="F49" s="22"/>
      <c r="G49" s="22"/>
      <c r="H49" s="22"/>
      <c r="I49" s="22"/>
      <c r="J49" s="22"/>
      <c r="K49" s="12"/>
    </row>
    <row r="50" spans="5:11" ht="14.25">
      <c r="E50" s="10"/>
      <c r="F50" s="22"/>
      <c r="G50" s="22"/>
      <c r="H50" s="22"/>
      <c r="I50" s="22"/>
      <c r="J50" s="22"/>
      <c r="K50" s="12"/>
    </row>
    <row r="51" spans="5:11" ht="14.25">
      <c r="E51" s="10"/>
      <c r="F51" s="22"/>
      <c r="G51" s="22"/>
      <c r="H51" s="22"/>
      <c r="I51" s="22"/>
      <c r="J51" s="22"/>
      <c r="K51" s="12"/>
    </row>
  </sheetData>
  <mergeCells count="8">
    <mergeCell ref="B3:D4"/>
    <mergeCell ref="E3:E4"/>
    <mergeCell ref="F3:H3"/>
    <mergeCell ref="I3:K3"/>
    <mergeCell ref="B6:C6"/>
    <mergeCell ref="B14:C14"/>
    <mergeCell ref="B26:C26"/>
    <mergeCell ref="B36:C36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scale="98" r:id="rId3"/>
  <headerFooter alignWithMargins="0">
    <oddHeader>&amp;L&amp;"ＭＳ Ｐ明朝,太字"&amp;14 88&amp;"ＭＳ Ｐゴシック,太字"　市町村別主要統計&amp;R&amp;"ＭＳ Ｐゴシック,太字"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Y6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3" customWidth="1"/>
    <col min="2" max="2" width="10.00390625" style="3" customWidth="1"/>
    <col min="3" max="3" width="12.00390625" style="3" customWidth="1"/>
    <col min="4" max="4" width="12.125" style="222" customWidth="1"/>
    <col min="5" max="5" width="9.125" style="3" customWidth="1"/>
    <col min="6" max="6" width="8.75390625" style="3" customWidth="1"/>
    <col min="7" max="7" width="8.50390625" style="3" customWidth="1"/>
    <col min="8" max="8" width="9.125" style="3" customWidth="1"/>
    <col min="9" max="9" width="8.75390625" style="3" customWidth="1"/>
    <col min="10" max="10" width="8.50390625" style="3" customWidth="1"/>
    <col min="11" max="11" width="1.37890625" style="3" customWidth="1"/>
    <col min="12" max="12" width="5.375" style="6" customWidth="1"/>
    <col min="13" max="13" width="2.375" style="3" customWidth="1"/>
    <col min="14" max="16384" width="9.00390625" style="3" customWidth="1"/>
  </cols>
  <sheetData>
    <row r="1" ht="14.25">
      <c r="A1" s="218" t="s">
        <v>369</v>
      </c>
    </row>
    <row r="2" ht="21" customHeight="1" thickBot="1">
      <c r="B2" s="5" t="s">
        <v>134</v>
      </c>
    </row>
    <row r="3" spans="2:12" s="6" customFormat="1" ht="33" customHeight="1" thickTop="1">
      <c r="B3" s="270" t="s">
        <v>342</v>
      </c>
      <c r="C3" s="239" t="str">
        <f>"自動車台数（17.3.31）  （二輪車を除く）"</f>
        <v>自動車台数（17.3.31）  （二輪車を除く）</v>
      </c>
      <c r="D3" s="269"/>
      <c r="E3" s="239" t="str">
        <f>"公・私立小学校（含分校）（17.5.1）"</f>
        <v>公・私立小学校（含分校）（17.5.1）</v>
      </c>
      <c r="F3" s="268"/>
      <c r="G3" s="269"/>
      <c r="H3" s="239" t="s">
        <v>275</v>
      </c>
      <c r="I3" s="240"/>
      <c r="J3" s="240"/>
      <c r="K3" s="269"/>
      <c r="L3" s="72"/>
    </row>
    <row r="4" spans="2:12" s="6" customFormat="1" ht="18" customHeight="1">
      <c r="B4" s="271"/>
      <c r="C4" s="23" t="s">
        <v>126</v>
      </c>
      <c r="D4" s="55" t="s">
        <v>127</v>
      </c>
      <c r="E4" s="55" t="s">
        <v>128</v>
      </c>
      <c r="F4" s="55" t="s">
        <v>129</v>
      </c>
      <c r="G4" s="55" t="s">
        <v>130</v>
      </c>
      <c r="H4" s="95" t="s">
        <v>128</v>
      </c>
      <c r="I4" s="95" t="s">
        <v>131</v>
      </c>
      <c r="J4" s="272" t="s">
        <v>130</v>
      </c>
      <c r="K4" s="234"/>
      <c r="L4" s="74"/>
    </row>
    <row r="5" spans="2:12" s="6" customFormat="1" ht="21" customHeight="1">
      <c r="B5" s="61" t="s">
        <v>124</v>
      </c>
      <c r="C5" s="61" t="s">
        <v>132</v>
      </c>
      <c r="D5" s="61" t="s">
        <v>132</v>
      </c>
      <c r="E5" s="61" t="s">
        <v>133</v>
      </c>
      <c r="F5" s="61" t="s">
        <v>77</v>
      </c>
      <c r="G5" s="61" t="s">
        <v>77</v>
      </c>
      <c r="H5" s="61" t="s">
        <v>133</v>
      </c>
      <c r="I5" s="61" t="s">
        <v>77</v>
      </c>
      <c r="J5" s="61" t="s">
        <v>77</v>
      </c>
      <c r="K5" s="61"/>
      <c r="L5" s="75"/>
    </row>
    <row r="6" spans="2:16" s="31" customFormat="1" ht="16.5" customHeight="1">
      <c r="B6" s="65">
        <v>4735</v>
      </c>
      <c r="C6" s="65">
        <v>25830</v>
      </c>
      <c r="D6" s="65">
        <v>12020</v>
      </c>
      <c r="E6" s="65">
        <v>9</v>
      </c>
      <c r="F6" s="158">
        <v>2937</v>
      </c>
      <c r="G6" s="65">
        <v>167</v>
      </c>
      <c r="H6" s="65">
        <v>4</v>
      </c>
      <c r="I6" s="65">
        <v>1314</v>
      </c>
      <c r="J6" s="65">
        <v>87</v>
      </c>
      <c r="K6" s="65"/>
      <c r="L6" s="76" t="s">
        <v>367</v>
      </c>
      <c r="N6" s="163"/>
      <c r="O6" s="163"/>
      <c r="P6" s="163"/>
    </row>
    <row r="7" spans="2:24" s="6" customFormat="1" ht="5.25" customHeight="1">
      <c r="B7" s="78"/>
      <c r="C7" s="78"/>
      <c r="D7" s="78"/>
      <c r="E7" s="78"/>
      <c r="F7" s="78"/>
      <c r="K7" s="78"/>
      <c r="L7" s="76"/>
      <c r="O7" s="163"/>
      <c r="P7" s="163"/>
      <c r="Q7" s="31"/>
      <c r="R7" s="31"/>
      <c r="S7" s="31"/>
      <c r="T7" s="31"/>
      <c r="U7" s="31"/>
      <c r="V7" s="31"/>
      <c r="W7" s="31"/>
      <c r="X7" s="31"/>
    </row>
    <row r="8" spans="2:12" s="6" customFormat="1" ht="16.5" customHeight="1">
      <c r="B8" s="68">
        <v>1717</v>
      </c>
      <c r="C8" s="79" t="s">
        <v>229</v>
      </c>
      <c r="D8" s="79" t="s">
        <v>229</v>
      </c>
      <c r="E8" s="58" t="s">
        <v>358</v>
      </c>
      <c r="F8" s="58" t="s">
        <v>358</v>
      </c>
      <c r="G8" s="58" t="s">
        <v>358</v>
      </c>
      <c r="H8" s="58" t="s">
        <v>358</v>
      </c>
      <c r="I8" s="58" t="s">
        <v>358</v>
      </c>
      <c r="J8" s="58" t="s">
        <v>358</v>
      </c>
      <c r="K8" s="78"/>
      <c r="L8" s="195">
        <v>38</v>
      </c>
    </row>
    <row r="9" spans="2:12" s="6" customFormat="1" ht="16.5" customHeight="1">
      <c r="B9" s="68">
        <v>735</v>
      </c>
      <c r="C9" s="79" t="s">
        <v>229</v>
      </c>
      <c r="D9" s="79" t="s">
        <v>229</v>
      </c>
      <c r="E9" s="58" t="s">
        <v>417</v>
      </c>
      <c r="F9" s="58" t="s">
        <v>417</v>
      </c>
      <c r="G9" s="58" t="s">
        <v>417</v>
      </c>
      <c r="H9" s="58" t="s">
        <v>417</v>
      </c>
      <c r="I9" s="58" t="s">
        <v>417</v>
      </c>
      <c r="J9" s="58" t="s">
        <v>417</v>
      </c>
      <c r="K9" s="78"/>
      <c r="L9" s="195">
        <v>39</v>
      </c>
    </row>
    <row r="10" spans="2:12" s="6" customFormat="1" ht="16.5" customHeight="1">
      <c r="B10" s="68">
        <v>465</v>
      </c>
      <c r="C10" s="68">
        <v>5450</v>
      </c>
      <c r="D10" s="68">
        <v>2643</v>
      </c>
      <c r="E10" s="68">
        <v>3</v>
      </c>
      <c r="F10" s="68">
        <v>612</v>
      </c>
      <c r="G10" s="68">
        <v>36</v>
      </c>
      <c r="H10" s="68">
        <v>2</v>
      </c>
      <c r="I10" s="68">
        <v>270</v>
      </c>
      <c r="J10" s="68">
        <v>24</v>
      </c>
      <c r="K10" s="68"/>
      <c r="L10" s="195">
        <v>40</v>
      </c>
    </row>
    <row r="11" spans="2:12" s="6" customFormat="1" ht="16.5" customHeight="1">
      <c r="B11" s="68">
        <v>1223</v>
      </c>
      <c r="C11" s="68">
        <v>10807</v>
      </c>
      <c r="D11" s="68">
        <v>4722</v>
      </c>
      <c r="E11" s="68">
        <v>3</v>
      </c>
      <c r="F11" s="68">
        <v>1140</v>
      </c>
      <c r="G11" s="68">
        <v>63</v>
      </c>
      <c r="H11" s="68">
        <v>1</v>
      </c>
      <c r="I11" s="68">
        <v>494</v>
      </c>
      <c r="J11" s="68">
        <v>30</v>
      </c>
      <c r="K11" s="68"/>
      <c r="L11" s="195">
        <v>41</v>
      </c>
    </row>
    <row r="12" spans="2:12" s="6" customFormat="1" ht="16.5" customHeight="1">
      <c r="B12" s="68">
        <v>595</v>
      </c>
      <c r="C12" s="68">
        <v>9573</v>
      </c>
      <c r="D12" s="68">
        <v>4655</v>
      </c>
      <c r="E12" s="68">
        <v>3</v>
      </c>
      <c r="F12" s="68">
        <v>1185</v>
      </c>
      <c r="G12" s="68">
        <v>68</v>
      </c>
      <c r="H12" s="68">
        <v>1</v>
      </c>
      <c r="I12" s="68">
        <v>550</v>
      </c>
      <c r="J12" s="68">
        <v>33</v>
      </c>
      <c r="K12" s="68"/>
      <c r="L12" s="195">
        <v>42</v>
      </c>
    </row>
    <row r="13" spans="2:12" s="6" customFormat="1" ht="6" customHeight="1"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77"/>
    </row>
    <row r="14" spans="2:12" s="6" customFormat="1" ht="16.5" customHeight="1">
      <c r="B14" s="65">
        <v>3047</v>
      </c>
      <c r="C14" s="65">
        <v>3058</v>
      </c>
      <c r="D14" s="65">
        <v>1926</v>
      </c>
      <c r="E14" s="65">
        <v>1</v>
      </c>
      <c r="F14" s="157">
        <v>347</v>
      </c>
      <c r="G14" s="157">
        <v>23</v>
      </c>
      <c r="H14" s="157">
        <v>1</v>
      </c>
      <c r="I14" s="157">
        <v>165</v>
      </c>
      <c r="J14" s="157">
        <v>16</v>
      </c>
      <c r="K14" s="68"/>
      <c r="L14" s="76" t="s">
        <v>313</v>
      </c>
    </row>
    <row r="15" spans="2:12" s="6" customFormat="1" ht="5.25" customHeight="1">
      <c r="B15" s="78"/>
      <c r="C15" s="78"/>
      <c r="D15" s="78"/>
      <c r="E15" s="78"/>
      <c r="F15" s="78"/>
      <c r="G15" s="79"/>
      <c r="H15" s="79"/>
      <c r="I15" s="79"/>
      <c r="J15" s="79"/>
      <c r="K15" s="68"/>
      <c r="L15" s="77"/>
    </row>
    <row r="16" spans="2:12" s="6" customFormat="1" ht="16.5" customHeight="1">
      <c r="B16" s="68">
        <v>390</v>
      </c>
      <c r="C16" s="79" t="s">
        <v>229</v>
      </c>
      <c r="D16" s="79" t="s">
        <v>229</v>
      </c>
      <c r="E16" s="58" t="s">
        <v>358</v>
      </c>
      <c r="F16" s="58" t="s">
        <v>358</v>
      </c>
      <c r="G16" s="58" t="s">
        <v>358</v>
      </c>
      <c r="H16" s="58" t="s">
        <v>358</v>
      </c>
      <c r="I16" s="58" t="s">
        <v>358</v>
      </c>
      <c r="J16" s="58" t="s">
        <v>358</v>
      </c>
      <c r="K16" s="68"/>
      <c r="L16" s="195">
        <v>43</v>
      </c>
    </row>
    <row r="17" spans="2:12" s="6" customFormat="1" ht="16.5" customHeight="1">
      <c r="B17" s="68">
        <v>186</v>
      </c>
      <c r="C17" s="79" t="s">
        <v>229</v>
      </c>
      <c r="D17" s="79" t="s">
        <v>229</v>
      </c>
      <c r="E17" s="58" t="s">
        <v>358</v>
      </c>
      <c r="F17" s="58" t="s">
        <v>358</v>
      </c>
      <c r="G17" s="58" t="s">
        <v>358</v>
      </c>
      <c r="H17" s="58" t="s">
        <v>358</v>
      </c>
      <c r="I17" s="58" t="s">
        <v>358</v>
      </c>
      <c r="J17" s="58" t="s">
        <v>358</v>
      </c>
      <c r="K17" s="68"/>
      <c r="L17" s="195">
        <v>44</v>
      </c>
    </row>
    <row r="18" spans="2:12" s="6" customFormat="1" ht="16.5" customHeight="1">
      <c r="B18" s="68">
        <v>352</v>
      </c>
      <c r="C18" s="79" t="s">
        <v>229</v>
      </c>
      <c r="D18" s="79" t="s">
        <v>229</v>
      </c>
      <c r="E18" s="58" t="s">
        <v>418</v>
      </c>
      <c r="F18" s="58" t="s">
        <v>418</v>
      </c>
      <c r="G18" s="58" t="s">
        <v>418</v>
      </c>
      <c r="H18" s="58" t="s">
        <v>418</v>
      </c>
      <c r="I18" s="58" t="s">
        <v>418</v>
      </c>
      <c r="J18" s="58" t="s">
        <v>418</v>
      </c>
      <c r="K18" s="68"/>
      <c r="L18" s="195">
        <v>45</v>
      </c>
    </row>
    <row r="19" spans="2:12" s="6" customFormat="1" ht="16.5" customHeight="1">
      <c r="B19" s="68">
        <v>594</v>
      </c>
      <c r="C19" s="79" t="s">
        <v>229</v>
      </c>
      <c r="D19" s="79" t="s">
        <v>229</v>
      </c>
      <c r="E19" s="58" t="s">
        <v>418</v>
      </c>
      <c r="F19" s="58" t="s">
        <v>418</v>
      </c>
      <c r="G19" s="58" t="s">
        <v>418</v>
      </c>
      <c r="H19" s="58" t="s">
        <v>418</v>
      </c>
      <c r="I19" s="58" t="s">
        <v>418</v>
      </c>
      <c r="J19" s="58" t="s">
        <v>418</v>
      </c>
      <c r="K19" s="68"/>
      <c r="L19" s="195">
        <v>46</v>
      </c>
    </row>
    <row r="20" spans="2:12" s="6" customFormat="1" ht="16.5" customHeight="1">
      <c r="B20" s="68">
        <v>444</v>
      </c>
      <c r="C20" s="79" t="s">
        <v>229</v>
      </c>
      <c r="D20" s="79" t="s">
        <v>229</v>
      </c>
      <c r="E20" s="58" t="s">
        <v>418</v>
      </c>
      <c r="F20" s="58" t="s">
        <v>418</v>
      </c>
      <c r="G20" s="58" t="s">
        <v>418</v>
      </c>
      <c r="H20" s="58" t="s">
        <v>418</v>
      </c>
      <c r="I20" s="58" t="s">
        <v>418</v>
      </c>
      <c r="J20" s="58" t="s">
        <v>418</v>
      </c>
      <c r="K20" s="68"/>
      <c r="L20" s="195">
        <v>47</v>
      </c>
    </row>
    <row r="21" spans="2:12" s="6" customFormat="1" ht="16.5" customHeight="1">
      <c r="B21" s="68">
        <v>277</v>
      </c>
      <c r="C21" s="79" t="s">
        <v>229</v>
      </c>
      <c r="D21" s="79" t="s">
        <v>229</v>
      </c>
      <c r="E21" s="58" t="s">
        <v>419</v>
      </c>
      <c r="F21" s="58" t="s">
        <v>419</v>
      </c>
      <c r="G21" s="58" t="s">
        <v>419</v>
      </c>
      <c r="H21" s="58" t="s">
        <v>419</v>
      </c>
      <c r="I21" s="58" t="s">
        <v>419</v>
      </c>
      <c r="J21" s="58" t="s">
        <v>419</v>
      </c>
      <c r="K21" s="68"/>
      <c r="L21" s="195">
        <v>48</v>
      </c>
    </row>
    <row r="22" spans="2:25" s="31" customFormat="1" ht="16.5" customHeight="1">
      <c r="B22" s="68">
        <v>479</v>
      </c>
      <c r="C22" s="68">
        <v>3058</v>
      </c>
      <c r="D22" s="68">
        <v>1926</v>
      </c>
      <c r="E22" s="68">
        <v>1</v>
      </c>
      <c r="F22" s="68">
        <v>347</v>
      </c>
      <c r="G22" s="79">
        <v>23</v>
      </c>
      <c r="H22" s="79">
        <v>1</v>
      </c>
      <c r="I22" s="79">
        <v>165</v>
      </c>
      <c r="J22" s="79">
        <v>16</v>
      </c>
      <c r="K22" s="68"/>
      <c r="L22" s="195">
        <v>49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2:12" s="6" customFormat="1" ht="16.5" customHeight="1">
      <c r="B23" s="68">
        <v>172</v>
      </c>
      <c r="C23" s="79" t="s">
        <v>229</v>
      </c>
      <c r="D23" s="79" t="s">
        <v>229</v>
      </c>
      <c r="E23" s="58" t="s">
        <v>420</v>
      </c>
      <c r="F23" s="58" t="s">
        <v>420</v>
      </c>
      <c r="G23" s="58" t="s">
        <v>420</v>
      </c>
      <c r="H23" s="58" t="s">
        <v>420</v>
      </c>
      <c r="I23" s="58" t="s">
        <v>420</v>
      </c>
      <c r="J23" s="58" t="s">
        <v>420</v>
      </c>
      <c r="K23" s="68"/>
      <c r="L23" s="195">
        <v>50</v>
      </c>
    </row>
    <row r="24" spans="2:12" s="6" customFormat="1" ht="16.5" customHeight="1">
      <c r="B24" s="68">
        <v>153</v>
      </c>
      <c r="C24" s="79" t="s">
        <v>229</v>
      </c>
      <c r="D24" s="79" t="s">
        <v>229</v>
      </c>
      <c r="E24" s="58" t="s">
        <v>417</v>
      </c>
      <c r="F24" s="58" t="s">
        <v>417</v>
      </c>
      <c r="G24" s="58" t="s">
        <v>417</v>
      </c>
      <c r="H24" s="58" t="s">
        <v>417</v>
      </c>
      <c r="I24" s="58" t="s">
        <v>417</v>
      </c>
      <c r="J24" s="58" t="s">
        <v>417</v>
      </c>
      <c r="K24" s="68"/>
      <c r="L24" s="195">
        <v>51</v>
      </c>
    </row>
    <row r="25" spans="2:25" s="6" customFormat="1" ht="5.25" customHeight="1">
      <c r="B25" s="68"/>
      <c r="C25" s="79"/>
      <c r="D25" s="79"/>
      <c r="E25" s="58" t="s">
        <v>418</v>
      </c>
      <c r="F25" s="58" t="s">
        <v>418</v>
      </c>
      <c r="G25" s="58" t="s">
        <v>418</v>
      </c>
      <c r="H25" s="58" t="s">
        <v>418</v>
      </c>
      <c r="I25" s="58" t="s">
        <v>418</v>
      </c>
      <c r="J25" s="58" t="s">
        <v>418</v>
      </c>
      <c r="K25" s="68"/>
      <c r="L25" s="77"/>
      <c r="Y25" s="31"/>
    </row>
    <row r="26" spans="2:25" s="31" customFormat="1" ht="16.5" customHeight="1">
      <c r="B26" s="65">
        <v>3116</v>
      </c>
      <c r="C26" s="65">
        <v>26602</v>
      </c>
      <c r="D26" s="65">
        <v>13927</v>
      </c>
      <c r="E26" s="65">
        <v>13</v>
      </c>
      <c r="F26" s="158">
        <v>3246</v>
      </c>
      <c r="G26" s="157">
        <v>204</v>
      </c>
      <c r="H26" s="157">
        <v>8</v>
      </c>
      <c r="I26" s="158">
        <v>1651</v>
      </c>
      <c r="J26" s="158">
        <v>133</v>
      </c>
      <c r="K26" s="68"/>
      <c r="L26" s="76" t="s">
        <v>314</v>
      </c>
      <c r="N26" s="163"/>
      <c r="S26" s="6"/>
      <c r="T26" s="6"/>
      <c r="U26" s="6"/>
      <c r="V26" s="6"/>
      <c r="W26" s="6"/>
      <c r="X26" s="6"/>
      <c r="Y26" s="6"/>
    </row>
    <row r="27" spans="2:24" s="6" customFormat="1" ht="5.25" customHeight="1">
      <c r="B27" s="78"/>
      <c r="C27" s="78"/>
      <c r="D27" s="78"/>
      <c r="E27" s="78"/>
      <c r="F27" s="78"/>
      <c r="G27" s="79"/>
      <c r="H27" s="79"/>
      <c r="I27" s="79"/>
      <c r="J27" s="79"/>
      <c r="K27" s="68"/>
      <c r="L27" s="77"/>
      <c r="S27" s="31"/>
      <c r="T27" s="31"/>
      <c r="U27" s="31"/>
      <c r="V27" s="31"/>
      <c r="W27" s="31"/>
      <c r="X27" s="31"/>
    </row>
    <row r="28" spans="2:24" s="6" customFormat="1" ht="15.75" customHeight="1">
      <c r="B28" s="68">
        <v>140</v>
      </c>
      <c r="C28" s="79" t="s">
        <v>229</v>
      </c>
      <c r="D28" s="79" t="s">
        <v>229</v>
      </c>
      <c r="E28" s="58" t="s">
        <v>364</v>
      </c>
      <c r="F28" s="58" t="s">
        <v>364</v>
      </c>
      <c r="G28" s="58" t="s">
        <v>364</v>
      </c>
      <c r="H28" s="58" t="s">
        <v>364</v>
      </c>
      <c r="I28" s="58" t="s">
        <v>364</v>
      </c>
      <c r="J28" s="58" t="s">
        <v>364</v>
      </c>
      <c r="K28" s="68"/>
      <c r="L28" s="195">
        <v>52</v>
      </c>
      <c r="S28" s="31"/>
      <c r="T28" s="31"/>
      <c r="U28" s="31"/>
      <c r="V28" s="31"/>
      <c r="W28" s="31"/>
      <c r="X28" s="31"/>
    </row>
    <row r="29" spans="2:12" s="6" customFormat="1" ht="16.5" customHeight="1">
      <c r="B29" s="68">
        <v>178</v>
      </c>
      <c r="C29" s="68">
        <v>1388</v>
      </c>
      <c r="D29" s="68">
        <v>700</v>
      </c>
      <c r="E29" s="68">
        <v>1</v>
      </c>
      <c r="F29" s="68">
        <v>114</v>
      </c>
      <c r="G29" s="79">
        <v>10</v>
      </c>
      <c r="H29" s="79">
        <v>1</v>
      </c>
      <c r="I29" s="79">
        <v>58</v>
      </c>
      <c r="J29" s="79">
        <v>12</v>
      </c>
      <c r="K29" s="68"/>
      <c r="L29" s="195">
        <v>53</v>
      </c>
    </row>
    <row r="30" spans="2:25" s="6" customFormat="1" ht="16.5" customHeight="1">
      <c r="B30" s="68">
        <v>238</v>
      </c>
      <c r="C30" s="68">
        <v>2063</v>
      </c>
      <c r="D30" s="68">
        <v>1242</v>
      </c>
      <c r="E30" s="68">
        <v>1</v>
      </c>
      <c r="F30" s="68">
        <v>359</v>
      </c>
      <c r="G30" s="6">
        <v>19</v>
      </c>
      <c r="H30" s="6">
        <v>1</v>
      </c>
      <c r="I30" s="6">
        <v>190</v>
      </c>
      <c r="J30" s="6">
        <v>14</v>
      </c>
      <c r="K30" s="68"/>
      <c r="L30" s="195">
        <v>54</v>
      </c>
      <c r="Y30" s="31"/>
    </row>
    <row r="31" spans="2:25" s="31" customFormat="1" ht="16.5" customHeight="1">
      <c r="B31" s="68">
        <v>389</v>
      </c>
      <c r="C31" s="68">
        <v>5217</v>
      </c>
      <c r="D31" s="68">
        <v>2099</v>
      </c>
      <c r="E31" s="68">
        <v>1</v>
      </c>
      <c r="F31" s="68">
        <v>582</v>
      </c>
      <c r="G31" s="79">
        <v>28</v>
      </c>
      <c r="H31" s="79">
        <v>1</v>
      </c>
      <c r="I31" s="79">
        <v>268</v>
      </c>
      <c r="J31" s="79">
        <v>20</v>
      </c>
      <c r="K31" s="65"/>
      <c r="L31" s="195">
        <v>55</v>
      </c>
      <c r="O31" s="163"/>
      <c r="P31" s="163"/>
      <c r="S31" s="6"/>
      <c r="T31" s="6"/>
      <c r="U31" s="6"/>
      <c r="V31" s="6"/>
      <c r="W31" s="6"/>
      <c r="X31" s="6"/>
      <c r="Y31" s="6"/>
    </row>
    <row r="32" spans="2:24" s="6" customFormat="1" ht="16.5" customHeight="1">
      <c r="B32" s="68">
        <v>376</v>
      </c>
      <c r="C32" s="68">
        <v>4116</v>
      </c>
      <c r="D32" s="68">
        <v>1681</v>
      </c>
      <c r="E32" s="68">
        <v>2</v>
      </c>
      <c r="F32" s="68">
        <v>326</v>
      </c>
      <c r="G32" s="6">
        <v>27</v>
      </c>
      <c r="H32" s="6">
        <v>1</v>
      </c>
      <c r="I32" s="6">
        <v>199</v>
      </c>
      <c r="J32" s="6">
        <v>14</v>
      </c>
      <c r="K32" s="78"/>
      <c r="L32" s="195">
        <v>56</v>
      </c>
      <c r="S32" s="31"/>
      <c r="T32" s="31"/>
      <c r="U32" s="31"/>
      <c r="V32" s="31"/>
      <c r="W32" s="31"/>
      <c r="X32" s="31"/>
    </row>
    <row r="33" spans="2:24" s="6" customFormat="1" ht="16.5" customHeight="1">
      <c r="B33" s="68">
        <v>178</v>
      </c>
      <c r="C33" s="68">
        <v>2201</v>
      </c>
      <c r="D33" s="68">
        <v>1233</v>
      </c>
      <c r="E33" s="68">
        <v>1</v>
      </c>
      <c r="F33" s="68">
        <v>192</v>
      </c>
      <c r="G33" s="68">
        <v>11</v>
      </c>
      <c r="H33" s="68" t="s">
        <v>273</v>
      </c>
      <c r="I33" s="68" t="s">
        <v>273</v>
      </c>
      <c r="J33" s="68" t="s">
        <v>273</v>
      </c>
      <c r="K33" s="68"/>
      <c r="L33" s="195">
        <v>57</v>
      </c>
      <c r="S33" s="31"/>
      <c r="T33" s="31"/>
      <c r="U33" s="31"/>
      <c r="V33" s="31"/>
      <c r="W33" s="31"/>
      <c r="X33" s="31"/>
    </row>
    <row r="34" spans="2:25" s="6" customFormat="1" ht="16.5" customHeight="1">
      <c r="B34" s="68">
        <v>1617</v>
      </c>
      <c r="C34" s="68">
        <v>11617</v>
      </c>
      <c r="D34" s="68">
        <v>6972</v>
      </c>
      <c r="E34" s="68">
        <v>7</v>
      </c>
      <c r="F34" s="68">
        <v>1673</v>
      </c>
      <c r="G34" s="68">
        <v>109</v>
      </c>
      <c r="H34" s="68">
        <v>4</v>
      </c>
      <c r="I34" s="68">
        <v>936</v>
      </c>
      <c r="J34" s="68">
        <v>73</v>
      </c>
      <c r="K34" s="68"/>
      <c r="L34" s="195">
        <v>58</v>
      </c>
      <c r="Y34" s="31"/>
    </row>
    <row r="35" spans="2:18" s="6" customFormat="1" ht="5.25" customHeight="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77"/>
      <c r="R35" s="31"/>
    </row>
    <row r="36" spans="2:17" s="6" customFormat="1" ht="16.5" customHeight="1">
      <c r="B36" s="65">
        <v>1458</v>
      </c>
      <c r="C36" s="65">
        <v>875</v>
      </c>
      <c r="D36" s="65">
        <v>543</v>
      </c>
      <c r="E36" s="65">
        <v>3</v>
      </c>
      <c r="F36" s="158">
        <v>92</v>
      </c>
      <c r="G36" s="157">
        <v>18</v>
      </c>
      <c r="H36" s="157">
        <v>2</v>
      </c>
      <c r="I36" s="157">
        <v>43</v>
      </c>
      <c r="J36" s="157">
        <v>19</v>
      </c>
      <c r="K36" s="68"/>
      <c r="L36" s="76" t="s">
        <v>315</v>
      </c>
      <c r="O36" s="31"/>
      <c r="P36" s="31"/>
      <c r="Q36" s="31"/>
    </row>
    <row r="37" spans="2:24" s="6" customFormat="1" ht="5.25" customHeight="1">
      <c r="B37" s="65"/>
      <c r="C37" s="65"/>
      <c r="D37" s="65"/>
      <c r="E37" s="65"/>
      <c r="F37" s="158"/>
      <c r="G37" s="157"/>
      <c r="H37" s="157"/>
      <c r="I37" s="157"/>
      <c r="J37" s="157"/>
      <c r="K37" s="68"/>
      <c r="L37" s="77"/>
      <c r="S37" s="31"/>
      <c r="T37" s="31"/>
      <c r="U37" s="31"/>
      <c r="V37" s="31"/>
      <c r="W37" s="31"/>
      <c r="X37" s="31"/>
    </row>
    <row r="38" spans="1:12" s="6" customFormat="1" ht="16.5" customHeight="1">
      <c r="A38" s="3"/>
      <c r="B38" s="68">
        <v>1305</v>
      </c>
      <c r="C38" s="79" t="s">
        <v>229</v>
      </c>
      <c r="D38" s="79" t="s">
        <v>229</v>
      </c>
      <c r="E38" s="79" t="s">
        <v>362</v>
      </c>
      <c r="F38" s="79" t="s">
        <v>362</v>
      </c>
      <c r="G38" s="79" t="s">
        <v>362</v>
      </c>
      <c r="H38" s="79" t="s">
        <v>362</v>
      </c>
      <c r="I38" s="79" t="s">
        <v>362</v>
      </c>
      <c r="J38" s="79" t="s">
        <v>362</v>
      </c>
      <c r="K38" s="58"/>
      <c r="L38" s="195">
        <v>59</v>
      </c>
    </row>
    <row r="39" spans="1:25" s="31" customFormat="1" ht="16.5" customHeight="1">
      <c r="A39" s="3"/>
      <c r="B39" s="68">
        <v>90</v>
      </c>
      <c r="C39" s="68">
        <v>524</v>
      </c>
      <c r="D39" s="68">
        <v>297</v>
      </c>
      <c r="E39" s="68">
        <v>2</v>
      </c>
      <c r="F39" s="68">
        <v>56</v>
      </c>
      <c r="G39" s="68">
        <v>10</v>
      </c>
      <c r="H39" s="68">
        <v>1</v>
      </c>
      <c r="I39" s="68">
        <v>30</v>
      </c>
      <c r="J39" s="68">
        <v>9</v>
      </c>
      <c r="K39" s="68"/>
      <c r="L39" s="195">
        <v>60</v>
      </c>
      <c r="N39" s="163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</row>
    <row r="40" spans="1:12" s="6" customFormat="1" ht="16.5" customHeight="1">
      <c r="A40" s="3"/>
      <c r="B40" s="68">
        <v>63</v>
      </c>
      <c r="C40" s="68">
        <v>351</v>
      </c>
      <c r="D40" s="68">
        <v>246</v>
      </c>
      <c r="E40" s="68">
        <v>1</v>
      </c>
      <c r="F40" s="68">
        <v>36</v>
      </c>
      <c r="G40" s="68">
        <v>8</v>
      </c>
      <c r="H40" s="68">
        <v>1</v>
      </c>
      <c r="I40" s="68">
        <v>13</v>
      </c>
      <c r="J40" s="68">
        <v>10</v>
      </c>
      <c r="K40" s="68"/>
      <c r="L40" s="195">
        <v>61</v>
      </c>
    </row>
    <row r="41" spans="1:12" s="6" customFormat="1" ht="4.5" customHeight="1">
      <c r="A41" s="3"/>
      <c r="B41" s="81"/>
      <c r="C41" s="81"/>
      <c r="D41" s="81"/>
      <c r="E41" s="81"/>
      <c r="F41" s="81"/>
      <c r="G41" s="81"/>
      <c r="H41" s="81"/>
      <c r="I41" s="81"/>
      <c r="J41" s="81"/>
      <c r="K41" s="182"/>
      <c r="L41" s="82"/>
    </row>
    <row r="42" spans="1:24" s="31" customFormat="1" ht="4.5" customHeight="1">
      <c r="A42" s="3"/>
      <c r="B42" s="68"/>
      <c r="C42" s="3"/>
      <c r="D42" s="222"/>
      <c r="E42" s="3"/>
      <c r="F42" s="3"/>
      <c r="G42" s="68"/>
      <c r="H42" s="68"/>
      <c r="I42" s="68"/>
      <c r="J42" s="68"/>
      <c r="K42" s="68"/>
      <c r="L42" s="57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18" s="6" customFormat="1" ht="16.5" customHeight="1">
      <c r="A43" s="3"/>
      <c r="B43" s="22"/>
      <c r="C43" s="22" t="s">
        <v>421</v>
      </c>
      <c r="D43" s="222"/>
      <c r="E43" s="3"/>
      <c r="F43" s="3"/>
      <c r="K43" s="68"/>
      <c r="L43" s="3"/>
      <c r="R43" s="31"/>
    </row>
    <row r="44" spans="1:17" s="6" customFormat="1" ht="16.5" customHeight="1">
      <c r="A44" s="3"/>
      <c r="B44" s="3"/>
      <c r="C44" s="3"/>
      <c r="D44" s="222"/>
      <c r="E44" s="3"/>
      <c r="F44" s="3"/>
      <c r="G44" s="65"/>
      <c r="H44" s="65"/>
      <c r="I44" s="65"/>
      <c r="J44" s="65"/>
      <c r="K44" s="65"/>
      <c r="O44" s="163"/>
      <c r="P44" s="163"/>
      <c r="Q44" s="31"/>
    </row>
    <row r="45" spans="1:25" s="6" customFormat="1" ht="16.5" customHeight="1">
      <c r="A45" s="3"/>
      <c r="B45" s="3"/>
      <c r="C45" s="3"/>
      <c r="D45" s="222"/>
      <c r="E45" s="3"/>
      <c r="F45" s="3"/>
      <c r="K45" s="78"/>
      <c r="S45" s="31"/>
      <c r="T45" s="31"/>
      <c r="U45" s="31"/>
      <c r="V45" s="31"/>
      <c r="W45" s="31"/>
      <c r="X45" s="31"/>
      <c r="Y45" s="31"/>
    </row>
    <row r="46" spans="1:18" s="6" customFormat="1" ht="16.5" customHeight="1">
      <c r="A46" s="3"/>
      <c r="B46" s="3"/>
      <c r="C46" s="3"/>
      <c r="D46" s="222"/>
      <c r="E46" s="3"/>
      <c r="F46" s="3"/>
      <c r="G46" s="68"/>
      <c r="H46" s="68"/>
      <c r="I46" s="68"/>
      <c r="J46" s="68"/>
      <c r="K46" s="68"/>
      <c r="R46" s="31"/>
    </row>
    <row r="47" spans="1:17" s="6" customFormat="1" ht="16.5" customHeight="1">
      <c r="A47" s="3"/>
      <c r="B47" s="3"/>
      <c r="C47" s="3"/>
      <c r="D47" s="222"/>
      <c r="E47" s="3"/>
      <c r="F47" s="3"/>
      <c r="G47" s="68"/>
      <c r="H47" s="68"/>
      <c r="I47" s="68"/>
      <c r="J47" s="68"/>
      <c r="K47" s="68"/>
      <c r="O47" s="31"/>
      <c r="P47" s="31"/>
      <c r="Q47" s="31"/>
    </row>
    <row r="48" spans="1:24" s="6" customFormat="1" ht="16.5" customHeight="1">
      <c r="A48" s="3"/>
      <c r="B48" s="3"/>
      <c r="C48" s="3"/>
      <c r="D48" s="222"/>
      <c r="E48" s="3"/>
      <c r="F48" s="3"/>
      <c r="G48" s="68"/>
      <c r="H48" s="68"/>
      <c r="I48" s="68"/>
      <c r="J48" s="68"/>
      <c r="K48" s="68"/>
      <c r="S48" s="31"/>
      <c r="T48" s="31"/>
      <c r="U48" s="31"/>
      <c r="V48" s="31"/>
      <c r="W48" s="31"/>
      <c r="X48" s="31"/>
    </row>
    <row r="49" spans="1:11" s="6" customFormat="1" ht="16.5" customHeight="1">
      <c r="A49" s="3"/>
      <c r="B49" s="3"/>
      <c r="C49" s="3"/>
      <c r="D49" s="222"/>
      <c r="E49" s="3"/>
      <c r="F49" s="3"/>
      <c r="G49" s="68"/>
      <c r="H49" s="68"/>
      <c r="I49" s="68"/>
      <c r="J49" s="68"/>
      <c r="K49" s="68"/>
    </row>
    <row r="50" spans="1:11" s="6" customFormat="1" ht="16.5" customHeight="1">
      <c r="A50" s="3"/>
      <c r="B50" s="3"/>
      <c r="C50" s="3"/>
      <c r="D50" s="222"/>
      <c r="E50" s="3"/>
      <c r="F50" s="3"/>
      <c r="G50" s="68"/>
      <c r="H50" s="68"/>
      <c r="I50" s="68"/>
      <c r="J50" s="68"/>
      <c r="K50" s="68"/>
    </row>
    <row r="51" spans="1:25" s="31" customFormat="1" ht="8.25" customHeight="1">
      <c r="A51" s="3"/>
      <c r="B51" s="3"/>
      <c r="C51" s="3"/>
      <c r="D51" s="222"/>
      <c r="E51" s="3"/>
      <c r="F51" s="3"/>
      <c r="G51" s="79"/>
      <c r="H51" s="79"/>
      <c r="I51" s="79"/>
      <c r="J51" s="79"/>
      <c r="K51" s="68"/>
      <c r="L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</row>
    <row r="52" spans="1:25" s="31" customFormat="1" ht="16.5" customHeight="1">
      <c r="A52" s="3"/>
      <c r="B52" s="3"/>
      <c r="C52" s="3"/>
      <c r="D52" s="222"/>
      <c r="E52" s="3"/>
      <c r="F52" s="3"/>
      <c r="G52" s="79"/>
      <c r="H52" s="79"/>
      <c r="I52" s="79"/>
      <c r="J52" s="79"/>
      <c r="K52" s="68"/>
      <c r="L52" s="6"/>
      <c r="N52" s="163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1:11" s="6" customFormat="1" ht="8.25" customHeight="1">
      <c r="A53" s="3"/>
      <c r="B53" s="3"/>
      <c r="C53" s="3"/>
      <c r="D53" s="222"/>
      <c r="E53" s="3"/>
      <c r="F53" s="3"/>
      <c r="G53" s="79"/>
      <c r="H53" s="79"/>
      <c r="I53" s="79"/>
      <c r="J53" s="79"/>
      <c r="K53" s="68"/>
    </row>
    <row r="54" spans="1:25" s="6" customFormat="1" ht="16.5" customHeight="1">
      <c r="A54" s="3"/>
      <c r="B54" s="3"/>
      <c r="C54" s="3"/>
      <c r="D54" s="222"/>
      <c r="E54" s="3"/>
      <c r="F54" s="3"/>
      <c r="G54" s="68"/>
      <c r="H54" s="79"/>
      <c r="I54" s="79"/>
      <c r="J54" s="79"/>
      <c r="K54" s="68"/>
      <c r="Y54" s="31"/>
    </row>
    <row r="55" spans="1:25" s="6" customFormat="1" ht="16.5" customHeight="1">
      <c r="A55" s="3"/>
      <c r="B55" s="3"/>
      <c r="C55" s="3"/>
      <c r="D55" s="222"/>
      <c r="E55" s="3"/>
      <c r="F55" s="3"/>
      <c r="G55" s="68"/>
      <c r="H55" s="68"/>
      <c r="I55" s="68"/>
      <c r="J55" s="68"/>
      <c r="K55" s="79"/>
      <c r="R55" s="31"/>
      <c r="Y55" s="31"/>
    </row>
    <row r="56" spans="1:18" s="6" customFormat="1" ht="16.5" customHeight="1">
      <c r="A56" s="3"/>
      <c r="B56" s="3"/>
      <c r="C56" s="3"/>
      <c r="D56" s="222"/>
      <c r="E56" s="3"/>
      <c r="F56" s="3"/>
      <c r="G56" s="68"/>
      <c r="H56" s="68"/>
      <c r="I56" s="68"/>
      <c r="J56" s="68"/>
      <c r="K56" s="68"/>
      <c r="O56" s="31"/>
      <c r="P56" s="31"/>
      <c r="Q56" s="31"/>
      <c r="R56" s="31"/>
    </row>
    <row r="57" spans="7:25" ht="8.25" customHeight="1">
      <c r="G57" s="65"/>
      <c r="H57" s="65"/>
      <c r="I57" s="65"/>
      <c r="J57" s="65"/>
      <c r="K57" s="65"/>
      <c r="O57" s="163"/>
      <c r="P57" s="163"/>
      <c r="Q57" s="31"/>
      <c r="R57" s="6"/>
      <c r="S57" s="31"/>
      <c r="T57" s="31"/>
      <c r="U57" s="31"/>
      <c r="V57" s="31"/>
      <c r="W57" s="31"/>
      <c r="X57" s="31"/>
      <c r="Y57" s="6"/>
    </row>
    <row r="58" spans="7:25" ht="5.25" customHeight="1">
      <c r="G58" s="78"/>
      <c r="H58" s="78"/>
      <c r="I58" s="78"/>
      <c r="J58" s="78"/>
      <c r="K58" s="78"/>
      <c r="O58" s="6"/>
      <c r="P58" s="6"/>
      <c r="Q58" s="6"/>
      <c r="R58" s="6"/>
      <c r="S58" s="31"/>
      <c r="T58" s="31"/>
      <c r="U58" s="31"/>
      <c r="V58" s="31"/>
      <c r="W58" s="31"/>
      <c r="X58" s="31"/>
      <c r="Y58" s="6"/>
    </row>
    <row r="59" spans="7:25" ht="15" customHeight="1">
      <c r="G59" s="68"/>
      <c r="H59" s="68"/>
      <c r="I59" s="68"/>
      <c r="J59" s="68"/>
      <c r="K59" s="68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</row>
    <row r="60" spans="7:24" ht="13.5" customHeight="1">
      <c r="G60" s="68"/>
      <c r="H60" s="68"/>
      <c r="I60" s="68"/>
      <c r="J60" s="68"/>
      <c r="K60" s="68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7:24" ht="13.5" customHeight="1">
      <c r="G61" s="68"/>
      <c r="H61" s="68"/>
      <c r="I61" s="68"/>
      <c r="J61" s="68"/>
      <c r="K61" s="68"/>
      <c r="O61" s="6"/>
      <c r="P61" s="6"/>
      <c r="Q61" s="6"/>
      <c r="S61" s="6"/>
      <c r="T61" s="6"/>
      <c r="U61" s="6"/>
      <c r="V61" s="6"/>
      <c r="W61" s="6"/>
      <c r="X61" s="6"/>
    </row>
    <row r="62" spans="7:24" ht="13.5" customHeight="1">
      <c r="G62" s="68"/>
      <c r="H62" s="68"/>
      <c r="I62" s="68"/>
      <c r="J62" s="68"/>
      <c r="K62" s="68"/>
      <c r="S62" s="6"/>
      <c r="T62" s="6"/>
      <c r="U62" s="6"/>
      <c r="V62" s="6"/>
      <c r="W62" s="6"/>
      <c r="X62" s="6"/>
    </row>
    <row r="63" spans="7:11" ht="17.25">
      <c r="G63" s="68"/>
      <c r="H63" s="68"/>
      <c r="I63" s="68"/>
      <c r="J63" s="68"/>
      <c r="K63" s="68"/>
    </row>
    <row r="64" spans="7:11" ht="14.25">
      <c r="G64" s="22"/>
      <c r="H64" s="22"/>
      <c r="I64" s="22"/>
      <c r="J64" s="22"/>
      <c r="K64" s="22"/>
    </row>
  </sheetData>
  <mergeCells count="5">
    <mergeCell ref="B3:B4"/>
    <mergeCell ref="C3:D3"/>
    <mergeCell ref="E3:G3"/>
    <mergeCell ref="H3:K3"/>
    <mergeCell ref="J4:K4"/>
  </mergeCells>
  <hyperlinks>
    <hyperlink ref="A1" r:id="rId1" display="平成１７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Ｐゴシック,太字"&amp;14市町村別主要統計　&amp;"ＭＳ Ｐ明朝,太字"89&amp;"ＭＳ Ｐゴシック,太字"&amp;11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県勢ダイジェスト（Ｐ81－100）</dc:title>
  <dc:subject>（平成１５年度版）</dc:subject>
  <dc:creator/>
  <cp:keywords/>
  <dc:description/>
  <cp:lastModifiedBy>山梨県統計調査課</cp:lastModifiedBy>
  <cp:lastPrinted>2006-02-20T02:39:12Z</cp:lastPrinted>
  <dcterms:created xsi:type="dcterms:W3CDTF">2000-01-07T01:25:17Z</dcterms:created>
  <dcterms:modified xsi:type="dcterms:W3CDTF">2009-02-05T00:04:53Z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